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6.xml" ContentType="application/vnd.openxmlformats-officedocument.spreadsheetml.table+xml"/>
  <Override PartName="/xl/queryTables/queryTable16.xml" ContentType="application/vnd.openxmlformats-officedocument.spreadsheetml.queryTable+xml"/>
  <Override PartName="/xl/pivotTables/pivotTable3.xml" ContentType="application/vnd.openxmlformats-officedocument.spreadsheetml.pivotTable+xml"/>
  <Override PartName="/xl/tables/table17.xml" ContentType="application/vnd.openxmlformats-officedocument.spreadsheetml.table+xml"/>
  <Override PartName="/xl/queryTables/queryTable17.xml" ContentType="application/vnd.openxmlformats-officedocument.spreadsheetml.queryTable+xml"/>
  <Override PartName="/xl/pivotTables/pivotTable4.xml" ContentType="application/vnd.openxmlformats-officedocument.spreadsheetml.pivotTable+xml"/>
  <Override PartName="/xl/tables/table18.xml" ContentType="application/vnd.openxmlformats-officedocument.spreadsheetml.table+xml"/>
  <Override PartName="/xl/queryTables/queryTable18.xml" ContentType="application/vnd.openxmlformats-officedocument.spreadsheetml.query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9.xml" ContentType="application/vnd.openxmlformats-officedocument.spreadsheetml.table+xml"/>
  <Override PartName="/xl/queryTables/queryTable19.xml" ContentType="application/vnd.openxmlformats-officedocument.spreadsheetml.queryTable+xml"/>
  <Override PartName="/xl/pivotTables/pivotTable8.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20.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1.xml" ContentType="application/vnd.openxmlformats-officedocument.spreadsheetml.table+xml"/>
  <Override PartName="/xl/queryTables/queryTable20.xml" ContentType="application/vnd.openxmlformats-officedocument.spreadsheetml.queryTable+xml"/>
  <Override PartName="/xl/pivotTables/pivotTable11.xml" ContentType="application/vnd.openxmlformats-officedocument.spreadsheetml.pivotTable+xml"/>
  <Override PartName="/xl/tables/table22.xml" ContentType="application/vnd.openxmlformats-officedocument.spreadsheetml.table+xml"/>
  <Override PartName="/xl/queryTables/queryTable21.xml" ContentType="application/vnd.openxmlformats-officedocument.spreadsheetml.query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slicers/slicer3.xml" ContentType="application/vnd.ms-excel.slicer+xml"/>
  <Override PartName="/xl/timelines/timeline2.xml" ContentType="application/vnd.ms-excel.timelin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C:\Users\Sumit\Desktop\data science\module 4\chapter 1 excel\project\New folder\"/>
    </mc:Choice>
  </mc:AlternateContent>
  <xr:revisionPtr revIDLastSave="0" documentId="8_{C403ED44-984A-4CF1-82D0-03AB3DA1769F}" xr6:coauthVersionLast="47" xr6:coauthVersionMax="47" xr10:uidLastSave="{00000000-0000-0000-0000-000000000000}"/>
  <bookViews>
    <workbookView xWindow="-108" yWindow="-108" windowWidth="23256" windowHeight="12576" tabRatio="961" firstSheet="27" activeTab="34" xr2:uid="{BFB9F59D-0EBA-45CD-958A-AFA95F25EAB7}"/>
  </bookViews>
  <sheets>
    <sheet name="Shipment_Details (2)" sheetId="48" state="hidden" r:id="rId1"/>
    <sheet name="Payment_Details (2)" sheetId="47" state="hidden" r:id="rId2"/>
    <sheet name="Membership (2)" sheetId="46" state="hidden" r:id="rId3"/>
    <sheet name="employee_manages_shipment (2)" sheetId="45" state="hidden" r:id="rId4"/>
    <sheet name="Employee_Details (2)" sheetId="44" state="hidden" r:id="rId5"/>
    <sheet name="Customer (2)" sheetId="43" state="hidden" r:id="rId6"/>
    <sheet name="Customer" sheetId="2" r:id="rId7"/>
    <sheet name="Employee_Details" sheetId="4" r:id="rId8"/>
    <sheet name="Membership" sheetId="6" r:id="rId9"/>
    <sheet name="Payment_Details" sheetId="7" r:id="rId10"/>
    <sheet name="Shipment_Details" sheetId="8" r:id="rId11"/>
    <sheet name="Status" sheetId="9" r:id="rId12"/>
    <sheet name="customer+membership_Q3_" sheetId="10" r:id="rId13"/>
    <sheet name="shipmemt_details+status_Q4_" sheetId="11" r:id="rId14"/>
    <sheet name="Q6 Avg Weight per service type" sheetId="12" r:id="rId15"/>
    <sheet name="Q8,9" sheetId="15" r:id="rId16"/>
    <sheet name="Q10" sheetId="16" r:id="rId17"/>
    <sheet name="Q11_employee_manages_shipment_s" sheetId="17" r:id="rId18"/>
    <sheet name="Q11 Pivots" sheetId="18" r:id="rId19"/>
    <sheet name="Q13" sheetId="19" r:id="rId20"/>
    <sheet name="Q14 Customer+Payment_Details" sheetId="20" r:id="rId21"/>
    <sheet name="Q14 Pivot" sheetId="21" r:id="rId22"/>
    <sheet name="employee_manages_shipment" sheetId="5" r:id="rId23"/>
    <sheet name="Q17" sheetId="22" r:id="rId24"/>
    <sheet name="Q18" sheetId="24" r:id="rId25"/>
    <sheet name="Q19_emp_details+ship_details_vi" sheetId="25" r:id="rId26"/>
    <sheet name="Q19_Pivot" sheetId="26" r:id="rId27"/>
    <sheet name="Q20 Pivot" sheetId="27" r:id="rId28"/>
    <sheet name="Q21 Pivot Forecasting incomplet" sheetId="28" state="hidden" r:id="rId29"/>
    <sheet name="Q21 Forcast" sheetId="53" r:id="rId30"/>
    <sheet name="Q22 joined table" sheetId="32" r:id="rId31"/>
    <sheet name="Q22 Pivot" sheetId="33" r:id="rId32"/>
    <sheet name="all tables combi" sheetId="49" r:id="rId33"/>
    <sheet name="pivot" sheetId="50" r:id="rId34"/>
    <sheet name="dashboard" sheetId="54" r:id="rId35"/>
  </sheets>
  <definedNames>
    <definedName name="ExternalData_1" localSheetId="6" hidden="1">'Customer'!$A$1:$G$201</definedName>
    <definedName name="ExternalData_1" localSheetId="12" hidden="1">'customer+membership_Q3_'!$A$1:$I$201</definedName>
    <definedName name="ExternalData_1" localSheetId="7" hidden="1">Employee_Details!$A$1:$F$201</definedName>
    <definedName name="ExternalData_1" localSheetId="22" hidden="1">employee_manages_shipment!$A$1:$C$201</definedName>
    <definedName name="ExternalData_1" localSheetId="8" hidden="1">Membership!$A$1:$C$201</definedName>
    <definedName name="ExternalData_1" localSheetId="9" hidden="1">Payment_Details!$A$1:$H$201</definedName>
    <definedName name="ExternalData_1" localSheetId="14" hidden="1">'Q6 Avg Weight per service type'!$A$1:$B$3</definedName>
    <definedName name="ExternalData_1" localSheetId="13" hidden="1">'shipmemt_details+status_Q4_'!$A$1:$L$201</definedName>
    <definedName name="ExternalData_1" localSheetId="10" hidden="1">Shipment_Details!$A$1:$I$201</definedName>
    <definedName name="ExternalData_1" localSheetId="11" hidden="1">Status!$A$1:$D$201</definedName>
    <definedName name="ExternalData_2" localSheetId="17" hidden="1">Q11_employee_manages_shipment_s!$A$1:$N$201</definedName>
    <definedName name="ExternalData_2" localSheetId="20" hidden="1">'Q14 Customer+Payment_Details'!$A$1:$N$201</definedName>
    <definedName name="ExternalData_2" localSheetId="25" hidden="1">'Q19_emp_details+ship_details_vi'!$A$1:$P$201</definedName>
    <definedName name="ExternalData_3" localSheetId="5" hidden="1">'Customer (2)'!$A$1:$G$201</definedName>
    <definedName name="ExternalData_4" localSheetId="4" hidden="1">'Employee_Details (2)'!$A$1:$F$201</definedName>
    <definedName name="ExternalData_5" localSheetId="3" hidden="1">'employee_manages_shipment (2)'!$A$1:$D$201</definedName>
    <definedName name="ExternalData_5" localSheetId="30" hidden="1">'Q22 joined table'!$A$1:$I$201</definedName>
    <definedName name="ExternalData_6" localSheetId="2" hidden="1">'Membership (2)'!$A$1:$D$201</definedName>
    <definedName name="ExternalData_7" localSheetId="1" hidden="1">'Payment_Details (2)'!$A$1:$M$201</definedName>
    <definedName name="ExternalData_8" localSheetId="0" hidden="1">'Shipment_Details (2)'!$A$1:$K$201</definedName>
    <definedName name="ExternalData_9" localSheetId="32" hidden="1">'all tables combi'!$A$1:$AR$201</definedName>
    <definedName name="NativeTimeline_Payment_Details4.Payment_Date">#N/A</definedName>
    <definedName name="payment_mode">_xlfn.UNIQUE(Payment_Details[Payment_Mode])</definedName>
    <definedName name="Slicer_C_TYPE">#N/A</definedName>
    <definedName name="Slicer_Employee_Details__2_.E_DESIGNATION">#N/A</definedName>
    <definedName name="Slicer_Shipment_Details.SH_CONTENT">#N/A</definedName>
    <definedName name="Slicer_Shipment_Details__2_.SH_CONTENT">#N/A</definedName>
    <definedName name="Slicer_Shipment_Details__2_.SH_DOMAIN">#N/A</definedName>
  </definedNames>
  <calcPr calcId="191028"/>
  <pivotCaches>
    <pivotCache cacheId="0" r:id="rId36"/>
    <pivotCache cacheId="1" r:id="rId37"/>
    <pivotCache cacheId="2" r:id="rId38"/>
    <pivotCache cacheId="3" r:id="rId39"/>
    <pivotCache cacheId="4" r:id="rId40"/>
    <pivotCache cacheId="5" r:id="rId41"/>
    <pivotCache cacheId="6" r:id="rId42"/>
    <pivotCache cacheId="7" r:id="rId43"/>
  </pivotCaches>
  <fileRecoveryPr repairLoad="1"/>
  <extLst>
    <ext xmlns:x14="http://schemas.microsoft.com/office/spreadsheetml/2009/9/main" uri="{BBE1A952-AA13-448e-AADC-164F8A28A991}">
      <x14:slicerCaches>
        <x14:slicerCache r:id="rId44"/>
        <x14:slicerCache r:id="rId45"/>
        <x14:slicerCache r:id="rId46"/>
        <x14:slicerCache r:id="rId47"/>
        <x14:slicerCache r:id="rId4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4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201" i="49" l="1"/>
  <c r="AS200" i="49"/>
  <c r="AS199" i="49"/>
  <c r="AS198" i="49"/>
  <c r="AS197" i="49"/>
  <c r="AS196" i="49"/>
  <c r="AS195" i="49"/>
  <c r="AS194" i="49"/>
  <c r="AS193" i="49"/>
  <c r="AS192" i="49"/>
  <c r="AS191" i="49"/>
  <c r="AS190" i="49"/>
  <c r="AS189" i="49"/>
  <c r="AS188" i="49"/>
  <c r="AS187" i="49"/>
  <c r="AS186" i="49"/>
  <c r="AS185" i="49"/>
  <c r="AS184" i="49"/>
  <c r="AS183" i="49"/>
  <c r="AS182" i="49"/>
  <c r="AS181" i="49"/>
  <c r="AS180" i="49"/>
  <c r="AS179" i="49"/>
  <c r="AS178" i="49"/>
  <c r="AS177" i="49"/>
  <c r="AS176" i="49"/>
  <c r="AS175" i="49"/>
  <c r="AS174" i="49"/>
  <c r="AS173" i="49"/>
  <c r="AS172" i="49"/>
  <c r="AS171" i="49"/>
  <c r="AS170" i="49"/>
  <c r="AS169" i="49"/>
  <c r="AS168" i="49"/>
  <c r="AS167" i="49"/>
  <c r="AS166" i="49"/>
  <c r="AS165" i="49"/>
  <c r="AS164" i="49"/>
  <c r="AS163" i="49"/>
  <c r="AS162" i="49"/>
  <c r="AS161" i="49"/>
  <c r="AS160" i="49"/>
  <c r="AS159" i="49"/>
  <c r="AS158" i="49"/>
  <c r="AS157" i="49"/>
  <c r="AS156" i="49"/>
  <c r="AS155" i="49"/>
  <c r="AS154" i="49"/>
  <c r="AS153" i="49"/>
  <c r="AS152" i="49"/>
  <c r="AS151" i="49"/>
  <c r="AS150" i="49"/>
  <c r="AS149" i="49"/>
  <c r="AS148" i="49"/>
  <c r="AS147" i="49"/>
  <c r="AS146" i="49"/>
  <c r="AS145" i="49"/>
  <c r="AS144" i="49"/>
  <c r="AS143" i="49"/>
  <c r="AS142" i="49"/>
  <c r="AS141" i="49"/>
  <c r="AS140" i="49"/>
  <c r="AS139" i="49"/>
  <c r="AS138" i="49"/>
  <c r="AS137" i="49"/>
  <c r="AS136" i="49"/>
  <c r="AS135" i="49"/>
  <c r="AS134" i="49"/>
  <c r="AS133" i="49"/>
  <c r="AS132" i="49"/>
  <c r="AS131" i="49"/>
  <c r="AS130" i="49"/>
  <c r="AS129" i="49"/>
  <c r="AS128" i="49"/>
  <c r="AS127" i="49"/>
  <c r="AS126" i="49"/>
  <c r="AS125" i="49"/>
  <c r="AS124" i="49"/>
  <c r="AS123" i="49"/>
  <c r="AS122" i="49"/>
  <c r="AS121" i="49"/>
  <c r="AS120" i="49"/>
  <c r="AS119" i="49"/>
  <c r="AS118" i="49"/>
  <c r="AS117" i="49"/>
  <c r="AS116" i="49"/>
  <c r="AS115" i="49"/>
  <c r="AS114" i="49"/>
  <c r="AS113" i="49"/>
  <c r="AS112" i="49"/>
  <c r="AS111" i="49"/>
  <c r="AS110" i="49"/>
  <c r="AS109" i="49"/>
  <c r="AS108" i="49"/>
  <c r="AS107" i="49"/>
  <c r="AS106" i="49"/>
  <c r="AS105" i="49"/>
  <c r="AS104" i="49"/>
  <c r="AS103" i="49"/>
  <c r="AS102" i="49"/>
  <c r="AS101" i="49"/>
  <c r="AS100" i="49"/>
  <c r="AS99" i="49"/>
  <c r="AS98" i="49"/>
  <c r="AS97" i="49"/>
  <c r="AS96" i="49"/>
  <c r="AS95" i="49"/>
  <c r="AS94" i="49"/>
  <c r="AS93" i="49"/>
  <c r="AS92" i="49"/>
  <c r="AS91" i="49"/>
  <c r="AS90" i="49"/>
  <c r="AS89" i="49"/>
  <c r="AS88" i="49"/>
  <c r="AS87" i="49"/>
  <c r="AS86" i="49"/>
  <c r="AS85" i="49"/>
  <c r="AS84" i="49"/>
  <c r="AS83" i="49"/>
  <c r="AS82" i="49"/>
  <c r="AS81" i="49"/>
  <c r="AS80" i="49"/>
  <c r="AS79" i="49"/>
  <c r="AS78" i="49"/>
  <c r="AS77" i="49"/>
  <c r="AS76" i="49"/>
  <c r="AS75" i="49"/>
  <c r="AS74" i="49"/>
  <c r="AS73" i="49"/>
  <c r="AS72" i="49"/>
  <c r="AS71" i="49"/>
  <c r="AS70" i="49"/>
  <c r="AS69" i="49"/>
  <c r="AS68" i="49"/>
  <c r="AS67" i="49"/>
  <c r="AS66" i="49"/>
  <c r="AS65" i="49"/>
  <c r="AS64" i="49"/>
  <c r="AS63" i="49"/>
  <c r="AS62" i="49"/>
  <c r="AS61" i="49"/>
  <c r="AS60" i="49"/>
  <c r="AS59" i="49"/>
  <c r="AS58" i="49"/>
  <c r="AS57" i="49"/>
  <c r="AS56" i="49"/>
  <c r="AS55" i="49"/>
  <c r="AS54" i="49"/>
  <c r="AS53" i="49"/>
  <c r="AS52" i="49"/>
  <c r="AS51" i="49"/>
  <c r="AS50" i="49"/>
  <c r="AS49" i="49"/>
  <c r="AS48" i="49"/>
  <c r="AS47" i="49"/>
  <c r="AS46" i="49"/>
  <c r="AS45" i="49"/>
  <c r="AS44" i="49"/>
  <c r="AS43" i="49"/>
  <c r="AS42" i="49"/>
  <c r="AS41" i="49"/>
  <c r="AS40" i="49"/>
  <c r="AS39" i="49"/>
  <c r="AS38" i="49"/>
  <c r="AS37" i="49"/>
  <c r="AS36" i="49"/>
  <c r="AS35" i="49"/>
  <c r="AS34" i="49"/>
  <c r="AS33" i="49"/>
  <c r="AS32" i="49"/>
  <c r="AS31" i="49"/>
  <c r="AS30" i="49"/>
  <c r="AS29" i="49"/>
  <c r="AS28" i="49"/>
  <c r="AS27" i="49"/>
  <c r="AS26" i="49"/>
  <c r="AS25" i="49"/>
  <c r="AS24" i="49"/>
  <c r="AS23" i="49"/>
  <c r="AS22" i="49"/>
  <c r="AS21" i="49"/>
  <c r="AS20" i="49"/>
  <c r="AS19" i="49"/>
  <c r="AS18" i="49"/>
  <c r="AS17" i="49"/>
  <c r="AS16" i="49"/>
  <c r="AS15" i="49"/>
  <c r="AS14" i="49"/>
  <c r="AS13" i="49"/>
  <c r="AS12" i="49"/>
  <c r="AS11" i="49"/>
  <c r="AS10" i="49"/>
  <c r="AS9" i="49"/>
  <c r="AS8" i="49"/>
  <c r="AS7" i="49"/>
  <c r="AS6" i="49"/>
  <c r="AS5" i="49"/>
  <c r="AS4" i="49"/>
  <c r="AS3" i="49"/>
  <c r="AS2" i="49"/>
  <c r="F403" i="33"/>
  <c r="E403" i="33"/>
  <c r="D403" i="33"/>
  <c r="F402" i="33"/>
  <c r="E402" i="33"/>
  <c r="D402" i="33"/>
  <c r="F401" i="33"/>
  <c r="E401" i="33"/>
  <c r="D401" i="33"/>
  <c r="F400" i="33"/>
  <c r="E400" i="33"/>
  <c r="D400" i="33"/>
  <c r="F399" i="33"/>
  <c r="E399" i="33"/>
  <c r="D399" i="33"/>
  <c r="F398" i="33"/>
  <c r="E398" i="33"/>
  <c r="D398" i="33"/>
  <c r="F397" i="33"/>
  <c r="E397" i="33"/>
  <c r="D397" i="33"/>
  <c r="F396" i="33"/>
  <c r="E396" i="33"/>
  <c r="D396" i="33"/>
  <c r="F395" i="33"/>
  <c r="E395" i="33"/>
  <c r="D395" i="33"/>
  <c r="F394" i="33"/>
  <c r="E394" i="33"/>
  <c r="D394" i="33"/>
  <c r="F393" i="33"/>
  <c r="E393" i="33"/>
  <c r="D393" i="33"/>
  <c r="F392" i="33"/>
  <c r="E392" i="33"/>
  <c r="D392" i="33"/>
  <c r="F391" i="33"/>
  <c r="E391" i="33"/>
  <c r="D391" i="33"/>
  <c r="F390" i="33"/>
  <c r="E390" i="33"/>
  <c r="D390" i="33"/>
  <c r="F389" i="33"/>
  <c r="E389" i="33"/>
  <c r="D389" i="33"/>
  <c r="F388" i="33"/>
  <c r="E388" i="33"/>
  <c r="D388" i="33"/>
  <c r="F387" i="33"/>
  <c r="E387" i="33"/>
  <c r="D387" i="33"/>
  <c r="F386" i="33"/>
  <c r="E386" i="33"/>
  <c r="D386" i="33"/>
  <c r="F385" i="33"/>
  <c r="E385" i="33"/>
  <c r="D385" i="33"/>
  <c r="F384" i="33"/>
  <c r="E384" i="33"/>
  <c r="D384" i="33"/>
  <c r="F383" i="33"/>
  <c r="E383" i="33"/>
  <c r="D383" i="33"/>
  <c r="F382" i="33"/>
  <c r="E382" i="33"/>
  <c r="D382" i="33"/>
  <c r="F381" i="33"/>
  <c r="E381" i="33"/>
  <c r="D381" i="33"/>
  <c r="F380" i="33"/>
  <c r="E380" i="33"/>
  <c r="D380" i="33"/>
  <c r="F379" i="33"/>
  <c r="E379" i="33"/>
  <c r="D379" i="33"/>
  <c r="F378" i="33"/>
  <c r="E378" i="33"/>
  <c r="D378" i="33"/>
  <c r="F377" i="33"/>
  <c r="E377" i="33"/>
  <c r="D377" i="33"/>
  <c r="F376" i="33"/>
  <c r="E376" i="33"/>
  <c r="D376" i="33"/>
  <c r="F375" i="33"/>
  <c r="E375" i="33"/>
  <c r="D375" i="33"/>
  <c r="F374" i="33"/>
  <c r="E374" i="33"/>
  <c r="D374" i="33"/>
  <c r="F373" i="33"/>
  <c r="E373" i="33"/>
  <c r="D373" i="33"/>
  <c r="F372" i="33"/>
  <c r="E372" i="33"/>
  <c r="D372" i="33"/>
  <c r="F371" i="33"/>
  <c r="E371" i="33"/>
  <c r="D371" i="33"/>
  <c r="F370" i="33"/>
  <c r="E370" i="33"/>
  <c r="D370" i="33"/>
  <c r="F369" i="33"/>
  <c r="E369" i="33"/>
  <c r="D369" i="33"/>
  <c r="F368" i="33"/>
  <c r="E368" i="33"/>
  <c r="D368" i="33"/>
  <c r="F367" i="33"/>
  <c r="E367" i="33"/>
  <c r="D367" i="33"/>
  <c r="F366" i="33"/>
  <c r="E366" i="33"/>
  <c r="D366" i="33"/>
  <c r="F365" i="33"/>
  <c r="E365" i="33"/>
  <c r="D365" i="33"/>
  <c r="F364" i="33"/>
  <c r="E364" i="33"/>
  <c r="D364" i="33"/>
  <c r="F363" i="33"/>
  <c r="E363" i="33"/>
  <c r="D363" i="33"/>
  <c r="F362" i="33"/>
  <c r="E362" i="33"/>
  <c r="D362" i="33"/>
  <c r="F361" i="33"/>
  <c r="E361" i="33"/>
  <c r="D361" i="33"/>
  <c r="F360" i="33"/>
  <c r="E360" i="33"/>
  <c r="D360" i="33"/>
  <c r="F359" i="33"/>
  <c r="E359" i="33"/>
  <c r="D359" i="33"/>
  <c r="F358" i="33"/>
  <c r="E358" i="33"/>
  <c r="D358" i="33"/>
  <c r="F357" i="33"/>
  <c r="E357" i="33"/>
  <c r="D357" i="33"/>
  <c r="F356" i="33"/>
  <c r="E356" i="33"/>
  <c r="D356" i="33"/>
  <c r="F355" i="33"/>
  <c r="E355" i="33"/>
  <c r="D355" i="33"/>
  <c r="F354" i="33"/>
  <c r="E354" i="33"/>
  <c r="D354" i="33"/>
  <c r="F353" i="33"/>
  <c r="E353" i="33"/>
  <c r="D353" i="33"/>
  <c r="F352" i="33"/>
  <c r="E352" i="33"/>
  <c r="D352" i="33"/>
  <c r="F351" i="33"/>
  <c r="E351" i="33"/>
  <c r="D351" i="33"/>
  <c r="F350" i="33"/>
  <c r="E350" i="33"/>
  <c r="D350" i="33"/>
  <c r="F349" i="33"/>
  <c r="E349" i="33"/>
  <c r="D349" i="33"/>
  <c r="F348" i="33"/>
  <c r="E348" i="33"/>
  <c r="D348" i="33"/>
  <c r="F347" i="33"/>
  <c r="E347" i="33"/>
  <c r="D347" i="33"/>
  <c r="F346" i="33"/>
  <c r="E346" i="33"/>
  <c r="D346" i="33"/>
  <c r="F345" i="33"/>
  <c r="E345" i="33"/>
  <c r="D345" i="33"/>
  <c r="F344" i="33"/>
  <c r="E344" i="33"/>
  <c r="D344" i="33"/>
  <c r="F343" i="33"/>
  <c r="E343" i="33"/>
  <c r="D343" i="33"/>
  <c r="F342" i="33"/>
  <c r="E342" i="33"/>
  <c r="D342" i="33"/>
  <c r="F341" i="33"/>
  <c r="E341" i="33"/>
  <c r="D341" i="33"/>
  <c r="F340" i="33"/>
  <c r="E340" i="33"/>
  <c r="D340" i="33"/>
  <c r="F339" i="33"/>
  <c r="E339" i="33"/>
  <c r="D339" i="33"/>
  <c r="F338" i="33"/>
  <c r="E338" i="33"/>
  <c r="D338" i="33"/>
  <c r="F337" i="33"/>
  <c r="E337" i="33"/>
  <c r="D337" i="33"/>
  <c r="F336" i="33"/>
  <c r="E336" i="33"/>
  <c r="D336" i="33"/>
  <c r="F335" i="33"/>
  <c r="E335" i="33"/>
  <c r="D335" i="33"/>
  <c r="F334" i="33"/>
  <c r="E334" i="33"/>
  <c r="D334" i="33"/>
  <c r="F333" i="33"/>
  <c r="E333" i="33"/>
  <c r="D333" i="33"/>
  <c r="F332" i="33"/>
  <c r="E332" i="33"/>
  <c r="D332" i="33"/>
  <c r="F331" i="33"/>
  <c r="E331" i="33"/>
  <c r="D331" i="33"/>
  <c r="F330" i="33"/>
  <c r="E330" i="33"/>
  <c r="D330" i="33"/>
  <c r="F329" i="33"/>
  <c r="E329" i="33"/>
  <c r="D329" i="33"/>
  <c r="F328" i="33"/>
  <c r="E328" i="33"/>
  <c r="D328" i="33"/>
  <c r="F327" i="33"/>
  <c r="E327" i="33"/>
  <c r="D327" i="33"/>
  <c r="F326" i="33"/>
  <c r="E326" i="33"/>
  <c r="D326" i="33"/>
  <c r="F325" i="33"/>
  <c r="E325" i="33"/>
  <c r="D325" i="33"/>
  <c r="F324" i="33"/>
  <c r="E324" i="33"/>
  <c r="D324" i="33"/>
  <c r="F323" i="33"/>
  <c r="E323" i="33"/>
  <c r="D323" i="33"/>
  <c r="F322" i="33"/>
  <c r="E322" i="33"/>
  <c r="D322" i="33"/>
  <c r="F321" i="33"/>
  <c r="E321" i="33"/>
  <c r="D321" i="33"/>
  <c r="F320" i="33"/>
  <c r="E320" i="33"/>
  <c r="D320" i="33"/>
  <c r="F319" i="33"/>
  <c r="E319" i="33"/>
  <c r="D319" i="33"/>
  <c r="F318" i="33"/>
  <c r="E318" i="33"/>
  <c r="D318" i="33"/>
  <c r="F317" i="33"/>
  <c r="E317" i="33"/>
  <c r="D317" i="33"/>
  <c r="F316" i="33"/>
  <c r="E316" i="33"/>
  <c r="D316" i="33"/>
  <c r="F315" i="33"/>
  <c r="E315" i="33"/>
  <c r="D315" i="33"/>
  <c r="F314" i="33"/>
  <c r="E314" i="33"/>
  <c r="D314" i="33"/>
  <c r="F313" i="33"/>
  <c r="E313" i="33"/>
  <c r="D313" i="33"/>
  <c r="F312" i="33"/>
  <c r="E312" i="33"/>
  <c r="D312" i="33"/>
  <c r="F311" i="33"/>
  <c r="E311" i="33"/>
  <c r="D311" i="33"/>
  <c r="F310" i="33"/>
  <c r="E310" i="33"/>
  <c r="D310" i="33"/>
  <c r="F309" i="33"/>
  <c r="E309" i="33"/>
  <c r="D309" i="33"/>
  <c r="F308" i="33"/>
  <c r="E308" i="33"/>
  <c r="D308" i="33"/>
  <c r="F307" i="33"/>
  <c r="E307" i="33"/>
  <c r="D307" i="33"/>
  <c r="F306" i="33"/>
  <c r="E306" i="33"/>
  <c r="D306" i="33"/>
  <c r="F305" i="33"/>
  <c r="E305" i="33"/>
  <c r="D305" i="33"/>
  <c r="F304" i="33"/>
  <c r="E304" i="33"/>
  <c r="D304" i="33"/>
  <c r="F303" i="33"/>
  <c r="E303" i="33"/>
  <c r="D303" i="33"/>
  <c r="F302" i="33"/>
  <c r="E302" i="33"/>
  <c r="D302" i="33"/>
  <c r="F301" i="33"/>
  <c r="E301" i="33"/>
  <c r="D301" i="33"/>
  <c r="F300" i="33"/>
  <c r="E300" i="33"/>
  <c r="D300" i="33"/>
  <c r="F299" i="33"/>
  <c r="E299" i="33"/>
  <c r="D299" i="33"/>
  <c r="F298" i="33"/>
  <c r="E298" i="33"/>
  <c r="D298" i="33"/>
  <c r="F297" i="33"/>
  <c r="E297" i="33"/>
  <c r="D297" i="33"/>
  <c r="F296" i="33"/>
  <c r="E296" i="33"/>
  <c r="D296" i="33"/>
  <c r="F295" i="33"/>
  <c r="E295" i="33"/>
  <c r="D295" i="33"/>
  <c r="F294" i="33"/>
  <c r="E294" i="33"/>
  <c r="D294" i="33"/>
  <c r="F293" i="33"/>
  <c r="E293" i="33"/>
  <c r="D293" i="33"/>
  <c r="F292" i="33"/>
  <c r="E292" i="33"/>
  <c r="D292" i="33"/>
  <c r="F291" i="33"/>
  <c r="E291" i="33"/>
  <c r="D291" i="33"/>
  <c r="F290" i="33"/>
  <c r="E290" i="33"/>
  <c r="D290" i="33"/>
  <c r="F289" i="33"/>
  <c r="E289" i="33"/>
  <c r="D289" i="33"/>
  <c r="F288" i="33"/>
  <c r="E288" i="33"/>
  <c r="D288" i="33"/>
  <c r="F287" i="33"/>
  <c r="E287" i="33"/>
  <c r="D287" i="33"/>
  <c r="F286" i="33"/>
  <c r="E286" i="33"/>
  <c r="D286" i="33"/>
  <c r="F285" i="33"/>
  <c r="E285" i="33"/>
  <c r="D285" i="33"/>
  <c r="F284" i="33"/>
  <c r="E284" i="33"/>
  <c r="D284" i="33"/>
  <c r="F283" i="33"/>
  <c r="E283" i="33"/>
  <c r="D283" i="33"/>
  <c r="F282" i="33"/>
  <c r="E282" i="33"/>
  <c r="D282" i="33"/>
  <c r="F281" i="33"/>
  <c r="E281" i="33"/>
  <c r="D281" i="33"/>
  <c r="F280" i="33"/>
  <c r="E280" i="33"/>
  <c r="D280" i="33"/>
  <c r="F279" i="33"/>
  <c r="E279" i="33"/>
  <c r="D279" i="33"/>
  <c r="F278" i="33"/>
  <c r="E278" i="33"/>
  <c r="D278" i="33"/>
  <c r="F277" i="33"/>
  <c r="E277" i="33"/>
  <c r="D277" i="33"/>
  <c r="F276" i="33"/>
  <c r="E276" i="33"/>
  <c r="D276" i="33"/>
  <c r="F275" i="33"/>
  <c r="E275" i="33"/>
  <c r="D275" i="33"/>
  <c r="F274" i="33"/>
  <c r="E274" i="33"/>
  <c r="D274" i="33"/>
  <c r="F273" i="33"/>
  <c r="E273" i="33"/>
  <c r="D273" i="33"/>
  <c r="F272" i="33"/>
  <c r="E272" i="33"/>
  <c r="D272" i="33"/>
  <c r="F271" i="33"/>
  <c r="E271" i="33"/>
  <c r="D271" i="33"/>
  <c r="F270" i="33"/>
  <c r="E270" i="33"/>
  <c r="D270" i="33"/>
  <c r="F269" i="33"/>
  <c r="E269" i="33"/>
  <c r="D269" i="33"/>
  <c r="F268" i="33"/>
  <c r="E268" i="33"/>
  <c r="D268" i="33"/>
  <c r="F267" i="33"/>
  <c r="E267" i="33"/>
  <c r="D267" i="33"/>
  <c r="F266" i="33"/>
  <c r="E266" i="33"/>
  <c r="D266" i="33"/>
  <c r="F265" i="33"/>
  <c r="E265" i="33"/>
  <c r="D265" i="33"/>
  <c r="F264" i="33"/>
  <c r="E264" i="33"/>
  <c r="D264" i="33"/>
  <c r="F263" i="33"/>
  <c r="E263" i="33"/>
  <c r="D263" i="33"/>
  <c r="F262" i="33"/>
  <c r="E262" i="33"/>
  <c r="D262" i="33"/>
  <c r="F261" i="33"/>
  <c r="E261" i="33"/>
  <c r="D261" i="33"/>
  <c r="F260" i="33"/>
  <c r="E260" i="33"/>
  <c r="D260" i="33"/>
  <c r="F259" i="33"/>
  <c r="E259" i="33"/>
  <c r="D259" i="33"/>
  <c r="F258" i="33"/>
  <c r="E258" i="33"/>
  <c r="D258" i="33"/>
  <c r="F257" i="33"/>
  <c r="E257" i="33"/>
  <c r="D257" i="33"/>
  <c r="F256" i="33"/>
  <c r="E256" i="33"/>
  <c r="D256" i="33"/>
  <c r="F255" i="33"/>
  <c r="E255" i="33"/>
  <c r="D255" i="33"/>
  <c r="F254" i="33"/>
  <c r="E254" i="33"/>
  <c r="D254" i="33"/>
  <c r="F253" i="33"/>
  <c r="E253" i="33"/>
  <c r="D253" i="33"/>
  <c r="F252" i="33"/>
  <c r="E252" i="33"/>
  <c r="D252" i="33"/>
  <c r="F251" i="33"/>
  <c r="E251" i="33"/>
  <c r="D251" i="33"/>
  <c r="F250" i="33"/>
  <c r="E250" i="33"/>
  <c r="D250" i="33"/>
  <c r="F249" i="33"/>
  <c r="E249" i="33"/>
  <c r="D249" i="33"/>
  <c r="F248" i="33"/>
  <c r="E248" i="33"/>
  <c r="D248" i="33"/>
  <c r="F247" i="33"/>
  <c r="E247" i="33"/>
  <c r="D247" i="33"/>
  <c r="F246" i="33"/>
  <c r="E246" i="33"/>
  <c r="D246" i="33"/>
  <c r="F245" i="33"/>
  <c r="E245" i="33"/>
  <c r="D245" i="33"/>
  <c r="F244" i="33"/>
  <c r="E244" i="33"/>
  <c r="D244" i="33"/>
  <c r="F243" i="33"/>
  <c r="E243" i="33"/>
  <c r="D243" i="33"/>
  <c r="F242" i="33"/>
  <c r="E242" i="33"/>
  <c r="D242" i="33"/>
  <c r="F241" i="33"/>
  <c r="E241" i="33"/>
  <c r="D241" i="33"/>
  <c r="F240" i="33"/>
  <c r="E240" i="33"/>
  <c r="D240" i="33"/>
  <c r="F239" i="33"/>
  <c r="E239" i="33"/>
  <c r="D239" i="33"/>
  <c r="F238" i="33"/>
  <c r="E238" i="33"/>
  <c r="D238" i="33"/>
  <c r="F237" i="33"/>
  <c r="E237" i="33"/>
  <c r="D237" i="33"/>
  <c r="F236" i="33"/>
  <c r="E236" i="33"/>
  <c r="D236" i="33"/>
  <c r="F235" i="33"/>
  <c r="E235" i="33"/>
  <c r="D235" i="33"/>
  <c r="F234" i="33"/>
  <c r="E234" i="33"/>
  <c r="D234" i="33"/>
  <c r="F233" i="33"/>
  <c r="E233" i="33"/>
  <c r="D233" i="33"/>
  <c r="F232" i="33"/>
  <c r="E232" i="33"/>
  <c r="D232" i="33"/>
  <c r="F231" i="33"/>
  <c r="E231" i="33"/>
  <c r="D231" i="33"/>
  <c r="F230" i="33"/>
  <c r="E230" i="33"/>
  <c r="D230" i="33"/>
  <c r="F229" i="33"/>
  <c r="E229" i="33"/>
  <c r="D229" i="33"/>
  <c r="F228" i="33"/>
  <c r="E228" i="33"/>
  <c r="D228" i="33"/>
  <c r="F227" i="33"/>
  <c r="E227" i="33"/>
  <c r="D227" i="33"/>
  <c r="F226" i="33"/>
  <c r="E226" i="33"/>
  <c r="D226" i="33"/>
  <c r="F225" i="33"/>
  <c r="E225" i="33"/>
  <c r="D225" i="33"/>
  <c r="F224" i="33"/>
  <c r="E224" i="33"/>
  <c r="D224" i="33"/>
  <c r="F223" i="33"/>
  <c r="E223" i="33"/>
  <c r="D223" i="33"/>
  <c r="F222" i="33"/>
  <c r="E222" i="33"/>
  <c r="D222" i="33"/>
  <c r="F221" i="33"/>
  <c r="E221" i="33"/>
  <c r="D221" i="33"/>
  <c r="F220" i="33"/>
  <c r="E220" i="33"/>
  <c r="D220" i="33"/>
  <c r="F219" i="33"/>
  <c r="E219" i="33"/>
  <c r="D219" i="33"/>
  <c r="F218" i="33"/>
  <c r="E218" i="33"/>
  <c r="D218" i="33"/>
  <c r="F217" i="33"/>
  <c r="E217" i="33"/>
  <c r="D217" i="33"/>
  <c r="F216" i="33"/>
  <c r="E216" i="33"/>
  <c r="D216" i="33"/>
  <c r="F215" i="33"/>
  <c r="E215" i="33"/>
  <c r="D215" i="33"/>
  <c r="F214" i="33"/>
  <c r="E214" i="33"/>
  <c r="D214" i="33"/>
  <c r="F213" i="33"/>
  <c r="E213" i="33"/>
  <c r="D213" i="33"/>
  <c r="F212" i="33"/>
  <c r="E212" i="33"/>
  <c r="D212" i="33"/>
  <c r="F211" i="33"/>
  <c r="E211" i="33"/>
  <c r="D211" i="33"/>
  <c r="F210" i="33"/>
  <c r="E210" i="33"/>
  <c r="D210" i="33"/>
  <c r="F209" i="33"/>
  <c r="E209" i="33"/>
  <c r="D209" i="33"/>
  <c r="F208" i="33"/>
  <c r="E208" i="33"/>
  <c r="D208" i="33"/>
  <c r="F207" i="33"/>
  <c r="E207" i="33"/>
  <c r="D207" i="33"/>
  <c r="F206" i="33"/>
  <c r="E206" i="33"/>
  <c r="D206" i="33"/>
  <c r="F205" i="33"/>
  <c r="E205" i="33"/>
  <c r="D205" i="33"/>
  <c r="F204" i="33"/>
  <c r="E204" i="33"/>
  <c r="D204" i="33"/>
  <c r="F203" i="33"/>
  <c r="E203" i="33"/>
  <c r="D203" i="33"/>
  <c r="F202" i="33"/>
  <c r="E202" i="33"/>
  <c r="D202" i="33"/>
  <c r="F201" i="33"/>
  <c r="E201" i="33"/>
  <c r="D201" i="33"/>
  <c r="F200" i="33"/>
  <c r="E200" i="33"/>
  <c r="D200" i="33"/>
  <c r="F199" i="33"/>
  <c r="E199" i="33"/>
  <c r="D199" i="33"/>
  <c r="F198" i="33"/>
  <c r="E198" i="33"/>
  <c r="D198" i="33"/>
  <c r="F197" i="33"/>
  <c r="E197" i="33"/>
  <c r="D197" i="33"/>
  <c r="F196" i="33"/>
  <c r="E196" i="33"/>
  <c r="D196" i="33"/>
  <c r="F195" i="33"/>
  <c r="E195" i="33"/>
  <c r="D195" i="33"/>
  <c r="F194" i="33"/>
  <c r="E194" i="33"/>
  <c r="D194" i="33"/>
  <c r="F193" i="33"/>
  <c r="E193" i="33"/>
  <c r="D193" i="33"/>
  <c r="F192" i="33"/>
  <c r="E192" i="33"/>
  <c r="D192" i="33"/>
  <c r="F191" i="33"/>
  <c r="E191" i="33"/>
  <c r="D191" i="33"/>
  <c r="F190" i="33"/>
  <c r="E190" i="33"/>
  <c r="D190" i="33"/>
  <c r="F189" i="33"/>
  <c r="E189" i="33"/>
  <c r="D189" i="33"/>
  <c r="F188" i="33"/>
  <c r="E188" i="33"/>
  <c r="D188" i="33"/>
  <c r="F187" i="33"/>
  <c r="E187" i="33"/>
  <c r="D187" i="33"/>
  <c r="F186" i="33"/>
  <c r="E186" i="33"/>
  <c r="D186" i="33"/>
  <c r="F185" i="33"/>
  <c r="E185" i="33"/>
  <c r="D185" i="33"/>
  <c r="F184" i="33"/>
  <c r="E184" i="33"/>
  <c r="D184" i="33"/>
  <c r="F183" i="33"/>
  <c r="E183" i="33"/>
  <c r="D183" i="33"/>
  <c r="F182" i="33"/>
  <c r="E182" i="33"/>
  <c r="D182" i="33"/>
  <c r="F181" i="33"/>
  <c r="E181" i="33"/>
  <c r="D181" i="33"/>
  <c r="F180" i="33"/>
  <c r="E180" i="33"/>
  <c r="D180" i="33"/>
  <c r="F179" i="33"/>
  <c r="E179" i="33"/>
  <c r="D179" i="33"/>
  <c r="F178" i="33"/>
  <c r="E178" i="33"/>
  <c r="D178" i="33"/>
  <c r="F177" i="33"/>
  <c r="E177" i="33"/>
  <c r="D177" i="33"/>
  <c r="F176" i="33"/>
  <c r="E176" i="33"/>
  <c r="D176" i="33"/>
  <c r="F175" i="33"/>
  <c r="E175" i="33"/>
  <c r="D175" i="33"/>
  <c r="F174" i="33"/>
  <c r="E174" i="33"/>
  <c r="D174" i="33"/>
  <c r="F173" i="33"/>
  <c r="E173" i="33"/>
  <c r="D173" i="33"/>
  <c r="F172" i="33"/>
  <c r="E172" i="33"/>
  <c r="D172" i="33"/>
  <c r="F171" i="33"/>
  <c r="E171" i="33"/>
  <c r="D171" i="33"/>
  <c r="F170" i="33"/>
  <c r="E170" i="33"/>
  <c r="D170" i="33"/>
  <c r="F169" i="33"/>
  <c r="E169" i="33"/>
  <c r="D169" i="33"/>
  <c r="F168" i="33"/>
  <c r="E168" i="33"/>
  <c r="D168" i="33"/>
  <c r="F167" i="33"/>
  <c r="E167" i="33"/>
  <c r="D167" i="33"/>
  <c r="F166" i="33"/>
  <c r="E166" i="33"/>
  <c r="D166" i="33"/>
  <c r="F165" i="33"/>
  <c r="E165" i="33"/>
  <c r="D165" i="33"/>
  <c r="F164" i="33"/>
  <c r="E164" i="33"/>
  <c r="D164" i="33"/>
  <c r="F163" i="33"/>
  <c r="E163" i="33"/>
  <c r="D163" i="33"/>
  <c r="F162" i="33"/>
  <c r="E162" i="33"/>
  <c r="D162" i="33"/>
  <c r="F161" i="33"/>
  <c r="E161" i="33"/>
  <c r="D161" i="33"/>
  <c r="F160" i="33"/>
  <c r="E160" i="33"/>
  <c r="D160" i="33"/>
  <c r="F159" i="33"/>
  <c r="E159" i="33"/>
  <c r="D159" i="33"/>
  <c r="F158" i="33"/>
  <c r="E158" i="33"/>
  <c r="D158" i="33"/>
  <c r="F157" i="33"/>
  <c r="E157" i="33"/>
  <c r="D157" i="33"/>
  <c r="F156" i="33"/>
  <c r="E156" i="33"/>
  <c r="D156" i="33"/>
  <c r="F155" i="33"/>
  <c r="E155" i="33"/>
  <c r="D155" i="33"/>
  <c r="F154" i="33"/>
  <c r="E154" i="33"/>
  <c r="D154" i="33"/>
  <c r="F153" i="33"/>
  <c r="E153" i="33"/>
  <c r="D153" i="33"/>
  <c r="F152" i="33"/>
  <c r="E152" i="33"/>
  <c r="D152" i="33"/>
  <c r="F151" i="33"/>
  <c r="E151" i="33"/>
  <c r="D151" i="33"/>
  <c r="F150" i="33"/>
  <c r="E150" i="33"/>
  <c r="D150" i="33"/>
  <c r="F149" i="33"/>
  <c r="E149" i="33"/>
  <c r="D149" i="33"/>
  <c r="F148" i="33"/>
  <c r="E148" i="33"/>
  <c r="D148" i="33"/>
  <c r="F147" i="33"/>
  <c r="E147" i="33"/>
  <c r="D147" i="33"/>
  <c r="F146" i="33"/>
  <c r="E146" i="33"/>
  <c r="D146" i="33"/>
  <c r="F145" i="33"/>
  <c r="E145" i="33"/>
  <c r="D145" i="33"/>
  <c r="F144" i="33"/>
  <c r="E144" i="33"/>
  <c r="D144" i="33"/>
  <c r="F143" i="33"/>
  <c r="E143" i="33"/>
  <c r="D143" i="33"/>
  <c r="F142" i="33"/>
  <c r="E142" i="33"/>
  <c r="D142" i="33"/>
  <c r="F141" i="33"/>
  <c r="E141" i="33"/>
  <c r="D141" i="33"/>
  <c r="F140" i="33"/>
  <c r="E140" i="33"/>
  <c r="D140" i="33"/>
  <c r="F139" i="33"/>
  <c r="E139" i="33"/>
  <c r="D139" i="33"/>
  <c r="F138" i="33"/>
  <c r="E138" i="33"/>
  <c r="D138" i="33"/>
  <c r="F137" i="33"/>
  <c r="E137" i="33"/>
  <c r="D137" i="33"/>
  <c r="F136" i="33"/>
  <c r="E136" i="33"/>
  <c r="D136" i="33"/>
  <c r="F135" i="33"/>
  <c r="E135" i="33"/>
  <c r="D135" i="33"/>
  <c r="F134" i="33"/>
  <c r="E134" i="33"/>
  <c r="D134" i="33"/>
  <c r="F133" i="33"/>
  <c r="E133" i="33"/>
  <c r="D133" i="33"/>
  <c r="F132" i="33"/>
  <c r="E132" i="33"/>
  <c r="D132" i="33"/>
  <c r="F131" i="33"/>
  <c r="E131" i="33"/>
  <c r="D131" i="33"/>
  <c r="F130" i="33"/>
  <c r="E130" i="33"/>
  <c r="D130" i="33"/>
  <c r="F129" i="33"/>
  <c r="E129" i="33"/>
  <c r="D129" i="33"/>
  <c r="F128" i="33"/>
  <c r="E128" i="33"/>
  <c r="D128" i="33"/>
  <c r="F127" i="33"/>
  <c r="E127" i="33"/>
  <c r="D127" i="33"/>
  <c r="F126" i="33"/>
  <c r="E126" i="33"/>
  <c r="D126" i="33"/>
  <c r="F125" i="33"/>
  <c r="E125" i="33"/>
  <c r="D125" i="33"/>
  <c r="F124" i="33"/>
  <c r="E124" i="33"/>
  <c r="D124" i="33"/>
  <c r="F123" i="33"/>
  <c r="E123" i="33"/>
  <c r="D123" i="33"/>
  <c r="F122" i="33"/>
  <c r="E122" i="33"/>
  <c r="D122" i="33"/>
  <c r="F121" i="33"/>
  <c r="E121" i="33"/>
  <c r="D121" i="33"/>
  <c r="F120" i="33"/>
  <c r="E120" i="33"/>
  <c r="D120" i="33"/>
  <c r="F119" i="33"/>
  <c r="E119" i="33"/>
  <c r="D119" i="33"/>
  <c r="F118" i="33"/>
  <c r="E118" i="33"/>
  <c r="D118" i="33"/>
  <c r="F117" i="33"/>
  <c r="E117" i="33"/>
  <c r="D117" i="33"/>
  <c r="F116" i="33"/>
  <c r="E116" i="33"/>
  <c r="D116" i="33"/>
  <c r="F115" i="33"/>
  <c r="E115" i="33"/>
  <c r="D115" i="33"/>
  <c r="F114" i="33"/>
  <c r="E114" i="33"/>
  <c r="D114" i="33"/>
  <c r="F113" i="33"/>
  <c r="E113" i="33"/>
  <c r="D113" i="33"/>
  <c r="F112" i="33"/>
  <c r="E112" i="33"/>
  <c r="D112" i="33"/>
  <c r="F111" i="33"/>
  <c r="E111" i="33"/>
  <c r="D111" i="33"/>
  <c r="F110" i="33"/>
  <c r="E110" i="33"/>
  <c r="D110" i="33"/>
  <c r="F109" i="33"/>
  <c r="E109" i="33"/>
  <c r="D109" i="33"/>
  <c r="F108" i="33"/>
  <c r="E108" i="33"/>
  <c r="D108" i="33"/>
  <c r="F107" i="33"/>
  <c r="E107" i="33"/>
  <c r="D107" i="33"/>
  <c r="F106" i="33"/>
  <c r="E106" i="33"/>
  <c r="D106" i="33"/>
  <c r="F105" i="33"/>
  <c r="E105" i="33"/>
  <c r="D105" i="33"/>
  <c r="F104" i="33"/>
  <c r="E104" i="33"/>
  <c r="D104" i="33"/>
  <c r="F103" i="33"/>
  <c r="E103" i="33"/>
  <c r="D103" i="33"/>
  <c r="F102" i="33"/>
  <c r="E102" i="33"/>
  <c r="D102" i="33"/>
  <c r="F101" i="33"/>
  <c r="E101" i="33"/>
  <c r="D101" i="33"/>
  <c r="F100" i="33"/>
  <c r="E100" i="33"/>
  <c r="D100" i="33"/>
  <c r="F99" i="33"/>
  <c r="E99" i="33"/>
  <c r="D99" i="33"/>
  <c r="F98" i="33"/>
  <c r="E98" i="33"/>
  <c r="D98" i="33"/>
  <c r="F97" i="33"/>
  <c r="E97" i="33"/>
  <c r="D97" i="33"/>
  <c r="F96" i="33"/>
  <c r="E96" i="33"/>
  <c r="D96" i="33"/>
  <c r="F95" i="33"/>
  <c r="E95" i="33"/>
  <c r="D95" i="33"/>
  <c r="F94" i="33"/>
  <c r="E94" i="33"/>
  <c r="D94" i="33"/>
  <c r="F93" i="33"/>
  <c r="E93" i="33"/>
  <c r="D93" i="33"/>
  <c r="F92" i="33"/>
  <c r="E92" i="33"/>
  <c r="D92" i="33"/>
  <c r="F91" i="33"/>
  <c r="E91" i="33"/>
  <c r="D91" i="33"/>
  <c r="F90" i="33"/>
  <c r="E90" i="33"/>
  <c r="D90" i="33"/>
  <c r="F89" i="33"/>
  <c r="E89" i="33"/>
  <c r="D89" i="33"/>
  <c r="F88" i="33"/>
  <c r="E88" i="33"/>
  <c r="D88" i="33"/>
  <c r="F87" i="33"/>
  <c r="E87" i="33"/>
  <c r="D87" i="33"/>
  <c r="F86" i="33"/>
  <c r="E86" i="33"/>
  <c r="D86" i="33"/>
  <c r="F85" i="33"/>
  <c r="E85" i="33"/>
  <c r="D85" i="33"/>
  <c r="F84" i="33"/>
  <c r="E84" i="33"/>
  <c r="D84" i="33"/>
  <c r="F83" i="33"/>
  <c r="E83" i="33"/>
  <c r="D83" i="33"/>
  <c r="F82" i="33"/>
  <c r="E82" i="33"/>
  <c r="D82" i="33"/>
  <c r="F81" i="33"/>
  <c r="E81" i="33"/>
  <c r="D81" i="33"/>
  <c r="F80" i="33"/>
  <c r="E80" i="33"/>
  <c r="D80" i="33"/>
  <c r="F79" i="33"/>
  <c r="E79" i="33"/>
  <c r="D79" i="33"/>
  <c r="F78" i="33"/>
  <c r="E78" i="33"/>
  <c r="D78" i="33"/>
  <c r="F77" i="33"/>
  <c r="E77" i="33"/>
  <c r="D77" i="33"/>
  <c r="F76" i="33"/>
  <c r="E76" i="33"/>
  <c r="D76" i="33"/>
  <c r="F75" i="33"/>
  <c r="E75" i="33"/>
  <c r="D75" i="33"/>
  <c r="F74" i="33"/>
  <c r="E74" i="33"/>
  <c r="D74" i="33"/>
  <c r="F73" i="33"/>
  <c r="E73" i="33"/>
  <c r="D73" i="33"/>
  <c r="F72" i="33"/>
  <c r="E72" i="33"/>
  <c r="D72" i="33"/>
  <c r="F71" i="33"/>
  <c r="E71" i="33"/>
  <c r="D71" i="33"/>
  <c r="F70" i="33"/>
  <c r="E70" i="33"/>
  <c r="D70" i="33"/>
  <c r="F69" i="33"/>
  <c r="E69" i="33"/>
  <c r="D69" i="33"/>
  <c r="F68" i="33"/>
  <c r="E68" i="33"/>
  <c r="D68" i="33"/>
  <c r="F67" i="33"/>
  <c r="E67" i="33"/>
  <c r="D67" i="33"/>
  <c r="F66" i="33"/>
  <c r="E66" i="33"/>
  <c r="D66" i="33"/>
  <c r="F65" i="33"/>
  <c r="E65" i="33"/>
  <c r="D65" i="33"/>
  <c r="F64" i="33"/>
  <c r="E64" i="33"/>
  <c r="D64" i="33"/>
  <c r="F63" i="33"/>
  <c r="E63" i="33"/>
  <c r="D63" i="33"/>
  <c r="F62" i="33"/>
  <c r="E62" i="33"/>
  <c r="D62" i="33"/>
  <c r="F61" i="33"/>
  <c r="E61" i="33"/>
  <c r="D61" i="33"/>
  <c r="F60" i="33"/>
  <c r="E60" i="33"/>
  <c r="D60" i="33"/>
  <c r="F59" i="33"/>
  <c r="E59" i="33"/>
  <c r="D59" i="33"/>
  <c r="F58" i="33"/>
  <c r="E58" i="33"/>
  <c r="D58" i="33"/>
  <c r="F57" i="33"/>
  <c r="E57" i="33"/>
  <c r="D57" i="33"/>
  <c r="F56" i="33"/>
  <c r="E56" i="33"/>
  <c r="D56" i="33"/>
  <c r="F55" i="33"/>
  <c r="E55" i="33"/>
  <c r="D55" i="33"/>
  <c r="F54" i="33"/>
  <c r="E54" i="33"/>
  <c r="D54" i="33"/>
  <c r="F53" i="33"/>
  <c r="E53" i="33"/>
  <c r="D53" i="33"/>
  <c r="F52" i="33"/>
  <c r="E52" i="33"/>
  <c r="D52" i="33"/>
  <c r="F51" i="33"/>
  <c r="E51" i="33"/>
  <c r="D51" i="33"/>
  <c r="F50" i="33"/>
  <c r="E50" i="33"/>
  <c r="D50" i="33"/>
  <c r="F49" i="33"/>
  <c r="E49" i="33"/>
  <c r="D49" i="33"/>
  <c r="F48" i="33"/>
  <c r="E48" i="33"/>
  <c r="D48" i="33"/>
  <c r="F47" i="33"/>
  <c r="E47" i="33"/>
  <c r="D47" i="33"/>
  <c r="F46" i="33"/>
  <c r="E46" i="33"/>
  <c r="D46" i="33"/>
  <c r="F45" i="33"/>
  <c r="E45" i="33"/>
  <c r="D45" i="33"/>
  <c r="F44" i="33"/>
  <c r="E44" i="33"/>
  <c r="D44" i="33"/>
  <c r="F43" i="33"/>
  <c r="E43" i="33"/>
  <c r="D43" i="33"/>
  <c r="F42" i="33"/>
  <c r="E42" i="33"/>
  <c r="D42" i="33"/>
  <c r="F41" i="33"/>
  <c r="E41" i="33"/>
  <c r="D41" i="33"/>
  <c r="F40" i="33"/>
  <c r="E40" i="33"/>
  <c r="D40" i="33"/>
  <c r="F39" i="33"/>
  <c r="E39" i="33"/>
  <c r="D39" i="33"/>
  <c r="F38" i="33"/>
  <c r="E38" i="33"/>
  <c r="D38" i="33"/>
  <c r="F37" i="33"/>
  <c r="E37" i="33"/>
  <c r="D37" i="33"/>
  <c r="F36" i="33"/>
  <c r="E36" i="33"/>
  <c r="D36" i="33"/>
  <c r="F35" i="33"/>
  <c r="E35" i="33"/>
  <c r="D35" i="33"/>
  <c r="F34" i="33"/>
  <c r="E34" i="33"/>
  <c r="D34" i="33"/>
  <c r="F33" i="33"/>
  <c r="E33" i="33"/>
  <c r="D33" i="33"/>
  <c r="F32" i="33"/>
  <c r="E32" i="33"/>
  <c r="D32" i="33"/>
  <c r="F31" i="33"/>
  <c r="E31" i="33"/>
  <c r="D31" i="33"/>
  <c r="F30" i="33"/>
  <c r="E30" i="33"/>
  <c r="D30" i="33"/>
  <c r="F29" i="33"/>
  <c r="E29" i="33"/>
  <c r="D29" i="33"/>
  <c r="F28" i="33"/>
  <c r="E28" i="33"/>
  <c r="D28" i="33"/>
  <c r="F27" i="33"/>
  <c r="E27" i="33"/>
  <c r="D27" i="33"/>
  <c r="F26" i="33"/>
  <c r="E26" i="33"/>
  <c r="D26" i="33"/>
  <c r="F25" i="33"/>
  <c r="E25" i="33"/>
  <c r="D25" i="33"/>
  <c r="F24" i="33"/>
  <c r="E24" i="33"/>
  <c r="D24" i="33"/>
  <c r="F23" i="33"/>
  <c r="E23" i="33"/>
  <c r="D23" i="33"/>
  <c r="F22" i="33"/>
  <c r="E22" i="33"/>
  <c r="D22" i="33"/>
  <c r="F21" i="33"/>
  <c r="E21" i="33"/>
  <c r="D21" i="33"/>
  <c r="F20" i="33"/>
  <c r="E20" i="33"/>
  <c r="D20" i="33"/>
  <c r="F19" i="33"/>
  <c r="E19" i="33"/>
  <c r="D19" i="33"/>
  <c r="F18" i="33"/>
  <c r="E18" i="33"/>
  <c r="D18" i="33"/>
  <c r="F17" i="33"/>
  <c r="E17" i="33"/>
  <c r="D17" i="33"/>
  <c r="F16" i="33"/>
  <c r="E16" i="33"/>
  <c r="D16" i="33"/>
  <c r="F15" i="33"/>
  <c r="E15" i="33"/>
  <c r="D15" i="33"/>
  <c r="F14" i="33"/>
  <c r="E14" i="33"/>
  <c r="D14" i="33"/>
  <c r="F13" i="33"/>
  <c r="E13" i="33"/>
  <c r="D13" i="33"/>
  <c r="F12" i="33"/>
  <c r="E12" i="33"/>
  <c r="D12" i="33"/>
  <c r="F11" i="33"/>
  <c r="E11" i="33"/>
  <c r="D11" i="33"/>
  <c r="F10" i="33"/>
  <c r="E10" i="33"/>
  <c r="D10" i="33"/>
  <c r="F9" i="33"/>
  <c r="E9" i="33"/>
  <c r="D9" i="33"/>
  <c r="F8" i="33"/>
  <c r="E8" i="33"/>
  <c r="D8" i="33"/>
  <c r="F7" i="33"/>
  <c r="E7" i="33"/>
  <c r="D7" i="33"/>
  <c r="F6" i="33"/>
  <c r="E6" i="33"/>
  <c r="D6" i="33"/>
  <c r="J5" i="33"/>
  <c r="F5" i="33"/>
  <c r="E5" i="33"/>
  <c r="D5" i="33"/>
  <c r="J4" i="33"/>
  <c r="F4" i="33"/>
  <c r="E4" i="33"/>
  <c r="D4" i="33"/>
  <c r="E61" i="53"/>
  <c r="D61" i="53"/>
  <c r="C61" i="53"/>
  <c r="E60" i="53"/>
  <c r="D60" i="53"/>
  <c r="C60" i="53"/>
  <c r="E59" i="53"/>
  <c r="D59" i="53"/>
  <c r="C59" i="53"/>
  <c r="E58" i="53"/>
  <c r="D58" i="53"/>
  <c r="C58" i="53"/>
  <c r="E57" i="53"/>
  <c r="D57" i="53"/>
  <c r="C57" i="53"/>
  <c r="E56" i="53"/>
  <c r="D56" i="53"/>
  <c r="C56" i="53"/>
  <c r="E55" i="53"/>
  <c r="D55" i="53"/>
  <c r="C55" i="53"/>
  <c r="E54" i="53"/>
  <c r="D54" i="53"/>
  <c r="C54" i="53"/>
  <c r="E53" i="53"/>
  <c r="D53" i="53"/>
  <c r="C53" i="53"/>
  <c r="E52" i="53"/>
  <c r="D52" i="53"/>
  <c r="C52" i="53"/>
  <c r="E51" i="53"/>
  <c r="D51" i="53"/>
  <c r="C51" i="53"/>
  <c r="E50" i="53"/>
  <c r="D50" i="53"/>
  <c r="C50" i="53"/>
  <c r="I105" i="28"/>
  <c r="I104" i="28"/>
  <c r="I103" i="28"/>
  <c r="B20" i="24"/>
  <c r="B20" i="24" a="1"/>
  <c r="A20" i="24"/>
  <c r="A20" i="24" a="1"/>
  <c r="B10" i="24"/>
  <c r="B5" i="24"/>
  <c r="B3" i="22"/>
  <c r="B2" i="22"/>
  <c r="A2" i="22"/>
  <c r="A2" i="22" a="1"/>
  <c r="D201" i="5"/>
  <c r="D200" i="5"/>
  <c r="D199" i="5"/>
  <c r="D198" i="5"/>
  <c r="D197" i="5"/>
  <c r="D196" i="5"/>
  <c r="D195" i="5"/>
  <c r="D194" i="5"/>
  <c r="D193" i="5"/>
  <c r="D192" i="5"/>
  <c r="D191" i="5"/>
  <c r="D190" i="5"/>
  <c r="D189" i="5"/>
  <c r="D188" i="5"/>
  <c r="D187" i="5"/>
  <c r="D186" i="5"/>
  <c r="D185" i="5"/>
  <c r="D184" i="5"/>
  <c r="D183" i="5"/>
  <c r="D182" i="5"/>
  <c r="D181" i="5"/>
  <c r="D180" i="5"/>
  <c r="D179" i="5"/>
  <c r="D178" i="5"/>
  <c r="D177" i="5"/>
  <c r="D176" i="5"/>
  <c r="D175" i="5"/>
  <c r="D174" i="5"/>
  <c r="D173" i="5"/>
  <c r="D172" i="5"/>
  <c r="D171" i="5"/>
  <c r="D170" i="5"/>
  <c r="D169" i="5"/>
  <c r="D168" i="5"/>
  <c r="D167" i="5"/>
  <c r="D166" i="5"/>
  <c r="D165" i="5"/>
  <c r="D164" i="5"/>
  <c r="D163" i="5"/>
  <c r="D162" i="5"/>
  <c r="D161" i="5"/>
  <c r="D160" i="5"/>
  <c r="D159" i="5"/>
  <c r="D158" i="5"/>
  <c r="D157" i="5"/>
  <c r="D156" i="5"/>
  <c r="D155" i="5"/>
  <c r="D154" i="5"/>
  <c r="D153" i="5"/>
  <c r="D152" i="5"/>
  <c r="D151" i="5"/>
  <c r="D150" i="5"/>
  <c r="D149" i="5"/>
  <c r="D148" i="5"/>
  <c r="D147" i="5"/>
  <c r="D146" i="5"/>
  <c r="D145" i="5"/>
  <c r="D144" i="5"/>
  <c r="D143" i="5"/>
  <c r="D142" i="5"/>
  <c r="D141" i="5"/>
  <c r="D140" i="5"/>
  <c r="D139" i="5"/>
  <c r="D138" i="5"/>
  <c r="D137" i="5"/>
  <c r="D136" i="5"/>
  <c r="D135" i="5"/>
  <c r="D134" i="5"/>
  <c r="D133" i="5"/>
  <c r="D132" i="5"/>
  <c r="D131" i="5"/>
  <c r="D130" i="5"/>
  <c r="D129" i="5"/>
  <c r="D128" i="5"/>
  <c r="D127" i="5"/>
  <c r="D126" i="5"/>
  <c r="D125" i="5"/>
  <c r="D124" i="5"/>
  <c r="D123" i="5"/>
  <c r="D122" i="5"/>
  <c r="D121" i="5"/>
  <c r="D120" i="5"/>
  <c r="D119" i="5"/>
  <c r="D118" i="5"/>
  <c r="D117" i="5"/>
  <c r="D116" i="5"/>
  <c r="D115" i="5"/>
  <c r="D114" i="5"/>
  <c r="D113" i="5"/>
  <c r="D112" i="5"/>
  <c r="D111" i="5"/>
  <c r="D110" i="5"/>
  <c r="D109" i="5"/>
  <c r="D108" i="5"/>
  <c r="D107" i="5"/>
  <c r="D106" i="5"/>
  <c r="D105" i="5"/>
  <c r="D104" i="5"/>
  <c r="D103" i="5"/>
  <c r="D102" i="5"/>
  <c r="D101" i="5"/>
  <c r="D100" i="5"/>
  <c r="D99" i="5"/>
  <c r="D98" i="5"/>
  <c r="D97" i="5"/>
  <c r="D96" i="5"/>
  <c r="D95" i="5"/>
  <c r="D94" i="5"/>
  <c r="D93" i="5"/>
  <c r="D92" i="5"/>
  <c r="D91" i="5"/>
  <c r="D90" i="5"/>
  <c r="D89" i="5"/>
  <c r="D88" i="5"/>
  <c r="D87" i="5"/>
  <c r="D86" i="5"/>
  <c r="D85" i="5"/>
  <c r="D84" i="5"/>
  <c r="D83" i="5"/>
  <c r="D82" i="5"/>
  <c r="D81" i="5"/>
  <c r="D80" i="5"/>
  <c r="D79" i="5"/>
  <c r="D78" i="5"/>
  <c r="D77" i="5"/>
  <c r="D76" i="5"/>
  <c r="D75" i="5"/>
  <c r="D74" i="5"/>
  <c r="D73" i="5"/>
  <c r="D72" i="5"/>
  <c r="D71" i="5"/>
  <c r="D70" i="5"/>
  <c r="D69" i="5"/>
  <c r="D68" i="5"/>
  <c r="D67" i="5"/>
  <c r="D66" i="5"/>
  <c r="D65" i="5"/>
  <c r="D64" i="5"/>
  <c r="D63" i="5"/>
  <c r="D62" i="5"/>
  <c r="D61" i="5"/>
  <c r="D60" i="5"/>
  <c r="D59" i="5"/>
  <c r="D58" i="5"/>
  <c r="D57" i="5"/>
  <c r="D56" i="5"/>
  <c r="D55" i="5"/>
  <c r="D54" i="5"/>
  <c r="D53" i="5"/>
  <c r="D52" i="5"/>
  <c r="D51" i="5"/>
  <c r="D50" i="5"/>
  <c r="D49" i="5"/>
  <c r="D48" i="5"/>
  <c r="D47" i="5"/>
  <c r="D46" i="5"/>
  <c r="D45" i="5"/>
  <c r="D44" i="5"/>
  <c r="D43" i="5"/>
  <c r="D42" i="5"/>
  <c r="D41" i="5"/>
  <c r="D40" i="5"/>
  <c r="D39" i="5"/>
  <c r="D38" i="5"/>
  <c r="D37" i="5"/>
  <c r="D36" i="5"/>
  <c r="D35" i="5"/>
  <c r="D34" i="5"/>
  <c r="D33" i="5"/>
  <c r="D32" i="5"/>
  <c r="D31" i="5"/>
  <c r="D30" i="5"/>
  <c r="D29" i="5"/>
  <c r="D28" i="5"/>
  <c r="D27" i="5"/>
  <c r="D26" i="5"/>
  <c r="D25" i="5"/>
  <c r="D24" i="5"/>
  <c r="D23" i="5"/>
  <c r="D22" i="5"/>
  <c r="D21" i="5"/>
  <c r="D20" i="5"/>
  <c r="D19" i="5"/>
  <c r="D18" i="5"/>
  <c r="D17" i="5"/>
  <c r="D16" i="5"/>
  <c r="D15" i="5"/>
  <c r="D14" i="5"/>
  <c r="D13" i="5"/>
  <c r="D12" i="5"/>
  <c r="D11" i="5"/>
  <c r="D10" i="5"/>
  <c r="D9" i="5"/>
  <c r="D8" i="5"/>
  <c r="D7" i="5"/>
  <c r="D6" i="5"/>
  <c r="D5" i="5"/>
  <c r="D4" i="5"/>
  <c r="D3" i="5"/>
  <c r="D2" i="5"/>
  <c r="A4" i="19"/>
  <c r="A4" i="19" a="1"/>
  <c r="L2" i="19"/>
  <c r="L2" i="19" a="1"/>
  <c r="N7" i="15"/>
  <c r="N7" i="15" a="1"/>
  <c r="M7" i="15"/>
  <c r="M7" i="15" a="1"/>
  <c r="M201" i="11"/>
  <c r="M200" i="11"/>
  <c r="M199" i="11"/>
  <c r="M198" i="11"/>
  <c r="M197" i="11"/>
  <c r="M196" i="11"/>
  <c r="M195" i="11"/>
  <c r="M194" i="11"/>
  <c r="M193" i="11"/>
  <c r="M192" i="11"/>
  <c r="M191" i="11"/>
  <c r="M190" i="11"/>
  <c r="M189" i="11"/>
  <c r="M188" i="11"/>
  <c r="M187" i="11"/>
  <c r="M186" i="11"/>
  <c r="M185" i="11"/>
  <c r="M184" i="11"/>
  <c r="M183" i="11"/>
  <c r="M182" i="11"/>
  <c r="M181" i="11"/>
  <c r="M180" i="11"/>
  <c r="M179" i="11"/>
  <c r="M178" i="11"/>
  <c r="M177" i="11"/>
  <c r="M176" i="11"/>
  <c r="M175" i="11"/>
  <c r="M174" i="11"/>
  <c r="M173" i="11"/>
  <c r="M172" i="11"/>
  <c r="M171" i="11"/>
  <c r="M170" i="11"/>
  <c r="M169" i="11"/>
  <c r="M168" i="11"/>
  <c r="M167" i="11"/>
  <c r="M166" i="11"/>
  <c r="M165" i="11"/>
  <c r="M164" i="11"/>
  <c r="M163" i="11"/>
  <c r="M162" i="11"/>
  <c r="M161" i="11"/>
  <c r="M160" i="11"/>
  <c r="M159" i="11"/>
  <c r="M158" i="11"/>
  <c r="M157" i="11"/>
  <c r="M156" i="11"/>
  <c r="M155" i="11"/>
  <c r="M154" i="11"/>
  <c r="M153" i="11"/>
  <c r="M152" i="11"/>
  <c r="M151" i="11"/>
  <c r="M150" i="11"/>
  <c r="M149" i="11"/>
  <c r="M148" i="11"/>
  <c r="M147" i="11"/>
  <c r="M146" i="11"/>
  <c r="M145" i="11"/>
  <c r="M144" i="11"/>
  <c r="M143" i="11"/>
  <c r="M142" i="11"/>
  <c r="M141" i="11"/>
  <c r="M140" i="11"/>
  <c r="M139" i="11"/>
  <c r="M138" i="11"/>
  <c r="M137" i="11"/>
  <c r="M136" i="11"/>
  <c r="M135" i="11"/>
  <c r="M134" i="11"/>
  <c r="M133" i="11"/>
  <c r="M132" i="11"/>
  <c r="M131" i="11"/>
  <c r="M130" i="11"/>
  <c r="M129" i="11"/>
  <c r="M128" i="11"/>
  <c r="M127" i="11"/>
  <c r="M126" i="11"/>
  <c r="M125" i="11"/>
  <c r="M124" i="11"/>
  <c r="M123" i="11"/>
  <c r="M122" i="11"/>
  <c r="M121" i="11"/>
  <c r="M120" i="11"/>
  <c r="M119" i="11"/>
  <c r="M118" i="11"/>
  <c r="M117" i="11"/>
  <c r="M116" i="11"/>
  <c r="M115" i="11"/>
  <c r="M114" i="11"/>
  <c r="M113" i="11"/>
  <c r="M112" i="11"/>
  <c r="M111" i="11"/>
  <c r="M110" i="11"/>
  <c r="M109" i="11"/>
  <c r="M108" i="11"/>
  <c r="M107" i="11"/>
  <c r="M106" i="11"/>
  <c r="M105" i="11"/>
  <c r="M104" i="11"/>
  <c r="M103" i="11"/>
  <c r="M102" i="11"/>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9" i="11"/>
  <c r="M38" i="11"/>
  <c r="M37" i="11"/>
  <c r="M36" i="11"/>
  <c r="M35" i="11"/>
  <c r="M34" i="11"/>
  <c r="M33" i="11"/>
  <c r="M32" i="11"/>
  <c r="M31" i="11"/>
  <c r="M30" i="11"/>
  <c r="M29" i="11"/>
  <c r="M28" i="11"/>
  <c r="M27" i="11"/>
  <c r="M26" i="11"/>
  <c r="M25" i="11"/>
  <c r="M24" i="11"/>
  <c r="M23" i="11"/>
  <c r="M22" i="11"/>
  <c r="M21" i="11"/>
  <c r="M20" i="11"/>
  <c r="M19" i="11"/>
  <c r="M18" i="11"/>
  <c r="M17" i="11"/>
  <c r="M16" i="11"/>
  <c r="M15" i="11"/>
  <c r="M14" i="11"/>
  <c r="M13" i="11"/>
  <c r="M12" i="11"/>
  <c r="M11" i="11"/>
  <c r="M10" i="11"/>
  <c r="M9" i="11"/>
  <c r="M8" i="11"/>
  <c r="M7" i="11"/>
  <c r="M6" i="11"/>
  <c r="M5" i="11"/>
  <c r="M4" i="11"/>
  <c r="M3" i="11"/>
  <c r="M2" i="11"/>
  <c r="J201" i="10"/>
  <c r="J200" i="10"/>
  <c r="J199" i="10"/>
  <c r="J198" i="10"/>
  <c r="J197" i="10"/>
  <c r="J196" i="10"/>
  <c r="J195" i="10"/>
  <c r="J194" i="10"/>
  <c r="J193" i="10"/>
  <c r="J192" i="10"/>
  <c r="J191" i="10"/>
  <c r="J190" i="10"/>
  <c r="J189" i="10"/>
  <c r="J188" i="10"/>
  <c r="J187" i="10"/>
  <c r="J186" i="10"/>
  <c r="J185" i="10"/>
  <c r="J184" i="10"/>
  <c r="J183" i="10"/>
  <c r="J182" i="10"/>
  <c r="J181" i="10"/>
  <c r="J180" i="10"/>
  <c r="J179" i="10"/>
  <c r="J178" i="10"/>
  <c r="J177" i="10"/>
  <c r="J176" i="10"/>
  <c r="J175" i="10"/>
  <c r="J174" i="10"/>
  <c r="J173" i="10"/>
  <c r="J172" i="10"/>
  <c r="J171" i="10"/>
  <c r="J170" i="10"/>
  <c r="J169" i="10"/>
  <c r="J168" i="10"/>
  <c r="J167" i="10"/>
  <c r="J166" i="10"/>
  <c r="J165" i="10"/>
  <c r="J164" i="10"/>
  <c r="J163" i="10"/>
  <c r="J162" i="10"/>
  <c r="J161" i="10"/>
  <c r="J160" i="10"/>
  <c r="J159" i="10"/>
  <c r="J158" i="10"/>
  <c r="J157" i="10"/>
  <c r="J156" i="10"/>
  <c r="J155" i="10"/>
  <c r="J154" i="10"/>
  <c r="J153" i="10"/>
  <c r="J152" i="10"/>
  <c r="J151" i="10"/>
  <c r="J150" i="10"/>
  <c r="J149" i="10"/>
  <c r="J148" i="10"/>
  <c r="J147" i="10"/>
  <c r="J146" i="10"/>
  <c r="J145" i="10"/>
  <c r="J144" i="10"/>
  <c r="J143" i="10"/>
  <c r="J142" i="10"/>
  <c r="J141" i="10"/>
  <c r="J140" i="10"/>
  <c r="J139" i="10"/>
  <c r="J138" i="10"/>
  <c r="J137" i="10"/>
  <c r="J136" i="10"/>
  <c r="J135" i="10"/>
  <c r="J134" i="10"/>
  <c r="J133" i="10"/>
  <c r="J132" i="10"/>
  <c r="J131" i="10"/>
  <c r="J130" i="10"/>
  <c r="J129" i="10"/>
  <c r="J128" i="10"/>
  <c r="J127" i="10"/>
  <c r="J126" i="10"/>
  <c r="J125" i="10"/>
  <c r="J124" i="10"/>
  <c r="J123" i="10"/>
  <c r="J122" i="10"/>
  <c r="J121" i="10"/>
  <c r="J120" i="10"/>
  <c r="J119" i="10"/>
  <c r="J118" i="10"/>
  <c r="J117" i="10"/>
  <c r="J116" i="10"/>
  <c r="J115" i="10"/>
  <c r="J114" i="10"/>
  <c r="J113" i="10"/>
  <c r="J112" i="10"/>
  <c r="J111" i="10"/>
  <c r="J110" i="10"/>
  <c r="J109" i="10"/>
  <c r="J108" i="10"/>
  <c r="J107" i="10"/>
  <c r="J106" i="10"/>
  <c r="J105" i="10"/>
  <c r="J104" i="10"/>
  <c r="J103" i="10"/>
  <c r="J102" i="10"/>
  <c r="J101" i="10"/>
  <c r="J100" i="10"/>
  <c r="J99" i="10"/>
  <c r="J98" i="10"/>
  <c r="J97" i="10"/>
  <c r="J96" i="10"/>
  <c r="J95" i="10"/>
  <c r="J94" i="10"/>
  <c r="J93" i="10"/>
  <c r="J92" i="10"/>
  <c r="J91" i="10"/>
  <c r="J90" i="10"/>
  <c r="J89" i="10"/>
  <c r="J88" i="10"/>
  <c r="J87" i="10"/>
  <c r="J86" i="10"/>
  <c r="J85" i="10"/>
  <c r="J84" i="10"/>
  <c r="J83" i="10"/>
  <c r="J82" i="10"/>
  <c r="J81" i="10"/>
  <c r="J80" i="10"/>
  <c r="J79" i="10"/>
  <c r="J78" i="10"/>
  <c r="J77" i="10"/>
  <c r="J76" i="10"/>
  <c r="J75" i="10"/>
  <c r="J74" i="10"/>
  <c r="J73" i="10"/>
  <c r="J72" i="10"/>
  <c r="J71" i="10"/>
  <c r="J70" i="10"/>
  <c r="J69" i="10"/>
  <c r="J68" i="10"/>
  <c r="J67" i="10"/>
  <c r="J66" i="10"/>
  <c r="J65" i="10"/>
  <c r="J64" i="10"/>
  <c r="J63" i="10"/>
  <c r="J62" i="10"/>
  <c r="J61" i="10"/>
  <c r="J60" i="10"/>
  <c r="J59" i="10"/>
  <c r="J58" i="10"/>
  <c r="J57" i="10"/>
  <c r="J56" i="10"/>
  <c r="J55" i="10"/>
  <c r="J54" i="10"/>
  <c r="J53" i="10"/>
  <c r="J52" i="10"/>
  <c r="J51" i="10"/>
  <c r="J50" i="10"/>
  <c r="J49" i="10"/>
  <c r="J48" i="10"/>
  <c r="J47" i="10"/>
  <c r="J46" i="10"/>
  <c r="J45" i="10"/>
  <c r="J44" i="10"/>
  <c r="J43" i="10"/>
  <c r="J42" i="10"/>
  <c r="J41" i="10"/>
  <c r="J40" i="10"/>
  <c r="J39" i="10"/>
  <c r="J38" i="10"/>
  <c r="J37" i="10"/>
  <c r="J36" i="10"/>
  <c r="J35" i="10"/>
  <c r="J34" i="10"/>
  <c r="J33" i="10"/>
  <c r="J32" i="10"/>
  <c r="J31" i="10"/>
  <c r="J30" i="10"/>
  <c r="J29" i="10"/>
  <c r="J28" i="10"/>
  <c r="J27" i="10"/>
  <c r="J26" i="10"/>
  <c r="J25" i="10"/>
  <c r="J24" i="10"/>
  <c r="J23" i="10"/>
  <c r="J22" i="10"/>
  <c r="J21" i="10"/>
  <c r="J20" i="10"/>
  <c r="J19" i="10"/>
  <c r="J18" i="10"/>
  <c r="J17" i="10"/>
  <c r="J16" i="10"/>
  <c r="J15" i="10"/>
  <c r="J14" i="10"/>
  <c r="J13" i="10"/>
  <c r="J12" i="10"/>
  <c r="J11" i="10"/>
  <c r="J10" i="10"/>
  <c r="J9" i="10"/>
  <c r="J8" i="10"/>
  <c r="J7" i="10"/>
  <c r="J6" i="10"/>
  <c r="J5" i="10"/>
  <c r="J4" i="10"/>
  <c r="J3" i="10"/>
  <c r="J2" i="10"/>
  <c r="K201" i="8"/>
  <c r="J201" i="8"/>
  <c r="K200" i="8"/>
  <c r="J200" i="8"/>
  <c r="K199" i="8"/>
  <c r="J199" i="8"/>
  <c r="K198" i="8"/>
  <c r="J198" i="8"/>
  <c r="K197" i="8"/>
  <c r="J197" i="8"/>
  <c r="K196" i="8"/>
  <c r="J196" i="8"/>
  <c r="K195" i="8"/>
  <c r="J195" i="8"/>
  <c r="K194" i="8"/>
  <c r="J194" i="8"/>
  <c r="K193" i="8"/>
  <c r="J193" i="8"/>
  <c r="K192" i="8"/>
  <c r="J192" i="8"/>
  <c r="K191" i="8"/>
  <c r="J191" i="8"/>
  <c r="K190" i="8"/>
  <c r="J190" i="8"/>
  <c r="K189" i="8"/>
  <c r="J189" i="8"/>
  <c r="K188" i="8"/>
  <c r="J188" i="8"/>
  <c r="K187" i="8"/>
  <c r="J187" i="8"/>
  <c r="K186" i="8"/>
  <c r="J186" i="8"/>
  <c r="K185" i="8"/>
  <c r="J185" i="8"/>
  <c r="K184" i="8"/>
  <c r="J184" i="8"/>
  <c r="K183" i="8"/>
  <c r="J183" i="8"/>
  <c r="K182" i="8"/>
  <c r="J182" i="8"/>
  <c r="K181" i="8"/>
  <c r="J181" i="8"/>
  <c r="K180" i="8"/>
  <c r="J180" i="8"/>
  <c r="K179" i="8"/>
  <c r="J179" i="8"/>
  <c r="K178" i="8"/>
  <c r="J178" i="8"/>
  <c r="K177" i="8"/>
  <c r="J177" i="8"/>
  <c r="K176" i="8"/>
  <c r="J176" i="8"/>
  <c r="K175" i="8"/>
  <c r="J175" i="8"/>
  <c r="K174" i="8"/>
  <c r="J174" i="8"/>
  <c r="K173" i="8"/>
  <c r="J173" i="8"/>
  <c r="K172" i="8"/>
  <c r="J172" i="8"/>
  <c r="K171" i="8"/>
  <c r="J171" i="8"/>
  <c r="K170" i="8"/>
  <c r="J170" i="8"/>
  <c r="K169" i="8"/>
  <c r="J169" i="8"/>
  <c r="K168" i="8"/>
  <c r="J168" i="8"/>
  <c r="K167" i="8"/>
  <c r="J167" i="8"/>
  <c r="K166" i="8"/>
  <c r="J166" i="8"/>
  <c r="K165" i="8"/>
  <c r="J165" i="8"/>
  <c r="K164" i="8"/>
  <c r="J164" i="8"/>
  <c r="K163" i="8"/>
  <c r="J163" i="8"/>
  <c r="K162" i="8"/>
  <c r="J162" i="8"/>
  <c r="K161" i="8"/>
  <c r="J161" i="8"/>
  <c r="K160" i="8"/>
  <c r="J160" i="8"/>
  <c r="K159" i="8"/>
  <c r="J159" i="8"/>
  <c r="K158" i="8"/>
  <c r="J158" i="8"/>
  <c r="K157" i="8"/>
  <c r="J157" i="8"/>
  <c r="K156" i="8"/>
  <c r="J156" i="8"/>
  <c r="K155" i="8"/>
  <c r="J155" i="8"/>
  <c r="K154" i="8"/>
  <c r="J154" i="8"/>
  <c r="K153" i="8"/>
  <c r="J153" i="8"/>
  <c r="K152" i="8"/>
  <c r="J152" i="8"/>
  <c r="K151" i="8"/>
  <c r="J151" i="8"/>
  <c r="K150" i="8"/>
  <c r="J150" i="8"/>
  <c r="K149" i="8"/>
  <c r="J149" i="8"/>
  <c r="K148" i="8"/>
  <c r="J148" i="8"/>
  <c r="K147" i="8"/>
  <c r="J147" i="8"/>
  <c r="K146" i="8"/>
  <c r="J146" i="8"/>
  <c r="K145" i="8"/>
  <c r="J145" i="8"/>
  <c r="K144" i="8"/>
  <c r="J144" i="8"/>
  <c r="K143" i="8"/>
  <c r="J143" i="8"/>
  <c r="K142" i="8"/>
  <c r="J142" i="8"/>
  <c r="K141" i="8"/>
  <c r="J141" i="8"/>
  <c r="K140" i="8"/>
  <c r="J140" i="8"/>
  <c r="K139" i="8"/>
  <c r="J139" i="8"/>
  <c r="K138" i="8"/>
  <c r="J138" i="8"/>
  <c r="K137" i="8"/>
  <c r="J137" i="8"/>
  <c r="K136" i="8"/>
  <c r="J136" i="8"/>
  <c r="K135" i="8"/>
  <c r="J135" i="8"/>
  <c r="K134" i="8"/>
  <c r="J134" i="8"/>
  <c r="K133" i="8"/>
  <c r="J133" i="8"/>
  <c r="K132" i="8"/>
  <c r="J132" i="8"/>
  <c r="K131" i="8"/>
  <c r="J131" i="8"/>
  <c r="K130" i="8"/>
  <c r="J130" i="8"/>
  <c r="K129" i="8"/>
  <c r="J129" i="8"/>
  <c r="K128" i="8"/>
  <c r="J128" i="8"/>
  <c r="K127" i="8"/>
  <c r="J127" i="8"/>
  <c r="K126" i="8"/>
  <c r="J126" i="8"/>
  <c r="K125" i="8"/>
  <c r="J125" i="8"/>
  <c r="K124" i="8"/>
  <c r="J124" i="8"/>
  <c r="K123" i="8"/>
  <c r="J123" i="8"/>
  <c r="K122" i="8"/>
  <c r="J122" i="8"/>
  <c r="K121" i="8"/>
  <c r="J121" i="8"/>
  <c r="K120" i="8"/>
  <c r="J120" i="8"/>
  <c r="K119" i="8"/>
  <c r="J119" i="8"/>
  <c r="K118" i="8"/>
  <c r="J118" i="8"/>
  <c r="K117" i="8"/>
  <c r="J117" i="8"/>
  <c r="K116" i="8"/>
  <c r="J116" i="8"/>
  <c r="K115" i="8"/>
  <c r="J115" i="8"/>
  <c r="K114" i="8"/>
  <c r="J114" i="8"/>
  <c r="K113" i="8"/>
  <c r="J113" i="8"/>
  <c r="K112" i="8"/>
  <c r="J112" i="8"/>
  <c r="K111" i="8"/>
  <c r="J111" i="8"/>
  <c r="K110" i="8"/>
  <c r="J110" i="8"/>
  <c r="K109" i="8"/>
  <c r="J109" i="8"/>
  <c r="K108" i="8"/>
  <c r="J108" i="8"/>
  <c r="K107" i="8"/>
  <c r="J107" i="8"/>
  <c r="K106" i="8"/>
  <c r="J106" i="8"/>
  <c r="K105" i="8"/>
  <c r="J105" i="8"/>
  <c r="K104" i="8"/>
  <c r="J104" i="8"/>
  <c r="K103" i="8"/>
  <c r="J103" i="8"/>
  <c r="K102" i="8"/>
  <c r="J102" i="8"/>
  <c r="K101" i="8"/>
  <c r="J101" i="8"/>
  <c r="K100" i="8"/>
  <c r="J100" i="8"/>
  <c r="K99" i="8"/>
  <c r="J99" i="8"/>
  <c r="K98" i="8"/>
  <c r="J98" i="8"/>
  <c r="K97" i="8"/>
  <c r="J97" i="8"/>
  <c r="K96" i="8"/>
  <c r="J96" i="8"/>
  <c r="K95" i="8"/>
  <c r="J95" i="8"/>
  <c r="K94" i="8"/>
  <c r="J94" i="8"/>
  <c r="K93" i="8"/>
  <c r="J93" i="8"/>
  <c r="K92" i="8"/>
  <c r="J92" i="8"/>
  <c r="K91" i="8"/>
  <c r="J91" i="8"/>
  <c r="K90" i="8"/>
  <c r="J90" i="8"/>
  <c r="K89" i="8"/>
  <c r="J89" i="8"/>
  <c r="K88" i="8"/>
  <c r="J88" i="8"/>
  <c r="K87" i="8"/>
  <c r="J87" i="8"/>
  <c r="K86" i="8"/>
  <c r="J86" i="8"/>
  <c r="K85" i="8"/>
  <c r="J85" i="8"/>
  <c r="K84" i="8"/>
  <c r="J84" i="8"/>
  <c r="K83" i="8"/>
  <c r="J83" i="8"/>
  <c r="K82" i="8"/>
  <c r="J82" i="8"/>
  <c r="K81" i="8"/>
  <c r="J81" i="8"/>
  <c r="K80" i="8"/>
  <c r="J80" i="8"/>
  <c r="K79" i="8"/>
  <c r="J79" i="8"/>
  <c r="K78" i="8"/>
  <c r="J78" i="8"/>
  <c r="K77" i="8"/>
  <c r="J77" i="8"/>
  <c r="K76" i="8"/>
  <c r="J76" i="8"/>
  <c r="K75" i="8"/>
  <c r="J75" i="8"/>
  <c r="K74" i="8"/>
  <c r="J74" i="8"/>
  <c r="K73" i="8"/>
  <c r="J73" i="8"/>
  <c r="K72" i="8"/>
  <c r="J72" i="8"/>
  <c r="K71" i="8"/>
  <c r="J71" i="8"/>
  <c r="K70" i="8"/>
  <c r="J70" i="8"/>
  <c r="K69" i="8"/>
  <c r="J69" i="8"/>
  <c r="K68" i="8"/>
  <c r="J68" i="8"/>
  <c r="K67" i="8"/>
  <c r="J67" i="8"/>
  <c r="K66" i="8"/>
  <c r="J66" i="8"/>
  <c r="K65" i="8"/>
  <c r="J65" i="8"/>
  <c r="K64" i="8"/>
  <c r="J64" i="8"/>
  <c r="K63" i="8"/>
  <c r="J63" i="8"/>
  <c r="K62" i="8"/>
  <c r="J62" i="8"/>
  <c r="K61" i="8"/>
  <c r="J61" i="8"/>
  <c r="K60" i="8"/>
  <c r="J60" i="8"/>
  <c r="K59" i="8"/>
  <c r="J59" i="8"/>
  <c r="K58" i="8"/>
  <c r="J58" i="8"/>
  <c r="K57" i="8"/>
  <c r="J57" i="8"/>
  <c r="K56" i="8"/>
  <c r="J56" i="8"/>
  <c r="K55" i="8"/>
  <c r="J55" i="8"/>
  <c r="K54" i="8"/>
  <c r="J54" i="8"/>
  <c r="K53" i="8"/>
  <c r="J53" i="8"/>
  <c r="K52" i="8"/>
  <c r="J52" i="8"/>
  <c r="K51" i="8"/>
  <c r="J51" i="8"/>
  <c r="K50" i="8"/>
  <c r="J50" i="8"/>
  <c r="K49" i="8"/>
  <c r="J49" i="8"/>
  <c r="K48" i="8"/>
  <c r="J48" i="8"/>
  <c r="K47" i="8"/>
  <c r="J47" i="8"/>
  <c r="K46" i="8"/>
  <c r="J46" i="8"/>
  <c r="K45" i="8"/>
  <c r="J45" i="8"/>
  <c r="K44" i="8"/>
  <c r="J44" i="8"/>
  <c r="K43" i="8"/>
  <c r="J43" i="8"/>
  <c r="K42" i="8"/>
  <c r="J42" i="8"/>
  <c r="K41" i="8"/>
  <c r="J41" i="8"/>
  <c r="K40" i="8"/>
  <c r="J40" i="8"/>
  <c r="K39" i="8"/>
  <c r="J39" i="8"/>
  <c r="K38" i="8"/>
  <c r="J38" i="8"/>
  <c r="K37" i="8"/>
  <c r="J37" i="8"/>
  <c r="K36" i="8"/>
  <c r="J36" i="8"/>
  <c r="K35" i="8"/>
  <c r="J35" i="8"/>
  <c r="K34" i="8"/>
  <c r="J34" i="8"/>
  <c r="K33" i="8"/>
  <c r="J33" i="8"/>
  <c r="K32" i="8"/>
  <c r="J32" i="8"/>
  <c r="K31" i="8"/>
  <c r="J31" i="8"/>
  <c r="K30" i="8"/>
  <c r="J30" i="8"/>
  <c r="K29" i="8"/>
  <c r="J29" i="8"/>
  <c r="K28" i="8"/>
  <c r="J28" i="8"/>
  <c r="K27" i="8"/>
  <c r="J27" i="8"/>
  <c r="K26" i="8"/>
  <c r="J26" i="8"/>
  <c r="K25" i="8"/>
  <c r="J25" i="8"/>
  <c r="K24" i="8"/>
  <c r="J24" i="8"/>
  <c r="K23" i="8"/>
  <c r="J23" i="8"/>
  <c r="K22" i="8"/>
  <c r="J22" i="8"/>
  <c r="K21" i="8"/>
  <c r="J21" i="8"/>
  <c r="K20" i="8"/>
  <c r="J20" i="8"/>
  <c r="K19" i="8"/>
  <c r="J19" i="8"/>
  <c r="K18" i="8"/>
  <c r="J18" i="8"/>
  <c r="K17" i="8"/>
  <c r="J17" i="8"/>
  <c r="K16" i="8"/>
  <c r="J16" i="8"/>
  <c r="K15" i="8"/>
  <c r="J15" i="8"/>
  <c r="K14" i="8"/>
  <c r="J14" i="8"/>
  <c r="K13" i="8"/>
  <c r="J13" i="8"/>
  <c r="K12" i="8"/>
  <c r="J12" i="8"/>
  <c r="K11" i="8"/>
  <c r="J11" i="8"/>
  <c r="K10" i="8"/>
  <c r="J10" i="8"/>
  <c r="K9" i="8"/>
  <c r="J9" i="8"/>
  <c r="K8" i="8"/>
  <c r="J8" i="8"/>
  <c r="K7" i="8"/>
  <c r="J7" i="8"/>
  <c r="K6" i="8"/>
  <c r="J6" i="8"/>
  <c r="K5" i="8"/>
  <c r="J5" i="8"/>
  <c r="K4" i="8"/>
  <c r="J4" i="8"/>
  <c r="K3" i="8"/>
  <c r="J3" i="8"/>
  <c r="K2" i="8"/>
  <c r="J2" i="8"/>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7" i="6"/>
  <c r="D6" i="6"/>
  <c r="D5" i="6"/>
  <c r="D4" i="6"/>
  <c r="D3" i="6"/>
  <c r="D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A7941E-5D3D-4BEF-BA40-972A95942C13}" keepAlive="1" name="Query - all tables combi" description="Connection to the 'all tables combi' query in the workbook." type="5" refreshedVersion="7" background="1" saveData="1">
    <dbPr connection="Provider=Microsoft.Mashup.OleDb.1;Data Source=$Workbook$;Location=&quot;all tables combi&quot;;Extended Properties=&quot;&quot;" command="SELECT * FROM [all tables combi]"/>
  </connection>
  <connection id="2" xr16:uid="{8C117F3D-A5F7-4A30-9689-FE801B60CFDA}" keepAlive="1" name="Query - Avg Shipment weight per service type [Q6]" description="Connection to the 'Avg Shipment weight per service type [Q6]' query in the workbook." type="5" refreshedVersion="7" background="1" saveData="1">
    <dbPr connection="Provider=Microsoft.Mashup.OleDb.1;Data Source=$Workbook$;Location=&quot;Avg Shipment weight per service type [Q6]&quot;;Extended Properties=&quot;&quot;" command="SELECT * FROM [Avg Shipment weight per service type [Q6]]]"/>
  </connection>
  <connection id="3" xr16:uid="{6378D15E-9FD2-4EB3-84E3-0A7F9A651E20}" keepAlive="1" name="Query - Customer" description="Connection to the 'Customer' query in the workbook." type="5" refreshedVersion="7" background="1" saveData="1">
    <dbPr connection="Provider=Microsoft.Mashup.OleDb.1;Data Source=$Workbook$;Location=Customer;Extended Properties=&quot;&quot;" command="SELECT * FROM [Customer]"/>
  </connection>
  <connection id="4" xr16:uid="{8CB1B28A-19F5-4827-AC27-9CCF124F443F}" keepAlive="1" name="Query - Customer (2)" description="Connection to the 'Customer (2)' query in the workbook." type="5" refreshedVersion="7" background="1" saveData="1">
    <dbPr connection="Provider=Microsoft.Mashup.OleDb.1;Data Source=$Workbook$;Location=&quot;Customer (2)&quot;;Extended Properties=&quot;&quot;" command="SELECT * FROM [Customer (2)]"/>
  </connection>
  <connection id="5" xr16:uid="{2E833AD3-7A9E-463F-8A5B-A3ABF6BA717A}" keepAlive="1" name="Query - customer+membership[Q3]" description="Connection to the 'customer+membership[Q3]' query in the workbook." type="5" refreshedVersion="7" background="1" saveData="1">
    <dbPr connection="Provider=Microsoft.Mashup.OleDb.1;Data Source=$Workbook$;Location=customer+membership[Q3];Extended Properties=&quot;&quot;" command="SELECT * FROM [customer+membership[Q3]]]"/>
  </connection>
  <connection id="6" xr16:uid="{7D64A5F5-C613-4398-91A5-937156B944C2}" keepAlive="1" name="Query - Customer1" description="Connection to the 'Customer1' query in the workbook." type="5" refreshedVersion="0" background="1">
    <dbPr connection="Provider=Microsoft.Mashup.OleDb.1;Data Source=$Workbook$;Location=Customer1;Extended Properties=&quot;&quot;" command="SELECT * FROM [Customer1]"/>
  </connection>
  <connection id="7" xr16:uid="{135E62D9-AB3F-4FF7-BAE2-7E92A9AC25ED}" keepAlive="1" name="Query - Employee_Details" description="Connection to the 'Employee_Details' query in the workbook." type="5" refreshedVersion="7" background="1" saveData="1">
    <dbPr connection="Provider=Microsoft.Mashup.OleDb.1;Data Source=$Workbook$;Location=Employee_Details;Extended Properties=&quot;&quot;" command="SELECT * FROM [Employee_Details]"/>
  </connection>
  <connection id="8" xr16:uid="{3358E3A4-493C-471F-9453-187DBB3AF817}" keepAlive="1" name="Query - Employee_Details (2)" description="Connection to the 'Employee_Details (2)' query in the workbook." type="5" refreshedVersion="7" background="1" saveData="1">
    <dbPr connection="Provider=Microsoft.Mashup.OleDb.1;Data Source=$Workbook$;Location=&quot;Employee_Details (2)&quot;;Extended Properties=&quot;&quot;" command="SELECT * FROM [Employee_Details (2)]"/>
  </connection>
  <connection id="9" xr16:uid="{D3686878-F87E-4F52-A638-53EC3DA3DEDC}" keepAlive="1" name="Query - employee_manages_shipment" description="Connection to the 'employee_manages_shipment' query in the workbook." type="5" refreshedVersion="7" background="1" saveData="1">
    <dbPr connection="Provider=Microsoft.Mashup.OleDb.1;Data Source=$Workbook$;Location=employee_manages_shipment;Extended Properties=&quot;&quot;" command="SELECT * FROM [employee_manages_shipment]"/>
  </connection>
  <connection id="10" xr16:uid="{154FD23D-0A40-4EBC-8DD7-47F54A410ABC}" keepAlive="1" name="Query - employee_manages_shipment (2)" description="Connection to the 'employee_manages_shipment (2)' query in the workbook." type="5" refreshedVersion="7" background="1" saveData="1">
    <dbPr connection="Provider=Microsoft.Mashup.OleDb.1;Data Source=$Workbook$;Location=&quot;employee_manages_shipment (2)&quot;;Extended Properties=&quot;&quot;" command="SELECT * FROM [employee_manages_shipment (2)]"/>
  </connection>
  <connection id="11" xr16:uid="{9024036C-709B-4606-A21C-2F072A8CBF52}" keepAlive="1" name="Query - Membership" description="Connection to the 'Membership' query in the workbook." type="5" refreshedVersion="7" background="1" saveData="1">
    <dbPr connection="Provider=Microsoft.Mashup.OleDb.1;Data Source=$Workbook$;Location=Membership;Extended Properties=&quot;&quot;" command="SELECT * FROM [Membership]"/>
  </connection>
  <connection id="12" xr16:uid="{CFA5D916-50B7-495D-A5A0-BEDA59FD825A}" keepAlive="1" name="Query - Membership (2)" description="Connection to the 'Membership (2)' query in the workbook." type="5" refreshedVersion="7" background="1" saveData="1">
    <dbPr connection="Provider=Microsoft.Mashup.OleDb.1;Data Source=$Workbook$;Location=&quot;Membership (2)&quot;;Extended Properties=&quot;&quot;" command="SELECT * FROM [Membership (2)]"/>
  </connection>
  <connection id="13" xr16:uid="{4E8E4150-CB90-419B-B312-82431CA51986}" keepAlive="1" name="Query - Membership3" description="Connection to the 'Membership3' query in the workbook." type="5" refreshedVersion="0" background="1">
    <dbPr connection="Provider=Microsoft.Mashup.OleDb.1;Data Source=$Workbook$;Location=Membership3;Extended Properties=&quot;&quot;" command="SELECT * FROM [Membership3]"/>
  </connection>
  <connection id="14" xr16:uid="{8784F366-2A86-4064-9A6B-D96D8969B89E}" keepAlive="1" name="Query - Payment_Details" description="Connection to the 'Payment_Details' query in the workbook." type="5" refreshedVersion="7" background="1" saveData="1">
    <dbPr connection="Provider=Microsoft.Mashup.OleDb.1;Data Source=$Workbook$;Location=Payment_Details;Extended Properties=&quot;&quot;" command="SELECT * FROM [Payment_Details]"/>
  </connection>
  <connection id="15" xr16:uid="{E2BD1158-A93A-4D17-BC93-C71C9FFBC806}" keepAlive="1" name="Query - Payment_Details (2)" description="Connection to the 'Payment_Details (2)' query in the workbook." type="5" refreshedVersion="7" background="1" saveData="1">
    <dbPr connection="Provider=Microsoft.Mashup.OleDb.1;Data Source=$Workbook$;Location=&quot;Payment_Details (2)&quot;;Extended Properties=&quot;&quot;" command="SELECT * FROM [Payment_Details (2)]"/>
  </connection>
  <connection id="16" xr16:uid="{18984EAD-BBD7-4B45-A0F5-55E7E64EEE45}" keepAlive="1" name="Query - Payment_Details4" description="Connection to the 'Payment_Details4' query in the workbook." type="5" refreshedVersion="7" background="1" saveData="1">
    <dbPr connection="Provider=Microsoft.Mashup.OleDb.1;Data Source=$Workbook$;Location=Payment_Details4;Extended Properties=&quot;&quot;" command="SELECT * FROM [Payment_Details4]"/>
  </connection>
  <connection id="17" xr16:uid="{231DC756-7AD3-430F-890B-E626CCA444AE}" keepAlive="1" name="Query - Q11_employee_manages_shipment_shipmemt_details+status[Q4]" description="Connection to the 'Q11_employee_manages_shipment_shipmemt_details+status[Q4]' query in the workbook." type="5" refreshedVersion="7" background="1" saveData="1">
    <dbPr connection="Provider=Microsoft.Mashup.OleDb.1;Data Source=$Workbook$;Location=Q11_employee_manages_shipment_shipmemt_details+status[Q4];Extended Properties=&quot;&quot;" command="SELECT * FROM [Q11_employee_manages_shipment_shipmemt_details+status[Q4]]]"/>
  </connection>
  <connection id="18" xr16:uid="{168B5ED8-132D-493C-8395-DF123A5CBF11}" keepAlive="1" name="Query - Q14 Customer+Payment_Details" description="Connection to the 'Q14 Customer+Payment_Details' query in the workbook." type="5" refreshedVersion="7" background="1" saveData="1">
    <dbPr connection="Provider=Microsoft.Mashup.OleDb.1;Data Source=$Workbook$;Location=&quot;Q14 Customer+Payment_Details&quot;;Extended Properties=&quot;&quot;" command="SELECT * FROM [Q14 Customer+Payment_Details]"/>
  </connection>
  <connection id="19" xr16:uid="{93ABB1C6-B32C-4D16-987A-7001CBF39D52}" keepAlive="1" name="Query - Q19_emp_details+ship_details_via_emp_manages_ship" description="Connection to the 'Q19_emp_details+ship_details_via_emp_manages_ship' query in the workbook." type="5" refreshedVersion="7" background="1" saveData="1">
    <dbPr connection="Provider=Microsoft.Mashup.OleDb.1;Data Source=$Workbook$;Location=Q19_emp_details+ship_details_via_emp_manages_ship;Extended Properties=&quot;&quot;" command="SELECT * FROM [Q19_emp_details+ship_details_via_emp_manages_ship]"/>
  </connection>
  <connection id="20" xr16:uid="{5317C991-8DA3-49FC-AD3A-0C9C5E66C2BC}" keepAlive="1" name="Query - Q22 joined table" description="Connection to the 'Q22 joined table' query in the workbook." type="5" refreshedVersion="7" background="1" saveData="1">
    <dbPr connection="Provider=Microsoft.Mashup.OleDb.1;Data Source=$Workbook$;Location=&quot;Q22 joined table&quot;;Extended Properties=&quot;&quot;" command="SELECT * FROM [Q22 joined table]"/>
  </connection>
  <connection id="21" xr16:uid="{53041168-DAC5-47FF-81FF-DFED36A2E031}" keepAlive="1" name="Query - shipmemt_details+status[Q4]" description="Connection to the 'shipmemt_details+status[Q4]' query in the workbook." type="5" refreshedVersion="7" background="1" saveData="1">
    <dbPr connection="Provider=Microsoft.Mashup.OleDb.1;Data Source=$Workbook$;Location=shipmemt_details+status[Q4];Extended Properties=&quot;&quot;" command="SELECT * FROM [shipmemt_details+status[Q4]]]"/>
  </connection>
  <connection id="22" xr16:uid="{2B5C4930-0F80-464E-A51F-95DEE72C4DC2}" keepAlive="1" name="Query - Shipment_Details" description="Connection to the 'Shipment_Details' query in the workbook." type="5" refreshedVersion="7" background="1" saveData="1">
    <dbPr connection="Provider=Microsoft.Mashup.OleDb.1;Data Source=$Workbook$;Location=Shipment_Details;Extended Properties=&quot;&quot;" command="SELECT * FROM [Shipment_Details]"/>
  </connection>
  <connection id="23" xr16:uid="{B4D6CD51-FD85-4C2D-BA6B-9F63296FA48B}" keepAlive="1" name="Query - Shipment_Details (2)" description="Connection to the 'Shipment_Details (2)' query in the workbook." type="5" refreshedVersion="7" background="1" saveData="1">
    <dbPr connection="Provider=Microsoft.Mashup.OleDb.1;Data Source=$Workbook$;Location=&quot;Shipment_Details (2)&quot;;Extended Properties=&quot;&quot;" command="SELECT * FROM [Shipment_Details (2)]"/>
  </connection>
  <connection id="24" xr16:uid="{979DD91A-3B1A-4886-B0D5-21969DF0F1A1}" keepAlive="1" name="Query - Status" description="Connection to the 'Status' query in the workbook." type="5" refreshedVersion="7" background="1" saveData="1">
    <dbPr connection="Provider=Microsoft.Mashup.OleDb.1;Data Source=$Workbook$;Location=Status;Extended Properties=&quot;&quot;" command="SELECT * FROM [Status]"/>
  </connection>
  <connection id="25" xr16:uid="{A000252B-3FBA-4C73-979B-89CFE9907C07}" keepAlive="1" name="Query - Status (2)" description="Connection to the 'Status (2)' query in the workbook." type="5" refreshedVersion="0" background="1">
    <dbPr connection="Provider=Microsoft.Mashup.OleDb.1;Data Source=$Workbook$;Location=&quot;Status (2)&quot;;Extended Properties=&quot;&quot;" command="SELECT * FROM [Status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<sst xmlns="http://schemas.openxmlformats.org/spreadsheetml/2006/main" count="18779" uniqueCount="1698">
  <si>
    <t>C_ID</t>
  </si>
  <si>
    <t>M_ID</t>
  </si>
  <si>
    <t>C_NAME</t>
  </si>
  <si>
    <t>C_EMAIL_ID</t>
  </si>
  <si>
    <t>C_TYPE</t>
  </si>
  <si>
    <t>C_ADDR</t>
  </si>
  <si>
    <t>C_CONT_NO</t>
  </si>
  <si>
    <t>Mitchell</t>
  </si>
  <si>
    <t>harriette42@ymail.com</t>
  </si>
  <si>
    <t>Internal Goods</t>
  </si>
  <si>
    <t>2100 Block of 27TH AV</t>
  </si>
  <si>
    <t>Reginald</t>
  </si>
  <si>
    <t>matthew951@yahoo.co.in</t>
  </si>
  <si>
    <t>Wholesale</t>
  </si>
  <si>
    <t>300 Block of ELLIS ST</t>
  </si>
  <si>
    <t>Jaylene</t>
  </si>
  <si>
    <t>geraldine867@ymail.co.in</t>
  </si>
  <si>
    <t>Retail</t>
  </si>
  <si>
    <t>1000 Block of MISSION ST</t>
  </si>
  <si>
    <t>Stacie</t>
  </si>
  <si>
    <t>brenda905@ymail.com</t>
  </si>
  <si>
    <t>800 Block of BRYANT ST</t>
  </si>
  <si>
    <t>Jonathan</t>
  </si>
  <si>
    <t>malie282@gmail.com</t>
  </si>
  <si>
    <t>0 Block of DRUMM ST</t>
  </si>
  <si>
    <t>Italia</t>
  </si>
  <si>
    <t>fred847@google.co.in</t>
  </si>
  <si>
    <t>3RD ST / FOLSOM ST</t>
  </si>
  <si>
    <t>Catherine</t>
  </si>
  <si>
    <t>clay224@gmail.com</t>
  </si>
  <si>
    <t>GOLDEN GATE AV / PARKER AV</t>
  </si>
  <si>
    <t>Pierre</t>
  </si>
  <si>
    <t>alaysha578@hotmail.com</t>
  </si>
  <si>
    <t>1400 Block of DEHARO ST</t>
  </si>
  <si>
    <t>Sheryl</t>
  </si>
  <si>
    <t>kelli519@gmail.com</t>
  </si>
  <si>
    <t>FOLSOM ST / 3RD ST</t>
  </si>
  <si>
    <t>Rory</t>
  </si>
  <si>
    <t>ryker154@hotmail.com</t>
  </si>
  <si>
    <t>0 Block of THRIFT ST</t>
  </si>
  <si>
    <t>Cecile</t>
  </si>
  <si>
    <t>johnnie593@hotmail.com</t>
  </si>
  <si>
    <t>100 Block of GOLDEN GATE AV</t>
  </si>
  <si>
    <t>Monte</t>
  </si>
  <si>
    <t>zykeria36@google.co.in</t>
  </si>
  <si>
    <t>2400 Block of DIAMOND ST</t>
  </si>
  <si>
    <t>Belle</t>
  </si>
  <si>
    <t>selma775@yahoo.co.in</t>
  </si>
  <si>
    <t>FOLSOM ST / CESAR CHAVEZ ST</t>
  </si>
  <si>
    <t>Rayshawn</t>
  </si>
  <si>
    <t>kathryn298@gmail.com</t>
  </si>
  <si>
    <t>100 Block of LELAND AV</t>
  </si>
  <si>
    <t>Abby</t>
  </si>
  <si>
    <t>karl167@google.co.in</t>
  </si>
  <si>
    <t>600 Block of CLEMENT ST</t>
  </si>
  <si>
    <t>Alonzo</t>
  </si>
  <si>
    <t>freda331@yahoo.co.in</t>
  </si>
  <si>
    <t>400 Block of LEAVENWORTH ST</t>
  </si>
  <si>
    <t>Ray</t>
  </si>
  <si>
    <t>david216@ymail.com</t>
  </si>
  <si>
    <t>4400 Block of ANZA ST</t>
  </si>
  <si>
    <t>Tiffany</t>
  </si>
  <si>
    <t>winnifred436@gmail.com</t>
  </si>
  <si>
    <t>GEARY ST / TAYLOR ST</t>
  </si>
  <si>
    <t>Rosalind</t>
  </si>
  <si>
    <t>bryce535@google.co.in</t>
  </si>
  <si>
    <t>1500 Block of NEWCOMB AV</t>
  </si>
  <si>
    <t>Franklin</t>
  </si>
  <si>
    <t>maeve922@gmail.com</t>
  </si>
  <si>
    <t>ELLIS ST / JONES ST</t>
  </si>
  <si>
    <t>Sophie</t>
  </si>
  <si>
    <t>seth275@ymail.com</t>
  </si>
  <si>
    <t>24TH ST / MISSION ST</t>
  </si>
  <si>
    <t>Matthew</t>
  </si>
  <si>
    <t>maria344@yahoo.com</t>
  </si>
  <si>
    <t>600 Block of JOHNMUIR DR</t>
  </si>
  <si>
    <t>Larry</t>
  </si>
  <si>
    <t>taron588@yahoo.co.in</t>
  </si>
  <si>
    <t>1700 Block of LYON ST</t>
  </si>
  <si>
    <t>Elena</t>
  </si>
  <si>
    <t>bryce621@google.co.in</t>
  </si>
  <si>
    <t>3100 Block of 20TH AV</t>
  </si>
  <si>
    <t>Brady</t>
  </si>
  <si>
    <t>ramona218@gmail.com</t>
  </si>
  <si>
    <t>1300 Block of COLUMBUS AV</t>
  </si>
  <si>
    <t>Sapphire</t>
  </si>
  <si>
    <t>adrienne107@gmail.com</t>
  </si>
  <si>
    <t>LARKIN ST / POST ST</t>
  </si>
  <si>
    <t>Gene</t>
  </si>
  <si>
    <t>dawn743@yahoo.com</t>
  </si>
  <si>
    <t>800 Block of AMAZON AV</t>
  </si>
  <si>
    <t>Magdalene</t>
  </si>
  <si>
    <t>yessenia134@yahoo.com</t>
  </si>
  <si>
    <t>400 Block of 39TH AV</t>
  </si>
  <si>
    <t>Norma</t>
  </si>
  <si>
    <t>ryan368@ymail.com</t>
  </si>
  <si>
    <t>300 Block of CAPISTRANO AV</t>
  </si>
  <si>
    <t>Destiny</t>
  </si>
  <si>
    <t>harriette113@ymail.co.in</t>
  </si>
  <si>
    <t>400 Block of POWELL ST</t>
  </si>
  <si>
    <t>Glory</t>
  </si>
  <si>
    <t>jana467@gmail.com</t>
  </si>
  <si>
    <t>HARRIET ST / HOWARD ST</t>
  </si>
  <si>
    <t>Latasha</t>
  </si>
  <si>
    <t>frances207@ymail.co.in</t>
  </si>
  <si>
    <t>1500 Block of TURK ST</t>
  </si>
  <si>
    <t>Clay</t>
  </si>
  <si>
    <t>tiffani841@google.co.in</t>
  </si>
  <si>
    <t>200 Block of SILVER AV</t>
  </si>
  <si>
    <t>Frances</t>
  </si>
  <si>
    <t>cecile32@hotmail.com</t>
  </si>
  <si>
    <t>Dinah</t>
  </si>
  <si>
    <t>bryce393@ymail.com</t>
  </si>
  <si>
    <t>2100 Block of LOMBARD ST</t>
  </si>
  <si>
    <t>Merna</t>
  </si>
  <si>
    <t>earle203@google.co.in</t>
  </si>
  <si>
    <t>GOLDEN GATE AV / VANNESS AV</t>
  </si>
  <si>
    <t>Louise</t>
  </si>
  <si>
    <t>danita716@ymail.com</t>
  </si>
  <si>
    <t>Kaitlyn</t>
  </si>
  <si>
    <t>raeleigh114@gmail.com</t>
  </si>
  <si>
    <t>POWELL ST / MARKET ST</t>
  </si>
  <si>
    <t>Morgan</t>
  </si>
  <si>
    <t>guy394@outlook.com</t>
  </si>
  <si>
    <t>CAPP ST / 17TH ST</t>
  </si>
  <si>
    <t>Courtney</t>
  </si>
  <si>
    <t>anastasia108@google.co.in</t>
  </si>
  <si>
    <t>0 Block of SADOWA ST</t>
  </si>
  <si>
    <t>benita963@gmail.com</t>
  </si>
  <si>
    <t>500 Block of GEARY ST</t>
  </si>
  <si>
    <t>Eddie</t>
  </si>
  <si>
    <t>dianne471@ymail.com</t>
  </si>
  <si>
    <t>0 Block of OFARRELL ST</t>
  </si>
  <si>
    <t>Maurice</t>
  </si>
  <si>
    <t>andrea833@yahoo.co.in</t>
  </si>
  <si>
    <t>2700 Block of FILBERT ST</t>
  </si>
  <si>
    <t>Taryn</t>
  </si>
  <si>
    <t>raul112@outlook.com</t>
  </si>
  <si>
    <t>700 Block of VALLEJO ST</t>
  </si>
  <si>
    <t>Lazaro</t>
  </si>
  <si>
    <t>raven727@yahoo.co.in</t>
  </si>
  <si>
    <t>300 Block of FILLMORE ST</t>
  </si>
  <si>
    <t>Muriel</t>
  </si>
  <si>
    <t>rebecca74@yahoo.co.in</t>
  </si>
  <si>
    <t>0 Block of MYRTLE ST</t>
  </si>
  <si>
    <t>Dejon</t>
  </si>
  <si>
    <t>rosalind124@hotmail.com</t>
  </si>
  <si>
    <t>300 Block of HOLLADAY AV</t>
  </si>
  <si>
    <t>Peter</t>
  </si>
  <si>
    <t>anne714@gmail.com</t>
  </si>
  <si>
    <t>DORLAND ST / GUERRERO ST</t>
  </si>
  <si>
    <t>Todd</t>
  </si>
  <si>
    <t>michael518@yahoo.com</t>
  </si>
  <si>
    <t>23RD ST / DOUGLASS ST</t>
  </si>
  <si>
    <t>Stacy</t>
  </si>
  <si>
    <t>danielle957@yahoo.co.in</t>
  </si>
  <si>
    <t>5000 Block of 3RD ST</t>
  </si>
  <si>
    <t>Frank</t>
  </si>
  <si>
    <t>heather632@hotmail.com</t>
  </si>
  <si>
    <t>0 Block of 7TH ST</t>
  </si>
  <si>
    <t>kaitlyn744@yahoo.com</t>
  </si>
  <si>
    <t>3500 Block of 26TH ST</t>
  </si>
  <si>
    <t>Daren</t>
  </si>
  <si>
    <t>eileen529@google.co.in</t>
  </si>
  <si>
    <t>0 Block of MAYNARD ST</t>
  </si>
  <si>
    <t>cheyenne213@outlook.com</t>
  </si>
  <si>
    <t>MISSION ST / 17TH ST</t>
  </si>
  <si>
    <t>Isidro</t>
  </si>
  <si>
    <t>ely630@yahoo.com</t>
  </si>
  <si>
    <t>300 Block of MARKET ST</t>
  </si>
  <si>
    <t>Claude</t>
  </si>
  <si>
    <t>irby513@hotmail.com</t>
  </si>
  <si>
    <t>800 Block of CLEMENT ST</t>
  </si>
  <si>
    <t>Gaylon</t>
  </si>
  <si>
    <t>genevieve714@hotmail.com</t>
  </si>
  <si>
    <t>4100 Block of GEARY BL</t>
  </si>
  <si>
    <t>Adonis</t>
  </si>
  <si>
    <t>elliana123@hotmail.com</t>
  </si>
  <si>
    <t>3300 Block of CESAR CHAVEZ ST</t>
  </si>
  <si>
    <t>katrice318@yahoo.co.in</t>
  </si>
  <si>
    <t>MONTGOMERY ST / BROADWAY ST</t>
  </si>
  <si>
    <t>laverne188@google.co.in</t>
  </si>
  <si>
    <t>17TH ST / SHOTWELL ST</t>
  </si>
  <si>
    <t>Bambi</t>
  </si>
  <si>
    <t>chasity357@yahoo.co.in</t>
  </si>
  <si>
    <t>1900 Block of UNION ST</t>
  </si>
  <si>
    <t>Isabela</t>
  </si>
  <si>
    <t>kyle670@gmail.com</t>
  </si>
  <si>
    <t>600 Block of HEAD ST</t>
  </si>
  <si>
    <t>Philip</t>
  </si>
  <si>
    <t>gene977@ymail.co.in</t>
  </si>
  <si>
    <t>Joe</t>
  </si>
  <si>
    <t>marlene682@outlook.com</t>
  </si>
  <si>
    <t>4100 Block of 18TH ST</t>
  </si>
  <si>
    <t>clay181@hotmail.com</t>
  </si>
  <si>
    <t>2700 Block of FOLSOM ST</t>
  </si>
  <si>
    <t>baldemar170@yahoo.co.in</t>
  </si>
  <si>
    <t>800 Block of HOWARD ST</t>
  </si>
  <si>
    <t>Lola</t>
  </si>
  <si>
    <t>claudia529@google.co.in</t>
  </si>
  <si>
    <t>2300 Block of MARKET ST</t>
  </si>
  <si>
    <t>Jennie</t>
  </si>
  <si>
    <t>arya715@ymail.co.in</t>
  </si>
  <si>
    <t>16TH ST / SHOTWELL ST</t>
  </si>
  <si>
    <t>Brennan</t>
  </si>
  <si>
    <t>rodney10@ymail.com</t>
  </si>
  <si>
    <t>2000 Block of JERROLD AV</t>
  </si>
  <si>
    <t>Juan</t>
  </si>
  <si>
    <t>amelia849@hotmail.com</t>
  </si>
  <si>
    <t>600 Block of 9TH AV</t>
  </si>
  <si>
    <t>Carlotta</t>
  </si>
  <si>
    <t>stephanie808@gmail.com</t>
  </si>
  <si>
    <t>900 Block of GENEVA AV</t>
  </si>
  <si>
    <t>Austin</t>
  </si>
  <si>
    <t>dejon859@ymail.com</t>
  </si>
  <si>
    <t>POLK ST / SUTTER ST</t>
  </si>
  <si>
    <t>Naisha</t>
  </si>
  <si>
    <t>lawrence813@gmail.com</t>
  </si>
  <si>
    <t>MISSION ST / 9TH ST</t>
  </si>
  <si>
    <t>felicity667@ymail.com</t>
  </si>
  <si>
    <t>1400 Block of HARRISON ST</t>
  </si>
  <si>
    <t>Gabrielle</t>
  </si>
  <si>
    <t>kim205@hotmail.com</t>
  </si>
  <si>
    <t>FILLMORE ST / CALIFORNIA ST</t>
  </si>
  <si>
    <t>Grover</t>
  </si>
  <si>
    <t>morgan937@yahoo.com</t>
  </si>
  <si>
    <t>EDDY ST / POLK ST</t>
  </si>
  <si>
    <t>Carter</t>
  </si>
  <si>
    <t>hudson500@gmail.com</t>
  </si>
  <si>
    <t>stacy454@hotmail.com</t>
  </si>
  <si>
    <t>800 Block of OAK ST</t>
  </si>
  <si>
    <t>Bianca</t>
  </si>
  <si>
    <t>peter111@ymail.co.in</t>
  </si>
  <si>
    <t>300 Block of LEAVENWORTH ST</t>
  </si>
  <si>
    <t>beth644@outlook.com</t>
  </si>
  <si>
    <t>1500 Block of WEBSTER ST</t>
  </si>
  <si>
    <t>Marie</t>
  </si>
  <si>
    <t>devon640@hotmail.com</t>
  </si>
  <si>
    <t>1600 Block of GEARY BL</t>
  </si>
  <si>
    <t>Neri</t>
  </si>
  <si>
    <t>jonathan257@google.co.in</t>
  </si>
  <si>
    <t>500 Block of CRESTLAKE DR</t>
  </si>
  <si>
    <t>Chelsey</t>
  </si>
  <si>
    <t>benita200@yahoo.co.in</t>
  </si>
  <si>
    <t>CALIFORNIA ST / FILLMORE ST</t>
  </si>
  <si>
    <t>john780@yahoo.com</t>
  </si>
  <si>
    <t>1700 Block of STEINER ST</t>
  </si>
  <si>
    <t>Lucien</t>
  </si>
  <si>
    <t>jan805@ymail.com</t>
  </si>
  <si>
    <t>700 Block of PERU AV</t>
  </si>
  <si>
    <t>Aidan</t>
  </si>
  <si>
    <t>robert988@google.co.in</t>
  </si>
  <si>
    <t>100 Block of OAK ST</t>
  </si>
  <si>
    <t>Tomeka</t>
  </si>
  <si>
    <t>kaitlyn60@yahoo.com</t>
  </si>
  <si>
    <t>HOWARD ST / 3RD ST</t>
  </si>
  <si>
    <t>Theresa</t>
  </si>
  <si>
    <t>stephan274@yahoo.co.in</t>
  </si>
  <si>
    <t>1300 Block of MISSION ST</t>
  </si>
  <si>
    <t>Korie</t>
  </si>
  <si>
    <t>emma964@gmail.com</t>
  </si>
  <si>
    <t>400 Block of ELLIS ST</t>
  </si>
  <si>
    <t>Misael</t>
  </si>
  <si>
    <t>monica700@gmail.com</t>
  </si>
  <si>
    <t>4900 Block of MISSION ST</t>
  </si>
  <si>
    <t>Steven</t>
  </si>
  <si>
    <t>pamala451@outlook.com</t>
  </si>
  <si>
    <t>Tammi</t>
  </si>
  <si>
    <t>matt620@yahoo.com</t>
  </si>
  <si>
    <t>700 Block of STANYAN ST</t>
  </si>
  <si>
    <t>Rayburn</t>
  </si>
  <si>
    <t>kristie659@hotmail.com</t>
  </si>
  <si>
    <t>1400 Block of SACRAMENTO ST</t>
  </si>
  <si>
    <t>Gordon</t>
  </si>
  <si>
    <t>lee224@ymail.co.in</t>
  </si>
  <si>
    <t>HARRISON ST / 6TH ST</t>
  </si>
  <si>
    <t>Zakariya</t>
  </si>
  <si>
    <t>roger478@ymail.co.in</t>
  </si>
  <si>
    <t>LAWTON ST / 10TH AV</t>
  </si>
  <si>
    <t>Otis</t>
  </si>
  <si>
    <t>zoya623@gmail.com</t>
  </si>
  <si>
    <t>0 Block of URANUS TR</t>
  </si>
  <si>
    <t>Curtis</t>
  </si>
  <si>
    <t>robert627@yahoo.co.in</t>
  </si>
  <si>
    <t>300 Block of HYDE ST</t>
  </si>
  <si>
    <t>danny201@yahoo.com</t>
  </si>
  <si>
    <t>1100 Block of SUTTER ST</t>
  </si>
  <si>
    <t>Dani</t>
  </si>
  <si>
    <t>ryker409@gmail.com</t>
  </si>
  <si>
    <t>1900 Block of PALOU AV</t>
  </si>
  <si>
    <t>Sadie</t>
  </si>
  <si>
    <t>zelda490@yahoo.co.in</t>
  </si>
  <si>
    <t>17TH ST / CAPP ST</t>
  </si>
  <si>
    <t>Emma</t>
  </si>
  <si>
    <t>david957@ymail.com</t>
  </si>
  <si>
    <t>100 Block of LEAVENWORTH ST</t>
  </si>
  <si>
    <t>jacquelin945@yahoo.com</t>
  </si>
  <si>
    <t>MARKET ST / POWELL ST</t>
  </si>
  <si>
    <t>Connie</t>
  </si>
  <si>
    <t>ardis505@ymail.com</t>
  </si>
  <si>
    <t>SPEAR ST / MARKET ST</t>
  </si>
  <si>
    <t>Ricky</t>
  </si>
  <si>
    <t>scott41@hotmail.com</t>
  </si>
  <si>
    <t>VANNESS AV / CALIFORNIA ST</t>
  </si>
  <si>
    <t>Patrick</t>
  </si>
  <si>
    <t>alexia131@outlook.com</t>
  </si>
  <si>
    <t>100 Block of JONES ST</t>
  </si>
  <si>
    <t>Annie</t>
  </si>
  <si>
    <t>donnell940@ymail.co.in</t>
  </si>
  <si>
    <t>0 Block of FREMONT ST</t>
  </si>
  <si>
    <t>Elvia</t>
  </si>
  <si>
    <t>trent560@google.co.in</t>
  </si>
  <si>
    <t>300 Block of 14TH ST</t>
  </si>
  <si>
    <t>Laurette</t>
  </si>
  <si>
    <t>gerald85@google.co.in</t>
  </si>
  <si>
    <t>HAROLD AV / BRUCE AV</t>
  </si>
  <si>
    <t>zakariya835@yahoo.com</t>
  </si>
  <si>
    <t>600 Block of TOWNSEND ST</t>
  </si>
  <si>
    <t>Willie</t>
  </si>
  <si>
    <t>artie206@ymail.com</t>
  </si>
  <si>
    <t>0 Block of POWELL ST</t>
  </si>
  <si>
    <t>Diana</t>
  </si>
  <si>
    <t>ryan128@yahoo.com</t>
  </si>
  <si>
    <t>1200 Block of IRVING ST</t>
  </si>
  <si>
    <t>Amelia</t>
  </si>
  <si>
    <t>albertha398@ymail.com</t>
  </si>
  <si>
    <t>TARAVAL ST / 48TH AV</t>
  </si>
  <si>
    <t>Dennis</t>
  </si>
  <si>
    <t>carolyn538@yahoo.co.in</t>
  </si>
  <si>
    <t>7TH ST / MISSION ST</t>
  </si>
  <si>
    <t>Paige</t>
  </si>
  <si>
    <t>ilana40@ymail.co.in</t>
  </si>
  <si>
    <t>EDDY ST / DIVISADERO ST</t>
  </si>
  <si>
    <t>Lydia</t>
  </si>
  <si>
    <t>christa254@gmail.com</t>
  </si>
  <si>
    <t>EDDY ST / JONES ST</t>
  </si>
  <si>
    <t>Kandace</t>
  </si>
  <si>
    <t>bobby84@yahoo.com</t>
  </si>
  <si>
    <t>2100 Block of POLK ST</t>
  </si>
  <si>
    <t>Tianna</t>
  </si>
  <si>
    <t>laurence971@yahoo.co.in</t>
  </si>
  <si>
    <t>SANSOME ST / CHESTNUT ST</t>
  </si>
  <si>
    <t>Roxanne</t>
  </si>
  <si>
    <t>trevon752@yahoo.co.in</t>
  </si>
  <si>
    <t>1500 Block of HUDSON AV</t>
  </si>
  <si>
    <t>Hellen</t>
  </si>
  <si>
    <t>jason341@yahoo.com</t>
  </si>
  <si>
    <t>1200 Block of MCALLISTER ST</t>
  </si>
  <si>
    <t>Zoie</t>
  </si>
  <si>
    <t>ramona899@yahoo.com</t>
  </si>
  <si>
    <t>16TH ST / MISSION ST</t>
  </si>
  <si>
    <t>George</t>
  </si>
  <si>
    <t>harvey871@ymail.co.in</t>
  </si>
  <si>
    <t>2200 Block of 14TH AV</t>
  </si>
  <si>
    <t>Genesis</t>
  </si>
  <si>
    <t>ericka392@hotmail.com</t>
  </si>
  <si>
    <t>GOLDEN GATE AV / FILLMORE ST</t>
  </si>
  <si>
    <t>Reymundo</t>
  </si>
  <si>
    <t>scott810@ymail.co.in</t>
  </si>
  <si>
    <t>3000 Block of 23RD ST</t>
  </si>
  <si>
    <t>Boyd</t>
  </si>
  <si>
    <t>shirley751@gmail.com</t>
  </si>
  <si>
    <t>1500 Block of MCALLISTER ST</t>
  </si>
  <si>
    <t>Janelle</t>
  </si>
  <si>
    <t>nevaeh593@outlook.com</t>
  </si>
  <si>
    <t>OAK ST / FILLMORE ST</t>
  </si>
  <si>
    <t>Bryn</t>
  </si>
  <si>
    <t>rayburn250@yahoo.co.in</t>
  </si>
  <si>
    <t>JOHNFKENNEDY DR / TRANSVERSE DR</t>
  </si>
  <si>
    <t>Eriana</t>
  </si>
  <si>
    <t>rayburn258@gmail.com</t>
  </si>
  <si>
    <t>MISSION ST / 20TH ST</t>
  </si>
  <si>
    <t>Bayley</t>
  </si>
  <si>
    <t>sharyn974@ymail.co.in</t>
  </si>
  <si>
    <t>900 Block of HAYES ST</t>
  </si>
  <si>
    <t>Chasity</t>
  </si>
  <si>
    <t>leslie740@ymail.co.in</t>
  </si>
  <si>
    <t>600 Block of PAGE ST</t>
  </si>
  <si>
    <t>ericka359@ymail.com</t>
  </si>
  <si>
    <t>0 Block of WAVERLY PL</t>
  </si>
  <si>
    <t>Sydney</t>
  </si>
  <si>
    <t>curtis682@hotmail.com</t>
  </si>
  <si>
    <t>MARKET ST / 3RD ST</t>
  </si>
  <si>
    <t>Bernadine</t>
  </si>
  <si>
    <t>alessia799@hotmail.com</t>
  </si>
  <si>
    <t>1000 Block of CONNECTICUT ST</t>
  </si>
  <si>
    <t>Julianna</t>
  </si>
  <si>
    <t>bridgett374@yahoo.com</t>
  </si>
  <si>
    <t>800 Block of NORTHPOINT ST</t>
  </si>
  <si>
    <t>Gwendolyn</t>
  </si>
  <si>
    <t>kelly848@hotmail.com</t>
  </si>
  <si>
    <t>100 Block of 3RD ST</t>
  </si>
  <si>
    <t>francis214@hotmail.com</t>
  </si>
  <si>
    <t>100 Block of TURQUOISE WY</t>
  </si>
  <si>
    <t>stephania835@gmail.com</t>
  </si>
  <si>
    <t>zella692@yahoo.co.in</t>
  </si>
  <si>
    <t>900 Block of GEARY ST</t>
  </si>
  <si>
    <t>Holli</t>
  </si>
  <si>
    <t>tiffany386@ymail.com</t>
  </si>
  <si>
    <t>HAIGHT ST / MARKET ST</t>
  </si>
  <si>
    <t>bernard448@google.co.in</t>
  </si>
  <si>
    <t>MISSION ST / RUSSIA AV</t>
  </si>
  <si>
    <t>Miley</t>
  </si>
  <si>
    <t>parth128@gmail.com</t>
  </si>
  <si>
    <t>19TH ST / YORK ST</t>
  </si>
  <si>
    <t>Trey</t>
  </si>
  <si>
    <t>arlene95@ymail.co.in</t>
  </si>
  <si>
    <t>GEARY ST / STOCKTON ST</t>
  </si>
  <si>
    <t>Debora</t>
  </si>
  <si>
    <t>ronnie261@ymail.co.in</t>
  </si>
  <si>
    <t>700 Block of 14TH ST</t>
  </si>
  <si>
    <t>Sonja</t>
  </si>
  <si>
    <t>anne892@hotmail.com</t>
  </si>
  <si>
    <t>OAKDALE AV / SELBY ST</t>
  </si>
  <si>
    <t>kathleen439@outlook.com</t>
  </si>
  <si>
    <t>100 Block of BROOKDALE AV</t>
  </si>
  <si>
    <t>Max</t>
  </si>
  <si>
    <t>jalen33@yahoo.com</t>
  </si>
  <si>
    <t>DUNCAN ST / DOUGLASS ST</t>
  </si>
  <si>
    <t>Danielle</t>
  </si>
  <si>
    <t>jensen191@ymail.co.in</t>
  </si>
  <si>
    <t>500 Block of JOHNFKENNEDY DR</t>
  </si>
  <si>
    <t>Caitlin</t>
  </si>
  <si>
    <t>stanley922@ymail.co.in</t>
  </si>
  <si>
    <t>2100 Block of 24TH AV</t>
  </si>
  <si>
    <t>Enrique</t>
  </si>
  <si>
    <t>stanley112@outlook.com</t>
  </si>
  <si>
    <t>900 Block of MARKET ST</t>
  </si>
  <si>
    <t>Brenda</t>
  </si>
  <si>
    <t>pamela639@google.co.in</t>
  </si>
  <si>
    <t>CHESTNUT ST / COLUMBUS AV</t>
  </si>
  <si>
    <t>Andre</t>
  </si>
  <si>
    <t>isabela532@hotmail.com</t>
  </si>
  <si>
    <t>200 Block of 9TH ST</t>
  </si>
  <si>
    <t>Eunice</t>
  </si>
  <si>
    <t>tiffani333@outlook.com</t>
  </si>
  <si>
    <t>700 Block of MARKET ST</t>
  </si>
  <si>
    <t>Johnny</t>
  </si>
  <si>
    <t>ora822@outlook.com</t>
  </si>
  <si>
    <t>300 Block of ATHENS ST</t>
  </si>
  <si>
    <t>Christa</t>
  </si>
  <si>
    <t>crystal579@outlook.com</t>
  </si>
  <si>
    <t>27TH AV / LAKE ST</t>
  </si>
  <si>
    <t>Wilbur</t>
  </si>
  <si>
    <t>todd405@ymail.co.in</t>
  </si>
  <si>
    <t>2400 Block of MARKET ST</t>
  </si>
  <si>
    <t>Steve</t>
  </si>
  <si>
    <t>frederick409@outlook.com</t>
  </si>
  <si>
    <t>7TH ST / MARKET ST</t>
  </si>
  <si>
    <t>Ronnie</t>
  </si>
  <si>
    <t>makala843@ymail.com</t>
  </si>
  <si>
    <t>1000 Block of BUSH ST</t>
  </si>
  <si>
    <t>Julie</t>
  </si>
  <si>
    <t>wayne473@gmail.com</t>
  </si>
  <si>
    <t>1300 Block of HAIGHT ST</t>
  </si>
  <si>
    <t>Paola</t>
  </si>
  <si>
    <t>bart400@outlook.com</t>
  </si>
  <si>
    <t>700 Block of POST ST</t>
  </si>
  <si>
    <t>Shemar</t>
  </si>
  <si>
    <t>leighann675@gmail.com</t>
  </si>
  <si>
    <t>1000 Block of INGERSON AV</t>
  </si>
  <si>
    <t>Albert</t>
  </si>
  <si>
    <t>christina573@hotmail.com</t>
  </si>
  <si>
    <t>0 Block of STONEYBROOK AV</t>
  </si>
  <si>
    <t>Kyleigh</t>
  </si>
  <si>
    <t>edith189@ymail.co.in</t>
  </si>
  <si>
    <t>3900 Block of MISSION ST</t>
  </si>
  <si>
    <t>milburn442@hotmail.com</t>
  </si>
  <si>
    <t>300 Block of 6TH AV</t>
  </si>
  <si>
    <t>Michaela</t>
  </si>
  <si>
    <t>loren171@gmail.com</t>
  </si>
  <si>
    <t>2000 Block of MISSION ST</t>
  </si>
  <si>
    <t>Stefania</t>
  </si>
  <si>
    <t>zoie905@gmail.com</t>
  </si>
  <si>
    <t>EDDY ST / LARKIN ST</t>
  </si>
  <si>
    <t>Nigel</t>
  </si>
  <si>
    <t>coleman372@yahoo.co.in</t>
  </si>
  <si>
    <t>SUTTER ST / FRANKLIN ST</t>
  </si>
  <si>
    <t>Mavis</t>
  </si>
  <si>
    <t>jennifer84@gmail.com</t>
  </si>
  <si>
    <t>700 Block of CABRILLO ST</t>
  </si>
  <si>
    <t>jensen157@gmail.com</t>
  </si>
  <si>
    <t>COLUMBUS AV / CHESTNUT ST</t>
  </si>
  <si>
    <t>Marion</t>
  </si>
  <si>
    <t>cristina330@ymail.com</t>
  </si>
  <si>
    <t>5TH ST / TOWNSEND ST</t>
  </si>
  <si>
    <t>Adrianna</t>
  </si>
  <si>
    <t>annamaria542@ymail.co.in</t>
  </si>
  <si>
    <t>100 Block of EDDY ST</t>
  </si>
  <si>
    <t>Jaimee</t>
  </si>
  <si>
    <t>jennie676@gmail.com</t>
  </si>
  <si>
    <t>OAKDALE AV / RANKIN ST</t>
  </si>
  <si>
    <t>eldon965@gmail.com</t>
  </si>
  <si>
    <t>SILVER AV / BOYLSTON ST</t>
  </si>
  <si>
    <t>Jennifer</t>
  </si>
  <si>
    <t>tammi464@google.co.in</t>
  </si>
  <si>
    <t>100 Block of MINNA ST</t>
  </si>
  <si>
    <t>Peyton</t>
  </si>
  <si>
    <t>elise537@google.co.in</t>
  </si>
  <si>
    <t>500 Block of 2ND ST</t>
  </si>
  <si>
    <t>Joel</t>
  </si>
  <si>
    <t>twanna51@outlook.com</t>
  </si>
  <si>
    <t>POWELL ST / GEARY ST</t>
  </si>
  <si>
    <t>dawn379@gmail.com</t>
  </si>
  <si>
    <t>100 Block of TUCKER AV</t>
  </si>
  <si>
    <t>Darrel</t>
  </si>
  <si>
    <t>gael721@hotmail.com</t>
  </si>
  <si>
    <t>2300 Block of BUCHANAN ST</t>
  </si>
  <si>
    <t>joao478@ymail.co.in</t>
  </si>
  <si>
    <t>TARAVAL ST / 44TH AV</t>
  </si>
  <si>
    <t>Christina</t>
  </si>
  <si>
    <t>muriel437@yahoo.com</t>
  </si>
  <si>
    <t>1ST ST / MISSION ST</t>
  </si>
  <si>
    <t>Bruno</t>
  </si>
  <si>
    <t>valeria27@ymail.com</t>
  </si>
  <si>
    <t>0 Block of STOCKTON ST</t>
  </si>
  <si>
    <t>Fabiola</t>
  </si>
  <si>
    <t>yasmeen6@outlook.com</t>
  </si>
  <si>
    <t>100 Block of HYDE ST</t>
  </si>
  <si>
    <t>cecilia196@hotmail.com</t>
  </si>
  <si>
    <t>MASON ST / TURK ST</t>
  </si>
  <si>
    <t>Laverne</t>
  </si>
  <si>
    <t>brent496@ymail.co.in</t>
  </si>
  <si>
    <t>4400 Block of 3RD ST</t>
  </si>
  <si>
    <t>Joseph</t>
  </si>
  <si>
    <t>gray853@yahoo.co.in</t>
  </si>
  <si>
    <t>100 Block of MARIETTA DR</t>
  </si>
  <si>
    <t>kenny233@hotmail.com</t>
  </si>
  <si>
    <t>1000 Block of FOLSOM ST</t>
  </si>
  <si>
    <t>Velma</t>
  </si>
  <si>
    <t>jasmine269@hotmail.com</t>
  </si>
  <si>
    <t>1300 Block of MARKET ST</t>
  </si>
  <si>
    <t>Christy</t>
  </si>
  <si>
    <t>kelly404@gmail.com</t>
  </si>
  <si>
    <t>200 Block of RALSTON ST</t>
  </si>
  <si>
    <t>alysha459@ymail.co.in</t>
  </si>
  <si>
    <t>100 Block of SANBUENAVENTURA WY</t>
  </si>
  <si>
    <t>Lita</t>
  </si>
  <si>
    <t>rashawn68@hotmail.com</t>
  </si>
  <si>
    <t>1400 Block of BROADWAY ST</t>
  </si>
  <si>
    <t>Stephon</t>
  </si>
  <si>
    <t>rita822@google.co.in</t>
  </si>
  <si>
    <t>1300 Block of FRANKLIN ST</t>
  </si>
  <si>
    <t>Demetrius</t>
  </si>
  <si>
    <t>jaime171@hotmail.com</t>
  </si>
  <si>
    <t>1000 Block of HYDE ST</t>
  </si>
  <si>
    <t>Evan</t>
  </si>
  <si>
    <t>debora90@gmail.com</t>
  </si>
  <si>
    <t>Rita</t>
  </si>
  <si>
    <t>jan949@yahoo.co.in</t>
  </si>
  <si>
    <t>800 Block of MOSCOW ST</t>
  </si>
  <si>
    <t>van725@yahoo.com</t>
  </si>
  <si>
    <t>NORTHPOINT ST / MASON ST</t>
  </si>
  <si>
    <t>Dianne</t>
  </si>
  <si>
    <t>jalen271@gmail.com</t>
  </si>
  <si>
    <t>900 Block of NATOMA ST</t>
  </si>
  <si>
    <t>Mickey</t>
  </si>
  <si>
    <t>samual419@outlook.com</t>
  </si>
  <si>
    <t>LINCOLN WY / 45TH AV</t>
  </si>
  <si>
    <t>Amy</t>
  </si>
  <si>
    <t>holli358@ymail.com</t>
  </si>
  <si>
    <t>UNION ST / LAGUNA ST</t>
  </si>
  <si>
    <t>Eileen</t>
  </si>
  <si>
    <t>latasha554@ymail.com</t>
  </si>
  <si>
    <t>500 Block of HOLLOWAY AV</t>
  </si>
  <si>
    <t>Stanley</t>
  </si>
  <si>
    <t>alexia103@ymail.com</t>
  </si>
  <si>
    <t>MARKET ST / 4TH ST</t>
  </si>
  <si>
    <t>Douglas</t>
  </si>
  <si>
    <t>beth30@yahoo.co.in</t>
  </si>
  <si>
    <t>1100 Block of MASONIC AV</t>
  </si>
  <si>
    <t>Jill</t>
  </si>
  <si>
    <t>valencia714@yahoo.co.in</t>
  </si>
  <si>
    <t>14TH ST / VALENCIA ST</t>
  </si>
  <si>
    <t>E_ID</t>
  </si>
  <si>
    <t>E_NAME</t>
  </si>
  <si>
    <t>E_DESIGNATION</t>
  </si>
  <si>
    <t>E_ADDR</t>
  </si>
  <si>
    <t>E_BRANCH</t>
  </si>
  <si>
    <t>E_CONT_NO</t>
  </si>
  <si>
    <t>Harriette</t>
  </si>
  <si>
    <t>Market analyst</t>
  </si>
  <si>
    <t>600 Block of PINE ST</t>
  </si>
  <si>
    <t>TX</t>
  </si>
  <si>
    <t>Chief finance officer</t>
  </si>
  <si>
    <t>EDDY ST / MASON ST</t>
  </si>
  <si>
    <t>MA</t>
  </si>
  <si>
    <t>Geraldine</t>
  </si>
  <si>
    <t>Transport manager</t>
  </si>
  <si>
    <t>CT</t>
  </si>
  <si>
    <t>Warehouse manager</t>
  </si>
  <si>
    <t>3300 Block of JUDAH ST</t>
  </si>
  <si>
    <t>UT</t>
  </si>
  <si>
    <t>Malie</t>
  </si>
  <si>
    <t>Branch manager</t>
  </si>
  <si>
    <t>3200 Block of GEARY BL</t>
  </si>
  <si>
    <t>OH</t>
  </si>
  <si>
    <t>Fred</t>
  </si>
  <si>
    <t>Project director</t>
  </si>
  <si>
    <t>VANNESS AV / MARKET ST</t>
  </si>
  <si>
    <t>MO</t>
  </si>
  <si>
    <t>HR manager</t>
  </si>
  <si>
    <t>1000 Block of BOSWORTH ST</t>
  </si>
  <si>
    <t>SD</t>
  </si>
  <si>
    <t>Alaysha</t>
  </si>
  <si>
    <t>Material handling executive</t>
  </si>
  <si>
    <t>800 Block of GEARY ST</t>
  </si>
  <si>
    <t>Kelli</t>
  </si>
  <si>
    <t>Non-executive director</t>
  </si>
  <si>
    <t>BAY SHORE BL / JERROLD AV</t>
  </si>
  <si>
    <t>Ryker</t>
  </si>
  <si>
    <t>HI</t>
  </si>
  <si>
    <t>Johnnie</t>
  </si>
  <si>
    <t>In House logistics executive</t>
  </si>
  <si>
    <t>100 Block of BRITTON ST</t>
  </si>
  <si>
    <t>RI</t>
  </si>
  <si>
    <t>Zykeria</t>
  </si>
  <si>
    <t>Warehouse in charge</t>
  </si>
  <si>
    <t>2700 Block of PACIFIC AV</t>
  </si>
  <si>
    <t>VA</t>
  </si>
  <si>
    <t>Selma</t>
  </si>
  <si>
    <t>Head of marketing</t>
  </si>
  <si>
    <t>900 Block of SANSOME ST</t>
  </si>
  <si>
    <t>KY</t>
  </si>
  <si>
    <t>Kathryn</t>
  </si>
  <si>
    <t>Technical support executive</t>
  </si>
  <si>
    <t>1300 Block of PACIFIC AV</t>
  </si>
  <si>
    <t>AL</t>
  </si>
  <si>
    <t>Karl</t>
  </si>
  <si>
    <t>LA PLAYA ST / BALBOA ST</t>
  </si>
  <si>
    <t>Freda</t>
  </si>
  <si>
    <t>IT support executive</t>
  </si>
  <si>
    <t>1900 Block of MISSION ST</t>
  </si>
  <si>
    <t>NH</t>
  </si>
  <si>
    <t>David</t>
  </si>
  <si>
    <t>Inventory manager</t>
  </si>
  <si>
    <t>22ND ST / IOWA ST</t>
  </si>
  <si>
    <t>Winnifred</t>
  </si>
  <si>
    <t>0 Block of 6TH ST</t>
  </si>
  <si>
    <t>Bryce</t>
  </si>
  <si>
    <t>Manager</t>
  </si>
  <si>
    <t>20TH ST / MISSION ST</t>
  </si>
  <si>
    <t>CA</t>
  </si>
  <si>
    <t>Maeve</t>
  </si>
  <si>
    <t>GENEVA AV / MISSION ST</t>
  </si>
  <si>
    <t>Seth</t>
  </si>
  <si>
    <t>1600 Block of FILLMORE ST</t>
  </si>
  <si>
    <t>NJ</t>
  </si>
  <si>
    <t>Maria</t>
  </si>
  <si>
    <t>3400 Block of CESAR CHAVEZ ST</t>
  </si>
  <si>
    <t>OK</t>
  </si>
  <si>
    <t>Taron</t>
  </si>
  <si>
    <t>Sales manager</t>
  </si>
  <si>
    <t>1000 Block of POTRERO AV</t>
  </si>
  <si>
    <t>NC</t>
  </si>
  <si>
    <t>Block development manager</t>
  </si>
  <si>
    <t>NY</t>
  </si>
  <si>
    <t>Ramona</t>
  </si>
  <si>
    <t>POLK ST / PINE ST</t>
  </si>
  <si>
    <t>Adrienne</t>
  </si>
  <si>
    <t>Assistant manager</t>
  </si>
  <si>
    <t>6TH ST / MARKET ST</t>
  </si>
  <si>
    <t>NM</t>
  </si>
  <si>
    <t>Dawn</t>
  </si>
  <si>
    <t>200 Block of DIVISION ST</t>
  </si>
  <si>
    <t>PA</t>
  </si>
  <si>
    <t>Yessenia</t>
  </si>
  <si>
    <t>Delivery Boy</t>
  </si>
  <si>
    <t>1600 Block of FOLSOM ST</t>
  </si>
  <si>
    <t>Ryan</t>
  </si>
  <si>
    <t>600 Block of INDIANA ST</t>
  </si>
  <si>
    <t>1100 Block of GUERRERO ST</t>
  </si>
  <si>
    <t>Jana</t>
  </si>
  <si>
    <t>Office manager</t>
  </si>
  <si>
    <t>500 Block of CARTER ST</t>
  </si>
  <si>
    <t>OR</t>
  </si>
  <si>
    <t>Engineering department manager</t>
  </si>
  <si>
    <t>0 Block of WHITFIELD CT</t>
  </si>
  <si>
    <t>Tiffani</t>
  </si>
  <si>
    <t>8TH ST / MARKET ST</t>
  </si>
  <si>
    <t>CO</t>
  </si>
  <si>
    <t>Chief executive officer</t>
  </si>
  <si>
    <t>TAYLOR ST / EDDY ST</t>
  </si>
  <si>
    <t>Earle</t>
  </si>
  <si>
    <t>1200 Block of WAWONA ST</t>
  </si>
  <si>
    <t>Danita</t>
  </si>
  <si>
    <t>500 Block of BROADWAY ST</t>
  </si>
  <si>
    <t>Raeleigh</t>
  </si>
  <si>
    <t>400 Block of CASTRO ST</t>
  </si>
  <si>
    <t>Guy</t>
  </si>
  <si>
    <t>NATOMA ST / 6TH ST</t>
  </si>
  <si>
    <t>TN</t>
  </si>
  <si>
    <t>Anastasia</t>
  </si>
  <si>
    <t>JONES ST / PINE ST</t>
  </si>
  <si>
    <t>Benita</t>
  </si>
  <si>
    <t>1700 Block of GREENWICH ST</t>
  </si>
  <si>
    <t>SCOTT ST / SACRAMENTO ST</t>
  </si>
  <si>
    <t>Andrea</t>
  </si>
  <si>
    <t>1700 Block of BEACH ST</t>
  </si>
  <si>
    <t>Raul</t>
  </si>
  <si>
    <t>1400 Block of 47TH AV</t>
  </si>
  <si>
    <t>Raven</t>
  </si>
  <si>
    <t>CASTRO ST / MARKET ST</t>
  </si>
  <si>
    <t>Rebecca</t>
  </si>
  <si>
    <t>400 Block of SCOTT ST</t>
  </si>
  <si>
    <t>MINNA ST / JULIA ST</t>
  </si>
  <si>
    <t>Anne</t>
  </si>
  <si>
    <t>IA</t>
  </si>
  <si>
    <t>Michael</t>
  </si>
  <si>
    <t>100 Block of EUREKA ST</t>
  </si>
  <si>
    <t>Heather</t>
  </si>
  <si>
    <t>2000 Block of UNION ST</t>
  </si>
  <si>
    <t>800 Block of MARKET ST</t>
  </si>
  <si>
    <t>MS</t>
  </si>
  <si>
    <t>SAN JOSE AV / GUERRERO ST</t>
  </si>
  <si>
    <t>Cheyenne</t>
  </si>
  <si>
    <t>100 Block of GIRARD ST</t>
  </si>
  <si>
    <t>Ely</t>
  </si>
  <si>
    <t>KS</t>
  </si>
  <si>
    <t>Irby</t>
  </si>
  <si>
    <t>0 Block of CRANE ST</t>
  </si>
  <si>
    <t>AR</t>
  </si>
  <si>
    <t>Genevieve</t>
  </si>
  <si>
    <t>Fleet manager</t>
  </si>
  <si>
    <t>LEAVENWORTH ST / GOLDEN GATE AV</t>
  </si>
  <si>
    <t>Elliana</t>
  </si>
  <si>
    <t>COLUMBUS AV / LOMBARD ST</t>
  </si>
  <si>
    <t>LA</t>
  </si>
  <si>
    <t>Katrice</t>
  </si>
  <si>
    <t>1600 Block of MARKET ST</t>
  </si>
  <si>
    <t>WV</t>
  </si>
  <si>
    <t>1800 Block of WALLER ST</t>
  </si>
  <si>
    <t>600 Block of MANGELS AV</t>
  </si>
  <si>
    <t>WA</t>
  </si>
  <si>
    <t>Kyle</t>
  </si>
  <si>
    <t>1900 Block of LOMBARD ST</t>
  </si>
  <si>
    <t>ME</t>
  </si>
  <si>
    <t>Marlene</t>
  </si>
  <si>
    <t>500 Block of NOE ST</t>
  </si>
  <si>
    <t>MISSION ST / 16TH ST</t>
  </si>
  <si>
    <t>Baldemar</t>
  </si>
  <si>
    <t>2700 Block of TAYLOR ST</t>
  </si>
  <si>
    <t>Claudia</t>
  </si>
  <si>
    <t>CEDAR ST / POLK ST</t>
  </si>
  <si>
    <t>Arya</t>
  </si>
  <si>
    <t>1200 Block of MARKET ST</t>
  </si>
  <si>
    <t>Rodney</t>
  </si>
  <si>
    <t>Marketing manager</t>
  </si>
  <si>
    <t>BAY ST / POWELL ST</t>
  </si>
  <si>
    <t>FL</t>
  </si>
  <si>
    <t>Stephanie</t>
  </si>
  <si>
    <t>1800 Block of OCEAN AV</t>
  </si>
  <si>
    <t>Executive director</t>
  </si>
  <si>
    <t>100 Block of CLINTONPARK ST</t>
  </si>
  <si>
    <t>IL</t>
  </si>
  <si>
    <t>Lawrence</t>
  </si>
  <si>
    <t>100 Block of APTOS AV</t>
  </si>
  <si>
    <t>Felicity</t>
  </si>
  <si>
    <t>1800 Block of NEWHALL ST</t>
  </si>
  <si>
    <t>Kim</t>
  </si>
  <si>
    <t>100 Block of CEDAR ST</t>
  </si>
  <si>
    <t>400 Block of VALENCIA ST</t>
  </si>
  <si>
    <t>SC</t>
  </si>
  <si>
    <t>Hudson</t>
  </si>
  <si>
    <t>STEINER ST / WASHINGTON ST</t>
  </si>
  <si>
    <t>200 Block of BRANNAN ST</t>
  </si>
  <si>
    <t>Beth</t>
  </si>
  <si>
    <t>2200 Block of CHESTNUT ST</t>
  </si>
  <si>
    <t>Devon</t>
  </si>
  <si>
    <t>ADA CT / OFARRELL ST</t>
  </si>
  <si>
    <t>1600 Block of WEBSTER ST</t>
  </si>
  <si>
    <t>Director</t>
  </si>
  <si>
    <t>4800 Block of GEARY BL</t>
  </si>
  <si>
    <t>John</t>
  </si>
  <si>
    <t>1100 Block of SUNNYDALE AV</t>
  </si>
  <si>
    <t>Jan</t>
  </si>
  <si>
    <t>300 Block of CHATTANOOGA ST</t>
  </si>
  <si>
    <t>Robert</t>
  </si>
  <si>
    <t>ELIZABETH ST / DIAMOND ST</t>
  </si>
  <si>
    <t>1400 Block of BAKER ST</t>
  </si>
  <si>
    <t>Stephan</t>
  </si>
  <si>
    <t>300 Block of PRAGUE ST</t>
  </si>
  <si>
    <t>Monica</t>
  </si>
  <si>
    <t>400 Block of BAY ST</t>
  </si>
  <si>
    <t>Pamala</t>
  </si>
  <si>
    <t>1600 Block of THE EMBARCADERONORTH ST</t>
  </si>
  <si>
    <t>AZ</t>
  </si>
  <si>
    <t>Matt</t>
  </si>
  <si>
    <t>1100 Block of FITZGERALD AV</t>
  </si>
  <si>
    <t>Kristie</t>
  </si>
  <si>
    <t>4600 Block of 18TH ST</t>
  </si>
  <si>
    <t>Lee</t>
  </si>
  <si>
    <t>0 Block of MAIDEN LN</t>
  </si>
  <si>
    <t>Roger</t>
  </si>
  <si>
    <t>100 Block of KISKA RD</t>
  </si>
  <si>
    <t>Zoya</t>
  </si>
  <si>
    <t>400 Block of MASON ST</t>
  </si>
  <si>
    <t>1200 Block of HAIGHT ST</t>
  </si>
  <si>
    <t>ID</t>
  </si>
  <si>
    <t>Danny</t>
  </si>
  <si>
    <t>800 Block of ELLIS ST</t>
  </si>
  <si>
    <t>Zelda</t>
  </si>
  <si>
    <t>2300 Block of VICENTE ST</t>
  </si>
  <si>
    <t>Jacquelin</t>
  </si>
  <si>
    <t>DOLORES ST / 30TH ST</t>
  </si>
  <si>
    <t>Ardis</t>
  </si>
  <si>
    <t>Scott</t>
  </si>
  <si>
    <t>Alexia</t>
  </si>
  <si>
    <t>200 Block of LOWELL ST</t>
  </si>
  <si>
    <t>Donnell</t>
  </si>
  <si>
    <t>2400 Block of MISSION ST</t>
  </si>
  <si>
    <t>Trent</t>
  </si>
  <si>
    <t>0 Block of AUGUST AL</t>
  </si>
  <si>
    <t>Gerald</t>
  </si>
  <si>
    <t>MISSION ST / FAIR AV</t>
  </si>
  <si>
    <t>300 Block of CAPP ST</t>
  </si>
  <si>
    <t>Artie</t>
  </si>
  <si>
    <t>3500 Block of FILLMORE ST</t>
  </si>
  <si>
    <t>GA</t>
  </si>
  <si>
    <t>0 Block of JONES ST</t>
  </si>
  <si>
    <t>Albertha</t>
  </si>
  <si>
    <t>1000 Block of VANNESS AV</t>
  </si>
  <si>
    <t>Carolyn</t>
  </si>
  <si>
    <t>100 Block of SANJUAN AV</t>
  </si>
  <si>
    <t>Ilana</t>
  </si>
  <si>
    <t>900 Block of GRANT AV</t>
  </si>
  <si>
    <t>MI</t>
  </si>
  <si>
    <t>0 Block of HANCOCK ST</t>
  </si>
  <si>
    <t>Bobby</t>
  </si>
  <si>
    <t>700 Block of MISSION ST</t>
  </si>
  <si>
    <t>Laurence</t>
  </si>
  <si>
    <t>2900 Block of JACKSON ST</t>
  </si>
  <si>
    <t>Trevon</t>
  </si>
  <si>
    <t>1100 Block of MARKET ST</t>
  </si>
  <si>
    <t>Jason</t>
  </si>
  <si>
    <t>1600 Block of INDIANA ST</t>
  </si>
  <si>
    <t>IN</t>
  </si>
  <si>
    <t>FULTON ST / 5TH AV</t>
  </si>
  <si>
    <t>Harvey</t>
  </si>
  <si>
    <t>200 Block of LAKEVIEW AV</t>
  </si>
  <si>
    <t>DC</t>
  </si>
  <si>
    <t>Ericka</t>
  </si>
  <si>
    <t>1000 Block of MARKET ST</t>
  </si>
  <si>
    <t>DAVIS ST / CLAY ST</t>
  </si>
  <si>
    <t>Shirley</t>
  </si>
  <si>
    <t>200 Block of INTERSTATE80 HY</t>
  </si>
  <si>
    <t>Nevaeh</t>
  </si>
  <si>
    <t>FITZGERALD AV / GRIFFITH ST</t>
  </si>
  <si>
    <t>LEAVENWORTH ST / ELLIS ST</t>
  </si>
  <si>
    <t>400 Block of JONES ST</t>
  </si>
  <si>
    <t>Sharyn</t>
  </si>
  <si>
    <t>MISSION ST / 24TH ST</t>
  </si>
  <si>
    <t>Leslie</t>
  </si>
  <si>
    <t>RUSSIA AV / ATHENS ST</t>
  </si>
  <si>
    <t>BRANNAN ST / 9TH ST</t>
  </si>
  <si>
    <t>200 Block of ASHBURY ST</t>
  </si>
  <si>
    <t>Alessia</t>
  </si>
  <si>
    <t>1200 Block of THE EMBARCADERONORTH ST</t>
  </si>
  <si>
    <t>Bridgett</t>
  </si>
  <si>
    <t>100 Block of OFARRELL ST</t>
  </si>
  <si>
    <t>Kelly</t>
  </si>
  <si>
    <t>0 Block of BRADY ST</t>
  </si>
  <si>
    <t>Francis</t>
  </si>
  <si>
    <t>ANZA ST / SPRUCE ST</t>
  </si>
  <si>
    <t>Stephania</t>
  </si>
  <si>
    <t>1600 Block of HAIGHT ST</t>
  </si>
  <si>
    <t>Zella</t>
  </si>
  <si>
    <t>FRANKLIN ST / GOLDEN GATE AV</t>
  </si>
  <si>
    <t>JACKSON ST / GRANT AV</t>
  </si>
  <si>
    <t>Bernard</t>
  </si>
  <si>
    <t>JONES ST / STEVELOE PL</t>
  </si>
  <si>
    <t>MN</t>
  </si>
  <si>
    <t>Parth</t>
  </si>
  <si>
    <t>1400 Block of WASHINGTON ST</t>
  </si>
  <si>
    <t>Arlene</t>
  </si>
  <si>
    <t>15TH AV / SHELDON TR</t>
  </si>
  <si>
    <t>400 Block of SUTTER ST</t>
  </si>
  <si>
    <t>Kathleen</t>
  </si>
  <si>
    <t>200 Block of 6TH ST</t>
  </si>
  <si>
    <t>Jalen</t>
  </si>
  <si>
    <t>1400 Block of 19TH AV</t>
  </si>
  <si>
    <t>Jensen</t>
  </si>
  <si>
    <t>SUTTER ST / LARKIN ST</t>
  </si>
  <si>
    <t>0 Block of LAGUNA ST</t>
  </si>
  <si>
    <t>MD</t>
  </si>
  <si>
    <t>Pamela</t>
  </si>
  <si>
    <t>0 Block of CHENERY ST</t>
  </si>
  <si>
    <t>MISSION ST / 13TH ST</t>
  </si>
  <si>
    <t>1700 Block of POST ST</t>
  </si>
  <si>
    <t>Ora</t>
  </si>
  <si>
    <t>Crystal</t>
  </si>
  <si>
    <t>0 Block of ADAIR ST</t>
  </si>
  <si>
    <t>6TH ST / MISSION ST</t>
  </si>
  <si>
    <t>Frederick</t>
  </si>
  <si>
    <t>TAYLOR ST / ELLIS ST</t>
  </si>
  <si>
    <t>DE</t>
  </si>
  <si>
    <t>Makala</t>
  </si>
  <si>
    <t>0 Block of NEWTON ST</t>
  </si>
  <si>
    <t>Wayne</t>
  </si>
  <si>
    <t>500 Block of CAPP ST</t>
  </si>
  <si>
    <t>Bart</t>
  </si>
  <si>
    <t>11TH ST / MINNA ST</t>
  </si>
  <si>
    <t>Leighann</t>
  </si>
  <si>
    <t>HAIGHT ST / STANYAN ST</t>
  </si>
  <si>
    <t>2400 Block of SAN BRUNO AV</t>
  </si>
  <si>
    <t>Edith</t>
  </si>
  <si>
    <t>300 Block of 30TH AV</t>
  </si>
  <si>
    <t>Milburn</t>
  </si>
  <si>
    <t>4200 Block of GEARY BL</t>
  </si>
  <si>
    <t>MT</t>
  </si>
  <si>
    <t>Loren</t>
  </si>
  <si>
    <t>400 Block of HAIGHT ST</t>
  </si>
  <si>
    <t>1200 Block of POLK ST</t>
  </si>
  <si>
    <t>Coleman</t>
  </si>
  <si>
    <t>1500 Block of MARKET ST</t>
  </si>
  <si>
    <t>FELL ST / STEINER ST</t>
  </si>
  <si>
    <t>Cristina</t>
  </si>
  <si>
    <t>MISSION ST / FRANCIS ST</t>
  </si>
  <si>
    <t>Annamaria</t>
  </si>
  <si>
    <t>HYDE ST / GROVE ST</t>
  </si>
  <si>
    <t>Eldon</t>
  </si>
  <si>
    <t>200 Block of BATTERY ST</t>
  </si>
  <si>
    <t>0 Block of CLARION AL</t>
  </si>
  <si>
    <t>Elise</t>
  </si>
  <si>
    <t>FRANKLIN ST / IVY ST</t>
  </si>
  <si>
    <t>Twanna</t>
  </si>
  <si>
    <t>4000 Block of 19TH AV</t>
  </si>
  <si>
    <t>0 Block of TAYLOR ST</t>
  </si>
  <si>
    <t>Gael</t>
  </si>
  <si>
    <t>26TH ST / TREAT AV</t>
  </si>
  <si>
    <t>Joao</t>
  </si>
  <si>
    <t>800 Block of SOUTH VAN NESS AV</t>
  </si>
  <si>
    <t>4300 Block of 25TH ST</t>
  </si>
  <si>
    <t>Valeria</t>
  </si>
  <si>
    <t>1900 Block of 14TH AV</t>
  </si>
  <si>
    <t>Yasmeen</t>
  </si>
  <si>
    <t>1200 Block of HOWARD ST</t>
  </si>
  <si>
    <t>Cecilia</t>
  </si>
  <si>
    <t>800 Block of BURNETT AV</t>
  </si>
  <si>
    <t>Brent</t>
  </si>
  <si>
    <t>1500 Block of UNION ST</t>
  </si>
  <si>
    <t>Gray</t>
  </si>
  <si>
    <t>2400 Block of CALIFORNIA ST</t>
  </si>
  <si>
    <t>VT</t>
  </si>
  <si>
    <t>Kenny</t>
  </si>
  <si>
    <t>400 Block of 26TH AV</t>
  </si>
  <si>
    <t>Jasmine</t>
  </si>
  <si>
    <t>14TH ST / FOLSOM ST</t>
  </si>
  <si>
    <t>COLUMBUS AV / GREEN ST</t>
  </si>
  <si>
    <t>Alysha</t>
  </si>
  <si>
    <t>1500 Block of SLOAT BL</t>
  </si>
  <si>
    <t>Rashawn</t>
  </si>
  <si>
    <t>300 Block of GOLDEN GATE AV</t>
  </si>
  <si>
    <t>WI</t>
  </si>
  <si>
    <t>Jaime</t>
  </si>
  <si>
    <t>0 Block of LATONA ST</t>
  </si>
  <si>
    <t>Van</t>
  </si>
  <si>
    <t>3200 Block of 20TH AV</t>
  </si>
  <si>
    <t>LARKIN ST / SUTTER ST</t>
  </si>
  <si>
    <t>Samual</t>
  </si>
  <si>
    <t>0 Block of DUNCAN ST</t>
  </si>
  <si>
    <t>400 Block of GROVE ST</t>
  </si>
  <si>
    <t>2900 Block of 26TH ST</t>
  </si>
  <si>
    <t>1100 Block of FILLMORE ST</t>
  </si>
  <si>
    <t>Valencia</t>
  </si>
  <si>
    <t>400 Block of EDDY ST</t>
  </si>
  <si>
    <t>Start_date</t>
  </si>
  <si>
    <t>End_date</t>
  </si>
  <si>
    <t>Payment_ID</t>
  </si>
  <si>
    <t>SH_ID</t>
  </si>
  <si>
    <t>AMOUNT</t>
  </si>
  <si>
    <t>Payment_Status</t>
  </si>
  <si>
    <t>Payment_Mode</t>
  </si>
  <si>
    <t>Payment_Date</t>
  </si>
  <si>
    <t>payment_category</t>
  </si>
  <si>
    <t>313cd69e-66f3-11ea-9879-7077813058ce</t>
  </si>
  <si>
    <t>PAID</t>
  </si>
  <si>
    <t>CARD PAYMENT</t>
  </si>
  <si>
    <t>Medium</t>
  </si>
  <si>
    <t>313dc140-66f3-11ea-a952-7077813058ce</t>
  </si>
  <si>
    <t>High</t>
  </si>
  <si>
    <t>313eab1e-66f3-11ea-81af-7077813058ce</t>
  </si>
  <si>
    <t>NOT PAID</t>
  </si>
  <si>
    <t>313f474a-66f3-11ea-a78b-7077813058ce</t>
  </si>
  <si>
    <t>COD</t>
  </si>
  <si>
    <t>3140589a-66f3-11ea-a057-7077813058ce</t>
  </si>
  <si>
    <t>31411bc8-66f3-11ea-a4b7-7077813058ce</t>
  </si>
  <si>
    <t>3141defa-66f3-11ea-b10e-7077813058ce</t>
  </si>
  <si>
    <t>3142c940-66f3-11ea-9f69-7077813058ce</t>
  </si>
  <si>
    <t>Low</t>
  </si>
  <si>
    <t>31444fa8-66f3-11ea-912a-7077813058ce</t>
  </si>
  <si>
    <t>314539e6-66f3-11ea-bfa4-7077813058ce</t>
  </si>
  <si>
    <t>3145fd0a-66f3-11ea-958b-7077813058ce</t>
  </si>
  <si>
    <t>31469934-66f3-11ea-8572-7077813058ce</t>
  </si>
  <si>
    <t>3147355e-66f3-11ea-aae4-7077813058ce</t>
  </si>
  <si>
    <t>3147f89c-66f3-11ea-8dfd-7077813058ce</t>
  </si>
  <si>
    <t>3148bbc8-66f3-11ea-8acf-7077813058ce</t>
  </si>
  <si>
    <t>31497efa-66f3-11ea-9497-7077813058ce</t>
  </si>
  <si>
    <t>314a1b22-66f3-11ea-9e82-7077813058ce</t>
  </si>
  <si>
    <t>314ade58-66f3-11ea-8979-7077813058ce</t>
  </si>
  <si>
    <t>314b7a8a-66f3-11ea-97d4-7077813058ce</t>
  </si>
  <si>
    <t>314c8bcc-66f3-11ea-b526-7077813058ce</t>
  </si>
  <si>
    <t>314d761e-66f3-11ea-b155-7077813058ce</t>
  </si>
  <si>
    <t>314eae64-66f3-11ea-b08f-7077813058ce</t>
  </si>
  <si>
    <t>314f4a7a-66f3-11ea-8b83-7077813058ce</t>
  </si>
  <si>
    <t>315034c6-66f3-11ea-a2bf-7077813058ce</t>
  </si>
  <si>
    <t>31511efa-66f3-11ea-bc4c-7077813058ce</t>
  </si>
  <si>
    <t>3151e23a-66f3-11ea-9b38-7077813058ce</t>
  </si>
  <si>
    <t>3152a56c-66f3-11ea-9340-7077813058ce</t>
  </si>
  <si>
    <t>31534188-66f3-11ea-8acd-7077813058ce</t>
  </si>
  <si>
    <t>3153ddb4-66f3-11ea-a4d6-7077813058ce</t>
  </si>
  <si>
    <t>3154c800-66f3-11ea-8721-7077813058ce</t>
  </si>
  <si>
    <t>3155d94c-66f3-11ea-b116-7077813058ce</t>
  </si>
  <si>
    <t>31575fac-66f3-11ea-8d99-7077813058ce</t>
  </si>
  <si>
    <t>315897f8-66f3-11ea-ad46-7077813058ce</t>
  </si>
  <si>
    <t>3159d04c-66f3-11ea-95df-7077813058ce</t>
  </si>
  <si>
    <t>315aba8a-66f3-11ea-9db6-7077813058ce</t>
  </si>
  <si>
    <t>315b7db4-66f3-11ea-ae41-7077813058ce</t>
  </si>
  <si>
    <t>315c67f4-66f3-11ea-bcd7-7077813058ce</t>
  </si>
  <si>
    <t>315d041c-66f3-11ea-8af9-7077813058ce</t>
  </si>
  <si>
    <t>315da042-66f3-11ea-ac04-7077813058ce</t>
  </si>
  <si>
    <t>315e3c68-66f3-11ea-8d08-7077813058ce</t>
  </si>
  <si>
    <t>315f26ac-66f3-11ea-a883-7077813058ce</t>
  </si>
  <si>
    <t>315fe9e2-66f3-11ea-b80f-7077813058ce</t>
  </si>
  <si>
    <t>3160ad0c-66f3-11ea-961a-7077813058ce</t>
  </si>
  <si>
    <t>31619754-66f3-11ea-911d-7077813058ce</t>
  </si>
  <si>
    <t>3162337a-66f3-11ea-bf3c-7077813058ce</t>
  </si>
  <si>
    <t>3162cf9c-66f3-11ea-917a-7077813058ce</t>
  </si>
  <si>
    <t>31636bd2-66f3-11ea-aa21-7077813058ce</t>
  </si>
  <si>
    <t>31642f12-66f3-11ea-b553-7077813058ce</t>
  </si>
  <si>
    <t>3164f24c-66f3-11ea-bf87-7077813058ce</t>
  </si>
  <si>
    <t>3165b562-66f3-11ea-83de-7077813058ce</t>
  </si>
  <si>
    <t>316678a4-66f3-11ea-b7d3-7077813058ce</t>
  </si>
  <si>
    <t>31673bc8-66f3-11ea-803a-7077813058ce</t>
  </si>
  <si>
    <t>3167d7ee-66f3-11ea-a273-7077813058ce</t>
  </si>
  <si>
    <t>3168c236-66f3-11ea-ad73-7077813058ce</t>
  </si>
  <si>
    <t>3169fa82-66f3-11ea-a4aa-7077813058ce</t>
  </si>
  <si>
    <t>316abe90-66f3-11ea-b19a-7077813058ce</t>
  </si>
  <si>
    <t>316ba7f6-66f3-11ea-913f-7077813058ce</t>
  </si>
  <si>
    <t>316c441e-66f3-11ea-89de-7077813058ce</t>
  </si>
  <si>
    <t>316ce042-66f3-11ea-b223-7077813058ce</t>
  </si>
  <si>
    <t>316d7c6e-66f3-11ea-aad7-7077813058ce</t>
  </si>
  <si>
    <t>316e8db8-66f3-11ea-88c1-7077813058ce</t>
  </si>
  <si>
    <t>316f77f6-66f3-11ea-8aa2-7077813058ce</t>
  </si>
  <si>
    <t>3170141c-66f3-11ea-97a3-7077813058ce</t>
  </si>
  <si>
    <t>3170d834-66f3-11ea-b48e-7077813058ce</t>
  </si>
  <si>
    <t>31717452-66f3-11ea-9fcf-7077813058ce</t>
  </si>
  <si>
    <t>3172107a-66f3-11ea-ad07-7077813058ce</t>
  </si>
  <si>
    <t>3172d2fa-66f3-11ea-bad5-7077813058ce</t>
  </si>
  <si>
    <t>3173e41e-66f3-11ea-b5f4-7077813058ce</t>
  </si>
  <si>
    <t>3174f566-66f3-11ea-98c3-7077813058ce</t>
  </si>
  <si>
    <t>3175dfa2-66f3-11ea-b9d8-7077813058ce</t>
  </si>
  <si>
    <t>31767bca-66f3-11ea-848b-7077813058ce</t>
  </si>
  <si>
    <t>317717f0-66f3-11ea-b57c-7077813058ce</t>
  </si>
  <si>
    <t>3177db2e-66f3-11ea-99fe-7077813058ce</t>
  </si>
  <si>
    <t>3178c56c-66f3-11ea-9547-7077813058ce</t>
  </si>
  <si>
    <t>31796190-66f3-11ea-b0b6-7077813058ce</t>
  </si>
  <si>
    <t>3179fdb8-66f3-11ea-b117-7077813058ce</t>
  </si>
  <si>
    <t>317ac112-66f3-11ea-96bf-7077813058ce</t>
  </si>
  <si>
    <t>317b8422-66f3-11ea-8b90-7077813058ce</t>
  </si>
  <si>
    <t>317c204a-66f3-11ea-b627-7077813058ce</t>
  </si>
  <si>
    <t>317ce378-66f3-11ea-b64a-7077813058ce</t>
  </si>
  <si>
    <t>317dcdc0-66f3-11ea-a3ce-7077813058ce</t>
  </si>
  <si>
    <t>317e69e2-66f3-11ea-8d1d-7077813058ce</t>
  </si>
  <si>
    <t>317f5426-66f3-11ea-9e99-7077813058ce</t>
  </si>
  <si>
    <t>31803e5c-66f3-11ea-9cfa-7077813058ce</t>
  </si>
  <si>
    <t>3180da86-66f3-11ea-a8db-7077813058ce</t>
  </si>
  <si>
    <t>318176ac-66f3-11ea-8841-7077813058ce</t>
  </si>
  <si>
    <t>318260fe-66f3-11ea-a0f0-7077813058ce</t>
  </si>
  <si>
    <t>31832428-66f3-11ea-9902-7077813058ce</t>
  </si>
  <si>
    <t>31851fae-66f3-11ea-9f4d-7077813058ce</t>
  </si>
  <si>
    <t>31863106-66f3-11ea-8b2f-7077813058ce</t>
  </si>
  <si>
    <t>31876958-66f3-11ea-afcb-7077813058ce</t>
  </si>
  <si>
    <t>31885382-66f3-11ea-b84f-7077813058ce</t>
  </si>
  <si>
    <t>318916c0-66f3-11ea-8a7c-7077813058ce</t>
  </si>
  <si>
    <t>318a2800-66f3-11ea-b639-7077813058ce</t>
  </si>
  <si>
    <t>318b396c-66f3-11ea-9883-7077813058ce</t>
  </si>
  <si>
    <t>318cbfc6-66f3-11ea-b57f-7077813058ce</t>
  </si>
  <si>
    <t>318d82e8-66f3-11ea-9cca-7077813058ce</t>
  </si>
  <si>
    <t>318e4628-66f3-11ea-a70e-7077813058ce</t>
  </si>
  <si>
    <t>318f305e-66f3-11ea-b203-7077813058ce</t>
  </si>
  <si>
    <t>31901a98-66f3-11ea-830a-7077813058ce</t>
  </si>
  <si>
    <t>3190ddc6-66f3-11ea-8fea-7077813058ce</t>
  </si>
  <si>
    <t>3191ef06-66f3-11ea-bb69-7077813058ce</t>
  </si>
  <si>
    <t>31930050-66f3-11ea-8535-7077813058ce</t>
  </si>
  <si>
    <t>319438b6-66f3-11ea-9722-7077813058ce</t>
  </si>
  <si>
    <t>319549e8-66f3-11ea-85a4-7077813058ce</t>
  </si>
  <si>
    <t>31963430-66f3-11ea-bdc7-7077813058ce</t>
  </si>
  <si>
    <t>31971e6e-66f3-11ea-86f5-7077813058ce</t>
  </si>
  <si>
    <t>31987dc0-66f3-11ea-a59b-7077813058ce</t>
  </si>
  <si>
    <t>3199b61c-66f3-11ea-ab02-7077813058ce</t>
  </si>
  <si>
    <t>319ac762-66f3-11ea-b75f-7077813058ce</t>
  </si>
  <si>
    <t>319bfff4-66f3-11ea-8fba-7077813058ce</t>
  </si>
  <si>
    <t>319d3826-66f3-11ea-8b8d-7077813058ce</t>
  </si>
  <si>
    <t>319e9766-66f3-11ea-9392-7077813058ce</t>
  </si>
  <si>
    <t>319fa8a8-66f3-11ea-b17c-7077813058ce</t>
  </si>
  <si>
    <t>31a0e11a-66f3-11ea-999b-7077813058ce</t>
  </si>
  <si>
    <t>31a1cb62-66f3-11ea-81bc-7077813058ce</t>
  </si>
  <si>
    <t>31a2b586-66f3-11ea-a9ea-7077813058ce</t>
  </si>
  <si>
    <t>31a3c6d8-66f3-11ea-983d-7077813058ce</t>
  </si>
  <si>
    <t>31a489fa-66f3-11ea-9155-7077813058ce</t>
  </si>
  <si>
    <t>31a5c242-66f3-11ea-960b-7077813058ce</t>
  </si>
  <si>
    <t>31a6ac9c-66f3-11ea-926a-7077813058ce</t>
  </si>
  <si>
    <t>31a796d0-66f3-11ea-ae4e-7077813058ce</t>
  </si>
  <si>
    <t>31a859f0-66f3-11ea-8394-7077813058ce</t>
  </si>
  <si>
    <t>31a9925e-66f3-11ea-b9ab-7077813058ce</t>
  </si>
  <si>
    <t>31aa7c8c-66f3-11ea-bbd5-7077813058ce</t>
  </si>
  <si>
    <t>31ab66b6-66f3-11ea-b954-7077813058ce</t>
  </si>
  <si>
    <t>31ac02dc-66f3-11ea-8f7e-7077813058ce</t>
  </si>
  <si>
    <t>31aced36-66f3-11ea-b593-7077813058ce</t>
  </si>
  <si>
    <t>31add76e-66f3-11ea-bc98-7077813058ce</t>
  </si>
  <si>
    <t>31ae9a98-66f3-11ea-9239-7077813058ce</t>
  </si>
  <si>
    <t>31af36c0-66f3-11ea-9653-7077813058ce</t>
  </si>
  <si>
    <t>31affa0a-66f3-11ea-8464-7077813058ce</t>
  </si>
  <si>
    <t>31b0e428-66f3-11ea-8884-7077813058ce</t>
  </si>
  <si>
    <t>31b21c7a-66f3-11ea-b007-7077813058ce</t>
  </si>
  <si>
    <t>31b2dfd8-66f3-11ea-b094-7077813058ce</t>
  </si>
  <si>
    <t>31b3ca0a-66f3-11ea-bdb1-7077813058ce</t>
  </si>
  <si>
    <t>31b4db48-66f3-11ea-8ac6-7077813058ce</t>
  </si>
  <si>
    <t>31b6138a-66f3-11ea-a991-7077813058ce</t>
  </si>
  <si>
    <t>31b6fdd4-66f3-11ea-8bc0-7077813058ce</t>
  </si>
  <si>
    <t>31b80f2e-66f3-11ea-9f03-7077813058ce</t>
  </si>
  <si>
    <t>31b8ab40-66f3-11ea-a1ea-7077813058ce</t>
  </si>
  <si>
    <t>31b96e70-66f3-11ea-9a67-7077813058ce</t>
  </si>
  <si>
    <t>31ba31b0-66f3-11ea-b455-7077813058ce</t>
  </si>
  <si>
    <t>31bb1bfa-66f3-11ea-982b-7077813058ce</t>
  </si>
  <si>
    <t>31bbdf14-66f3-11ea-8012-7077813058ce</t>
  </si>
  <si>
    <t>31bca246-66f3-11ea-abf6-7077813058ce</t>
  </si>
  <si>
    <t>31bd8c92-66f3-11ea-9011-7077813058ce</t>
  </si>
  <si>
    <t>31be28b0-66f3-11ea-ac89-7077813058ce</t>
  </si>
  <si>
    <t>31beebdc-66f3-11ea-a06e-7077813058ce</t>
  </si>
  <si>
    <t>31bfaf0c-66f3-11ea-8a4e-7077813058ce</t>
  </si>
  <si>
    <t>31c07288-66f3-11ea-a2cf-7077813058ce</t>
  </si>
  <si>
    <t>31c1364c-66f3-11ea-82bf-7077813058ce</t>
  </si>
  <si>
    <t>31c1f8b4-66f3-11ea-8397-7077813058ce</t>
  </si>
  <si>
    <t>31c30a08-66f3-11ea-aba8-7077813058ce</t>
  </si>
  <si>
    <t>31c49062-66f3-11ea-ba20-7077813058ce</t>
  </si>
  <si>
    <t>31c616ba-66f3-11ea-afb3-7077813058ce</t>
  </si>
  <si>
    <t>31c6b2fe-66f3-11ea-9b07-7077813058ce</t>
  </si>
  <si>
    <t>31c77618-66f3-11ea-bb5b-7077813058ce</t>
  </si>
  <si>
    <t>31c8394a-66f3-11ea-bf8e-7077813058ce</t>
  </si>
  <si>
    <t>31c8fc98-66f3-11ea-b3c3-7077813058ce</t>
  </si>
  <si>
    <t>31c9e6be-66f3-11ea-9f95-7077813058ce</t>
  </si>
  <si>
    <t>31caa9ee-66f3-11ea-bce1-7077813058ce</t>
  </si>
  <si>
    <t>31cb461a-66f3-11ea-a37c-7077813058ce</t>
  </si>
  <si>
    <t>31cc0964-66f3-11ea-b6b3-7077813058ce</t>
  </si>
  <si>
    <t>31cccd64-66f3-11ea-a4c2-7077813058ce</t>
  </si>
  <si>
    <t>31cd8fca-66f3-11ea-97a4-7077813058ce</t>
  </si>
  <si>
    <t>31ce7a18-66f3-11ea-94eb-7077813058ce</t>
  </si>
  <si>
    <t>31cf3d24-66f3-11ea-8054-7077813058ce</t>
  </si>
  <si>
    <t>31d0006c-66f3-11ea-9c10-7077813058ce</t>
  </si>
  <si>
    <t>31d16094-66f3-11ea-b511-7077813058ce</t>
  </si>
  <si>
    <t>31d222e8-66f3-11ea-9b54-7077813058ce</t>
  </si>
  <si>
    <t>31d2e636-66f3-11ea-8df2-7077813058ce</t>
  </si>
  <si>
    <t>31d3f842-66f3-11ea-a75e-7077813058ce</t>
  </si>
  <si>
    <t>31d4bb6c-66f3-11ea-9ff7-7077813058ce</t>
  </si>
  <si>
    <t>31d5a4e4-66f3-11ea-861b-7077813058ce</t>
  </si>
  <si>
    <t>31d68f18-66f3-11ea-b8c4-7077813058ce</t>
  </si>
  <si>
    <t>31d77952-66f3-11ea-b47a-7077813058ce</t>
  </si>
  <si>
    <t>31d8638c-66f3-11ea-8b90-7077813058ce</t>
  </si>
  <si>
    <t>31d927a2-66f3-11ea-bb48-7077813058ce</t>
  </si>
  <si>
    <t>31d9eaca-66f3-11ea-b8c8-7077813058ce</t>
  </si>
  <si>
    <t>31da86f6-66f3-11ea-8b12-7077813058ce</t>
  </si>
  <si>
    <t>31db9768-66f3-11ea-883c-7077813058ce</t>
  </si>
  <si>
    <t>31dcf6d4-66f3-11ea-a647-7077813058ce</t>
  </si>
  <si>
    <t>31de0880-66f3-11ea-ab1e-7077813058ce</t>
  </si>
  <si>
    <t>31df1974-66f3-11ea-948f-7077813058ce</t>
  </si>
  <si>
    <t>31e02ac0-66f3-11ea-85d7-7077813058ce</t>
  </si>
  <si>
    <t>31e163c2-66f3-11ea-a771-7077813058ce</t>
  </si>
  <si>
    <t>31e27454-66f3-11ea-985a-7077813058ce</t>
  </si>
  <si>
    <t>31e3aca4-66f3-11ea-b4f1-7077813058ce</t>
  </si>
  <si>
    <t>31e496d4-66f3-11ea-ae24-7077813058ce</t>
  </si>
  <si>
    <t>31e5a810-66f3-11ea-b394-7077813058ce</t>
  </si>
  <si>
    <t>31e70780-66f3-11ea-a98c-7077813058ce</t>
  </si>
  <si>
    <t>31e7ca9a-66f3-11ea-a42b-7077813058ce</t>
  </si>
  <si>
    <t>31e92a06-66f3-11ea-a2c3-7077813058ce</t>
  </si>
  <si>
    <t>31ea3b58-66f3-11ea-bc9e-7077813058ce</t>
  </si>
  <si>
    <t>31eb4c8c-66f3-11ea-b7ad-7077813058ce</t>
  </si>
  <si>
    <t>31ebe8b4-66f3-11ea-b8ca-7077813058ce</t>
  </si>
  <si>
    <t>31ecabe2-66f3-11ea-9fa2-7077813058ce</t>
  </si>
  <si>
    <t>31ed6f18-66f3-11ea-af57-7077813058ce</t>
  </si>
  <si>
    <t>31ee3246-66f3-11ea-ae6c-7077813058ce</t>
  </si>
  <si>
    <t>Employee_E_ID</t>
  </si>
  <si>
    <t>Shipment_Sh_ID</t>
  </si>
  <si>
    <t>Status_Sh_ID</t>
  </si>
  <si>
    <t>Sum of AMOUNT</t>
  </si>
  <si>
    <t>Q8</t>
  </si>
  <si>
    <t xml:space="preserve">using unique + sumifs </t>
  </si>
  <si>
    <t>Payment Status -</t>
  </si>
  <si>
    <t>Grand Total</t>
  </si>
  <si>
    <t>Q9</t>
  </si>
  <si>
    <t>SH_CONTENT</t>
  </si>
  <si>
    <t>SH_DOMAIN</t>
  </si>
  <si>
    <t>SER_TYPE</t>
  </si>
  <si>
    <t>SH_WEIGHT</t>
  </si>
  <si>
    <t>SH_CHARGES</t>
  </si>
  <si>
    <t>SR_ADDR</t>
  </si>
  <si>
    <t>DS_ADDR</t>
  </si>
  <si>
    <t>Arts and crafts</t>
  </si>
  <si>
    <t>International</t>
  </si>
  <si>
    <t>Express</t>
  </si>
  <si>
    <t>LARKIN ST / ELLIS ST</t>
  </si>
  <si>
    <t>2700 Block of DIAMOND ST</t>
  </si>
  <si>
    <t>Construction</t>
  </si>
  <si>
    <t>Domestic</t>
  </si>
  <si>
    <t>Regular</t>
  </si>
  <si>
    <t>1800 Block of 8TH AV</t>
  </si>
  <si>
    <t>JONES ST / GOLDEN GATE AV</t>
  </si>
  <si>
    <t>1600 Block of 39TH AV</t>
  </si>
  <si>
    <t>PARNASSUS AV / CLAYTON ST</t>
  </si>
  <si>
    <t>Home Furnishing</t>
  </si>
  <si>
    <t>4TH ST / HARRISON ST</t>
  </si>
  <si>
    <t>600 Block of CLAY ST</t>
  </si>
  <si>
    <t>Fashion</t>
  </si>
  <si>
    <t>CALIFORNIA ST / DAVIS ST</t>
  </si>
  <si>
    <t>1100 Block of OCEAN AV</t>
  </si>
  <si>
    <t>900 Block of DEHARO ST</t>
  </si>
  <si>
    <t>Industrial Equipments</t>
  </si>
  <si>
    <t>0 Block of CUMBERLAND ST</t>
  </si>
  <si>
    <t>200 Block of POPLAR ST</t>
  </si>
  <si>
    <t>0 Block of TURK ST</t>
  </si>
  <si>
    <t>900 Block of CAPITOL AV</t>
  </si>
  <si>
    <t>MINNA ST / 5TH ST</t>
  </si>
  <si>
    <t>MARKET ST / 5TH ST</t>
  </si>
  <si>
    <t>Healthcare</t>
  </si>
  <si>
    <t>20TH ST / KANSAS ST</t>
  </si>
  <si>
    <t>JEFFERSON ST / TAYLOR ST</t>
  </si>
  <si>
    <t>Hazardous Goods</t>
  </si>
  <si>
    <t>1000 Block of COLUMBUS AV</t>
  </si>
  <si>
    <t>1400 Block of PHELPS ST</t>
  </si>
  <si>
    <t>2900 Block of TURK ST</t>
  </si>
  <si>
    <t>300 Block of DEMONTFORT AV</t>
  </si>
  <si>
    <t>1000 Block of SUTTER ST</t>
  </si>
  <si>
    <t>800 Block of 3RD ST</t>
  </si>
  <si>
    <t>1700 Block of FULTON ST</t>
  </si>
  <si>
    <t>300 Block of HAIGHT ST</t>
  </si>
  <si>
    <t>3800 Block of 24TH ST</t>
  </si>
  <si>
    <t>100 Block of POWELL ST</t>
  </si>
  <si>
    <t>GOLDEN GATE AV / LEAVENWORTH ST</t>
  </si>
  <si>
    <t>Luggage</t>
  </si>
  <si>
    <t>NATOMA ST / 2ND ST</t>
  </si>
  <si>
    <t>3500 Block of MISSION ST</t>
  </si>
  <si>
    <t>Electronics</t>
  </si>
  <si>
    <t>0 Block of BROOKDALE AV</t>
  </si>
  <si>
    <t>1300 Block of EGBERT AV</t>
  </si>
  <si>
    <t>0 Block of STEINER ST</t>
  </si>
  <si>
    <t>1100 Block of FRANCISCO ST</t>
  </si>
  <si>
    <t>KEITH ST / THOMAS AV</t>
  </si>
  <si>
    <t>100 Block of CAPP ST</t>
  </si>
  <si>
    <t>500 Block of 39TH AV</t>
  </si>
  <si>
    <t>300 Block of SALINAS AV</t>
  </si>
  <si>
    <t>1900 Block of FILLMORE ST</t>
  </si>
  <si>
    <t>300 Block of 10TH ST</t>
  </si>
  <si>
    <t>Food and Beverages</t>
  </si>
  <si>
    <t>700 Block of VANNESS AV</t>
  </si>
  <si>
    <t>500 Block of LEAVENWORTH ST</t>
  </si>
  <si>
    <t>WASHINGTON ST / DRUMM ST</t>
  </si>
  <si>
    <t>1200 Block of PINE ST</t>
  </si>
  <si>
    <t>200 Block of 2ND ST</t>
  </si>
  <si>
    <t>100 Block of FONT BL</t>
  </si>
  <si>
    <t>1000 Block of KEY AV</t>
  </si>
  <si>
    <t>400 Block of TURK ST</t>
  </si>
  <si>
    <t>MADRID ST / RUSSIA AV</t>
  </si>
  <si>
    <t>1400 Block of CLAY ST</t>
  </si>
  <si>
    <t>600 Block of VALENCIA ST</t>
  </si>
  <si>
    <t>500 Block of FREDERICK ST</t>
  </si>
  <si>
    <t>500 Block of VALENCIA ST</t>
  </si>
  <si>
    <t>6TH ST / STEVENSON ST</t>
  </si>
  <si>
    <t>100 Block of NEWMONTGOMERY ST</t>
  </si>
  <si>
    <t>600 Block of SOUTH VAN NESS AV</t>
  </si>
  <si>
    <t>DIVISADERO ST / JACKSON ST</t>
  </si>
  <si>
    <t>0 Block of DESOTO ST</t>
  </si>
  <si>
    <t>0 Block of CAMERON WY</t>
  </si>
  <si>
    <t>200 Block of DORE ST</t>
  </si>
  <si>
    <t>0 Block of HARRISON ST</t>
  </si>
  <si>
    <t>1200 Block of GOLDEN GATE AV</t>
  </si>
  <si>
    <t>3100 Block of 23RD ST</t>
  </si>
  <si>
    <t>GEARY ST / POWELL ST</t>
  </si>
  <si>
    <t>3RD ST / PALOU AV</t>
  </si>
  <si>
    <t>600 Block of GOETTINGEN ST</t>
  </si>
  <si>
    <t>100 Block of 6TH ST</t>
  </si>
  <si>
    <t>300 Block of BUCHANAN ST</t>
  </si>
  <si>
    <t>2800 Block of BRYANT ST</t>
  </si>
  <si>
    <t>500 Block of TUNNEL AV</t>
  </si>
  <si>
    <t>1600 Block of TURK ST</t>
  </si>
  <si>
    <t>4000 Block of 18TH ST</t>
  </si>
  <si>
    <t>500 Block of ELLIS ST</t>
  </si>
  <si>
    <t>200 Block of HAHN ST</t>
  </si>
  <si>
    <t>1900 Block of WASHINGTON ST</t>
  </si>
  <si>
    <t>300 Block of COLLINGWOOD ST</t>
  </si>
  <si>
    <t>FREMONT ST / HARRISON ST</t>
  </si>
  <si>
    <t>0 Block of CRESTLAKE DR</t>
  </si>
  <si>
    <t>2500 Block of MISSION ST</t>
  </si>
  <si>
    <t>2600 Block of 34TH AV</t>
  </si>
  <si>
    <t>1500 Block of POLK ST</t>
  </si>
  <si>
    <t>600 Block of KANSAS ST</t>
  </si>
  <si>
    <t>POLK ST / BEACH ST</t>
  </si>
  <si>
    <t>700 Block of LARKIN ST</t>
  </si>
  <si>
    <t>100 Block of SPEAR ST</t>
  </si>
  <si>
    <t>600 Block of FRANCISCO ST</t>
  </si>
  <si>
    <t>FELL ST / MASONIC AV</t>
  </si>
  <si>
    <t>Automotive</t>
  </si>
  <si>
    <t>800 Block of 47TH AV</t>
  </si>
  <si>
    <t>0 Block of LURLINE ST</t>
  </si>
  <si>
    <t>1700 Block of NEWCOMB AV</t>
  </si>
  <si>
    <t>1500 Block of LASALLE AV</t>
  </si>
  <si>
    <t>BARTLETT ST / 23RD ST</t>
  </si>
  <si>
    <t>500 Block of HAIGHT ST</t>
  </si>
  <si>
    <t>1800 Block of KIRKHAM ST</t>
  </si>
  <si>
    <t>100 Block of STEUART ST</t>
  </si>
  <si>
    <t>900 Block of VALENCIA ST</t>
  </si>
  <si>
    <t>200 Block of 11TH AV</t>
  </si>
  <si>
    <t>500 Block of STEVENSON ST</t>
  </si>
  <si>
    <t>HYDE ST / TURK ST</t>
  </si>
  <si>
    <t>0 Block of DORE ST</t>
  </si>
  <si>
    <t>100 Block of TURK ST</t>
  </si>
  <si>
    <t>100 Block of PERSIA AV</t>
  </si>
  <si>
    <t>LYON ST / OFARRELL ST</t>
  </si>
  <si>
    <t>1200 Block of NOE ST</t>
  </si>
  <si>
    <t>3RD AV / BALBOA ST</t>
  </si>
  <si>
    <t>400 Block of LAKESHORE DR</t>
  </si>
  <si>
    <t>900 Block of ELLSWORTH ST</t>
  </si>
  <si>
    <t>400 Block of 28TH ST</t>
  </si>
  <si>
    <t>2300 Block of 25TH AV</t>
  </si>
  <si>
    <t>HOLLYPARK CR / MURRAY ST</t>
  </si>
  <si>
    <t>100 Block of UPPER TR</t>
  </si>
  <si>
    <t>POST ST / HYDE ST</t>
  </si>
  <si>
    <t>1800 Block of DONNER AV</t>
  </si>
  <si>
    <t>19TH AV / LINCOLN WY</t>
  </si>
  <si>
    <t>3300 Block of MISSION ST</t>
  </si>
  <si>
    <t>1300 Block of CALIFORNIA ST</t>
  </si>
  <si>
    <t>0 Block of RAUSCH ST</t>
  </si>
  <si>
    <t>700 Block of 3RD ST</t>
  </si>
  <si>
    <t>FRANCISCO ST / JONES ST</t>
  </si>
  <si>
    <t>BLAKE ST / GEARY BL</t>
  </si>
  <si>
    <t>BROADWAY ST / COLUMBUS AV</t>
  </si>
  <si>
    <t>15TH ST / SANCHEZ ST</t>
  </si>
  <si>
    <t>HARRISON ST / 11TH ST</t>
  </si>
  <si>
    <t>BROADWAY ST / KEARNY ST</t>
  </si>
  <si>
    <t>200 Block of KING ST</t>
  </si>
  <si>
    <t>0 Block of FUENTE AV</t>
  </si>
  <si>
    <t>200 Block of SCOTT ST</t>
  </si>
  <si>
    <t>2600 Block of MISSION ST</t>
  </si>
  <si>
    <t>1700 Block of SUNNYDALE AV</t>
  </si>
  <si>
    <t>400 Block of BAKER ST</t>
  </si>
  <si>
    <t>BEACH ST / TAYLOR ST</t>
  </si>
  <si>
    <t>ELLIS ST / LAGUNA ST</t>
  </si>
  <si>
    <t>0 Block of HYDE ST</t>
  </si>
  <si>
    <t>6500 Block of 3RD ST</t>
  </si>
  <si>
    <t>800 Block of 33RD AV</t>
  </si>
  <si>
    <t>1600 Block of DONNER AV</t>
  </si>
  <si>
    <t>800 Block of LARKIN ST</t>
  </si>
  <si>
    <t>EARL ST / LASALLE AV</t>
  </si>
  <si>
    <t>1400 Block of KIRKWOOD CT</t>
  </si>
  <si>
    <t>500 Block of 9TH ST</t>
  </si>
  <si>
    <t>BRYANT ST / 4TH ST</t>
  </si>
  <si>
    <t>900 Block of RANDOLPH ST</t>
  </si>
  <si>
    <t>2300 Block of CHESTNUT ST</t>
  </si>
  <si>
    <t>LAKE MERCED BL / SUNSET BL</t>
  </si>
  <si>
    <t>0 Block of CASTLEMANOR AV</t>
  </si>
  <si>
    <t>LANE ST / REVERE AV</t>
  </si>
  <si>
    <t>1300 Block of 7TH AV</t>
  </si>
  <si>
    <t>300 Block of 9TH ST</t>
  </si>
  <si>
    <t>1500 Block of POWELL ST</t>
  </si>
  <si>
    <t>LASALLE AV / PHELPS ST</t>
  </si>
  <si>
    <t>BELVEDERE ST / WALLER ST</t>
  </si>
  <si>
    <t>0 Block of CEDAR ST</t>
  </si>
  <si>
    <t>2300 Block of 14TH AV</t>
  </si>
  <si>
    <t>0 Block of 12TH ST</t>
  </si>
  <si>
    <t>NEWCOMB AV / 3RD ST</t>
  </si>
  <si>
    <t>0 Block of GORDON ST</t>
  </si>
  <si>
    <t>200 Block of BERRY ST</t>
  </si>
  <si>
    <t>CARROLL AV / JENNINGS ST</t>
  </si>
  <si>
    <t>700 Block of HOWARD ST</t>
  </si>
  <si>
    <t>HARRISON ST / 3RD ST</t>
  </si>
  <si>
    <t>900 Block of LARKIN ST</t>
  </si>
  <si>
    <t>900 Block of STOCKTON ST</t>
  </si>
  <si>
    <t>GEARY ST / HYDE ST</t>
  </si>
  <si>
    <t>4200 Block of 26TH ST</t>
  </si>
  <si>
    <t>ELLIS ST / HYDE ST</t>
  </si>
  <si>
    <t>TARAVAL ST / 17TH AV</t>
  </si>
  <si>
    <t>MARKET ST / CHURCH ST</t>
  </si>
  <si>
    <t>LOMBARD ST / LEAVENWORTH ST</t>
  </si>
  <si>
    <t>500 Block of 41ST AV</t>
  </si>
  <si>
    <t>500 Block of GUERRERO ST</t>
  </si>
  <si>
    <t>700 Block of SWEENY ST</t>
  </si>
  <si>
    <t>4000 Block of GEARY BL</t>
  </si>
  <si>
    <t>BANCROFT AV / KEITH ST</t>
  </si>
  <si>
    <t>800 Block of INGERSON AV</t>
  </si>
  <si>
    <t>MISSION ST / 2ND ST</t>
  </si>
  <si>
    <t>3800 Block of MISSION ST</t>
  </si>
  <si>
    <t>100 Block of PAGE ST</t>
  </si>
  <si>
    <t>1600 Block of VANNESS AV</t>
  </si>
  <si>
    <t>100 Block of PHELAN AV</t>
  </si>
  <si>
    <t>1400 Block of 14TH AV</t>
  </si>
  <si>
    <t>1800 Block of DIVISADERO ST</t>
  </si>
  <si>
    <t>2600 Block of 18TH ST</t>
  </si>
  <si>
    <t>SUTTER ST / LAGUNA ST</t>
  </si>
  <si>
    <t>SOUTH VAN NESS AV / 22ND ST</t>
  </si>
  <si>
    <t>LEAVENWORTH ST / TURK ST</t>
  </si>
  <si>
    <t>1600 Block of 38TH AV</t>
  </si>
  <si>
    <t>1100 Block of HUDSON AV</t>
  </si>
  <si>
    <t>MYRTLE ST / LARKIN ST</t>
  </si>
  <si>
    <t>16TH ST / MISSOURI ST</t>
  </si>
  <si>
    <t>200 Block of HARKNESS AV</t>
  </si>
  <si>
    <t>400 Block of ROLPH ST</t>
  </si>
  <si>
    <t>37TH AV / RIVERA ST</t>
  </si>
  <si>
    <t>1200 Block of 36TH AV</t>
  </si>
  <si>
    <t>3600 Block of 22ND ST</t>
  </si>
  <si>
    <t>200 Block of NAGLEE AV</t>
  </si>
  <si>
    <t>5600 Block of DIAMONDHEIGHTS BL</t>
  </si>
  <si>
    <t>100 Block of ELLIOT ST</t>
  </si>
  <si>
    <t>3300 Block of BALBOA ST</t>
  </si>
  <si>
    <t>ALEMANY BL / ELLSWORTH ST</t>
  </si>
  <si>
    <t>300 Block of CHENERY ST</t>
  </si>
  <si>
    <t>BUSH ST / BUCHANAN ST</t>
  </si>
  <si>
    <t>STOCKTON ST / POST ST</t>
  </si>
  <si>
    <t>500 Block of MAGELLAN AV</t>
  </si>
  <si>
    <t>400 Block of GENEVA AV</t>
  </si>
  <si>
    <t>POWELL ST / OFARRELL ST</t>
  </si>
  <si>
    <t>0 Block of UNITEDNATIONS PZ</t>
  </si>
  <si>
    <t>1300 Block of REVERE AV</t>
  </si>
  <si>
    <t>0 Block of WILLIAR AV</t>
  </si>
  <si>
    <t>2100 Block of 16TH AV</t>
  </si>
  <si>
    <t>5TH ST / MARKET ST</t>
  </si>
  <si>
    <t>SOUTH VAN NESS AV / 13TH ST</t>
  </si>
  <si>
    <t>1800 Block of 26TH ST</t>
  </si>
  <si>
    <t>1200 Block of JACKSON ST</t>
  </si>
  <si>
    <t>5TH ST / MISSION ST</t>
  </si>
  <si>
    <t>1500 Block of HAIGHT ST</t>
  </si>
  <si>
    <t>4600 Block of IRVING ST</t>
  </si>
  <si>
    <t>HOLLOWAY AV / BRIGHTON AV</t>
  </si>
  <si>
    <t>TAYLOR ST / GOLDEN GATE AV</t>
  </si>
  <si>
    <t>22ND ST / CAROLINA ST</t>
  </si>
  <si>
    <t>2600 Block of FOLSOM ST</t>
  </si>
  <si>
    <t>19TH ST / SHOTWELL ST</t>
  </si>
  <si>
    <t>7TH ST / STEVENSON ST</t>
  </si>
  <si>
    <t>900 Block of CONNECTICUT ST</t>
  </si>
  <si>
    <t>LEAVENWORTH ST / EDDY ST</t>
  </si>
  <si>
    <t>PIERCE ST / LOMBARD ST</t>
  </si>
  <si>
    <t>8TH AV / CLEMENT ST</t>
  </si>
  <si>
    <t>100 Block of BERRY ST</t>
  </si>
  <si>
    <t>KERN ST / DIAMOND ST</t>
  </si>
  <si>
    <t>0 Block of EUREKA ST</t>
  </si>
  <si>
    <t>1800 Block of VANNESS AV</t>
  </si>
  <si>
    <t>SILLIMAN ST / BOWDOIN ST</t>
  </si>
  <si>
    <t>200 Block of LEAVENWORTH ST</t>
  </si>
  <si>
    <t>KEITH ST / SHAFTER AV</t>
  </si>
  <si>
    <t>0 Block of SPOFFORD LN</t>
  </si>
  <si>
    <t>LAKE MERCED BL / BROTHERHOOD WAY</t>
  </si>
  <si>
    <t>HARRISON ST / THE EMBARCADEROSOUTH ST</t>
  </si>
  <si>
    <t>100 Block of MONTGOMERY ST</t>
  </si>
  <si>
    <t>600 Block of PRENTISS ST</t>
  </si>
  <si>
    <t>0 Block of PAYSON ST</t>
  </si>
  <si>
    <t>16TH ST / UTAH ST</t>
  </si>
  <si>
    <t>SHOTWELL ST / 17TH ST</t>
  </si>
  <si>
    <t>EDDY ST / HYDE ST</t>
  </si>
  <si>
    <t>1400 Block of RANKIN ST</t>
  </si>
  <si>
    <t>100 Block of BREWSTER ST</t>
  </si>
  <si>
    <t>1400 Block of DOUGLASS ST</t>
  </si>
  <si>
    <t>48TH AV / JUDAH ST</t>
  </si>
  <si>
    <t>3600 Block of SACRAMENTO ST</t>
  </si>
  <si>
    <t>SCOTT ST / CHESTNUT ST</t>
  </si>
  <si>
    <t>200 Block of TURK ST</t>
  </si>
  <si>
    <t>900 Block of THE EMBARCADERO NORTH ST</t>
  </si>
  <si>
    <t>2500 Block of OCTAVIA ST</t>
  </si>
  <si>
    <t>1400 Block of VANDYKE AV</t>
  </si>
  <si>
    <t>EDDY ST / VANNESS AV</t>
  </si>
  <si>
    <t>EXECUTIVEPARK BL / ALANA WY</t>
  </si>
  <si>
    <t>900 Block of MISSION ST</t>
  </si>
  <si>
    <t>600 Block of MISSION ST</t>
  </si>
  <si>
    <t>MARTIN LUTHER KING JR DR / 9TH AV</t>
  </si>
  <si>
    <t>800 Block of MISSION ST</t>
  </si>
  <si>
    <t>2100 Block of MISSION ST</t>
  </si>
  <si>
    <t>1100 Block of FOLSOM ST</t>
  </si>
  <si>
    <t>500 Block of HYDE ST</t>
  </si>
  <si>
    <t>400 Block of CAPP ST</t>
  </si>
  <si>
    <t>VALLEJO ST / KEARNY ST</t>
  </si>
  <si>
    <t>WINSTON DR / 19TH AV</t>
  </si>
  <si>
    <t>300 Block of BEALE ST</t>
  </si>
  <si>
    <t>2ND ST / TOWNSEND ST</t>
  </si>
  <si>
    <t>800 Block of GENEVA AV</t>
  </si>
  <si>
    <t>300 Block of 4TH ST</t>
  </si>
  <si>
    <t>21ST ST / POTRERO AV</t>
  </si>
  <si>
    <t>CLARA ST / 4TH ST</t>
  </si>
  <si>
    <t>100 Block of ATOLL CR</t>
  </si>
  <si>
    <t>700 Block of FOLSOM ST</t>
  </si>
  <si>
    <t>300 Block of ARBALLO DR</t>
  </si>
  <si>
    <t>500 Block of HOWARD ST</t>
  </si>
  <si>
    <t>500 Block of JACKSON ST</t>
  </si>
  <si>
    <t>300 Block of OFARRELL ST</t>
  </si>
  <si>
    <t>0 Block of RAE AV</t>
  </si>
  <si>
    <t>1700 Block of 25TH ST</t>
  </si>
  <si>
    <t>1300 Block of BROADWAY ST</t>
  </si>
  <si>
    <t>800 Block of 30TH AV</t>
  </si>
  <si>
    <t>200 Block of CHENERY ST</t>
  </si>
  <si>
    <t>2900 Block of DIAMOND ST</t>
  </si>
  <si>
    <t>GEARY ST / POLK ST</t>
  </si>
  <si>
    <t>1600 Block of LASALLE AV</t>
  </si>
  <si>
    <t>MONTGOMERY ST / VALLEJO ST</t>
  </si>
  <si>
    <t>FILLMORE ST / OFARRELL ST</t>
  </si>
  <si>
    <t>HAWTHORNE ST / HARRISON ST</t>
  </si>
  <si>
    <t>2600 Block of ALEMANY BL</t>
  </si>
  <si>
    <t>700 Block of HAMPSHIRE ST</t>
  </si>
  <si>
    <t>1100 Block of POLK ST</t>
  </si>
  <si>
    <t>800 Block of OFARRELL ST</t>
  </si>
  <si>
    <t>500 Block of BRANNAN ST</t>
  </si>
  <si>
    <t>17TH ST / FOLSOM ST</t>
  </si>
  <si>
    <t>400 Block of BRIGHT ST</t>
  </si>
  <si>
    <t>1500 Block of BAKER ST</t>
  </si>
  <si>
    <t>LIPPARD AV / BOSWORTH ST</t>
  </si>
  <si>
    <t>3300 Block of 22ND ST</t>
  </si>
  <si>
    <t>CALIFORNIA ST / POLK ST</t>
  </si>
  <si>
    <t>BARTLETT ST / 21ST ST</t>
  </si>
  <si>
    <t>FELL ST / POLK ST</t>
  </si>
  <si>
    <t>0 Block of GOLDEN GATE AV</t>
  </si>
  <si>
    <t>900 Block of MARIPOSA ST</t>
  </si>
  <si>
    <t>STOCKTON ST / BROADWAY ST</t>
  </si>
  <si>
    <t>1100 Block of CONNECTICUT ST</t>
  </si>
  <si>
    <t>1700 Block of 22ND AV</t>
  </si>
  <si>
    <t>0 Block of LEAVENWORTH ST</t>
  </si>
  <si>
    <t>200 Block of MISSOURI ST</t>
  </si>
  <si>
    <t>100 Block of TOWNSEND ST</t>
  </si>
  <si>
    <t>0 Block of ANKENY ST</t>
  </si>
  <si>
    <t>700 Block of BATTERY ST</t>
  </si>
  <si>
    <t>0 Block of MARINA BL</t>
  </si>
  <si>
    <t>0 Block of LEE AV</t>
  </si>
  <si>
    <t>0 Block of FALLON PL</t>
  </si>
  <si>
    <t>Q10</t>
  </si>
  <si>
    <t>Count of SH_DOMAIN</t>
  </si>
  <si>
    <t>Current_Status</t>
  </si>
  <si>
    <t>Sent_date</t>
  </si>
  <si>
    <t>Delivery_date</t>
  </si>
  <si>
    <t>DELIVERED</t>
  </si>
  <si>
    <t>NOT DELIVERED</t>
  </si>
  <si>
    <t>Membership.Start_date</t>
  </si>
  <si>
    <t>Membership.End_date</t>
  </si>
  <si>
    <t>membership duration</t>
  </si>
  <si>
    <t>Avg Weight</t>
  </si>
  <si>
    <t>shipmemt_details+status[Q4].C_ID</t>
  </si>
  <si>
    <t>shipmemt_details+status[Q4].SH_CONTENT</t>
  </si>
  <si>
    <t>shipmemt_details+status[Q4].SH_DOMAIN</t>
  </si>
  <si>
    <t>shipmemt_details+status[Q4].SER_TYPE</t>
  </si>
  <si>
    <t>shipmemt_details+status[Q4].SH_WEIGHT</t>
  </si>
  <si>
    <t>shipmemt_details+status[Q4].SH_CHARGES</t>
  </si>
  <si>
    <t>shipmemt_details+status[Q4].SR_ADDR</t>
  </si>
  <si>
    <t>shipmemt_details+status[Q4].DS_ADDR</t>
  </si>
  <si>
    <t>shipmemt_details+status[Q4].Status.Current_Status</t>
  </si>
  <si>
    <t>shipmemt_details+status[Q4].Status.Sent_date</t>
  </si>
  <si>
    <t>shipmemt_details+status[Q4].Status.Delivery_date</t>
  </si>
  <si>
    <t>Row Labels</t>
  </si>
  <si>
    <t>Count of Employee_E_ID</t>
  </si>
  <si>
    <t xml:space="preserve">Employee ID - </t>
  </si>
  <si>
    <t>Unique E_ID for dropdown</t>
  </si>
  <si>
    <t>NAME</t>
  </si>
  <si>
    <t>DESIGNATION</t>
  </si>
  <si>
    <t>ADDR</t>
  </si>
  <si>
    <t>BRANCH</t>
  </si>
  <si>
    <t>CONT_NO</t>
  </si>
  <si>
    <t>Unique E_ID for dropdown HIDDEN L column</t>
  </si>
  <si>
    <t>Payment_Details.Payment_ID</t>
  </si>
  <si>
    <t>Payment_Details.SH_ID</t>
  </si>
  <si>
    <t>Payment_Details.AMOUNT</t>
  </si>
  <si>
    <t>Payment_Details.Payment_Status</t>
  </si>
  <si>
    <t>Payment_Details.Payment_Mode</t>
  </si>
  <si>
    <t>Payment_Details.Payment_Date</t>
  </si>
  <si>
    <t>Payment_Details.payment_category</t>
  </si>
  <si>
    <t>Customer Type</t>
  </si>
  <si>
    <t>Average of Payment_Details.AMOUNT</t>
  </si>
  <si>
    <t>weight category</t>
  </si>
  <si>
    <t>no_of_shipments_per_emp</t>
  </si>
  <si>
    <t>payment mode</t>
  </si>
  <si>
    <t>avg payment AMOUNT</t>
  </si>
  <si>
    <t>Average of AMOUNT</t>
  </si>
  <si>
    <t>using formulas</t>
  </si>
  <si>
    <t>using pivot tables , for cross sck</t>
  </si>
  <si>
    <t>Status.Current_Status</t>
  </si>
  <si>
    <t>Status.Sent_date</t>
  </si>
  <si>
    <t>Status.Delivery_date</t>
  </si>
  <si>
    <t>delivery_time_months</t>
  </si>
  <si>
    <t>N/A</t>
  </si>
  <si>
    <t>determine the average delivery time for shipments [using average()]</t>
  </si>
  <si>
    <t>determine average delivery time for shipments[using averageif()]</t>
  </si>
  <si>
    <t>using pivot tables</t>
  </si>
  <si>
    <t>How does the average delivery time vary between domestic and international shipments?</t>
  </si>
  <si>
    <t>all 3  provide same results</t>
  </si>
  <si>
    <t>domains</t>
  </si>
  <si>
    <t>avgif()</t>
  </si>
  <si>
    <t>same using pivot table , for verification--&gt;</t>
  </si>
  <si>
    <t>same result</t>
  </si>
  <si>
    <t>employee_manages_shipment.Shipment_Sh_ID</t>
  </si>
  <si>
    <t>employee_manages_shipment.Status_Sh_ID</t>
  </si>
  <si>
    <t>Shipment_Details.C_ID</t>
  </si>
  <si>
    <t>Shipment_Details.SH_CONTENT</t>
  </si>
  <si>
    <t>Shipment_Details.SH_DOMAIN</t>
  </si>
  <si>
    <t>Shipment_Details.SER_TYPE</t>
  </si>
  <si>
    <t>Shipment_Details.SH_WEIGHT</t>
  </si>
  <si>
    <t>Shipment_Details.SH_CHARGES</t>
  </si>
  <si>
    <t>Shipment_Details.SR_ADDR</t>
  </si>
  <si>
    <t>Shipment_Details.DS_ADDR</t>
  </si>
  <si>
    <t>Average of Shipment_Details.SH_CHARGES</t>
  </si>
  <si>
    <t>Emp Designation</t>
  </si>
  <si>
    <t>efficiency of shipment</t>
  </si>
  <si>
    <t>Average of efficiency of shipment</t>
  </si>
  <si>
    <t>comparing avg efficiency per domain &amp; service type</t>
  </si>
  <si>
    <t>Domain'</t>
  </si>
  <si>
    <t>domestic is slight moe efficient</t>
  </si>
  <si>
    <t>not much difference</t>
  </si>
  <si>
    <t>membership_length</t>
  </si>
  <si>
    <t>Payment_Details4.AMOUNT</t>
  </si>
  <si>
    <t>Membership3.membership_length</t>
  </si>
  <si>
    <t>Average of delivery_time_months</t>
  </si>
  <si>
    <t>Sum of Payment_Details4.AMOUNT</t>
  </si>
  <si>
    <t>.Membership3.membership_length</t>
  </si>
  <si>
    <t>avg_amount</t>
  </si>
  <si>
    <t>avg_membership_len</t>
  </si>
  <si>
    <t>category_payment</t>
  </si>
  <si>
    <t>category_mem_len</t>
  </si>
  <si>
    <t>combi_category</t>
  </si>
  <si>
    <t>Customers</t>
  </si>
  <si>
    <t>Count of C_TYPE</t>
  </si>
  <si>
    <t>Customer Insights Panel</t>
  </si>
  <si>
    <t>Column9</t>
  </si>
  <si>
    <t>Column10</t>
  </si>
  <si>
    <t>Column11</t>
  </si>
  <si>
    <t>Column12</t>
  </si>
  <si>
    <t>Column13</t>
  </si>
  <si>
    <t>Heavy</t>
  </si>
  <si>
    <t>Light</t>
  </si>
  <si>
    <t>Membership3.M_ID</t>
  </si>
  <si>
    <t>Membership3.Start_date</t>
  </si>
  <si>
    <t>Membership3.End_date</t>
  </si>
  <si>
    <t>Shipment_Details (2).SH_ID</t>
  </si>
  <si>
    <t>Shipment_Details (2).C_ID</t>
  </si>
  <si>
    <t>Shipment_Details (2).SH_CONTENT</t>
  </si>
  <si>
    <t>Shipment_Details (2).SH_DOMAIN</t>
  </si>
  <si>
    <t>Shipment_Details (2).SER_TYPE</t>
  </si>
  <si>
    <t>Shipment_Details (2).SH_WEIGHT</t>
  </si>
  <si>
    <t>Shipment_Details (2).SH_CHARGES</t>
  </si>
  <si>
    <t>Shipment_Details (2).SR_ADDR</t>
  </si>
  <si>
    <t>Shipment_Details (2).DS_ADDR</t>
  </si>
  <si>
    <t>Shipment_Details (2).weight category</t>
  </si>
  <si>
    <t>Shipment_Details (2).efficiency of shipment</t>
  </si>
  <si>
    <t>employee_manages_shipment (2).Employee_E_ID</t>
  </si>
  <si>
    <t>employee_manages_shipment (2).Shipment_Sh_ID</t>
  </si>
  <si>
    <t>employee_manages_shipment (2).Status_Sh_ID</t>
  </si>
  <si>
    <t>employee_manages_shipment (2).no_of_shipments_per_emp</t>
  </si>
  <si>
    <t>Employee_Details (2).E_ID</t>
  </si>
  <si>
    <t>Employee_Details (2).E_NAME</t>
  </si>
  <si>
    <t>Employee_Details (2).E_DESIGNATION</t>
  </si>
  <si>
    <t>Employee_Details (2).E_ADDR</t>
  </si>
  <si>
    <t>Employee_Details (2).E_BRANCH</t>
  </si>
  <si>
    <t>Employee_Details (2).E_CONT_NO</t>
  </si>
  <si>
    <t>Payment_Details4.Payment_ID</t>
  </si>
  <si>
    <t>Payment_Details4.C_ID</t>
  </si>
  <si>
    <t>Payment_Details4.SH_ID</t>
  </si>
  <si>
    <t>Payment_Details4.Payment_Status</t>
  </si>
  <si>
    <t>Payment_Details4.Payment_Mode</t>
  </si>
  <si>
    <t>Payment_Details4.Payment_Date</t>
  </si>
  <si>
    <t>Payment_Details4.payment_category</t>
  </si>
  <si>
    <t>Status (2).SH_ID</t>
  </si>
  <si>
    <t>Status (2).Current_Status</t>
  </si>
  <si>
    <t>Status (2).Sent_date</t>
  </si>
  <si>
    <t>Status (2).Delivery_date</t>
  </si>
  <si>
    <t>Total number of customers</t>
  </si>
  <si>
    <t>Employee Performance Tracker</t>
  </si>
  <si>
    <t>Total number of shipments</t>
  </si>
  <si>
    <t>Count of Membership3.membership_length</t>
  </si>
  <si>
    <t>Employee ID ,Name</t>
  </si>
  <si>
    <t>Top 5 Employees by Effiency</t>
  </si>
  <si>
    <t>Avg Effiency</t>
  </si>
  <si>
    <t>Date</t>
  </si>
  <si>
    <t>Amount</t>
  </si>
  <si>
    <t>Forecast(Amount)</t>
  </si>
  <si>
    <t>Lower Confidence Bound(Amount)</t>
  </si>
  <si>
    <t>Upper Confidence Bound(Amount)</t>
  </si>
  <si>
    <t>delivery_duration</t>
  </si>
  <si>
    <t>Average of delivery_duration_months</t>
  </si>
  <si>
    <t>Shipment Overview</t>
  </si>
  <si>
    <t>Total Shipments</t>
  </si>
  <si>
    <t>Average SH_WEIGHT</t>
  </si>
  <si>
    <t>Average efficiency of shipment</t>
  </si>
  <si>
    <t>Count of Status (2).Current_Status</t>
  </si>
  <si>
    <t>Financial Health Monitor</t>
  </si>
  <si>
    <t>Outstanding amount [not paid]</t>
  </si>
  <si>
    <t>Count of Payment_Details4.Payment_Mode</t>
  </si>
  <si>
    <t>Nov</t>
  </si>
  <si>
    <t>Mar</t>
  </si>
  <si>
    <t>Jul</t>
  </si>
  <si>
    <t>Sep</t>
  </si>
  <si>
    <t>Oct</t>
  </si>
  <si>
    <t>Total AMOUNT</t>
  </si>
  <si>
    <t>no_of_shipments_per_emp Q16</t>
  </si>
  <si>
    <t>Apr</t>
  </si>
  <si>
    <t>May</t>
  </si>
  <si>
    <t>Jun</t>
  </si>
  <si>
    <t>Aug</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</si>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</sst>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0"/>
  </numFmts>
  <fonts count="15" x14ac:knownFonts="1">
    <font>
      <sz val="11"/>
      <color theme="1"/>
      <name val="Calibri"/>
      <family val="2"/>
      <scheme val="minor"/>
    </font>
    <font>
      <b/>
      <sz val="12"/>
      <color rgb="FF1E1E1E"/>
      <name val="Segoe UI"/>
      <family val="2"/>
    </font>
    <font>
      <b/>
      <sz val="11"/>
      <color theme="0"/>
      <name val="Calibri"/>
      <family val="2"/>
      <scheme val="minor"/>
    </font>
    <font>
      <sz val="8"/>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
      <sz val="11"/>
      <color theme="5"/>
      <name val="Calibri"/>
      <family val="2"/>
      <scheme val="minor"/>
    </font>
    <font>
      <b/>
      <sz val="20"/>
      <color theme="5"/>
      <name val="Calibri"/>
      <family val="2"/>
      <scheme val="minor"/>
    </font>
    <font>
      <b/>
      <sz val="16"/>
      <color theme="5"/>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sz val="16"/>
      <color theme="5"/>
      <name val="Calibri"/>
      <family val="2"/>
      <scheme val="minor"/>
    </font>
    <font>
      <sz val="18"/>
      <color theme="5"/>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bgColor indexed="64"/>
      </patternFill>
    </fill>
    <fill>
      <patternFill patternType="solid">
        <fgColor theme="9"/>
        <bgColor theme="9"/>
      </patternFill>
    </fill>
    <fill>
      <patternFill patternType="solid">
        <fgColor theme="4" tint="0.79998168889431442"/>
        <bgColor indexed="64"/>
      </patternFill>
    </fill>
    <fill>
      <patternFill patternType="solid">
        <fgColor theme="5"/>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9" tint="0.79998168889431442"/>
        <bgColor theme="9" tint="0.79998168889431442"/>
      </patternFill>
    </fill>
    <fill>
      <patternFill patternType="solid">
        <fgColor theme="7" tint="0.39997558519241921"/>
        <bgColor indexed="64"/>
      </patternFill>
    </fill>
    <fill>
      <patternFill patternType="solid">
        <fgColor theme="7" tint="0.39997558519241921"/>
        <bgColor theme="9" tint="0.79998168889431442"/>
      </patternFill>
    </fill>
    <fill>
      <patternFill patternType="solid">
        <fgColor theme="1"/>
        <bgColor indexed="64"/>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64">
    <xf numFmtId="0" fontId="0" fillId="0" borderId="0" xfId="0"/>
    <xf numFmtId="14" fontId="0" fillId="0" borderId="0" xfId="0" applyNumberFormat="1"/>
    <xf numFmtId="0" fontId="1" fillId="0" borderId="0" xfId="0" applyFont="1"/>
    <xf numFmtId="0" fontId="0" fillId="0" borderId="0" xfId="0" applyAlignment="1">
      <alignment wrapText="1"/>
    </xf>
    <xf numFmtId="0" fontId="0" fillId="0" borderId="0" xfId="0" pivotButton="1"/>
    <xf numFmtId="0" fontId="0" fillId="2" borderId="0" xfId="0" applyFill="1"/>
    <xf numFmtId="0" fontId="0" fillId="3" borderId="0" xfId="0" applyFill="1"/>
    <xf numFmtId="0" fontId="0" fillId="4" borderId="0" xfId="0" applyFill="1"/>
    <xf numFmtId="0" fontId="2" fillId="5" borderId="1" xfId="0" applyFont="1" applyFill="1" applyBorder="1"/>
    <xf numFmtId="0" fontId="2" fillId="5" borderId="2" xfId="0" applyFont="1" applyFill="1" applyBorder="1"/>
    <xf numFmtId="0" fontId="2" fillId="5" borderId="3" xfId="0" applyFont="1" applyFill="1" applyBorder="1"/>
    <xf numFmtId="0" fontId="0" fillId="0" borderId="0" xfId="0" applyAlignment="1">
      <alignment horizontal="left"/>
    </xf>
    <xf numFmtId="0" fontId="0" fillId="2" borderId="0" xfId="0" applyFill="1" applyAlignment="1">
      <alignment wrapText="1"/>
    </xf>
    <xf numFmtId="0" fontId="0" fillId="0" borderId="0" xfId="0" applyAlignment="1">
      <alignment horizontal="left" indent="1"/>
    </xf>
    <xf numFmtId="0" fontId="4" fillId="6" borderId="0" xfId="0" applyFont="1" applyFill="1"/>
    <xf numFmtId="0" fontId="0" fillId="7" borderId="0" xfId="0" applyFill="1"/>
    <xf numFmtId="0" fontId="7" fillId="7" borderId="0" xfId="0" applyFont="1" applyFill="1"/>
    <xf numFmtId="0" fontId="7" fillId="7" borderId="0" xfId="0" applyFont="1" applyFill="1" applyAlignment="1">
      <alignment horizontal="left"/>
    </xf>
    <xf numFmtId="0" fontId="8" fillId="7" borderId="0" xfId="0" applyFont="1" applyFill="1" applyAlignment="1">
      <alignment vertical="center"/>
    </xf>
    <xf numFmtId="0" fontId="6" fillId="7" borderId="0" xfId="0" applyFont="1" applyFill="1" applyAlignment="1">
      <alignment vertical="center"/>
    </xf>
    <xf numFmtId="0" fontId="7" fillId="7" borderId="0" xfId="0" applyFont="1" applyFill="1" applyAlignment="1">
      <alignment wrapText="1"/>
    </xf>
    <xf numFmtId="0" fontId="0" fillId="7" borderId="0" xfId="0" applyFill="1" applyAlignment="1">
      <alignment horizontal="left"/>
    </xf>
    <xf numFmtId="0" fontId="0" fillId="8" borderId="0" xfId="0" applyFill="1" applyAlignment="1">
      <alignment horizontal="center" vertical="center" wrapText="1"/>
    </xf>
    <xf numFmtId="0" fontId="0" fillId="8" borderId="0" xfId="0" applyFill="1" applyAlignment="1">
      <alignment horizontal="left"/>
    </xf>
    <xf numFmtId="0" fontId="0" fillId="8" borderId="0" xfId="0" applyFill="1" applyAlignment="1">
      <alignment horizontal="left" indent="1"/>
    </xf>
    <xf numFmtId="0" fontId="0" fillId="8" borderId="0" xfId="0" applyFill="1" applyAlignment="1">
      <alignment horizontal="center" vertical="center"/>
    </xf>
    <xf numFmtId="0" fontId="2" fillId="11" borderId="4" xfId="0" applyFont="1" applyFill="1" applyBorder="1"/>
    <xf numFmtId="0" fontId="2" fillId="11" borderId="5" xfId="0" applyFont="1" applyFill="1" applyBorder="1"/>
    <xf numFmtId="14" fontId="0" fillId="10" borderId="4" xfId="0" applyNumberFormat="1" applyFill="1" applyBorder="1"/>
    <xf numFmtId="0" fontId="0" fillId="10" borderId="5" xfId="0" applyFill="1" applyBorder="1"/>
    <xf numFmtId="14" fontId="0" fillId="0" borderId="4" xfId="0" applyNumberFormat="1" applyBorder="1"/>
    <xf numFmtId="0" fontId="0" fillId="0" borderId="5" xfId="0" applyBorder="1"/>
    <xf numFmtId="2" fontId="0" fillId="0" borderId="0" xfId="0" applyNumberFormat="1"/>
    <xf numFmtId="0" fontId="0" fillId="12" borderId="2" xfId="0" applyFill="1" applyBorder="1"/>
    <xf numFmtId="0" fontId="0" fillId="0" borderId="2" xfId="0" applyBorder="1"/>
    <xf numFmtId="14" fontId="0" fillId="12" borderId="2" xfId="0" applyNumberFormat="1" applyFill="1" applyBorder="1"/>
    <xf numFmtId="14" fontId="0" fillId="0" borderId="2" xfId="0" applyNumberFormat="1" applyBorder="1"/>
    <xf numFmtId="14" fontId="0" fillId="13" borderId="2" xfId="0" applyNumberFormat="1" applyFill="1" applyBorder="1"/>
    <xf numFmtId="0" fontId="0" fillId="13" borderId="2" xfId="0" applyFill="1" applyBorder="1"/>
    <xf numFmtId="0" fontId="0" fillId="13" borderId="0" xfId="0" applyFill="1"/>
    <xf numFmtId="14" fontId="0" fillId="14" borderId="2" xfId="0" applyNumberFormat="1" applyFill="1" applyBorder="1"/>
    <xf numFmtId="0" fontId="11" fillId="7" borderId="0" xfId="0" applyFont="1" applyFill="1"/>
    <xf numFmtId="0" fontId="0" fillId="9" borderId="0" xfId="0" applyFill="1" applyAlignment="1">
      <alignment horizontal="center" vertical="center"/>
    </xf>
    <xf numFmtId="0" fontId="4" fillId="9" borderId="0" xfId="0" applyFont="1" applyFill="1" applyAlignment="1">
      <alignment horizontal="center" vertical="center"/>
    </xf>
    <xf numFmtId="0" fontId="6" fillId="9" borderId="0" xfId="0" applyFont="1" applyFill="1" applyAlignment="1">
      <alignment horizontal="center" vertical="center" wrapText="1"/>
    </xf>
    <xf numFmtId="0" fontId="0" fillId="9" borderId="0" xfId="0" applyFill="1"/>
    <xf numFmtId="0" fontId="0" fillId="15" borderId="0" xfId="0" applyFill="1"/>
    <xf numFmtId="164" fontId="5" fillId="8" borderId="0" xfId="0" applyNumberFormat="1" applyFont="1" applyFill="1" applyAlignment="1">
      <alignment horizontal="center" vertical="center"/>
    </xf>
    <xf numFmtId="0" fontId="0" fillId="0" borderId="0" xfId="0"/>
    <xf numFmtId="0" fontId="10" fillId="9" borderId="0" xfId="0" applyFont="1" applyFill="1" applyAlignment="1">
      <alignment horizontal="center" wrapText="1"/>
    </xf>
    <xf numFmtId="0" fontId="13" fillId="7" borderId="0" xfId="0" applyFont="1" applyFill="1" applyAlignment="1">
      <alignment horizontal="center" vertical="center"/>
    </xf>
    <xf numFmtId="0" fontId="8" fillId="7" borderId="0" xfId="0" applyFont="1" applyFill="1" applyAlignment="1">
      <alignment vertical="center"/>
    </xf>
    <xf numFmtId="0" fontId="11" fillId="8" borderId="0" xfId="0" applyFont="1" applyFill="1" applyAlignment="1">
      <alignment horizontal="center"/>
    </xf>
    <xf numFmtId="0" fontId="14" fillId="7" borderId="0" xfId="0" applyFont="1" applyFill="1" applyAlignment="1">
      <alignment horizontal="center" vertical="center"/>
    </xf>
    <xf numFmtId="0" fontId="12" fillId="7" borderId="0" xfId="0" applyFont="1" applyFill="1" applyAlignment="1">
      <alignment horizontal="center" vertical="center"/>
    </xf>
    <xf numFmtId="0" fontId="6" fillId="7" borderId="0" xfId="0" applyFont="1" applyFill="1" applyAlignment="1">
      <alignment horizontal="center" vertical="center"/>
    </xf>
    <xf numFmtId="0" fontId="5" fillId="7" borderId="0" xfId="0" applyFont="1" applyFill="1" applyAlignment="1">
      <alignment horizontal="center" vertical="center"/>
    </xf>
    <xf numFmtId="0" fontId="0" fillId="0" borderId="0" xfId="0" applyNumberFormat="1"/>
    <xf numFmtId="0" fontId="5" fillId="8" borderId="0" xfId="0" applyNumberFormat="1" applyFont="1" applyFill="1" applyAlignment="1">
      <alignment horizontal="center" vertical="center"/>
    </xf>
    <xf numFmtId="0" fontId="5" fillId="9" borderId="0" xfId="0" applyNumberFormat="1" applyFont="1" applyFill="1" applyAlignment="1">
      <alignment horizontal="center" vertical="center"/>
    </xf>
    <xf numFmtId="0" fontId="9" fillId="7" borderId="0" xfId="0" applyNumberFormat="1" applyFont="1" applyFill="1" applyAlignment="1">
      <alignment horizontal="center" vertical="center"/>
    </xf>
    <xf numFmtId="0" fontId="7" fillId="7" borderId="0" xfId="0" applyNumberFormat="1" applyFont="1" applyFill="1"/>
    <xf numFmtId="0" fontId="0" fillId="7" borderId="0" xfId="0" applyNumberFormat="1" applyFill="1"/>
    <xf numFmtId="0" fontId="0" fillId="8" borderId="0" xfId="0" applyNumberFormat="1" applyFill="1"/>
  </cellXfs>
  <cellStyles count="1">
    <cellStyle name="Normal" xfId="0" builtinId="0"/>
  </cellStyles>
  <dxfs count="3671">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font>
        <sz val="11"/>
        <color theme="0"/>
        <name val="Calibri"/>
        <family val="2"/>
        <scheme val="minor"/>
      </font>
      <fill>
        <patternFill>
          <bgColor theme="1"/>
        </patternFill>
      </fill>
    </dxf>
    <dxf>
      <fill>
        <patternFill patternType="solid">
          <fgColor theme="0"/>
          <bgColor theme="1"/>
        </patternFill>
      </fill>
      <border>
        <left style="thin">
          <color theme="1" tint="-0.499984740745262"/>
        </left>
        <right style="thin">
          <color theme="1" tint="-0.499984740745262"/>
        </right>
        <top style="thin">
          <color theme="1" tint="-0.499984740745262"/>
        </top>
        <bottom style="thin">
          <color theme="1" tint="-0.499984740745262"/>
        </bottom>
      </border>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wrapText="1"/>
    </dxf>
    <dxf>
      <alignment vertical="center"/>
    </dxf>
    <dxf>
      <alignment horizontal="center"/>
    </dxf>
    <dxf>
      <font>
        <sz val="16"/>
      </font>
    </dxf>
    <dxf>
      <alignment vertical="center"/>
    </dxf>
    <dxf>
      <alignment horizontal="center"/>
    </dxf>
    <dxf>
      <font>
        <sz val="16"/>
      </font>
    </dxf>
    <dxf>
      <font>
        <b/>
      </font>
    </dxf>
    <dxf>
      <fill>
        <patternFill patternType="solid">
          <bgColor theme="5" tint="0.59999389629810485"/>
        </patternFill>
      </fill>
    </dxf>
    <dxf>
      <fill>
        <patternFill>
          <bgColor theme="5" tint="0.59999389629810485"/>
        </patternFill>
      </fill>
    </dxf>
    <dxf>
      <alignment wrapText="1"/>
    </dxf>
    <dxf>
      <fill>
        <patternFill>
          <bgColor theme="5" tint="0.39997558519241921"/>
        </patternFill>
      </fill>
    </dxf>
    <dxf>
      <fill>
        <patternFill>
          <bgColor theme="5" tint="0.39997558519241921"/>
        </patternFill>
      </fill>
    </dxf>
    <dxf>
      <fill>
        <patternFill>
          <bgColor theme="5" tint="0.39997558519241921"/>
        </patternFill>
      </fill>
    </dxf>
    <dxf>
      <alignment wrapText="1"/>
    </dxf>
    <dxf>
      <alignment vertical="center"/>
    </dxf>
    <dxf>
      <alignment horizontal="center"/>
    </dxf>
    <dxf>
      <font>
        <sz val="16"/>
      </font>
    </dxf>
    <dxf>
      <font>
        <sz val="16"/>
      </font>
    </dxf>
    <dxf>
      <font>
        <b/>
      </font>
    </dxf>
    <dxf>
      <alignment horizontal="center"/>
    </dxf>
    <dxf>
      <alignment vertical="center"/>
    </dxf>
    <dxf>
      <fill>
        <patternFill patternType="solid">
          <bgColor theme="5" tint="0.59999389629810485"/>
        </patternFill>
      </fill>
    </dxf>
    <dxf>
      <fill>
        <patternFill>
          <bgColor theme="5" tint="0.39997558519241921"/>
        </patternFill>
      </fill>
    </dxf>
    <dxf>
      <fill>
        <patternFill>
          <bgColor theme="5" tint="0.39997558519241921"/>
        </patternFill>
      </fill>
    </dxf>
    <dxf>
      <fill>
        <patternFill>
          <bgColor theme="5" tint="0.39997558519241921"/>
        </patternFill>
      </fill>
    </dxf>
    <dxf>
      <alignment vertical="center"/>
    </dxf>
    <dxf>
      <alignment horizontal="center"/>
    </dxf>
    <dxf>
      <alignment horizontal="center"/>
    </dxf>
    <dxf>
      <alignment vertical="center"/>
    </dxf>
    <dxf>
      <font>
        <sz val="16"/>
      </font>
    </dxf>
    <dxf>
      <font>
        <b/>
      </font>
    </dxf>
    <dxf>
      <font>
        <sz val="16"/>
      </font>
    </dxf>
    <dxf>
      <font>
        <b/>
      </font>
    </dxf>
    <dxf>
      <alignment horizontal="center"/>
    </dxf>
    <dxf>
      <alignment vertical="center"/>
    </dxf>
    <dxf>
      <alignment horizontal="center"/>
    </dxf>
    <dxf>
      <alignment vertical="center"/>
    </dxf>
    <dxf>
      <alignment vertical="center"/>
    </dxf>
    <dxf>
      <alignment horizontal="center"/>
    </dxf>
    <dxf>
      <fill>
        <patternFill patternType="solid">
          <bgColor theme="5" tint="0.39997558519241921"/>
        </patternFill>
      </fill>
    </dxf>
    <dxf>
      <fill>
        <patternFill patternType="solid">
          <bgColor theme="5" tint="0.39997558519241921"/>
        </patternFill>
      </fill>
    </dxf>
    <dxf>
      <alignment vertical="center"/>
    </dxf>
    <dxf>
      <alignment horizontal="center"/>
    </dxf>
    <dxf>
      <alignment wrapText="1"/>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horizontal="center"/>
    </dxf>
    <dxf>
      <alignment vertical="center"/>
    </dxf>
    <dxf>
      <alignment vertical="center"/>
    </dxf>
    <dxf>
      <alignment horizontal="center"/>
    </dxf>
    <dxf>
      <alignment horizontal="center"/>
    </dxf>
    <dxf>
      <alignment vertical="center"/>
    </dxf>
    <dxf>
      <font>
        <sz val="16"/>
      </font>
    </dxf>
    <dxf>
      <font>
        <sz val="12"/>
      </font>
    </dxf>
    <dxf>
      <font>
        <b/>
      </font>
    </dxf>
    <dxf>
      <font>
        <b/>
      </font>
    </dxf>
    <dxf>
      <fill>
        <patternFill patternType="solid">
          <bgColor theme="5" tint="0.39997558519241921"/>
        </patternFill>
      </fill>
    </dxf>
    <dxf>
      <fill>
        <patternFill patternType="solid">
          <bgColor theme="5" tint="0.39997558519241921"/>
        </patternFill>
      </fill>
    </dxf>
    <dxf>
      <alignment wrapText="1"/>
    </dxf>
    <dxf>
      <fill>
        <patternFill patternType="solid">
          <bgColor theme="5" tint="0.79998168889431442"/>
        </patternFill>
      </fill>
    </dxf>
    <dxf>
      <fill>
        <patternFill>
          <bgColor theme="5" tint="0.59999389629810485"/>
        </patternFill>
      </fill>
    </dxf>
    <dxf>
      <fill>
        <patternFill>
          <bgColor theme="5" tint="0.59999389629810485"/>
        </patternFill>
      </fill>
    </dxf>
    <dxf>
      <alignment wrapText="1"/>
    </dxf>
    <dxf>
      <alignment horizontal="center"/>
    </dxf>
    <dxf>
      <alignment vertical="center"/>
    </dxf>
    <dxf>
      <alignment wrapText="1"/>
    </dxf>
    <dxf>
      <alignment horizontal="center"/>
    </dxf>
    <dxf>
      <alignment vertical="center"/>
    </dxf>
    <dxf>
      <numFmt numFmtId="164" formatCode="0.00000"/>
    </dxf>
    <dxf>
      <font>
        <color theme="0"/>
      </font>
    </dxf>
    <dxf>
      <font>
        <color theme="0"/>
      </font>
    </dxf>
    <dxf>
      <font>
        <color theme="0"/>
      </font>
    </dxf>
    <dxf>
      <font>
        <color theme="0"/>
      </font>
    </dxf>
    <dxf>
      <fill>
        <patternFill patternType="solid">
          <bgColor theme="5"/>
        </patternFill>
      </fill>
    </dxf>
    <dxf>
      <fill>
        <patternFill patternType="solid">
          <bgColor theme="5"/>
        </patternFill>
      </fill>
    </dxf>
    <dxf>
      <font>
        <color theme="5"/>
      </font>
    </dxf>
    <dxf>
      <font>
        <color theme="5"/>
      </font>
    </dxf>
    <dxf>
      <fill>
        <patternFill>
          <bgColor theme="0"/>
        </patternFill>
      </fill>
    </dxf>
    <dxf>
      <fill>
        <patternFill>
          <bgColor theme="0"/>
        </patternFill>
      </fill>
    </dxf>
    <dxf>
      <font>
        <color theme="0"/>
      </font>
    </dxf>
    <dxf>
      <font>
        <color theme="0"/>
      </font>
    </dxf>
    <dxf>
      <fill>
        <patternFill>
          <bgColor theme="5"/>
        </patternFill>
      </fill>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horizontal="center"/>
    </dxf>
    <dxf>
      <alignment vertical="center"/>
    </dxf>
    <dxf>
      <font>
        <b/>
      </font>
    </dxf>
    <dxf>
      <font>
        <sz val="16"/>
      </font>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ont>
        <b/>
      </font>
    </dxf>
    <dxf>
      <font>
        <sz val="16"/>
      </font>
    </dxf>
    <dxf>
      <alignment vertical="center"/>
    </dxf>
    <dxf>
      <alignment horizontal="center"/>
    </dxf>
    <dxf>
      <font>
        <color theme="0"/>
      </font>
    </dxf>
    <dxf>
      <font>
        <color theme="0"/>
      </font>
    </dxf>
    <dxf>
      <font>
        <color theme="0"/>
      </font>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alignment vertical="center"/>
    </dxf>
    <dxf>
      <alignment horizontal="center"/>
    </dxf>
    <dxf>
      <font>
        <b/>
      </font>
    </dxf>
    <dxf>
      <font>
        <sz val="16"/>
      </font>
    </dxf>
    <dxf>
      <alignment wrapText="1"/>
    </dxf>
    <dxf>
      <font>
        <color theme="5" tint="0.79998168889431442"/>
      </font>
    </dxf>
    <dxf>
      <fill>
        <patternFill patternType="solid">
          <bgColor theme="5" tint="0.59999389629810485"/>
        </patternFill>
      </fill>
    </dxf>
    <dxf>
      <font>
        <color theme="1"/>
      </font>
    </dxf>
    <dxf>
      <fill>
        <patternFill patternType="solid">
          <bgColor theme="5" tint="0.59999389629810485"/>
        </patternFill>
      </fill>
    </dxf>
    <dxf>
      <fill>
        <patternFill>
          <bgColor theme="5"/>
        </patternFill>
      </fill>
    </dxf>
    <dxf>
      <font>
        <color theme="5"/>
      </font>
    </dxf>
    <dxf>
      <fill>
        <patternFill>
          <bgColor theme="5" tint="0.39997558519241921"/>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numFmt numFmtId="165" formatCode=";;;"/>
    </dxf>
    <dxf>
      <font>
        <color rgb="FF9C0006"/>
      </font>
      <fill>
        <patternFill>
          <bgColor rgb="FFFFC7CE"/>
        </patternFill>
      </fill>
    </dxf>
    <dxf>
      <alignment wrapText="1"/>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color theme="0"/>
      </font>
    </dxf>
    <dxf>
      <font>
        <color theme="0"/>
      </font>
    </dxf>
    <dxf>
      <font>
        <color theme="0"/>
      </font>
    </dxf>
    <dxf>
      <font>
        <sz val="16"/>
      </font>
    </dxf>
    <dxf>
      <font>
        <b/>
      </font>
    </dxf>
    <dxf>
      <alignment vertical="center"/>
    </dxf>
    <dxf>
      <alignment horizontal="center"/>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alignment vertical="center"/>
    </dxf>
    <dxf>
      <alignment horizontal="center"/>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alignment wrapText="1"/>
    </dxf>
    <dxf>
      <alignment horizontal="center"/>
    </dxf>
    <dxf>
      <alignment vertical="center"/>
    </dxf>
    <dxf>
      <fill>
        <patternFill>
          <bgColor theme="5" tint="0.39997558519241921"/>
        </patternFill>
      </fill>
    </dxf>
    <dxf>
      <fill>
        <patternFill>
          <bgColor theme="5" tint="0.39997558519241921"/>
        </patternFill>
      </fill>
    </dxf>
    <dxf>
      <fill>
        <patternFill>
          <bgColor theme="5" tint="0.39997558519241921"/>
        </patternFill>
      </fill>
    </dxf>
    <dxf>
      <alignment wrapText="1"/>
    </dxf>
    <dxf>
      <fill>
        <patternFill>
          <bgColor theme="5" tint="0.59999389629810485"/>
        </patternFill>
      </fill>
    </dxf>
    <dxf>
      <fill>
        <patternFill patternType="solid">
          <bgColor theme="5" tint="0.59999389629810485"/>
        </patternFill>
      </fill>
    </dxf>
    <dxf>
      <font>
        <b/>
      </font>
    </dxf>
    <dxf>
      <font>
        <sz val="16"/>
      </font>
    </dxf>
    <dxf>
      <alignment horizontal="center"/>
    </dxf>
    <dxf>
      <alignment vertical="center"/>
    </dxf>
    <dxf>
      <font>
        <sz val="16"/>
      </font>
    </dxf>
    <dxf>
      <alignment horizontal="center"/>
    </dxf>
    <dxf>
      <alignment vertical="center"/>
    </dxf>
    <dxf>
      <fill>
        <patternFill>
          <bgColor theme="5" tint="0.39997558519241921"/>
        </patternFill>
      </fill>
    </dxf>
    <dxf>
      <font>
        <color theme="5"/>
      </font>
    </dxf>
    <dxf>
      <fill>
        <patternFill>
          <bgColor theme="5"/>
        </patternFill>
      </fill>
    </dxf>
    <dxf>
      <fill>
        <patternFill patternType="solid">
          <bgColor theme="5" tint="0.59999389629810485"/>
        </patternFill>
      </fill>
    </dxf>
    <dxf>
      <font>
        <color theme="1"/>
      </font>
    </dxf>
    <dxf>
      <fill>
        <patternFill patternType="solid">
          <bgColor theme="5" tint="0.59999389629810485"/>
        </patternFill>
      </fill>
    </dxf>
    <dxf>
      <font>
        <color theme="5" tint="0.79998168889431442"/>
      </font>
    </dxf>
    <dxf>
      <alignment wrapText="1"/>
    </dxf>
    <dxf>
      <font>
        <sz val="16"/>
      </font>
    </dxf>
    <dxf>
      <font>
        <b/>
      </font>
    </dxf>
    <dxf>
      <alignment horizontal="center"/>
    </dxf>
    <dxf>
      <alignment vertical="center"/>
    </dxf>
    <dxf>
      <fill>
        <patternFill>
          <bgColor theme="5"/>
        </patternFill>
      </fill>
    </dxf>
    <dxf>
      <fill>
        <patternFill>
          <bgColor theme="5"/>
        </patternFill>
      </fill>
    </dxf>
    <dxf>
      <fill>
        <patternFill>
          <bgColor theme="5"/>
        </patternFill>
      </fill>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patternType="solid">
          <bgColor theme="5" tint="0.59999389629810485"/>
        </patternFill>
      </fill>
    </dxf>
    <dxf>
      <fill>
        <patternFill patternType="solid">
          <bgColor theme="5" tint="0.59999389629810485"/>
        </patternFill>
      </fill>
    </dxf>
    <dxf>
      <fill>
        <patternFill patternType="solid">
          <bgColor theme="5" tint="0.59999389629810485"/>
        </patternFill>
      </fill>
    </dxf>
    <dxf>
      <font>
        <color theme="0"/>
      </font>
    </dxf>
    <dxf>
      <font>
        <color theme="0"/>
      </font>
    </dxf>
    <dxf>
      <font>
        <color theme="0"/>
      </font>
    </dxf>
    <dxf>
      <alignment horizontal="center"/>
    </dxf>
    <dxf>
      <alignment vertical="center"/>
    </dxf>
    <dxf>
      <font>
        <sz val="16"/>
      </font>
    </dxf>
    <dxf>
      <font>
        <b/>
      </font>
    </dxf>
    <dxf>
      <fill>
        <patternFill>
          <bgColor theme="5"/>
        </patternFill>
      </fill>
    </dxf>
    <dxf>
      <fill>
        <patternFill>
          <bgColor theme="5"/>
        </patternFill>
      </fill>
    </dxf>
    <dxf>
      <fill>
        <patternFill>
          <bgColor theme="5"/>
        </patternFill>
      </fill>
    </dxf>
    <dxf>
      <fill>
        <patternFill>
          <bgColor theme="5"/>
        </patternFill>
      </fill>
    </dxf>
    <dxf>
      <fill>
        <patternFill>
          <bgColor theme="5"/>
        </patternFill>
      </fill>
    </dxf>
    <dxf>
      <font>
        <color theme="5"/>
      </font>
    </dxf>
    <dxf>
      <font>
        <color theme="5"/>
      </font>
    </dxf>
    <dxf>
      <font>
        <color theme="5"/>
      </font>
    </dxf>
    <dxf>
      <font>
        <color theme="5"/>
      </font>
    </dxf>
    <dxf>
      <fill>
        <patternFill>
          <bgColor theme="5"/>
        </patternFill>
      </fill>
    </dxf>
    <dxf>
      <fill>
        <patternFill>
          <bgColor theme="5"/>
        </patternFill>
      </fill>
    </dxf>
    <dxf>
      <fill>
        <patternFill>
          <bgColor theme="5"/>
        </patternFill>
      </fill>
    </dxf>
    <dxf>
      <fill>
        <patternFill>
          <bgColor theme="5"/>
        </patternFill>
      </fill>
    </dxf>
    <dxf>
      <font>
        <color theme="5"/>
      </font>
    </dxf>
    <dxf>
      <fill>
        <patternFill>
          <bgColor theme="5"/>
        </patternFill>
      </fill>
    </dxf>
    <dxf>
      <font>
        <color theme="0"/>
      </font>
    </dxf>
    <dxf>
      <font>
        <color theme="0"/>
      </font>
    </dxf>
    <dxf>
      <fill>
        <patternFill>
          <bgColor theme="0"/>
        </patternFill>
      </fill>
    </dxf>
    <dxf>
      <fill>
        <patternFill>
          <bgColor theme="0"/>
        </patternFill>
      </fill>
    </dxf>
    <dxf>
      <font>
        <color theme="5"/>
      </font>
    </dxf>
    <dxf>
      <font>
        <color theme="5"/>
      </font>
    </dxf>
    <dxf>
      <fill>
        <patternFill patternType="solid">
          <bgColor theme="5"/>
        </patternFill>
      </fill>
    </dxf>
    <dxf>
      <fill>
        <patternFill patternType="solid">
          <bgColor theme="5"/>
        </patternFill>
      </fill>
    </dxf>
    <dxf>
      <font>
        <color theme="0"/>
      </font>
    </dxf>
    <dxf>
      <font>
        <color theme="0"/>
      </font>
    </dxf>
    <dxf>
      <font>
        <color theme="0"/>
      </font>
    </dxf>
    <dxf>
      <font>
        <color theme="0"/>
      </font>
    </dxf>
    <dxf>
      <numFmt numFmtId="164" formatCode="0.00000"/>
    </dxf>
    <dxf>
      <alignment vertical="center"/>
    </dxf>
    <dxf>
      <alignment horizontal="center"/>
    </dxf>
    <dxf>
      <alignment wrapText="1"/>
    </dxf>
    <dxf>
      <alignment vertical="center"/>
    </dxf>
    <dxf>
      <alignment horizontal="center"/>
    </dxf>
    <dxf>
      <alignment wrapText="1"/>
    </dxf>
    <dxf>
      <fill>
        <patternFill>
          <bgColor theme="5" tint="0.59999389629810485"/>
        </patternFill>
      </fill>
    </dxf>
    <dxf>
      <fill>
        <patternFill>
          <bgColor theme="5" tint="0.59999389629810485"/>
        </patternFill>
      </fill>
    </dxf>
    <dxf>
      <fill>
        <patternFill patternType="solid">
          <bgColor theme="5" tint="0.79998168889431442"/>
        </patternFill>
      </fill>
    </dxf>
    <dxf>
      <alignment wrapText="1"/>
    </dxf>
    <dxf>
      <fill>
        <patternFill patternType="solid">
          <bgColor theme="5" tint="0.39997558519241921"/>
        </patternFill>
      </fill>
    </dxf>
    <dxf>
      <fill>
        <patternFill patternType="solid">
          <bgColor theme="5" tint="0.39997558519241921"/>
        </patternFill>
      </fill>
    </dxf>
    <dxf>
      <font>
        <b/>
      </font>
    </dxf>
    <dxf>
      <font>
        <b/>
      </font>
    </dxf>
    <dxf>
      <font>
        <sz val="12"/>
      </font>
    </dxf>
    <dxf>
      <font>
        <sz val="16"/>
      </font>
    </dxf>
    <dxf>
      <alignment vertical="center"/>
    </dxf>
    <dxf>
      <alignment horizontal="center"/>
    </dxf>
    <dxf>
      <alignment horizontal="center"/>
    </dxf>
    <dxf>
      <alignment vertical="center"/>
    </dxf>
    <dxf>
      <fill>
        <patternFill patternType="solid">
          <bgColor theme="5" tint="0.39997558519241921"/>
        </patternFill>
      </fill>
    </dxf>
    <dxf>
      <fill>
        <patternFill patternType="solid">
          <bgColor theme="5" tint="0.39997558519241921"/>
        </patternFill>
      </fill>
    </dxf>
    <dxf>
      <alignment horizontal="center"/>
    </dxf>
    <dxf>
      <alignment vertical="center"/>
    </dxf>
    <dxf>
      <alignment vertical="center"/>
    </dxf>
    <dxf>
      <alignment horizontal="center"/>
    </dxf>
    <dxf>
      <alignment vertical="center"/>
    </dxf>
    <dxf>
      <alignment horizontal="center"/>
    </dxf>
    <dxf>
      <font>
        <b/>
      </font>
    </dxf>
    <dxf>
      <font>
        <sz val="16"/>
      </font>
    </dxf>
    <dxf>
      <font>
        <b/>
      </font>
    </dxf>
    <dxf>
      <font>
        <sz val="16"/>
      </font>
    </dxf>
    <dxf>
      <alignment vertical="center"/>
    </dxf>
    <dxf>
      <alignment horizontal="center"/>
    </dxf>
    <dxf>
      <alignment horizontal="center"/>
    </dxf>
    <dxf>
      <alignment vertical="center"/>
    </dxf>
    <dxf>
      <fill>
        <patternFill>
          <bgColor theme="5" tint="0.39997558519241921"/>
        </patternFill>
      </fill>
    </dxf>
    <dxf>
      <fill>
        <patternFill>
          <bgColor theme="5" tint="0.39997558519241921"/>
        </patternFill>
      </fill>
    </dxf>
    <dxf>
      <fill>
        <patternFill>
          <bgColor theme="5" tint="0.39997558519241921"/>
        </patternFill>
      </fill>
    </dxf>
    <dxf>
      <fill>
        <patternFill patternType="solid">
          <bgColor theme="5" tint="0.59999389629810485"/>
        </patternFill>
      </fill>
    </dxf>
    <dxf>
      <alignment vertical="center"/>
    </dxf>
    <dxf>
      <alignment horizontal="center"/>
    </dxf>
    <dxf>
      <font>
        <b/>
      </font>
    </dxf>
    <dxf>
      <font>
        <sz val="16"/>
      </font>
    </dxf>
    <dxf>
      <font>
        <sz val="16"/>
      </font>
    </dxf>
    <dxf>
      <alignment horizontal="center"/>
    </dxf>
    <dxf>
      <alignment vertical="center"/>
    </dxf>
    <dxf>
      <alignment wrapText="1"/>
    </dxf>
    <dxf>
      <numFmt numFmtId="0" formatCode="General"/>
    </dxf>
    <dxf>
      <numFmt numFmtId="19" formatCode="dd/mm/yyyy"/>
    </dxf>
    <dxf>
      <numFmt numFmtId="19" formatCode="dd/mm/yyyy"/>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 formatCode="0.00"/>
    </dxf>
    <dxf>
      <numFmt numFmtId="2" formatCode="0.00"/>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fgColor theme="4"/>
          <bgColor theme="1"/>
        </patternFill>
      </fill>
    </dxf>
    <dxf>
      <font>
        <color theme="0"/>
      </font>
      <fill>
        <patternFill>
          <bgColor theme="1"/>
        </patternFill>
      </fill>
    </dxf>
    <dxf>
      <fill>
        <patternFill>
          <bgColor theme="1"/>
        </patternFill>
      </fill>
    </dxf>
  </dxfs>
  <tableStyles count="3" defaultTableStyle="TableStyleMedium2" defaultPivotStyle="PivotStyleLight16">
    <tableStyle name="Slicer Style 1" pivot="0" table="0" count="1" xr9:uid="{7585C1FE-C451-4AF4-9D05-0C2EDD357A0E}">
      <tableStyleElement type="wholeTable" dxfId="3670"/>
    </tableStyle>
    <tableStyle name="Slicer Style 2" pivot="0" table="0" count="9" xr9:uid="{97E04BCA-6E37-4859-865D-7F7255623910}">
      <tableStyleElement type="wholeTable" dxfId="3669"/>
      <tableStyleElement type="headerRow" dxfId="3668"/>
    </tableStyle>
    <tableStyle name="Timeline Style 1" pivot="0" table="0" count="9" xr9:uid="{61686A68-D1B9-422A-9AFB-CDE8A777175F}">
      <tableStyleElement type="wholeTable" dxfId="2899"/>
      <tableStyleElement type="headerRow" dxfId="2898"/>
    </tableStyle>
  </tableStyles>
  <extLst>
    <ext xmlns:x14="http://schemas.microsoft.com/office/spreadsheetml/2009/9/main" uri="{46F421CA-312F-682f-3DD2-61675219B42D}">
      <x14:dxfs count="7">
        <dxf>
          <fill>
            <patternFill>
              <bgColor theme="4"/>
            </patternFill>
          </fill>
        </dxf>
        <dxf>
          <fill>
            <patternFill>
              <bgColor theme="4"/>
            </patternFill>
          </fill>
        </dxf>
        <dxf>
          <fill>
            <patternFill>
              <bgColor theme="4"/>
            </patternFill>
          </fill>
        </dxf>
        <dxf>
          <font>
            <color theme="0"/>
          </font>
          <fill>
            <patternFill>
              <fgColor theme="4"/>
              <bgColor theme="1"/>
            </patternFill>
          </fill>
        </dxf>
        <dxf>
          <fill>
            <patternFill>
              <fgColor theme="4"/>
              <bgColor theme="4"/>
            </patternFill>
          </fill>
          <border diagonalUp="0" diagonalDown="0">
            <left/>
            <right/>
            <top/>
            <bottom/>
            <vertical/>
            <horizontal/>
          </border>
        </dxf>
        <dxf>
          <fill>
            <patternFill>
              <bgColor theme="4"/>
            </patternFill>
          </fill>
        </dxf>
        <dxf>
          <fill>
            <patternFill>
              <fgColor theme="4"/>
              <bgColor theme="4"/>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50">
        <dxf>
          <fill>
            <patternFill>
              <bgColor theme="4"/>
            </patternFill>
          </fill>
        </dxf>
        <dxf>
          <fill>
            <patternFill patternType="solid">
              <fgColor theme="0" tint="-0.14999847407452621"/>
              <bgColor theme="0" tint="-0.14999847407452621"/>
            </patternFill>
          </fill>
        </dxf>
        <dxf>
          <fill>
            <patternFill patternType="solid">
              <fgColor theme="0"/>
              <bgColor theme="4"/>
            </patternFill>
          </fill>
        </dxf>
        <dxf>
          <font>
            <sz val="9"/>
            <color theme="0"/>
            <name val="Calibri"/>
            <family val="2"/>
            <scheme val="minor"/>
          </font>
        </dxf>
        <dxf>
          <font>
            <sz val="9"/>
            <color theme="1" tint="0.499984740745262"/>
          </font>
        </dxf>
        <dxf>
          <font>
            <sz val="9"/>
            <color theme="0"/>
            <name val="Calibri"/>
            <family val="2"/>
            <scheme val="minor"/>
          </font>
        </dxf>
        <dxf>
          <font>
            <sz val="10"/>
            <color theme="0"/>
            <name val="Calibri"/>
            <family val="2"/>
            <scheme val="minor"/>
          </font>
        </dxf>
        <dxf>
          <fill>
            <patternFill>
              <bgColor theme="4"/>
            </patternFill>
          </fill>
        </dxf>
        <dxf>
          <fill>
            <patternFill patternType="solid">
              <fgColor theme="0" tint="-0.14999847407452621"/>
              <bgColor theme="0" tint="-0.14999847407452621"/>
            </patternFill>
          </fill>
        </dxf>
        <dxf>
          <fill>
            <patternFill patternType="solid">
              <fgColor theme="0"/>
              <bgColor theme="4"/>
            </patternFill>
          </fill>
        </dxf>
        <dxf>
          <font>
            <sz val="9"/>
            <color theme="0"/>
            <name val="Calibri"/>
            <family val="2"/>
            <scheme val="minor"/>
          </font>
        </dxf>
        <dxf>
          <font>
            <sz val="9"/>
            <color theme="1" tint="0.499984740745262"/>
          </font>
        </dxf>
        <dxf>
          <font>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4"/>
            </patternFill>
          </fill>
        </dxf>
        <dxf>
          <font>
            <sz val="9"/>
            <color theme="0"/>
            <name val="Calibri"/>
            <family val="2"/>
            <scheme val="minor"/>
          </font>
        </dxf>
        <dxf>
          <font>
            <sz val="9"/>
            <color theme="1" tint="0.499984740745262"/>
          </font>
        </dxf>
        <dxf>
          <font>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4"/>
            </patternFill>
          </fill>
        </dxf>
        <dxf>
          <font>
            <sz val="9"/>
            <color theme="1" tint="0.499984740745262"/>
          </font>
        </dxf>
        <dxf>
          <font>
            <sz val="9"/>
            <color theme="1" tint="0.499984740745262"/>
          </font>
        </dxf>
        <dxf>
          <font>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4"/>
            </patternFill>
          </fill>
        </dxf>
        <dxf>
          <font>
            <sz val="9"/>
            <color theme="1" tint="0.499984740745262"/>
          </font>
        </dxf>
        <dxf>
          <font>
            <sz val="9"/>
            <color theme="1" tint="0.499984740745262"/>
          </font>
        </dxf>
        <dxf>
          <font>
            <sz val="9"/>
            <color theme="0"/>
            <name val="Calibri"/>
            <family val="2"/>
            <scheme val="minor"/>
          </font>
        </dxf>
        <dxf>
          <font>
            <sz val="10"/>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4"/>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4"/>
            <name val="Calibri"/>
            <family val="2"/>
            <scheme val="minor"/>
          </font>
        </dxf>
        <dxf>
          <font>
            <sz val="9"/>
            <color theme="1" tint="0.499984740745262"/>
          </font>
        </dxf>
        <dxf>
          <font>
            <sz val="9"/>
            <color theme="1" tint="0.499984740745262"/>
          </font>
        </dxf>
        <dxf>
          <font>
            <sz val="9"/>
            <color theme="1" tint="0.499984740745262"/>
          </font>
        </dxf>
        <dxf>
          <font>
            <sz val="10"/>
            <color theme="1" tint="0.499984740745262"/>
          </font>
        </dxf>
        <dxf>
          <fill>
            <patternFill patternType="solid">
              <fgColor theme="0" tint="-0.14999847407452621"/>
              <bgColor theme="0" tint="-0.14999847407452621"/>
            </patternFill>
          </fill>
        </dxf>
        <dxf>
          <fill>
            <patternFill patternType="solid">
              <fgColor theme="0"/>
              <bgColor theme="0"/>
            </patternFill>
          </fill>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pivotCacheDefinition" Target="pivotCache/pivotCacheDefinition4.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pivotCacheDefinition" Target="pivotCache/pivotCacheDefinition7.xml"/><Relationship Id="rId47" Type="http://schemas.microsoft.com/office/2007/relationships/slicerCache" Target="slicerCaches/slicerCache4.xml"/><Relationship Id="rId50" Type="http://schemas.openxmlformats.org/officeDocument/2006/relationships/theme" Target="theme/theme1.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pivotCacheDefinition" Target="pivotCache/pivotCacheDefinition2.xml"/><Relationship Id="rId40" Type="http://schemas.openxmlformats.org/officeDocument/2006/relationships/pivotCacheDefinition" Target="pivotCache/pivotCacheDefinition5.xml"/><Relationship Id="rId45" Type="http://schemas.microsoft.com/office/2007/relationships/slicerCache" Target="slicerCaches/slicerCache2.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microsoft.com/office/2007/relationships/slicerCache" Target="slicerCaches/slicerCache1.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pivotCacheDefinition" Target="pivotCache/pivotCacheDefinition8.xml"/><Relationship Id="rId48" Type="http://schemas.microsoft.com/office/2007/relationships/slicerCache" Target="slicerCaches/slicerCache5.xml"/><Relationship Id="rId56"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connections" Target="connection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3.xml"/><Relationship Id="rId46" Type="http://schemas.microsoft.com/office/2007/relationships/slicerCache" Target="slicerCaches/slicerCache3.xml"/><Relationship Id="rId20" Type="http://schemas.openxmlformats.org/officeDocument/2006/relationships/worksheet" Target="worksheets/sheet20.xml"/><Relationship Id="rId41" Type="http://schemas.openxmlformats.org/officeDocument/2006/relationships/pivotCacheDefinition" Target="pivotCache/pivotCacheDefinition6.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pivotCacheDefinition" Target="pivotCache/pivotCacheDefinition1.xml"/><Relationship Id="rId4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Dashboard.xlsx]Q10!PivotTable1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shipments per Domain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'Q10'!$B$5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8C7-45FA-BFA7-6D891AED34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8C7-45FA-BFA7-6D891AED34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'Q10'!$A$6:$A$8</c:f>
              <c:strCache>
                <c:ptCount val="2"/>
                <c:pt idx="0">
                  <c:v>Domestic</c:v>
                </c:pt>
                <c:pt idx="1">
                  <c:v>International</c:v>
                </c:pt>
              </c:strCache>
            </c:strRef>
          </c:cat>
          <c:val>
            <c:numRef>
              <c:f>'Q10'!$B$6:$B$8</c:f>
              <c:numCache>
                <c:formatCode>General</c:formatCode>
                <c:ptCount val="2"/>
                <c:pt idx="0">
                  <c:v>109</c:v>
                </c:pt>
                <c:pt idx="1">
                  <c:v>91</c:v>
                </c:pt>
              </c:numCache>
            </c:numRef>
          </c:val>
          <c:extLst>
            <c:ext xmlns:c16="http://schemas.microsoft.com/office/drawing/2014/chart" uri="{C3380CC4-5D6E-409C-BE32-E72D297353CC}">
              <c16:uniqueId val="{00000001-E859-4365-9DF7-8D9E189D6AF4}"/>
            </c:ext>
          </c:extLst>
        </c:ser>
        <c:dLbls>
          <c:showLegendKey val="0"/>
          <c:showVal val="0"/>
          <c:showCatName val="0"/>
          <c:showSerName val="0"/>
          <c:showPercent val="0"/>
          <c:showBubbleSize val="0"/>
          <c:showLeaderLines val="1"/>
        </c:dLbls>
        <c:firstSliceAng val="0"/>
        <c:holeSize val="46"/>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7557913956407626E-2"/>
          <c:y val="1.9021713194941541E-2"/>
          <c:w val="0.90719864364780489"/>
          <c:h val="0.71065834952449125"/>
        </c:manualLayout>
      </c:layout>
      <c:lineChart>
        <c:grouping val="standard"/>
        <c:varyColors val="0"/>
        <c:ser>
          <c:idx val="0"/>
          <c:order val="0"/>
          <c:tx>
            <c:strRef>
              <c:f>'Q21 Forcast'!$B$1</c:f>
              <c:strCache>
                <c:ptCount val="1"/>
                <c:pt idx="0">
                  <c:v>Amount</c:v>
                </c:pt>
              </c:strCache>
            </c:strRef>
          </c:tx>
          <c:spPr>
            <a:ln w="28575" cap="rnd">
              <a:solidFill>
                <a:schemeClr val="accent1"/>
              </a:solidFill>
              <a:round/>
            </a:ln>
            <a:effectLst/>
          </c:spPr>
          <c:marker>
            <c:symbol val="none"/>
          </c:marker>
          <c:val>
            <c:numRef>
              <c:f>'Q21 Forcast'!$B$2:$B$61</c:f>
              <c:numCache>
                <c:formatCode>General</c:formatCode>
                <c:ptCount val="60"/>
                <c:pt idx="0">
                  <c:v>56881</c:v>
                </c:pt>
                <c:pt idx="1">
                  <c:v>42143</c:v>
                </c:pt>
                <c:pt idx="2">
                  <c:v>21351</c:v>
                </c:pt>
                <c:pt idx="3">
                  <c:v>559</c:v>
                </c:pt>
                <c:pt idx="4">
                  <c:v>51472</c:v>
                </c:pt>
                <c:pt idx="5">
                  <c:v>154370</c:v>
                </c:pt>
                <c:pt idx="6">
                  <c:v>164207</c:v>
                </c:pt>
                <c:pt idx="7">
                  <c:v>101248.5</c:v>
                </c:pt>
                <c:pt idx="8">
                  <c:v>38290</c:v>
                </c:pt>
                <c:pt idx="9">
                  <c:v>34797</c:v>
                </c:pt>
                <c:pt idx="10">
                  <c:v>84493</c:v>
                </c:pt>
                <c:pt idx="11">
                  <c:v>134189</c:v>
                </c:pt>
                <c:pt idx="12">
                  <c:v>130517</c:v>
                </c:pt>
                <c:pt idx="13">
                  <c:v>80378</c:v>
                </c:pt>
                <c:pt idx="14">
                  <c:v>30239</c:v>
                </c:pt>
                <c:pt idx="15">
                  <c:v>94365.5</c:v>
                </c:pt>
                <c:pt idx="16">
                  <c:v>158492</c:v>
                </c:pt>
                <c:pt idx="17">
                  <c:v>187502</c:v>
                </c:pt>
                <c:pt idx="18">
                  <c:v>216512</c:v>
                </c:pt>
                <c:pt idx="19">
                  <c:v>2988</c:v>
                </c:pt>
                <c:pt idx="20">
                  <c:v>231752</c:v>
                </c:pt>
                <c:pt idx="21">
                  <c:v>95748</c:v>
                </c:pt>
                <c:pt idx="22">
                  <c:v>90380</c:v>
                </c:pt>
                <c:pt idx="23">
                  <c:v>30192</c:v>
                </c:pt>
                <c:pt idx="24">
                  <c:v>60936</c:v>
                </c:pt>
                <c:pt idx="25">
                  <c:v>31997</c:v>
                </c:pt>
                <c:pt idx="26">
                  <c:v>173594</c:v>
                </c:pt>
                <c:pt idx="27">
                  <c:v>85889</c:v>
                </c:pt>
                <c:pt idx="28">
                  <c:v>83002</c:v>
                </c:pt>
                <c:pt idx="29">
                  <c:v>61325</c:v>
                </c:pt>
                <c:pt idx="30">
                  <c:v>119958</c:v>
                </c:pt>
                <c:pt idx="31">
                  <c:v>167256</c:v>
                </c:pt>
                <c:pt idx="32">
                  <c:v>168800</c:v>
                </c:pt>
                <c:pt idx="33">
                  <c:v>322929</c:v>
                </c:pt>
                <c:pt idx="34">
                  <c:v>150022</c:v>
                </c:pt>
                <c:pt idx="35">
                  <c:v>171839</c:v>
                </c:pt>
                <c:pt idx="36">
                  <c:v>23003</c:v>
                </c:pt>
                <c:pt idx="37">
                  <c:v>55997</c:v>
                </c:pt>
                <c:pt idx="38">
                  <c:v>267591</c:v>
                </c:pt>
                <c:pt idx="39">
                  <c:v>280056</c:v>
                </c:pt>
                <c:pt idx="40">
                  <c:v>47504</c:v>
                </c:pt>
                <c:pt idx="41">
                  <c:v>145359</c:v>
                </c:pt>
                <c:pt idx="42">
                  <c:v>274188</c:v>
                </c:pt>
                <c:pt idx="43">
                  <c:v>140249</c:v>
                </c:pt>
                <c:pt idx="44">
                  <c:v>73137</c:v>
                </c:pt>
                <c:pt idx="45">
                  <c:v>8206</c:v>
                </c:pt>
                <c:pt idx="46">
                  <c:v>75362</c:v>
                </c:pt>
                <c:pt idx="47">
                  <c:v>45852</c:v>
                </c:pt>
              </c:numCache>
            </c:numRef>
          </c:val>
          <c:smooth val="0"/>
          <c:extLst>
            <c:ext xmlns:c16="http://schemas.microsoft.com/office/drawing/2014/chart" uri="{C3380CC4-5D6E-409C-BE32-E72D297353CC}">
              <c16:uniqueId val="{00000000-AF7F-483E-85A2-942EC4AB3B8B}"/>
            </c:ext>
          </c:extLst>
        </c:ser>
        <c:ser>
          <c:idx val="1"/>
          <c:order val="1"/>
          <c:tx>
            <c:strRef>
              <c:f>'Q21 Forcast'!$C$1</c:f>
              <c:strCache>
                <c:ptCount val="1"/>
                <c:pt idx="0">
                  <c:v>Forecast(Amount)</c:v>
                </c:pt>
              </c:strCache>
            </c:strRef>
          </c:tx>
          <c:spPr>
            <a:ln w="25400" cap="rnd">
              <a:solidFill>
                <a:schemeClr val="accent2"/>
              </a:solidFill>
              <a:round/>
            </a:ln>
            <a:effectLst/>
          </c:spPr>
          <c:marker>
            <c:symbol val="none"/>
          </c:marker>
          <c:cat>
            <c:numRef>
              <c:f>'Q21 Forcast'!$A$2:$A$61</c:f>
              <c:numCache>
                <c:formatCode>m/d/yyyy</c:formatCode>
                <c:ptCount val="60"/>
                <c:pt idx="0">
                  <c:v>25934</c:v>
                </c:pt>
                <c:pt idx="1">
                  <c:v>26299</c:v>
                </c:pt>
                <c:pt idx="2">
                  <c:v>26665</c:v>
                </c:pt>
                <c:pt idx="3">
                  <c:v>27030</c:v>
                </c:pt>
                <c:pt idx="4">
                  <c:v>27395</c:v>
                </c:pt>
                <c:pt idx="5">
                  <c:v>27760</c:v>
                </c:pt>
                <c:pt idx="6">
                  <c:v>28126</c:v>
                </c:pt>
                <c:pt idx="7">
                  <c:v>28491</c:v>
                </c:pt>
                <c:pt idx="8">
                  <c:v>28856</c:v>
                </c:pt>
                <c:pt idx="9">
                  <c:v>29221</c:v>
                </c:pt>
                <c:pt idx="10">
                  <c:v>29587</c:v>
                </c:pt>
                <c:pt idx="11">
                  <c:v>29952</c:v>
                </c:pt>
                <c:pt idx="12">
                  <c:v>30317</c:v>
                </c:pt>
                <c:pt idx="13">
                  <c:v>30682</c:v>
                </c:pt>
                <c:pt idx="14">
                  <c:v>31048</c:v>
                </c:pt>
                <c:pt idx="15">
                  <c:v>31413</c:v>
                </c:pt>
                <c:pt idx="16">
                  <c:v>31778</c:v>
                </c:pt>
                <c:pt idx="17">
                  <c:v>32143</c:v>
                </c:pt>
                <c:pt idx="18">
                  <c:v>32509</c:v>
                </c:pt>
                <c:pt idx="19">
                  <c:v>32874</c:v>
                </c:pt>
                <c:pt idx="20">
                  <c:v>33239</c:v>
                </c:pt>
                <c:pt idx="21">
                  <c:v>33604</c:v>
                </c:pt>
                <c:pt idx="22">
                  <c:v>33970</c:v>
                </c:pt>
                <c:pt idx="23">
                  <c:v>34335</c:v>
                </c:pt>
                <c:pt idx="24">
                  <c:v>34700</c:v>
                </c:pt>
                <c:pt idx="25">
                  <c:v>35065</c:v>
                </c:pt>
                <c:pt idx="26">
                  <c:v>35431</c:v>
                </c:pt>
                <c:pt idx="27">
                  <c:v>35796</c:v>
                </c:pt>
                <c:pt idx="28">
                  <c:v>36161</c:v>
                </c:pt>
                <c:pt idx="29">
                  <c:v>36526</c:v>
                </c:pt>
                <c:pt idx="30">
                  <c:v>36892</c:v>
                </c:pt>
                <c:pt idx="31">
                  <c:v>37257</c:v>
                </c:pt>
                <c:pt idx="32">
                  <c:v>37622</c:v>
                </c:pt>
                <c:pt idx="33">
                  <c:v>37987</c:v>
                </c:pt>
                <c:pt idx="34">
                  <c:v>38353</c:v>
                </c:pt>
                <c:pt idx="35">
                  <c:v>38718</c:v>
                </c:pt>
                <c:pt idx="36">
                  <c:v>39083</c:v>
                </c:pt>
                <c:pt idx="37">
                  <c:v>39448</c:v>
                </c:pt>
                <c:pt idx="38">
                  <c:v>39814</c:v>
                </c:pt>
                <c:pt idx="39">
                  <c:v>40179</c:v>
                </c:pt>
                <c:pt idx="40">
                  <c:v>40544</c:v>
                </c:pt>
                <c:pt idx="41">
                  <c:v>40909</c:v>
                </c:pt>
                <c:pt idx="42">
                  <c:v>41275</c:v>
                </c:pt>
                <c:pt idx="43">
                  <c:v>41640</c:v>
                </c:pt>
                <c:pt idx="44">
                  <c:v>42005</c:v>
                </c:pt>
                <c:pt idx="45">
                  <c:v>42370</c:v>
                </c:pt>
                <c:pt idx="46">
                  <c:v>42736</c:v>
                </c:pt>
                <c:pt idx="47">
                  <c:v>43101</c:v>
                </c:pt>
                <c:pt idx="48">
                  <c:v>43466</c:v>
                </c:pt>
                <c:pt idx="49">
                  <c:v>43831</c:v>
                </c:pt>
                <c:pt idx="50">
                  <c:v>44197</c:v>
                </c:pt>
                <c:pt idx="51">
                  <c:v>44562</c:v>
                </c:pt>
                <c:pt idx="52">
                  <c:v>44927</c:v>
                </c:pt>
                <c:pt idx="53">
                  <c:v>45292</c:v>
                </c:pt>
                <c:pt idx="54">
                  <c:v>45658</c:v>
                </c:pt>
                <c:pt idx="55">
                  <c:v>46023</c:v>
                </c:pt>
                <c:pt idx="56">
                  <c:v>46388</c:v>
                </c:pt>
                <c:pt idx="57">
                  <c:v>46753</c:v>
                </c:pt>
                <c:pt idx="58">
                  <c:v>47119</c:v>
                </c:pt>
                <c:pt idx="59">
                  <c:v>47484</c:v>
                </c:pt>
              </c:numCache>
            </c:numRef>
          </c:cat>
          <c:val>
            <c:numRef>
              <c:f>'Q21 Forcast'!$C$2:$C$61</c:f>
              <c:numCache>
                <c:formatCode>General</c:formatCode>
                <c:ptCount val="60"/>
                <c:pt idx="47">
                  <c:v>45852</c:v>
                </c:pt>
                <c:pt idx="48">
                  <c:v>146093.87235540035</c:v>
                </c:pt>
                <c:pt idx="49">
                  <c:v>148149.60900784971</c:v>
                </c:pt>
                <c:pt idx="50">
                  <c:v>150205.34566029915</c:v>
                </c:pt>
                <c:pt idx="51">
                  <c:v>152261.08231274848</c:v>
                </c:pt>
                <c:pt idx="52">
                  <c:v>154316.81896519792</c:v>
                </c:pt>
                <c:pt idx="53">
                  <c:v>156372.55561764727</c:v>
                </c:pt>
                <c:pt idx="54">
                  <c:v>158428.29227009672</c:v>
                </c:pt>
                <c:pt idx="55">
                  <c:v>160484.02892254604</c:v>
                </c:pt>
                <c:pt idx="56">
                  <c:v>162539.76557499552</c:v>
                </c:pt>
                <c:pt idx="57">
                  <c:v>164595.50222744484</c:v>
                </c:pt>
                <c:pt idx="58">
                  <c:v>166651.23887989428</c:v>
                </c:pt>
                <c:pt idx="59">
                  <c:v>168706.97553234364</c:v>
                </c:pt>
              </c:numCache>
            </c:numRef>
          </c:val>
          <c:smooth val="0"/>
          <c:extLst>
            <c:ext xmlns:c16="http://schemas.microsoft.com/office/drawing/2014/chart" uri="{C3380CC4-5D6E-409C-BE32-E72D297353CC}">
              <c16:uniqueId val="{00000001-AF7F-483E-85A2-942EC4AB3B8B}"/>
            </c:ext>
          </c:extLst>
        </c:ser>
        <c:ser>
          <c:idx val="2"/>
          <c:order val="2"/>
          <c:tx>
            <c:strRef>
              <c:f>'Q21 Forcast'!$D$1</c:f>
              <c:strCache>
                <c:ptCount val="1"/>
                <c:pt idx="0">
                  <c:v>Lower Confidence Bound(Amount)</c:v>
                </c:pt>
              </c:strCache>
            </c:strRef>
          </c:tx>
          <c:spPr>
            <a:ln w="12700" cap="rnd">
              <a:solidFill>
                <a:srgbClr val="ED7D31"/>
              </a:solidFill>
              <a:prstDash val="solid"/>
              <a:round/>
            </a:ln>
            <a:effectLst/>
          </c:spPr>
          <c:marker>
            <c:symbol val="none"/>
          </c:marker>
          <c:cat>
            <c:numRef>
              <c:f>'Q21 Forcast'!$A$2:$A$61</c:f>
              <c:numCache>
                <c:formatCode>m/d/yyyy</c:formatCode>
                <c:ptCount val="60"/>
                <c:pt idx="0">
                  <c:v>25934</c:v>
                </c:pt>
                <c:pt idx="1">
                  <c:v>26299</c:v>
                </c:pt>
                <c:pt idx="2">
                  <c:v>26665</c:v>
                </c:pt>
                <c:pt idx="3">
                  <c:v>27030</c:v>
                </c:pt>
                <c:pt idx="4">
                  <c:v>27395</c:v>
                </c:pt>
                <c:pt idx="5">
                  <c:v>27760</c:v>
                </c:pt>
                <c:pt idx="6">
                  <c:v>28126</c:v>
                </c:pt>
                <c:pt idx="7">
                  <c:v>28491</c:v>
                </c:pt>
                <c:pt idx="8">
                  <c:v>28856</c:v>
                </c:pt>
                <c:pt idx="9">
                  <c:v>29221</c:v>
                </c:pt>
                <c:pt idx="10">
                  <c:v>29587</c:v>
                </c:pt>
                <c:pt idx="11">
                  <c:v>29952</c:v>
                </c:pt>
                <c:pt idx="12">
                  <c:v>30317</c:v>
                </c:pt>
                <c:pt idx="13">
                  <c:v>30682</c:v>
                </c:pt>
                <c:pt idx="14">
                  <c:v>31048</c:v>
                </c:pt>
                <c:pt idx="15">
                  <c:v>31413</c:v>
                </c:pt>
                <c:pt idx="16">
                  <c:v>31778</c:v>
                </c:pt>
                <c:pt idx="17">
                  <c:v>32143</c:v>
                </c:pt>
                <c:pt idx="18">
                  <c:v>32509</c:v>
                </c:pt>
                <c:pt idx="19">
                  <c:v>32874</c:v>
                </c:pt>
                <c:pt idx="20">
                  <c:v>33239</c:v>
                </c:pt>
                <c:pt idx="21">
                  <c:v>33604</c:v>
                </c:pt>
                <c:pt idx="22">
                  <c:v>33970</c:v>
                </c:pt>
                <c:pt idx="23">
                  <c:v>34335</c:v>
                </c:pt>
                <c:pt idx="24">
                  <c:v>34700</c:v>
                </c:pt>
                <c:pt idx="25">
                  <c:v>35065</c:v>
                </c:pt>
                <c:pt idx="26">
                  <c:v>35431</c:v>
                </c:pt>
                <c:pt idx="27">
                  <c:v>35796</c:v>
                </c:pt>
                <c:pt idx="28">
                  <c:v>36161</c:v>
                </c:pt>
                <c:pt idx="29">
                  <c:v>36526</c:v>
                </c:pt>
                <c:pt idx="30">
                  <c:v>36892</c:v>
                </c:pt>
                <c:pt idx="31">
                  <c:v>37257</c:v>
                </c:pt>
                <c:pt idx="32">
                  <c:v>37622</c:v>
                </c:pt>
                <c:pt idx="33">
                  <c:v>37987</c:v>
                </c:pt>
                <c:pt idx="34">
                  <c:v>38353</c:v>
                </c:pt>
                <c:pt idx="35">
                  <c:v>38718</c:v>
                </c:pt>
                <c:pt idx="36">
                  <c:v>39083</c:v>
                </c:pt>
                <c:pt idx="37">
                  <c:v>39448</c:v>
                </c:pt>
                <c:pt idx="38">
                  <c:v>39814</c:v>
                </c:pt>
                <c:pt idx="39">
                  <c:v>40179</c:v>
                </c:pt>
                <c:pt idx="40">
                  <c:v>40544</c:v>
                </c:pt>
                <c:pt idx="41">
                  <c:v>40909</c:v>
                </c:pt>
                <c:pt idx="42">
                  <c:v>41275</c:v>
                </c:pt>
                <c:pt idx="43">
                  <c:v>41640</c:v>
                </c:pt>
                <c:pt idx="44">
                  <c:v>42005</c:v>
                </c:pt>
                <c:pt idx="45">
                  <c:v>42370</c:v>
                </c:pt>
                <c:pt idx="46">
                  <c:v>42736</c:v>
                </c:pt>
                <c:pt idx="47">
                  <c:v>43101</c:v>
                </c:pt>
                <c:pt idx="48">
                  <c:v>43466</c:v>
                </c:pt>
                <c:pt idx="49">
                  <c:v>43831</c:v>
                </c:pt>
                <c:pt idx="50">
                  <c:v>44197</c:v>
                </c:pt>
                <c:pt idx="51">
                  <c:v>44562</c:v>
                </c:pt>
                <c:pt idx="52">
                  <c:v>44927</c:v>
                </c:pt>
                <c:pt idx="53">
                  <c:v>45292</c:v>
                </c:pt>
                <c:pt idx="54">
                  <c:v>45658</c:v>
                </c:pt>
                <c:pt idx="55">
                  <c:v>46023</c:v>
                </c:pt>
                <c:pt idx="56">
                  <c:v>46388</c:v>
                </c:pt>
                <c:pt idx="57">
                  <c:v>46753</c:v>
                </c:pt>
                <c:pt idx="58">
                  <c:v>47119</c:v>
                </c:pt>
                <c:pt idx="59">
                  <c:v>47484</c:v>
                </c:pt>
              </c:numCache>
            </c:numRef>
          </c:cat>
          <c:val>
            <c:numRef>
              <c:f>'Q21 Forcast'!$D$2:$D$61</c:f>
              <c:numCache>
                <c:formatCode>General</c:formatCode>
                <c:ptCount val="60"/>
                <c:pt idx="47" formatCode="0.00">
                  <c:v>45852</c:v>
                </c:pt>
                <c:pt idx="48" formatCode="0.00">
                  <c:v>-6956.235260089481</c:v>
                </c:pt>
                <c:pt idx="49" formatCode="0.00">
                  <c:v>-4901.1873315747653</c:v>
                </c:pt>
                <c:pt idx="50" formatCode="0.00">
                  <c:v>-2846.6750695789815</c:v>
                </c:pt>
                <c:pt idx="51" formatCode="0.00">
                  <c:v>-792.85150760479155</c:v>
                </c:pt>
                <c:pt idx="52" formatCode="0.00">
                  <c:v>1260.1303365693602</c:v>
                </c:pt>
                <c:pt idx="53" formatCode="0.00">
                  <c:v>3312.1174685371516</c:v>
                </c:pt>
                <c:pt idx="54" formatCode="0.00">
                  <c:v>5362.9569264409074</c:v>
                </c:pt>
                <c:pt idx="55" formatCode="0.00">
                  <c:v>7412.4957916711573</c:v>
                </c:pt>
                <c:pt idx="56" formatCode="0.00">
                  <c:v>9460.581201088411</c:v>
                </c:pt>
                <c:pt idx="57" formatCode="0.00">
                  <c:v>11507.060360761097</c:v>
                </c:pt>
                <c:pt idx="58" formatCode="0.00">
                  <c:v>13551.780561216554</c:v>
                </c:pt>
                <c:pt idx="59" formatCode="0.00">
                  <c:v>15594.589194196305</c:v>
                </c:pt>
              </c:numCache>
            </c:numRef>
          </c:val>
          <c:smooth val="0"/>
          <c:extLst>
            <c:ext xmlns:c16="http://schemas.microsoft.com/office/drawing/2014/chart" uri="{C3380CC4-5D6E-409C-BE32-E72D297353CC}">
              <c16:uniqueId val="{00000002-AF7F-483E-85A2-942EC4AB3B8B}"/>
            </c:ext>
          </c:extLst>
        </c:ser>
        <c:ser>
          <c:idx val="3"/>
          <c:order val="3"/>
          <c:tx>
            <c:strRef>
              <c:f>'Q21 Forcast'!$E$1</c:f>
              <c:strCache>
                <c:ptCount val="1"/>
                <c:pt idx="0">
                  <c:v>Upper Confidence Bound(Amount)</c:v>
                </c:pt>
              </c:strCache>
            </c:strRef>
          </c:tx>
          <c:spPr>
            <a:ln w="12700" cap="rnd">
              <a:solidFill>
                <a:srgbClr val="ED7D31"/>
              </a:solidFill>
              <a:prstDash val="solid"/>
              <a:round/>
            </a:ln>
            <a:effectLst/>
          </c:spPr>
          <c:marker>
            <c:symbol val="none"/>
          </c:marker>
          <c:cat>
            <c:numRef>
              <c:f>'Q21 Forcast'!$A$2:$A$61</c:f>
              <c:numCache>
                <c:formatCode>m/d/yyyy</c:formatCode>
                <c:ptCount val="60"/>
                <c:pt idx="0">
                  <c:v>25934</c:v>
                </c:pt>
                <c:pt idx="1">
                  <c:v>26299</c:v>
                </c:pt>
                <c:pt idx="2">
                  <c:v>26665</c:v>
                </c:pt>
                <c:pt idx="3">
                  <c:v>27030</c:v>
                </c:pt>
                <c:pt idx="4">
                  <c:v>27395</c:v>
                </c:pt>
                <c:pt idx="5">
                  <c:v>27760</c:v>
                </c:pt>
                <c:pt idx="6">
                  <c:v>28126</c:v>
                </c:pt>
                <c:pt idx="7">
                  <c:v>28491</c:v>
                </c:pt>
                <c:pt idx="8">
                  <c:v>28856</c:v>
                </c:pt>
                <c:pt idx="9">
                  <c:v>29221</c:v>
                </c:pt>
                <c:pt idx="10">
                  <c:v>29587</c:v>
                </c:pt>
                <c:pt idx="11">
                  <c:v>29952</c:v>
                </c:pt>
                <c:pt idx="12">
                  <c:v>30317</c:v>
                </c:pt>
                <c:pt idx="13">
                  <c:v>30682</c:v>
                </c:pt>
                <c:pt idx="14">
                  <c:v>31048</c:v>
                </c:pt>
                <c:pt idx="15">
                  <c:v>31413</c:v>
                </c:pt>
                <c:pt idx="16">
                  <c:v>31778</c:v>
                </c:pt>
                <c:pt idx="17">
                  <c:v>32143</c:v>
                </c:pt>
                <c:pt idx="18">
                  <c:v>32509</c:v>
                </c:pt>
                <c:pt idx="19">
                  <c:v>32874</c:v>
                </c:pt>
                <c:pt idx="20">
                  <c:v>33239</c:v>
                </c:pt>
                <c:pt idx="21">
                  <c:v>33604</c:v>
                </c:pt>
                <c:pt idx="22">
                  <c:v>33970</c:v>
                </c:pt>
                <c:pt idx="23">
                  <c:v>34335</c:v>
                </c:pt>
                <c:pt idx="24">
                  <c:v>34700</c:v>
                </c:pt>
                <c:pt idx="25">
                  <c:v>35065</c:v>
                </c:pt>
                <c:pt idx="26">
                  <c:v>35431</c:v>
                </c:pt>
                <c:pt idx="27">
                  <c:v>35796</c:v>
                </c:pt>
                <c:pt idx="28">
                  <c:v>36161</c:v>
                </c:pt>
                <c:pt idx="29">
                  <c:v>36526</c:v>
                </c:pt>
                <c:pt idx="30">
                  <c:v>36892</c:v>
                </c:pt>
                <c:pt idx="31">
                  <c:v>37257</c:v>
                </c:pt>
                <c:pt idx="32">
                  <c:v>37622</c:v>
                </c:pt>
                <c:pt idx="33">
                  <c:v>37987</c:v>
                </c:pt>
                <c:pt idx="34">
                  <c:v>38353</c:v>
                </c:pt>
                <c:pt idx="35">
                  <c:v>38718</c:v>
                </c:pt>
                <c:pt idx="36">
                  <c:v>39083</c:v>
                </c:pt>
                <c:pt idx="37">
                  <c:v>39448</c:v>
                </c:pt>
                <c:pt idx="38">
                  <c:v>39814</c:v>
                </c:pt>
                <c:pt idx="39">
                  <c:v>40179</c:v>
                </c:pt>
                <c:pt idx="40">
                  <c:v>40544</c:v>
                </c:pt>
                <c:pt idx="41">
                  <c:v>40909</c:v>
                </c:pt>
                <c:pt idx="42">
                  <c:v>41275</c:v>
                </c:pt>
                <c:pt idx="43">
                  <c:v>41640</c:v>
                </c:pt>
                <c:pt idx="44">
                  <c:v>42005</c:v>
                </c:pt>
                <c:pt idx="45">
                  <c:v>42370</c:v>
                </c:pt>
                <c:pt idx="46">
                  <c:v>42736</c:v>
                </c:pt>
                <c:pt idx="47">
                  <c:v>43101</c:v>
                </c:pt>
                <c:pt idx="48">
                  <c:v>43466</c:v>
                </c:pt>
                <c:pt idx="49">
                  <c:v>43831</c:v>
                </c:pt>
                <c:pt idx="50">
                  <c:v>44197</c:v>
                </c:pt>
                <c:pt idx="51">
                  <c:v>44562</c:v>
                </c:pt>
                <c:pt idx="52">
                  <c:v>44927</c:v>
                </c:pt>
                <c:pt idx="53">
                  <c:v>45292</c:v>
                </c:pt>
                <c:pt idx="54">
                  <c:v>45658</c:v>
                </c:pt>
                <c:pt idx="55">
                  <c:v>46023</c:v>
                </c:pt>
                <c:pt idx="56">
                  <c:v>46388</c:v>
                </c:pt>
                <c:pt idx="57">
                  <c:v>46753</c:v>
                </c:pt>
                <c:pt idx="58">
                  <c:v>47119</c:v>
                </c:pt>
                <c:pt idx="59">
                  <c:v>47484</c:v>
                </c:pt>
              </c:numCache>
            </c:numRef>
          </c:cat>
          <c:val>
            <c:numRef>
              <c:f>'Q21 Forcast'!$E$2:$E$61</c:f>
              <c:numCache>
                <c:formatCode>General</c:formatCode>
                <c:ptCount val="60"/>
                <c:pt idx="47" formatCode="0.00">
                  <c:v>45852</c:v>
                </c:pt>
                <c:pt idx="48" formatCode="0.00">
                  <c:v>299143.97997089021</c:v>
                </c:pt>
                <c:pt idx="49" formatCode="0.00">
                  <c:v>301200.40534727415</c:v>
                </c:pt>
                <c:pt idx="50" formatCode="0.00">
                  <c:v>303257.36639017728</c:v>
                </c:pt>
                <c:pt idx="51" formatCode="0.00">
                  <c:v>305315.01613310177</c:v>
                </c:pt>
                <c:pt idx="52" formatCode="0.00">
                  <c:v>307373.50759382651</c:v>
                </c:pt>
                <c:pt idx="53" formatCode="0.00">
                  <c:v>309432.99376675743</c:v>
                </c:pt>
                <c:pt idx="54" formatCode="0.00">
                  <c:v>311493.6276137525</c:v>
                </c:pt>
                <c:pt idx="55" formatCode="0.00">
                  <c:v>313555.56205342093</c:v>
                </c:pt>
                <c:pt idx="56" formatCode="0.00">
                  <c:v>315618.94994890259</c:v>
                </c:pt>
                <c:pt idx="57" formatCode="0.00">
                  <c:v>317683.94409412856</c:v>
                </c:pt>
                <c:pt idx="58" formatCode="0.00">
                  <c:v>319750.69719857199</c:v>
                </c:pt>
                <c:pt idx="59" formatCode="0.00">
                  <c:v>321819.36187049095</c:v>
                </c:pt>
              </c:numCache>
            </c:numRef>
          </c:val>
          <c:smooth val="0"/>
          <c:extLst>
            <c:ext xmlns:c16="http://schemas.microsoft.com/office/drawing/2014/chart" uri="{C3380CC4-5D6E-409C-BE32-E72D297353CC}">
              <c16:uniqueId val="{00000003-AF7F-483E-85A2-942EC4AB3B8B}"/>
            </c:ext>
          </c:extLst>
        </c:ser>
        <c:dLbls>
          <c:showLegendKey val="0"/>
          <c:showVal val="0"/>
          <c:showCatName val="0"/>
          <c:showSerName val="0"/>
          <c:showPercent val="0"/>
          <c:showBubbleSize val="0"/>
        </c:dLbls>
        <c:smooth val="0"/>
        <c:axId val="1840292335"/>
        <c:axId val="1840297135"/>
      </c:lineChart>
      <c:catAx>
        <c:axId val="18402923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297135"/>
        <c:crosses val="autoZero"/>
        <c:auto val="1"/>
        <c:lblAlgn val="ctr"/>
        <c:lblOffset val="100"/>
        <c:noMultiLvlLbl val="0"/>
      </c:catAx>
      <c:valAx>
        <c:axId val="1840297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2923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Dashboard.xlsx]pivot!PivotTable19</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Membership distribution</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pivot!$E$7</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pivot!$D$8:$D$28</c:f>
              <c:strCach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strCache>
            </c:strRef>
          </c:cat>
          <c:val>
            <c:numRef>
              <c:f>pivot!$E$8:$E$28</c:f>
              <c:numCache>
                <c:formatCode>General</c:formatCode>
                <c:ptCount val="21"/>
                <c:pt idx="0">
                  <c:v>5</c:v>
                </c:pt>
                <c:pt idx="1">
                  <c:v>7</c:v>
                </c:pt>
                <c:pt idx="2">
                  <c:v>10</c:v>
                </c:pt>
                <c:pt idx="3">
                  <c:v>11</c:v>
                </c:pt>
                <c:pt idx="4">
                  <c:v>4</c:v>
                </c:pt>
                <c:pt idx="5">
                  <c:v>13</c:v>
                </c:pt>
                <c:pt idx="6">
                  <c:v>9</c:v>
                </c:pt>
                <c:pt idx="7">
                  <c:v>7</c:v>
                </c:pt>
                <c:pt idx="8">
                  <c:v>11</c:v>
                </c:pt>
                <c:pt idx="9">
                  <c:v>10</c:v>
                </c:pt>
                <c:pt idx="10">
                  <c:v>13</c:v>
                </c:pt>
                <c:pt idx="11">
                  <c:v>7</c:v>
                </c:pt>
                <c:pt idx="12">
                  <c:v>11</c:v>
                </c:pt>
                <c:pt idx="13">
                  <c:v>11</c:v>
                </c:pt>
                <c:pt idx="14">
                  <c:v>14</c:v>
                </c:pt>
                <c:pt idx="15">
                  <c:v>10</c:v>
                </c:pt>
                <c:pt idx="16">
                  <c:v>8</c:v>
                </c:pt>
                <c:pt idx="17">
                  <c:v>10</c:v>
                </c:pt>
                <c:pt idx="18">
                  <c:v>14</c:v>
                </c:pt>
                <c:pt idx="19">
                  <c:v>11</c:v>
                </c:pt>
                <c:pt idx="20">
                  <c:v>4</c:v>
                </c:pt>
              </c:numCache>
            </c:numRef>
          </c:val>
          <c:extLst>
            <c:ext xmlns:c16="http://schemas.microsoft.com/office/drawing/2014/chart" uri="{C3380CC4-5D6E-409C-BE32-E72D297353CC}">
              <c16:uniqueId val="{00000000-FB5E-45AA-97C4-EF19E164623A}"/>
            </c:ext>
          </c:extLst>
        </c:ser>
        <c:dLbls>
          <c:dLblPos val="outEnd"/>
          <c:showLegendKey val="0"/>
          <c:showVal val="1"/>
          <c:showCatName val="0"/>
          <c:showSerName val="0"/>
          <c:showPercent val="0"/>
          <c:showBubbleSize val="0"/>
        </c:dLbls>
        <c:gapWidth val="355"/>
        <c:overlap val="-70"/>
        <c:axId val="89706031"/>
        <c:axId val="89705199"/>
      </c:barChart>
      <c:catAx>
        <c:axId val="8970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5199"/>
        <c:crosses val="autoZero"/>
        <c:auto val="1"/>
        <c:lblAlgn val="ctr"/>
        <c:lblOffset val="100"/>
        <c:noMultiLvlLbl val="0"/>
      </c:catAx>
      <c:valAx>
        <c:axId val="89705199"/>
        <c:scaling>
          <c:orientation val="minMax"/>
        </c:scaling>
        <c:delete val="1"/>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crossAx val="8970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Dashboard.xlsx]pivot!PivotTable16</c:name>
    <c:fmtId val="4"/>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 by customer types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pivot!$A$10:$A$13</c:f>
              <c:strCache>
                <c:ptCount val="3"/>
                <c:pt idx="0">
                  <c:v>Internal Goods</c:v>
                </c:pt>
                <c:pt idx="1">
                  <c:v>Retail</c:v>
                </c:pt>
                <c:pt idx="2">
                  <c:v>Wholesale</c:v>
                </c:pt>
              </c:strCache>
            </c:strRef>
          </c:cat>
          <c:val>
            <c:numRef>
              <c:f>pivot!$B$10:$B$13</c:f>
              <c:numCache>
                <c:formatCode>General</c:formatCode>
                <c:ptCount val="3"/>
                <c:pt idx="0">
                  <c:v>68</c:v>
                </c:pt>
                <c:pt idx="1">
                  <c:v>78</c:v>
                </c:pt>
                <c:pt idx="2">
                  <c:v>54</c:v>
                </c:pt>
              </c:numCache>
            </c:numRef>
          </c:val>
          <c:extLst>
            <c:ext xmlns:c16="http://schemas.microsoft.com/office/drawing/2014/chart" uri="{C3380CC4-5D6E-409C-BE32-E72D297353CC}">
              <c16:uniqueId val="{00000005-9C50-4995-954C-AA3CB940BCD2}"/>
            </c:ext>
          </c:extLst>
        </c:ser>
        <c:dLbls>
          <c:dLblPos val="outEnd"/>
          <c:showLegendKey val="0"/>
          <c:showVal val="1"/>
          <c:showCatName val="0"/>
          <c:showSerName val="0"/>
          <c:showPercent val="0"/>
          <c:showBubbleSize val="0"/>
        </c:dLbls>
        <c:gapWidth val="355"/>
        <c:overlap val="-70"/>
        <c:axId val="1750139503"/>
        <c:axId val="1750136591"/>
      </c:barChart>
      <c:catAx>
        <c:axId val="1750139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136591"/>
        <c:crosses val="autoZero"/>
        <c:auto val="1"/>
        <c:lblAlgn val="ctr"/>
        <c:lblOffset val="100"/>
        <c:noMultiLvlLbl val="0"/>
      </c:catAx>
      <c:valAx>
        <c:axId val="1750136591"/>
        <c:scaling>
          <c:orientation val="minMax"/>
        </c:scaling>
        <c:delete val="1"/>
        <c:axPos val="l"/>
        <c:numFmt formatCode="General" sourceLinked="1"/>
        <c:majorTickMark val="out"/>
        <c:minorTickMark val="none"/>
        <c:tickLblPos val="nextTo"/>
        <c:crossAx val="175013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by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90-40E5-B10F-2825FDD7A1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90-40E5-B10F-2825FDD7A1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pivot!$A$65:$A$67</c:f>
              <c:strCache>
                <c:ptCount val="2"/>
                <c:pt idx="0">
                  <c:v>DELIVERED</c:v>
                </c:pt>
                <c:pt idx="1">
                  <c:v>NOT DELIVERED</c:v>
                </c:pt>
              </c:strCache>
            </c:strRef>
          </c:cat>
          <c:val>
            <c:numRef>
              <c:f>pivot!$B$65:$B$67</c:f>
              <c:numCache>
                <c:formatCode>General</c:formatCode>
                <c:ptCount val="2"/>
                <c:pt idx="0">
                  <c:v>100</c:v>
                </c:pt>
                <c:pt idx="1">
                  <c:v>100</c:v>
                </c:pt>
              </c:numCache>
            </c:numRef>
          </c:val>
          <c:extLst>
            <c:ext xmlns:c16="http://schemas.microsoft.com/office/drawing/2014/chart" uri="{C3380CC4-5D6E-409C-BE32-E72D297353CC}">
              <c16:uniqueId val="{00000000-5566-4A3C-B81F-A2F5B8B420A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Dashboard.xlsx]pivot!PivotTable8</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IN"/>
              <a:t>Count per mode of payment</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pivot!$B$90</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pivot!$A$91:$A$93</c:f>
              <c:strCache>
                <c:ptCount val="2"/>
                <c:pt idx="0">
                  <c:v>CARD PAYMENT</c:v>
                </c:pt>
                <c:pt idx="1">
                  <c:v>COD</c:v>
                </c:pt>
              </c:strCache>
            </c:strRef>
          </c:cat>
          <c:val>
            <c:numRef>
              <c:f>pivot!$B$91:$B$93</c:f>
              <c:numCache>
                <c:formatCode>General</c:formatCode>
                <c:ptCount val="2"/>
                <c:pt idx="0">
                  <c:v>94</c:v>
                </c:pt>
                <c:pt idx="1">
                  <c:v>106</c:v>
                </c:pt>
              </c:numCache>
            </c:numRef>
          </c:val>
          <c:extLst>
            <c:ext xmlns:c16="http://schemas.microsoft.com/office/drawing/2014/chart" uri="{C3380CC4-5D6E-409C-BE32-E72D297353CC}">
              <c16:uniqueId val="{00000000-BBB5-410B-97F9-EEAA71D79140}"/>
            </c:ext>
          </c:extLst>
        </c:ser>
        <c:dLbls>
          <c:dLblPos val="outEnd"/>
          <c:showLegendKey val="0"/>
          <c:showVal val="1"/>
          <c:showCatName val="0"/>
          <c:showSerName val="0"/>
          <c:showPercent val="0"/>
          <c:showBubbleSize val="0"/>
        </c:dLbls>
        <c:gapWidth val="355"/>
        <c:overlap val="-70"/>
        <c:axId val="1211409903"/>
        <c:axId val="1211412815"/>
      </c:barChart>
      <c:catAx>
        <c:axId val="121140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12815"/>
        <c:crosses val="autoZero"/>
        <c:auto val="1"/>
        <c:lblAlgn val="ctr"/>
        <c:lblOffset val="100"/>
        <c:noMultiLvlLbl val="0"/>
      </c:catAx>
      <c:valAx>
        <c:axId val="1211412815"/>
        <c:scaling>
          <c:orientation val="minMax"/>
        </c:scaling>
        <c:delete val="0"/>
        <c:axPos val="l"/>
        <c:majorGridlines>
          <c:spPr>
            <a:ln w="9525" cap="flat" cmpd="sng" algn="ctr">
              <a:gradFill>
                <a:gsLst>
                  <a:gs pos="100000">
                    <a:schemeClr val="tx1">
                      <a:lumMod val="5000"/>
                      <a:lumOff val="95000"/>
                    </a:schemeClr>
                  </a:gs>
                  <a:gs pos="0">
                    <a:schemeClr val="tx1">
                      <a:lumMod val="25000"/>
                      <a:lumOff val="7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140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Dashboard.xlsx]pivot!PivotTable12</c:name>
    <c:fmtId val="0"/>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a:t>Monthly Payment Trends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94142101284958E-2"/>
          <c:y val="0.35022710702828813"/>
          <c:w val="0.94094746787603933"/>
          <c:h val="0.44617198891805193"/>
        </c:manualLayout>
      </c:layout>
      <c:lineChart>
        <c:grouping val="standard"/>
        <c:varyColors val="0"/>
        <c:ser>
          <c:idx val="0"/>
          <c:order val="0"/>
          <c:tx>
            <c:strRef>
              <c:f>pivot!$D$89</c:f>
              <c:strCache>
                <c:ptCount val="1"/>
                <c:pt idx="0">
                  <c:v>Total</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pivot!$C$90:$C$100</c:f>
              <c:strCache>
                <c:ptCount val="11"/>
                <c:pt idx="0">
                  <c:v>Jan</c:v>
                </c:pt>
                <c:pt idx="1">
                  <c:v>Mar</c:v>
                </c:pt>
                <c:pt idx="2">
                  <c:v>Apr</c:v>
                </c:pt>
                <c:pt idx="3">
                  <c:v>May</c:v>
                </c:pt>
                <c:pt idx="4">
                  <c:v>Jun</c:v>
                </c:pt>
                <c:pt idx="5">
                  <c:v>Jul</c:v>
                </c:pt>
                <c:pt idx="6">
                  <c:v>Aug</c:v>
                </c:pt>
                <c:pt idx="7">
                  <c:v>Sep</c:v>
                </c:pt>
                <c:pt idx="8">
                  <c:v>Oct</c:v>
                </c:pt>
                <c:pt idx="9">
                  <c:v>Nov</c:v>
                </c:pt>
                <c:pt idx="10">
                  <c:v>Dec</c:v>
                </c:pt>
              </c:strCache>
            </c:strRef>
          </c:cat>
          <c:val>
            <c:numRef>
              <c:f>pivot!$D$90:$D$100</c:f>
              <c:numCache>
                <c:formatCode>General</c:formatCode>
                <c:ptCount val="11"/>
                <c:pt idx="0">
                  <c:v>260609</c:v>
                </c:pt>
                <c:pt idx="1">
                  <c:v>801079</c:v>
                </c:pt>
                <c:pt idx="2">
                  <c:v>35150</c:v>
                </c:pt>
                <c:pt idx="3">
                  <c:v>242397</c:v>
                </c:pt>
                <c:pt idx="4">
                  <c:v>213509</c:v>
                </c:pt>
                <c:pt idx="5">
                  <c:v>461015</c:v>
                </c:pt>
                <c:pt idx="6">
                  <c:v>787157</c:v>
                </c:pt>
                <c:pt idx="7">
                  <c:v>892625</c:v>
                </c:pt>
                <c:pt idx="8">
                  <c:v>387587</c:v>
                </c:pt>
                <c:pt idx="9">
                  <c:v>543208</c:v>
                </c:pt>
                <c:pt idx="10">
                  <c:v>219732</c:v>
                </c:pt>
              </c:numCache>
            </c:numRef>
          </c:val>
          <c:smooth val="0"/>
          <c:extLst>
            <c:ext xmlns:c16="http://schemas.microsoft.com/office/drawing/2014/chart" uri="{C3380CC4-5D6E-409C-BE32-E72D297353CC}">
              <c16:uniqueId val="{00000000-3D72-498F-8D42-121219A3AC93}"/>
            </c:ext>
          </c:extLst>
        </c:ser>
        <c:dLbls>
          <c:dLblPos val="ctr"/>
          <c:showLegendKey val="0"/>
          <c:showVal val="1"/>
          <c:showCatName val="0"/>
          <c:showSerName val="0"/>
          <c:showPercent val="0"/>
          <c:showBubbleSize val="0"/>
        </c:dLbls>
        <c:marker val="1"/>
        <c:smooth val="0"/>
        <c:axId val="1213781455"/>
        <c:axId val="1213776879"/>
      </c:lineChart>
      <c:catAx>
        <c:axId val="121378145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213776879"/>
        <c:crosses val="autoZero"/>
        <c:auto val="1"/>
        <c:lblAlgn val="ctr"/>
        <c:lblOffset val="100"/>
        <c:noMultiLvlLbl val="0"/>
      </c:catAx>
      <c:valAx>
        <c:axId val="1213776879"/>
        <c:scaling>
          <c:orientation val="minMax"/>
        </c:scaling>
        <c:delete val="1"/>
        <c:axPos val="l"/>
        <c:numFmt formatCode="General" sourceLinked="1"/>
        <c:majorTickMark val="none"/>
        <c:minorTickMark val="none"/>
        <c:tickLblPos val="nextTo"/>
        <c:crossAx val="121378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Dashboard.xlsx]pivot!PivotTable16</c:name>
    <c:fmtId val="8"/>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Count by customer types</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pivot!$A$10:$A$13</c:f>
              <c:strCache>
                <c:ptCount val="3"/>
                <c:pt idx="0">
                  <c:v>Internal Goods</c:v>
                </c:pt>
                <c:pt idx="1">
                  <c:v>Retail</c:v>
                </c:pt>
                <c:pt idx="2">
                  <c:v>Wholesale</c:v>
                </c:pt>
              </c:strCache>
            </c:strRef>
          </c:cat>
          <c:val>
            <c:numRef>
              <c:f>pivot!$B$10:$B$13</c:f>
              <c:numCache>
                <c:formatCode>General</c:formatCode>
                <c:ptCount val="3"/>
                <c:pt idx="0">
                  <c:v>68</c:v>
                </c:pt>
                <c:pt idx="1">
                  <c:v>78</c:v>
                </c:pt>
                <c:pt idx="2">
                  <c:v>54</c:v>
                </c:pt>
              </c:numCache>
            </c:numRef>
          </c:val>
          <c:extLst>
            <c:ext xmlns:c16="http://schemas.microsoft.com/office/drawing/2014/chart" uri="{C3380CC4-5D6E-409C-BE32-E72D297353CC}">
              <c16:uniqueId val="{00000000-ECB1-4437-9745-3E03C1C2157C}"/>
            </c:ext>
          </c:extLst>
        </c:ser>
        <c:dLbls>
          <c:dLblPos val="outEnd"/>
          <c:showLegendKey val="0"/>
          <c:showVal val="1"/>
          <c:showCatName val="0"/>
          <c:showSerName val="0"/>
          <c:showPercent val="0"/>
          <c:showBubbleSize val="0"/>
        </c:dLbls>
        <c:gapWidth val="355"/>
        <c:overlap val="-70"/>
        <c:axId val="1750139503"/>
        <c:axId val="1750136591"/>
      </c:barChart>
      <c:catAx>
        <c:axId val="17501395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136591"/>
        <c:crosses val="autoZero"/>
        <c:auto val="1"/>
        <c:lblAlgn val="ctr"/>
        <c:lblOffset val="100"/>
        <c:noMultiLvlLbl val="0"/>
      </c:catAx>
      <c:valAx>
        <c:axId val="1750136591"/>
        <c:scaling>
          <c:orientation val="minMax"/>
        </c:scaling>
        <c:delete val="1"/>
        <c:axPos val="l"/>
        <c:numFmt formatCode="General" sourceLinked="1"/>
        <c:majorTickMark val="out"/>
        <c:minorTickMark val="none"/>
        <c:tickLblPos val="nextTo"/>
        <c:crossAx val="1750139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Dashboard.xlsx]pivot!PivotTable19</c:name>
    <c:fmtId val="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Membership distribution</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pivot!$E$7</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pivot!$D$8:$D$28</c:f>
              <c:strCache>
                <c:ptCount val="2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strCache>
            </c:strRef>
          </c:cat>
          <c:val>
            <c:numRef>
              <c:f>pivot!$E$8:$E$28</c:f>
              <c:numCache>
                <c:formatCode>General</c:formatCode>
                <c:ptCount val="21"/>
                <c:pt idx="0">
                  <c:v>5</c:v>
                </c:pt>
                <c:pt idx="1">
                  <c:v>7</c:v>
                </c:pt>
                <c:pt idx="2">
                  <c:v>10</c:v>
                </c:pt>
                <c:pt idx="3">
                  <c:v>11</c:v>
                </c:pt>
                <c:pt idx="4">
                  <c:v>4</c:v>
                </c:pt>
                <c:pt idx="5">
                  <c:v>13</c:v>
                </c:pt>
                <c:pt idx="6">
                  <c:v>9</c:v>
                </c:pt>
                <c:pt idx="7">
                  <c:v>7</c:v>
                </c:pt>
                <c:pt idx="8">
                  <c:v>11</c:v>
                </c:pt>
                <c:pt idx="9">
                  <c:v>10</c:v>
                </c:pt>
                <c:pt idx="10">
                  <c:v>13</c:v>
                </c:pt>
                <c:pt idx="11">
                  <c:v>7</c:v>
                </c:pt>
                <c:pt idx="12">
                  <c:v>11</c:v>
                </c:pt>
                <c:pt idx="13">
                  <c:v>11</c:v>
                </c:pt>
                <c:pt idx="14">
                  <c:v>14</c:v>
                </c:pt>
                <c:pt idx="15">
                  <c:v>10</c:v>
                </c:pt>
                <c:pt idx="16">
                  <c:v>8</c:v>
                </c:pt>
                <c:pt idx="17">
                  <c:v>10</c:v>
                </c:pt>
                <c:pt idx="18">
                  <c:v>14</c:v>
                </c:pt>
                <c:pt idx="19">
                  <c:v>11</c:v>
                </c:pt>
                <c:pt idx="20">
                  <c:v>4</c:v>
                </c:pt>
              </c:numCache>
            </c:numRef>
          </c:val>
          <c:extLst>
            <c:ext xmlns:c16="http://schemas.microsoft.com/office/drawing/2014/chart" uri="{C3380CC4-5D6E-409C-BE32-E72D297353CC}">
              <c16:uniqueId val="{00000000-136E-451D-8C82-814DC92D15A2}"/>
            </c:ext>
          </c:extLst>
        </c:ser>
        <c:dLbls>
          <c:dLblPos val="outEnd"/>
          <c:showLegendKey val="0"/>
          <c:showVal val="1"/>
          <c:showCatName val="0"/>
          <c:showSerName val="0"/>
          <c:showPercent val="0"/>
          <c:showBubbleSize val="0"/>
        </c:dLbls>
        <c:gapWidth val="355"/>
        <c:overlap val="-70"/>
        <c:axId val="89706031"/>
        <c:axId val="89705199"/>
      </c:barChart>
      <c:catAx>
        <c:axId val="897060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05199"/>
        <c:crosses val="autoZero"/>
        <c:auto val="1"/>
        <c:lblAlgn val="ctr"/>
        <c:lblOffset val="100"/>
        <c:noMultiLvlLbl val="0"/>
      </c:catAx>
      <c:valAx>
        <c:axId val="89705199"/>
        <c:scaling>
          <c:orientation val="minMax"/>
        </c:scaling>
        <c:delete val="1"/>
        <c:axPos val="l"/>
        <c:numFmt formatCode="General" sourceLinked="1"/>
        <c:majorTickMark val="none"/>
        <c:minorTickMark val="none"/>
        <c:tickLblPos val="nextTo"/>
        <c:crossAx val="897060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Final Dashboard.xlsx]pivot!PivotTable5</c:name>
    <c:fmtId val="2"/>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Distribution by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pivot!$B$64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6B8-49E1-A77E-03AD373E18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6B8-49E1-A77E-03AD373E18F9}"/>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pivot!$A$65:$A$67</c:f>
              <c:strCache>
                <c:ptCount val="2"/>
                <c:pt idx="0">
                  <c:v>DELIVERED</c:v>
                </c:pt>
                <c:pt idx="1">
                  <c:v>NOT DELIVERED</c:v>
                </c:pt>
              </c:strCache>
            </c:strRef>
          </c:cat>
          <c:val>
            <c:numRef>
              <c:f>pivot!$B$65:$B$67</c:f>
              <c:numCache>
                <c:formatCode>General</c:formatCode>
                <c:ptCount val="2"/>
                <c:pt idx="0">
                  <c:v>100</c:v>
                </c:pt>
                <c:pt idx="1">
                  <c:v>100</c:v>
                </c:pt>
              </c:numCache>
            </c:numRef>
          </c:val>
          <c:extLst>
            <c:ext xmlns:c16="http://schemas.microsoft.com/office/drawing/2014/chart" uri="{C3380CC4-5D6E-409C-BE32-E72D297353CC}">
              <c16:uniqueId val="{00000004-76B8-49E1-A77E-03AD373E18F9}"/>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Dashboard.xlsx]pivot!PivotTable8</c:name>
    <c:fmtId val="2"/>
  </c:pivotSource>
  <c:chart>
    <c:title>
      <c:tx>
        <c:rich>
          <a:bodyPr rot="0" spcFirstLastPara="1" vertOverflow="ellipsis" vert="horz" wrap="square" anchor="ctr" anchorCtr="1"/>
          <a:lstStyle/>
          <a:p>
            <a:pPr>
              <a:defRPr sz="960" b="1" i="0" u="none" strike="noStrike" kern="1200" cap="all" spc="50" baseline="0">
                <a:solidFill>
                  <a:schemeClr val="bg1"/>
                </a:solidFill>
                <a:latin typeface="+mn-lt"/>
                <a:ea typeface="+mn-ea"/>
                <a:cs typeface="+mn-cs"/>
              </a:defRPr>
            </a:pPr>
            <a:r>
              <a:rPr lang="en-IN"/>
              <a:t>Payment Mode COUNT</a:t>
            </a:r>
          </a:p>
        </c:rich>
      </c:tx>
      <c:overlay val="0"/>
      <c:spPr>
        <a:noFill/>
        <a:ln>
          <a:noFill/>
        </a:ln>
        <a:effectLst/>
      </c:spPr>
      <c:txPr>
        <a:bodyPr rot="0" spcFirstLastPara="1" vertOverflow="ellipsis" vert="horz" wrap="square" anchor="ctr" anchorCtr="1"/>
        <a:lstStyle/>
        <a:p>
          <a:pPr>
            <a:defRPr sz="960" b="1" i="0" u="none" strike="noStrike" kern="1200" cap="all" spc="50" baseline="0">
              <a:solidFill>
                <a:schemeClr val="bg1"/>
              </a:solidFill>
              <a:latin typeface="+mn-lt"/>
              <a:ea typeface="+mn-ea"/>
              <a:cs typeface="+mn-cs"/>
            </a:defRPr>
          </a:pPr>
          <a:endParaRPr lang="en-US"/>
        </a:p>
      </c:txPr>
    </c:title>
    <c:autoTitleDeleted val="0"/>
    <c:pivotFmts>
      <c:pivotFmt>
        <c:idx val="0"/>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pivot!$B$90</c:f>
              <c:strCache>
                <c:ptCount val="1"/>
                <c:pt idx="0">
                  <c:v>Total</c:v>
                </c:pt>
              </c:strCache>
            </c:strRef>
          </c:tx>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pivot!$A$91:$A$93</c:f>
              <c:strCache>
                <c:ptCount val="2"/>
                <c:pt idx="0">
                  <c:v>CARD PAYMENT</c:v>
                </c:pt>
                <c:pt idx="1">
                  <c:v>COD</c:v>
                </c:pt>
              </c:strCache>
            </c:strRef>
          </c:cat>
          <c:val>
            <c:numRef>
              <c:f>pivot!$B$91:$B$93</c:f>
              <c:numCache>
                <c:formatCode>General</c:formatCode>
                <c:ptCount val="2"/>
                <c:pt idx="0">
                  <c:v>94</c:v>
                </c:pt>
                <c:pt idx="1">
                  <c:v>106</c:v>
                </c:pt>
              </c:numCache>
            </c:numRef>
          </c:val>
          <c:extLst>
            <c:ext xmlns:c16="http://schemas.microsoft.com/office/drawing/2014/chart" uri="{C3380CC4-5D6E-409C-BE32-E72D297353CC}">
              <c16:uniqueId val="{00000000-A7DC-4A17-933B-1ED82AD2478A}"/>
            </c:ext>
          </c:extLst>
        </c:ser>
        <c:dLbls>
          <c:dLblPos val="outEnd"/>
          <c:showLegendKey val="0"/>
          <c:showVal val="1"/>
          <c:showCatName val="0"/>
          <c:showSerName val="0"/>
          <c:showPercent val="0"/>
          <c:showBubbleSize val="0"/>
        </c:dLbls>
        <c:gapWidth val="355"/>
        <c:overlap val="-70"/>
        <c:axId val="1211409903"/>
        <c:axId val="1211412815"/>
      </c:barChart>
      <c:catAx>
        <c:axId val="1211409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1211412815"/>
        <c:crosses val="autoZero"/>
        <c:auto val="1"/>
        <c:lblAlgn val="ctr"/>
        <c:lblOffset val="100"/>
        <c:noMultiLvlLbl val="0"/>
      </c:catAx>
      <c:valAx>
        <c:axId val="1211412815"/>
        <c:scaling>
          <c:orientation val="minMax"/>
        </c:scaling>
        <c:delete val="1"/>
        <c:axPos val="l"/>
        <c:numFmt formatCode="General" sourceLinked="1"/>
        <c:majorTickMark val="none"/>
        <c:minorTickMark val="none"/>
        <c:tickLblPos val="nextTo"/>
        <c:crossAx val="121140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tx1">
          <a:lumMod val="15000"/>
          <a:lumOff val="85000"/>
        </a:schemeClr>
      </a:solidFill>
      <a:round/>
    </a:ln>
    <a:effectLst/>
  </c:spPr>
  <c:txPr>
    <a:bodyPr/>
    <a:lstStyle/>
    <a:p>
      <a:pPr>
        <a:defRPr sz="800">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[Excel Final Dashboard.xlsx]pivot!PivotTable12</c:name>
    <c:fmtId val="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en-US" sz="1200">
                <a:solidFill>
                  <a:schemeClr val="bg1"/>
                </a:solidFill>
              </a:rPr>
              <a:t>Monthly Payment Trends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spPr>
          <a:solidFill>
            <a:schemeClr val="accent2"/>
          </a:solidFill>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3315408744638629E-2"/>
          <c:y val="0.1523853358258275"/>
          <c:w val="0.97557358683823059"/>
          <c:h val="0.7159562114088257"/>
        </c:manualLayout>
      </c:layout>
      <c:lineChart>
        <c:grouping val="standard"/>
        <c:varyColors val="0"/>
        <c:ser>
          <c:idx val="0"/>
          <c:order val="0"/>
          <c:tx>
            <c:strRef>
              <c:f>pivot!$D$89</c:f>
              <c:strCache>
                <c:ptCount val="1"/>
                <c:pt idx="0">
                  <c:v>Total</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pivot!$C$90:$C$100</c:f>
              <c:strCache>
                <c:ptCount val="11"/>
                <c:pt idx="0">
                  <c:v>Jan</c:v>
                </c:pt>
                <c:pt idx="1">
                  <c:v>Mar</c:v>
                </c:pt>
                <c:pt idx="2">
                  <c:v>Apr</c:v>
                </c:pt>
                <c:pt idx="3">
                  <c:v>May</c:v>
                </c:pt>
                <c:pt idx="4">
                  <c:v>Jun</c:v>
                </c:pt>
                <c:pt idx="5">
                  <c:v>Jul</c:v>
                </c:pt>
                <c:pt idx="6">
                  <c:v>Aug</c:v>
                </c:pt>
                <c:pt idx="7">
                  <c:v>Sep</c:v>
                </c:pt>
                <c:pt idx="8">
                  <c:v>Oct</c:v>
                </c:pt>
                <c:pt idx="9">
                  <c:v>Nov</c:v>
                </c:pt>
                <c:pt idx="10">
                  <c:v>Dec</c:v>
                </c:pt>
              </c:strCache>
            </c:strRef>
          </c:cat>
          <c:val>
            <c:numRef>
              <c:f>pivot!$D$90:$D$100</c:f>
              <c:numCache>
                <c:formatCode>General</c:formatCode>
                <c:ptCount val="11"/>
                <c:pt idx="0">
                  <c:v>260609</c:v>
                </c:pt>
                <c:pt idx="1">
                  <c:v>801079</c:v>
                </c:pt>
                <c:pt idx="2">
                  <c:v>35150</c:v>
                </c:pt>
                <c:pt idx="3">
                  <c:v>242397</c:v>
                </c:pt>
                <c:pt idx="4">
                  <c:v>213509</c:v>
                </c:pt>
                <c:pt idx="5">
                  <c:v>461015</c:v>
                </c:pt>
                <c:pt idx="6">
                  <c:v>787157</c:v>
                </c:pt>
                <c:pt idx="7">
                  <c:v>892625</c:v>
                </c:pt>
                <c:pt idx="8">
                  <c:v>387587</c:v>
                </c:pt>
                <c:pt idx="9">
                  <c:v>543208</c:v>
                </c:pt>
                <c:pt idx="10">
                  <c:v>219732</c:v>
                </c:pt>
              </c:numCache>
            </c:numRef>
          </c:val>
          <c:smooth val="0"/>
          <c:extLst>
            <c:ext xmlns:c16="http://schemas.microsoft.com/office/drawing/2014/chart" uri="{C3380CC4-5D6E-409C-BE32-E72D297353CC}">
              <c16:uniqueId val="{00000001-FEA9-452F-8908-48E8A8867378}"/>
            </c:ext>
          </c:extLst>
        </c:ser>
        <c:dLbls>
          <c:dLblPos val="ctr"/>
          <c:showLegendKey val="0"/>
          <c:showVal val="1"/>
          <c:showCatName val="0"/>
          <c:showSerName val="0"/>
          <c:showPercent val="0"/>
          <c:showBubbleSize val="0"/>
        </c:dLbls>
        <c:marker val="1"/>
        <c:smooth val="0"/>
        <c:axId val="1213781455"/>
        <c:axId val="1213776879"/>
      </c:lineChart>
      <c:catAx>
        <c:axId val="1213781455"/>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1213776879"/>
        <c:crosses val="autoZero"/>
        <c:auto val="1"/>
        <c:lblAlgn val="ctr"/>
        <c:lblOffset val="100"/>
        <c:noMultiLvlLbl val="0"/>
      </c:catAx>
      <c:valAx>
        <c:axId val="1213776879"/>
        <c:scaling>
          <c:orientation val="minMax"/>
        </c:scaling>
        <c:delete val="1"/>
        <c:axPos val="l"/>
        <c:numFmt formatCode="General" sourceLinked="1"/>
        <c:majorTickMark val="none"/>
        <c:minorTickMark val="none"/>
        <c:tickLblPos val="nextTo"/>
        <c:crossAx val="121378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colors7.xml><?xml version="1.0" encoding="utf-8"?>
<cs:colorStyle xmlns:cs="http://schemas.microsoft.com/office/drawing/2012/chartStyle" xmlns:a="http://schemas.openxmlformats.org/drawingml/2006/main" meth="withinLinear" id="15">
  <a:schemeClr val="accent2"/>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5">
  <a:schemeClr val="accent2"/>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0">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5000"/>
                <a:lumOff val="95000"/>
              </a:schemeClr>
            </a:gs>
            <a:gs pos="0">
              <a:schemeClr val="tx1">
                <a:lumMod val="25000"/>
                <a:lumOff val="7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0</xdr:rowOff>
    </xdr:from>
    <xdr:to>
      <xdr:col>5</xdr:col>
      <xdr:colOff>47625</xdr:colOff>
      <xdr:row>22</xdr:row>
      <xdr:rowOff>76200</xdr:rowOff>
    </xdr:to>
    <xdr:graphicFrame macro="">
      <xdr:nvGraphicFramePr>
        <xdr:cNvPr id="2" name="Chart 1">
          <a:extLst>
            <a:ext uri="{FF2B5EF4-FFF2-40B4-BE49-F238E27FC236}">
              <a16:creationId xmlns:a16="http://schemas.microsoft.com/office/drawing/2014/main" id="{1ED2390D-5941-8BD1-10B5-ED5BCC5A6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91440</xdr:colOff>
      <xdr:row>1</xdr:row>
      <xdr:rowOff>175260</xdr:rowOff>
    </xdr:from>
    <xdr:to>
      <xdr:col>5</xdr:col>
      <xdr:colOff>91440</xdr:colOff>
      <xdr:row>20</xdr:row>
      <xdr:rowOff>68580</xdr:rowOff>
    </xdr:to>
    <mc:AlternateContent xmlns:mc="http://schemas.openxmlformats.org/markup-compatibility/2006" xmlns:a14="http://schemas.microsoft.com/office/drawing/2010/main">
      <mc:Choice Requires="a14">
        <xdr:graphicFrame macro="">
          <xdr:nvGraphicFramePr>
            <xdr:cNvPr id="2" name="Shipment_Details.SH_CONTENT">
              <a:extLst>
                <a:ext uri="{FF2B5EF4-FFF2-40B4-BE49-F238E27FC236}">
                  <a16:creationId xmlns:a16="http://schemas.microsoft.com/office/drawing/2014/main" id="{BF4280DD-F20A-421C-9D9A-C949DB8F74AA}"/>
                </a:ext>
              </a:extLst>
            </xdr:cNvPr>
            <xdr:cNvGraphicFramePr/>
          </xdr:nvGraphicFramePr>
          <xdr:xfrm>
            <a:off x="0" y="0"/>
            <a:ext cx="0" cy="0"/>
          </xdr:xfrm>
          <a:graphic>
            <a:graphicData uri="http://schemas.microsoft.com/office/drawing/2010/slicer">
              <sle:slicer xmlns:sle="http://schemas.microsoft.com/office/drawing/2010/slicer" name="Shipment_Details.SH_CONTENT"/>
            </a:graphicData>
          </a:graphic>
        </xdr:graphicFrame>
      </mc:Choice>
      <mc:Fallback xmlns="">
        <xdr:sp macro="" textlink="">
          <xdr:nvSpPr>
            <xdr:cNvPr id="0" name=""/>
            <xdr:cNvSpPr>
              <a:spLocks noTextEdit="1"/>
            </xdr:cNvSpPr>
          </xdr:nvSpPr>
          <xdr:spPr>
            <a:xfrm>
              <a:off x="4610100" y="358140"/>
              <a:ext cx="1828800" cy="33680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1402080</xdr:colOff>
      <xdr:row>1</xdr:row>
      <xdr:rowOff>148590</xdr:rowOff>
    </xdr:from>
    <xdr:to>
      <xdr:col>16</xdr:col>
      <xdr:colOff>146685</xdr:colOff>
      <xdr:row>21</xdr:row>
      <xdr:rowOff>158115</xdr:rowOff>
    </xdr:to>
    <xdr:graphicFrame macro="">
      <xdr:nvGraphicFramePr>
        <xdr:cNvPr id="2" name="Chart 1">
          <a:extLst>
            <a:ext uri="{FF2B5EF4-FFF2-40B4-BE49-F238E27FC236}">
              <a16:creationId xmlns:a16="http://schemas.microsoft.com/office/drawing/2014/main" id="{07AE914F-BC11-197F-F2E3-32672F93F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2082725</xdr:colOff>
      <xdr:row>0</xdr:row>
      <xdr:rowOff>44253</xdr:rowOff>
    </xdr:from>
    <xdr:to>
      <xdr:col>4</xdr:col>
      <xdr:colOff>1742105</xdr:colOff>
      <xdr:row>5</xdr:row>
      <xdr:rowOff>91440</xdr:rowOff>
    </xdr:to>
    <mc:AlternateContent xmlns:mc="http://schemas.openxmlformats.org/markup-compatibility/2006" xmlns:a14="http://schemas.microsoft.com/office/drawing/2010/main">
      <mc:Choice Requires="a14">
        <xdr:graphicFrame macro="">
          <xdr:nvGraphicFramePr>
            <xdr:cNvPr id="3" name="C_TYPE">
              <a:extLst>
                <a:ext uri="{FF2B5EF4-FFF2-40B4-BE49-F238E27FC236}">
                  <a16:creationId xmlns:a16="http://schemas.microsoft.com/office/drawing/2014/main" id="{FE1ED8A9-5725-4BCD-93DA-B29840CA00F0}"/>
                </a:ext>
              </a:extLst>
            </xdr:cNvPr>
            <xdr:cNvGraphicFramePr/>
          </xdr:nvGraphicFramePr>
          <xdr:xfrm>
            <a:off x="0" y="0"/>
            <a:ext cx="0" cy="0"/>
          </xdr:xfrm>
          <a:graphic>
            <a:graphicData uri="http://schemas.microsoft.com/office/drawing/2010/slicer">
              <sle:slicer xmlns:sle="http://schemas.microsoft.com/office/drawing/2010/slicer" name="C_TYPE"/>
            </a:graphicData>
          </a:graphic>
        </xdr:graphicFrame>
      </mc:Choice>
      <mc:Fallback xmlns="">
        <xdr:sp macro="" textlink="">
          <xdr:nvSpPr>
            <xdr:cNvPr id="0" name=""/>
            <xdr:cNvSpPr>
              <a:spLocks noTextEdit="1"/>
            </xdr:cNvSpPr>
          </xdr:nvSpPr>
          <xdr:spPr>
            <a:xfrm>
              <a:off x="5587925" y="44253"/>
              <a:ext cx="1831080" cy="1464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851535</xdr:colOff>
      <xdr:row>6</xdr:row>
      <xdr:rowOff>2500</xdr:rowOff>
    </xdr:from>
    <xdr:to>
      <xdr:col>7</xdr:col>
      <xdr:colOff>281940</xdr:colOff>
      <xdr:row>19</xdr:row>
      <xdr:rowOff>175512</xdr:rowOff>
    </xdr:to>
    <xdr:graphicFrame macro="">
      <xdr:nvGraphicFramePr>
        <xdr:cNvPr id="4" name="Chart 3">
          <a:extLst>
            <a:ext uri="{FF2B5EF4-FFF2-40B4-BE49-F238E27FC236}">
              <a16:creationId xmlns:a16="http://schemas.microsoft.com/office/drawing/2014/main" id="{22702276-BC77-46B1-BCD4-ADDE6FFE0E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1581150</xdr:colOff>
      <xdr:row>32</xdr:row>
      <xdr:rowOff>57150</xdr:rowOff>
    </xdr:from>
    <xdr:to>
      <xdr:col>4</xdr:col>
      <xdr:colOff>1558290</xdr:colOff>
      <xdr:row>43</xdr:row>
      <xdr:rowOff>228599</xdr:rowOff>
    </xdr:to>
    <mc:AlternateContent xmlns:mc="http://schemas.openxmlformats.org/markup-compatibility/2006">
      <mc:Choice xmlns:a14="http://schemas.microsoft.com/office/drawing/2010/main" Requires="a14">
        <xdr:graphicFrame macro="">
          <xdr:nvGraphicFramePr>
            <xdr:cNvPr id="5" name="Employee DESIGNATION">
              <a:extLst>
                <a:ext uri="{FF2B5EF4-FFF2-40B4-BE49-F238E27FC236}">
                  <a16:creationId xmlns:a16="http://schemas.microsoft.com/office/drawing/2014/main" id="{36327E5D-65FA-402C-B9D2-07FD3883B1CB}"/>
                </a:ext>
              </a:extLst>
            </xdr:cNvPr>
            <xdr:cNvGraphicFramePr/>
          </xdr:nvGraphicFramePr>
          <xdr:xfrm>
            <a:off x="0" y="0"/>
            <a:ext cx="0" cy="0"/>
          </xdr:xfrm>
          <a:graphic>
            <a:graphicData uri="http://schemas.microsoft.com/office/drawing/2010/slicer">
              <sle:slicer xmlns:sle="http://schemas.microsoft.com/office/drawing/2010/slicer" name="Employee DESIGNATION"/>
            </a:graphicData>
          </a:graphic>
        </xdr:graphicFrame>
      </mc:Choice>
      <mc:Fallback>
        <xdr:sp macro="" textlink="">
          <xdr:nvSpPr>
            <xdr:cNvPr id="0" name=""/>
            <xdr:cNvSpPr>
              <a:spLocks noTextEdit="1"/>
            </xdr:cNvSpPr>
          </xdr:nvSpPr>
          <xdr:spPr>
            <a:xfrm>
              <a:off x="5086350" y="5033010"/>
              <a:ext cx="2148840" cy="31889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241935</xdr:colOff>
      <xdr:row>32</xdr:row>
      <xdr:rowOff>59055</xdr:rowOff>
    </xdr:from>
    <xdr:to>
      <xdr:col>3</xdr:col>
      <xdr:colOff>1295400</xdr:colOff>
      <xdr:row>44</xdr:row>
      <xdr:rowOff>45720</xdr:rowOff>
    </xdr:to>
    <mc:AlternateContent xmlns:mc="http://schemas.openxmlformats.org/markup-compatibility/2006">
      <mc:Choice xmlns:a14="http://schemas.microsoft.com/office/drawing/2010/main" Requires="a14">
        <xdr:graphicFrame macro="">
          <xdr:nvGraphicFramePr>
            <xdr:cNvPr id="6" name="Shipment_Details (2).SH_CONTENT">
              <a:extLst>
                <a:ext uri="{FF2B5EF4-FFF2-40B4-BE49-F238E27FC236}">
                  <a16:creationId xmlns:a16="http://schemas.microsoft.com/office/drawing/2014/main" id="{B5AFB7DE-A61C-48C0-83B8-EC62E4507EBA}"/>
                </a:ext>
              </a:extLst>
            </xdr:cNvPr>
            <xdr:cNvGraphicFramePr/>
          </xdr:nvGraphicFramePr>
          <xdr:xfrm>
            <a:off x="0" y="0"/>
            <a:ext cx="0" cy="0"/>
          </xdr:xfrm>
          <a:graphic>
            <a:graphicData uri="http://schemas.microsoft.com/office/drawing/2010/slicer">
              <sle:slicer xmlns:sle="http://schemas.microsoft.com/office/drawing/2010/slicer" name="Shipment_Details (2).SH_CONTENT"/>
            </a:graphicData>
          </a:graphic>
        </xdr:graphicFrame>
      </mc:Choice>
      <mc:Fallback>
        <xdr:sp macro="" textlink="">
          <xdr:nvSpPr>
            <xdr:cNvPr id="0" name=""/>
            <xdr:cNvSpPr>
              <a:spLocks noTextEdit="1"/>
            </xdr:cNvSpPr>
          </xdr:nvSpPr>
          <xdr:spPr>
            <a:xfrm>
              <a:off x="2977515" y="5034915"/>
              <a:ext cx="1823085" cy="3293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xdr:row>
      <xdr:rowOff>0</xdr:rowOff>
    </xdr:from>
    <xdr:to>
      <xdr:col>3</xdr:col>
      <xdr:colOff>798194</xdr:colOff>
      <xdr:row>20</xdr:row>
      <xdr:rowOff>0</xdr:rowOff>
    </xdr:to>
    <xdr:graphicFrame macro="">
      <xdr:nvGraphicFramePr>
        <xdr:cNvPr id="8" name="Chart 7">
          <a:extLst>
            <a:ext uri="{FF2B5EF4-FFF2-40B4-BE49-F238E27FC236}">
              <a16:creationId xmlns:a16="http://schemas.microsoft.com/office/drawing/2014/main" id="{C6AE895F-7952-40BF-A8C3-55703C895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62</xdr:row>
      <xdr:rowOff>118110</xdr:rowOff>
    </xdr:from>
    <xdr:to>
      <xdr:col>2</xdr:col>
      <xdr:colOff>1249680</xdr:colOff>
      <xdr:row>77</xdr:row>
      <xdr:rowOff>118110</xdr:rowOff>
    </xdr:to>
    <xdr:graphicFrame macro="">
      <xdr:nvGraphicFramePr>
        <xdr:cNvPr id="9" name="Chart 8">
          <a:extLst>
            <a:ext uri="{FF2B5EF4-FFF2-40B4-BE49-F238E27FC236}">
              <a16:creationId xmlns:a16="http://schemas.microsoft.com/office/drawing/2014/main" id="{C916D368-8AEC-49E2-BF45-3E861C8795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373380</xdr:colOff>
      <xdr:row>62</xdr:row>
      <xdr:rowOff>167640</xdr:rowOff>
    </xdr:from>
    <xdr:to>
      <xdr:col>4</xdr:col>
      <xdr:colOff>28575</xdr:colOff>
      <xdr:row>67</xdr:row>
      <xdr:rowOff>144780</xdr:rowOff>
    </xdr:to>
    <mc:AlternateContent xmlns:mc="http://schemas.openxmlformats.org/markup-compatibility/2006" xmlns:a14="http://schemas.microsoft.com/office/drawing/2010/main">
      <mc:Choice Requires="a14">
        <xdr:graphicFrame macro="">
          <xdr:nvGraphicFramePr>
            <xdr:cNvPr id="10" name="Shipment_Details (2).SH_DOMAIN">
              <a:extLst>
                <a:ext uri="{FF2B5EF4-FFF2-40B4-BE49-F238E27FC236}">
                  <a16:creationId xmlns:a16="http://schemas.microsoft.com/office/drawing/2014/main" id="{19CB9E3E-43E5-4229-AACB-F9C3F4CB258C}"/>
                </a:ext>
              </a:extLst>
            </xdr:cNvPr>
            <xdr:cNvGraphicFramePr/>
          </xdr:nvGraphicFramePr>
          <xdr:xfrm>
            <a:off x="0" y="0"/>
            <a:ext cx="0" cy="0"/>
          </xdr:xfrm>
          <a:graphic>
            <a:graphicData uri="http://schemas.microsoft.com/office/drawing/2010/slicer">
              <sle:slicer xmlns:sle="http://schemas.microsoft.com/office/drawing/2010/slicer" name="Shipment_Details (2).SH_DOMAIN"/>
            </a:graphicData>
          </a:graphic>
        </xdr:graphicFrame>
      </mc:Choice>
      <mc:Fallback xmlns="">
        <xdr:sp macro="" textlink="">
          <xdr:nvSpPr>
            <xdr:cNvPr id="0" name=""/>
            <xdr:cNvSpPr>
              <a:spLocks noTextEdit="1"/>
            </xdr:cNvSpPr>
          </xdr:nvSpPr>
          <xdr:spPr>
            <a:xfrm>
              <a:off x="3878580" y="12778740"/>
              <a:ext cx="1826895" cy="2773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101</xdr:row>
      <xdr:rowOff>0</xdr:rowOff>
    </xdr:from>
    <xdr:to>
      <xdr:col>2</xdr:col>
      <xdr:colOff>15240</xdr:colOff>
      <xdr:row>120</xdr:row>
      <xdr:rowOff>9525</xdr:rowOff>
    </xdr:to>
    <xdr:graphicFrame macro="">
      <xdr:nvGraphicFramePr>
        <xdr:cNvPr id="11" name="Chart 10">
          <a:extLst>
            <a:ext uri="{FF2B5EF4-FFF2-40B4-BE49-F238E27FC236}">
              <a16:creationId xmlns:a16="http://schemas.microsoft.com/office/drawing/2014/main" id="{6A0F7A3E-98FC-475C-B642-F570EB88A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175260</xdr:colOff>
      <xdr:row>101</xdr:row>
      <xdr:rowOff>34290</xdr:rowOff>
    </xdr:from>
    <xdr:to>
      <xdr:col>4</xdr:col>
      <xdr:colOff>2525940</xdr:colOff>
      <xdr:row>120</xdr:row>
      <xdr:rowOff>60960</xdr:rowOff>
    </xdr:to>
    <xdr:graphicFrame macro="">
      <xdr:nvGraphicFramePr>
        <xdr:cNvPr id="25" name="Chart 24">
          <a:extLst>
            <a:ext uri="{FF2B5EF4-FFF2-40B4-BE49-F238E27FC236}">
              <a16:creationId xmlns:a16="http://schemas.microsoft.com/office/drawing/2014/main" id="{8B7AC8B5-130A-44B2-BC15-1A0AAAFFDE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2</xdr:col>
      <xdr:colOff>85725</xdr:colOff>
      <xdr:row>82</xdr:row>
      <xdr:rowOff>22860</xdr:rowOff>
    </xdr:from>
    <xdr:to>
      <xdr:col>4</xdr:col>
      <xdr:colOff>1735455</xdr:colOff>
      <xdr:row>100</xdr:row>
      <xdr:rowOff>123825</xdr:rowOff>
    </xdr:to>
    <mc:AlternateContent xmlns:mc="http://schemas.openxmlformats.org/markup-compatibility/2006" xmlns:tsle="http://schemas.microsoft.com/office/drawing/2012/timeslicer">
      <mc:Choice Requires="tsle">
        <xdr:graphicFrame macro="">
          <xdr:nvGraphicFramePr>
            <xdr:cNvPr id="26" name="Payment_Details4.Payment_Date">
              <a:extLst>
                <a:ext uri="{FF2B5EF4-FFF2-40B4-BE49-F238E27FC236}">
                  <a16:creationId xmlns:a16="http://schemas.microsoft.com/office/drawing/2014/main" id="{B14ECD59-3135-4CD7-A0E9-A81C01CC9BFC}"/>
                </a:ext>
              </a:extLst>
            </xdr:cNvPr>
            <xdr:cNvGraphicFramePr/>
          </xdr:nvGraphicFramePr>
          <xdr:xfrm>
            <a:off x="0" y="0"/>
            <a:ext cx="0" cy="0"/>
          </xdr:xfrm>
          <a:graphic>
            <a:graphicData uri="http://schemas.microsoft.com/office/drawing/2012/timeslicer">
              <tsle:timeslicer name="Payment_Details4.Payment_Date"/>
            </a:graphicData>
          </a:graphic>
        </xdr:graphicFrame>
      </mc:Choice>
      <mc:Fallback xmlns="">
        <xdr:sp macro="" textlink="">
          <xdr:nvSpPr>
            <xdr:cNvPr id="0" name=""/>
            <xdr:cNvSpPr>
              <a:spLocks noTextEdit="1"/>
            </xdr:cNvSpPr>
          </xdr:nvSpPr>
          <xdr:spPr>
            <a:xfrm>
              <a:off x="2821305" y="16291560"/>
              <a:ext cx="4591050" cy="1266825"/>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oneCellAnchor>
    <xdr:from>
      <xdr:col>5</xdr:col>
      <xdr:colOff>396240</xdr:colOff>
      <xdr:row>44</xdr:row>
      <xdr:rowOff>83820</xdr:rowOff>
    </xdr:from>
    <xdr:ext cx="184731" cy="264560"/>
    <xdr:sp macro="" textlink="">
      <xdr:nvSpPr>
        <xdr:cNvPr id="2" name="TextBox 1">
          <a:extLst>
            <a:ext uri="{FF2B5EF4-FFF2-40B4-BE49-F238E27FC236}">
              <a16:creationId xmlns:a16="http://schemas.microsoft.com/office/drawing/2014/main" id="{0EBDCF89-CEB7-CB2C-D447-0C6C05DE176C}"/>
            </a:ext>
          </a:extLst>
        </xdr:cNvPr>
        <xdr:cNvSpPr txBox="1"/>
      </xdr:nvSpPr>
      <xdr:spPr>
        <a:xfrm>
          <a:off x="8724900" y="83667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60387</xdr:colOff>
      <xdr:row>0</xdr:row>
      <xdr:rowOff>97912</xdr:rowOff>
    </xdr:from>
    <xdr:to>
      <xdr:col>2</xdr:col>
      <xdr:colOff>294968</xdr:colOff>
      <xdr:row>3</xdr:row>
      <xdr:rowOff>65549</xdr:rowOff>
    </xdr:to>
    <xdr:grpSp>
      <xdr:nvGrpSpPr>
        <xdr:cNvPr id="12" name="Group 11">
          <a:extLst>
            <a:ext uri="{FF2B5EF4-FFF2-40B4-BE49-F238E27FC236}">
              <a16:creationId xmlns:a16="http://schemas.microsoft.com/office/drawing/2014/main" id="{DA3CF8F3-2FBF-CC90-837D-35C2592FFD17}"/>
            </a:ext>
          </a:extLst>
        </xdr:cNvPr>
        <xdr:cNvGrpSpPr/>
      </xdr:nvGrpSpPr>
      <xdr:grpSpPr>
        <a:xfrm>
          <a:off x="60387" y="97912"/>
          <a:ext cx="1453781" cy="516277"/>
          <a:chOff x="213360" y="548640"/>
          <a:chExt cx="1402080" cy="1127760"/>
        </a:xfrm>
      </xdr:grpSpPr>
      <xdr:sp macro="" textlink="">
        <xdr:nvSpPr>
          <xdr:cNvPr id="10" name="TextBox 9">
            <a:extLst>
              <a:ext uri="{FF2B5EF4-FFF2-40B4-BE49-F238E27FC236}">
                <a16:creationId xmlns:a16="http://schemas.microsoft.com/office/drawing/2014/main" id="{27133294-4531-76C2-C365-77D10F84B61C}"/>
              </a:ext>
            </a:extLst>
          </xdr:cNvPr>
          <xdr:cNvSpPr txBox="1"/>
        </xdr:nvSpPr>
        <xdr:spPr>
          <a:xfrm>
            <a:off x="213360" y="548640"/>
            <a:ext cx="1402080" cy="36576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effectLst/>
                <a:latin typeface="+mn-lt"/>
                <a:cs typeface="Arial" panose="020B0604020202020204" pitchFamily="34" charset="0"/>
              </a:rPr>
              <a:t>Total</a:t>
            </a:r>
            <a:r>
              <a:rPr lang="en-US" sz="1400" b="1" baseline="0">
                <a:solidFill>
                  <a:schemeClr val="bg1"/>
                </a:solidFill>
                <a:effectLst/>
                <a:latin typeface="+mn-lt"/>
                <a:cs typeface="Arial" panose="020B0604020202020204" pitchFamily="34" charset="0"/>
              </a:rPr>
              <a:t> Customers</a:t>
            </a:r>
            <a:endParaRPr lang="en-US" sz="1400">
              <a:solidFill>
                <a:schemeClr val="bg1"/>
              </a:solidFill>
              <a:latin typeface="+mn-lt"/>
              <a:cs typeface="Arial" panose="020B0604020202020204" pitchFamily="34" charset="0"/>
            </a:endParaRPr>
          </a:p>
        </xdr:txBody>
      </xdr:sp>
      <xdr:sp macro="" textlink="pivot!A6">
        <xdr:nvSpPr>
          <xdr:cNvPr id="11" name="TextBox 10">
            <a:extLst>
              <a:ext uri="{FF2B5EF4-FFF2-40B4-BE49-F238E27FC236}">
                <a16:creationId xmlns:a16="http://schemas.microsoft.com/office/drawing/2014/main" id="{BB148101-5B7F-AB6E-F593-9337C90911BD}"/>
              </a:ext>
            </a:extLst>
          </xdr:cNvPr>
          <xdr:cNvSpPr txBox="1"/>
        </xdr:nvSpPr>
        <xdr:spPr>
          <a:xfrm>
            <a:off x="213360" y="914400"/>
            <a:ext cx="1402080" cy="76200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C6088D3-69B7-430F-855C-9AD9997417F1}" type="TxLink">
              <a:rPr lang="en-US" sz="1600" b="1" i="0" u="none" strike="noStrike">
                <a:solidFill>
                  <a:schemeClr val="bg1"/>
                </a:solidFill>
                <a:latin typeface="Calibri"/>
                <a:cs typeface="Calibri"/>
              </a:rPr>
              <a:t>200</a:t>
            </a:fld>
            <a:endParaRPr lang="en-US" sz="2400" b="0">
              <a:solidFill>
                <a:schemeClr val="bg1"/>
              </a:solidFill>
            </a:endParaRPr>
          </a:p>
        </xdr:txBody>
      </xdr:sp>
    </xdr:grpSp>
    <xdr:clientData/>
  </xdr:twoCellAnchor>
  <xdr:twoCellAnchor>
    <xdr:from>
      <xdr:col>0</xdr:col>
      <xdr:colOff>60960</xdr:colOff>
      <xdr:row>3</xdr:row>
      <xdr:rowOff>143059</xdr:rowOff>
    </xdr:from>
    <xdr:to>
      <xdr:col>6</xdr:col>
      <xdr:colOff>220980</xdr:colOff>
      <xdr:row>15</xdr:row>
      <xdr:rowOff>135439</xdr:rowOff>
    </xdr:to>
    <xdr:graphicFrame macro="">
      <xdr:nvGraphicFramePr>
        <xdr:cNvPr id="16" name="Chart 15">
          <a:extLst>
            <a:ext uri="{FF2B5EF4-FFF2-40B4-BE49-F238E27FC236}">
              <a16:creationId xmlns:a16="http://schemas.microsoft.com/office/drawing/2014/main" id="{C53FA21C-0E88-45C4-97FA-3EADF7CC7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44574</xdr:colOff>
      <xdr:row>16</xdr:row>
      <xdr:rowOff>30479</xdr:rowOff>
    </xdr:from>
    <xdr:to>
      <xdr:col>6</xdr:col>
      <xdr:colOff>204593</xdr:colOff>
      <xdr:row>28</xdr:row>
      <xdr:rowOff>30479</xdr:rowOff>
    </xdr:to>
    <xdr:graphicFrame macro="">
      <xdr:nvGraphicFramePr>
        <xdr:cNvPr id="17" name="Chart 16">
          <a:extLst>
            <a:ext uri="{FF2B5EF4-FFF2-40B4-BE49-F238E27FC236}">
              <a16:creationId xmlns:a16="http://schemas.microsoft.com/office/drawing/2014/main" id="{4B9CF559-3A66-4748-A0B9-1C0D41CCDD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547985</xdr:colOff>
      <xdr:row>0</xdr:row>
      <xdr:rowOff>105943</xdr:rowOff>
    </xdr:from>
    <xdr:to>
      <xdr:col>23</xdr:col>
      <xdr:colOff>383622</xdr:colOff>
      <xdr:row>3</xdr:row>
      <xdr:rowOff>166494</xdr:rowOff>
    </xdr:to>
    <mc:AlternateContent xmlns:mc="http://schemas.openxmlformats.org/markup-compatibility/2006">
      <mc:Choice xmlns:a14="http://schemas.microsoft.com/office/drawing/2010/main" Requires="a14">
        <xdr:graphicFrame macro="">
          <xdr:nvGraphicFramePr>
            <xdr:cNvPr id="18" name="C_TYPE 1">
              <a:extLst>
                <a:ext uri="{FF2B5EF4-FFF2-40B4-BE49-F238E27FC236}">
                  <a16:creationId xmlns:a16="http://schemas.microsoft.com/office/drawing/2014/main" id="{1A14C244-C149-4C57-A262-84AB9188A78A}"/>
                </a:ext>
              </a:extLst>
            </xdr:cNvPr>
            <xdr:cNvGraphicFramePr/>
          </xdr:nvGraphicFramePr>
          <xdr:xfrm>
            <a:off x="0" y="0"/>
            <a:ext cx="0" cy="0"/>
          </xdr:xfrm>
          <a:graphic>
            <a:graphicData uri="http://schemas.microsoft.com/office/drawing/2010/slicer">
              <sle:slicer xmlns:sle="http://schemas.microsoft.com/office/drawing/2010/slicer" name="C_TYPE 1"/>
            </a:graphicData>
          </a:graphic>
        </xdr:graphicFrame>
      </mc:Choice>
      <mc:Fallback>
        <xdr:sp macro="" textlink="">
          <xdr:nvSpPr>
            <xdr:cNvPr id="0" name=""/>
            <xdr:cNvSpPr>
              <a:spLocks noTextEdit="1"/>
            </xdr:cNvSpPr>
          </xdr:nvSpPr>
          <xdr:spPr>
            <a:xfrm>
              <a:off x="10911185" y="105943"/>
              <a:ext cx="3493237" cy="6091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379936</xdr:colOff>
      <xdr:row>0</xdr:row>
      <xdr:rowOff>97913</xdr:rowOff>
    </xdr:from>
    <xdr:to>
      <xdr:col>4</xdr:col>
      <xdr:colOff>294969</xdr:colOff>
      <xdr:row>3</xdr:row>
      <xdr:rowOff>81936</xdr:rowOff>
    </xdr:to>
    <xdr:grpSp>
      <xdr:nvGrpSpPr>
        <xdr:cNvPr id="13" name="Group 12">
          <a:extLst>
            <a:ext uri="{FF2B5EF4-FFF2-40B4-BE49-F238E27FC236}">
              <a16:creationId xmlns:a16="http://schemas.microsoft.com/office/drawing/2014/main" id="{BE9CD84B-4FFF-2C5B-4E52-9B788647140C}"/>
            </a:ext>
          </a:extLst>
        </xdr:cNvPr>
        <xdr:cNvGrpSpPr/>
      </xdr:nvGrpSpPr>
      <xdr:grpSpPr>
        <a:xfrm>
          <a:off x="1599136" y="97913"/>
          <a:ext cx="1134233" cy="532663"/>
          <a:chOff x="5377999" y="1048364"/>
          <a:chExt cx="1258365" cy="705792"/>
        </a:xfrm>
      </xdr:grpSpPr>
      <xdr:sp macro="" textlink="">
        <xdr:nvSpPr>
          <xdr:cNvPr id="20" name="TextBox 19">
            <a:extLst>
              <a:ext uri="{FF2B5EF4-FFF2-40B4-BE49-F238E27FC236}">
                <a16:creationId xmlns:a16="http://schemas.microsoft.com/office/drawing/2014/main" id="{1B9A1A21-9702-9591-6487-1C1A0BF07FCD}"/>
              </a:ext>
            </a:extLst>
          </xdr:cNvPr>
          <xdr:cNvSpPr txBox="1"/>
        </xdr:nvSpPr>
        <xdr:spPr>
          <a:xfrm>
            <a:off x="5377999" y="1048364"/>
            <a:ext cx="1258365" cy="22890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Total Shipment</a:t>
            </a:r>
          </a:p>
        </xdr:txBody>
      </xdr:sp>
      <xdr:sp macro="" textlink="pivot!A36">
        <xdr:nvSpPr>
          <xdr:cNvPr id="21" name="TextBox 20">
            <a:extLst>
              <a:ext uri="{FF2B5EF4-FFF2-40B4-BE49-F238E27FC236}">
                <a16:creationId xmlns:a16="http://schemas.microsoft.com/office/drawing/2014/main" id="{A19CEC10-77F7-AE27-B7EA-0CF80DE82A87}"/>
              </a:ext>
            </a:extLst>
          </xdr:cNvPr>
          <xdr:cNvSpPr txBox="1"/>
        </xdr:nvSpPr>
        <xdr:spPr>
          <a:xfrm>
            <a:off x="5377999" y="1277270"/>
            <a:ext cx="1258365" cy="47688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75FD346-3636-4D70-9572-9A8189A96608}" type="TxLink">
              <a:rPr lang="en-US" sz="2400" b="0" i="0" u="none" strike="noStrike">
                <a:solidFill>
                  <a:schemeClr val="bg1"/>
                </a:solidFill>
                <a:latin typeface="Calibri"/>
                <a:cs typeface="Calibri"/>
              </a:rPr>
              <a:pPr algn="ctr"/>
              <a:t>200</a:t>
            </a:fld>
            <a:endParaRPr lang="en-US" sz="2400" b="0" i="0" u="none" strike="noStrike">
              <a:solidFill>
                <a:schemeClr val="bg1"/>
              </a:solidFill>
              <a:latin typeface="Calibri"/>
              <a:cs typeface="Calibri"/>
            </a:endParaRPr>
          </a:p>
        </xdr:txBody>
      </xdr:sp>
    </xdr:grpSp>
    <xdr:clientData/>
  </xdr:twoCellAnchor>
  <xdr:twoCellAnchor>
    <xdr:from>
      <xdr:col>4</xdr:col>
      <xdr:colOff>355353</xdr:colOff>
      <xdr:row>0</xdr:row>
      <xdr:rowOff>97912</xdr:rowOff>
    </xdr:from>
    <xdr:to>
      <xdr:col>7</xdr:col>
      <xdr:colOff>65548</xdr:colOff>
      <xdr:row>3</xdr:row>
      <xdr:rowOff>90130</xdr:rowOff>
    </xdr:to>
    <xdr:grpSp>
      <xdr:nvGrpSpPr>
        <xdr:cNvPr id="36" name="Group 35">
          <a:extLst>
            <a:ext uri="{FF2B5EF4-FFF2-40B4-BE49-F238E27FC236}">
              <a16:creationId xmlns:a16="http://schemas.microsoft.com/office/drawing/2014/main" id="{20D6AE0D-278D-2527-4364-2AEA9DDC6B37}"/>
            </a:ext>
          </a:extLst>
        </xdr:cNvPr>
        <xdr:cNvGrpSpPr/>
      </xdr:nvGrpSpPr>
      <xdr:grpSpPr>
        <a:xfrm>
          <a:off x="2793753" y="97912"/>
          <a:ext cx="1538995" cy="540858"/>
          <a:chOff x="2878966" y="458428"/>
          <a:chExt cx="1529163" cy="532992"/>
        </a:xfrm>
      </xdr:grpSpPr>
      <xdr:sp macro="" textlink="">
        <xdr:nvSpPr>
          <xdr:cNvPr id="23" name="TextBox 22">
            <a:extLst>
              <a:ext uri="{FF2B5EF4-FFF2-40B4-BE49-F238E27FC236}">
                <a16:creationId xmlns:a16="http://schemas.microsoft.com/office/drawing/2014/main" id="{E4A570B3-0814-B2F6-F0E8-7C7DE9F6BA14}"/>
              </a:ext>
            </a:extLst>
          </xdr:cNvPr>
          <xdr:cNvSpPr txBox="1"/>
        </xdr:nvSpPr>
        <xdr:spPr>
          <a:xfrm>
            <a:off x="2878966" y="458428"/>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Avg</a:t>
            </a:r>
            <a:r>
              <a:rPr lang="en-US" sz="1200" baseline="0">
                <a:solidFill>
                  <a:schemeClr val="bg1"/>
                </a:solidFill>
                <a:latin typeface="+mn-lt"/>
                <a:cs typeface="Arial" panose="020B0604020202020204" pitchFamily="34" charset="0"/>
              </a:rPr>
              <a:t> delivery duration</a:t>
            </a:r>
            <a:endParaRPr lang="en-US" sz="1200">
              <a:solidFill>
                <a:schemeClr val="bg1"/>
              </a:solidFill>
              <a:latin typeface="+mn-lt"/>
              <a:cs typeface="Arial" panose="020B0604020202020204" pitchFamily="34" charset="0"/>
            </a:endParaRPr>
          </a:p>
        </xdr:txBody>
      </xdr:sp>
      <xdr:sp macro="" textlink="pivot!B36">
        <xdr:nvSpPr>
          <xdr:cNvPr id="24" name="TextBox 23">
            <a:extLst>
              <a:ext uri="{FF2B5EF4-FFF2-40B4-BE49-F238E27FC236}">
                <a16:creationId xmlns:a16="http://schemas.microsoft.com/office/drawing/2014/main" id="{CF882BEE-56D8-700E-E4B1-59AC0AC54F51}"/>
              </a:ext>
            </a:extLst>
          </xdr:cNvPr>
          <xdr:cNvSpPr txBox="1"/>
        </xdr:nvSpPr>
        <xdr:spPr>
          <a:xfrm>
            <a:off x="2878966" y="631291"/>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8ACEDE4-0166-4D72-B88E-7FE6DBC75A78}" type="TxLink">
              <a:rPr lang="en-US" sz="2400" b="0" i="0" u="none" strike="noStrike">
                <a:solidFill>
                  <a:schemeClr val="bg1"/>
                </a:solidFill>
                <a:latin typeface="Calibri"/>
                <a:cs typeface="Calibri"/>
              </a:rPr>
              <a:pPr algn="ctr"/>
              <a:t>3.44318</a:t>
            </a:fld>
            <a:endParaRPr lang="en-US" sz="2400" b="0" i="0" u="none" strike="noStrike">
              <a:solidFill>
                <a:schemeClr val="bg1"/>
              </a:solidFill>
              <a:latin typeface="Calibri"/>
              <a:cs typeface="Calibri"/>
            </a:endParaRPr>
          </a:p>
        </xdr:txBody>
      </xdr:sp>
    </xdr:grpSp>
    <xdr:clientData/>
  </xdr:twoCellAnchor>
  <xdr:twoCellAnchor>
    <xdr:from>
      <xdr:col>6</xdr:col>
      <xdr:colOff>277106</xdr:colOff>
      <xdr:row>16</xdr:row>
      <xdr:rowOff>49161</xdr:rowOff>
    </xdr:from>
    <xdr:to>
      <xdr:col>9</xdr:col>
      <xdr:colOff>491614</xdr:colOff>
      <xdr:row>28</xdr:row>
      <xdr:rowOff>57354</xdr:rowOff>
    </xdr:to>
    <xdr:grpSp>
      <xdr:nvGrpSpPr>
        <xdr:cNvPr id="58" name="Group 57">
          <a:extLst>
            <a:ext uri="{FF2B5EF4-FFF2-40B4-BE49-F238E27FC236}">
              <a16:creationId xmlns:a16="http://schemas.microsoft.com/office/drawing/2014/main" id="{DB8F2A76-F000-4EB0-6E24-786713E24463}"/>
            </a:ext>
          </a:extLst>
        </xdr:cNvPr>
        <xdr:cNvGrpSpPr/>
      </xdr:nvGrpSpPr>
      <xdr:grpSpPr>
        <a:xfrm>
          <a:off x="3934706" y="2975241"/>
          <a:ext cx="2043308" cy="2202753"/>
          <a:chOff x="4087105" y="1220839"/>
          <a:chExt cx="2077394" cy="1728838"/>
        </a:xfrm>
      </xdr:grpSpPr>
      <xdr:sp macro="" textlink="">
        <xdr:nvSpPr>
          <xdr:cNvPr id="33" name="TextBox 32">
            <a:extLst>
              <a:ext uri="{FF2B5EF4-FFF2-40B4-BE49-F238E27FC236}">
                <a16:creationId xmlns:a16="http://schemas.microsoft.com/office/drawing/2014/main" id="{55AED986-A6DC-C5DD-FA07-CBD01507B18A}"/>
              </a:ext>
            </a:extLst>
          </xdr:cNvPr>
          <xdr:cNvSpPr txBox="1"/>
        </xdr:nvSpPr>
        <xdr:spPr>
          <a:xfrm>
            <a:off x="4087105" y="1220839"/>
            <a:ext cx="1042058" cy="36051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baseline="0">
                <a:solidFill>
                  <a:schemeClr val="bg1"/>
                </a:solidFill>
              </a:rPr>
              <a:t>Top 5 Emp</a:t>
            </a:r>
            <a:endParaRPr lang="en-US">
              <a:solidFill>
                <a:schemeClr val="bg1"/>
              </a:solidFill>
            </a:endParaRPr>
          </a:p>
        </xdr:txBody>
      </xdr:sp>
      <xdr:sp macro="" textlink="pivot!A42">
        <xdr:nvSpPr>
          <xdr:cNvPr id="34" name="TextBox 33">
            <a:extLst>
              <a:ext uri="{FF2B5EF4-FFF2-40B4-BE49-F238E27FC236}">
                <a16:creationId xmlns:a16="http://schemas.microsoft.com/office/drawing/2014/main" id="{761B94DB-24E2-44E7-B356-00B5E5A848F9}"/>
              </a:ext>
            </a:extLst>
          </xdr:cNvPr>
          <xdr:cNvSpPr txBox="1"/>
        </xdr:nvSpPr>
        <xdr:spPr>
          <a:xfrm>
            <a:off x="4087106" y="1499420"/>
            <a:ext cx="104205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FE31389-2401-44B6-BADB-204B893D95EA}" type="TxLink">
              <a:rPr lang="en-US" sz="1100" b="0" i="0" u="none" strike="noStrike">
                <a:solidFill>
                  <a:schemeClr val="bg1"/>
                </a:solidFill>
                <a:latin typeface="Calibri"/>
                <a:cs typeface="Calibri"/>
              </a:rPr>
              <a:pPr algn="ctr"/>
              <a:t>Ryan</a:t>
            </a:fld>
            <a:endParaRPr lang="en-US" sz="1200">
              <a:solidFill>
                <a:schemeClr val="bg1"/>
              </a:solidFill>
              <a:latin typeface="+mn-lt"/>
              <a:cs typeface="Arial" panose="020B0604020202020204" pitchFamily="34" charset="0"/>
            </a:endParaRPr>
          </a:p>
        </xdr:txBody>
      </xdr:sp>
      <xdr:sp macro="" textlink="pivot!A44">
        <xdr:nvSpPr>
          <xdr:cNvPr id="35" name="TextBox 34">
            <a:extLst>
              <a:ext uri="{FF2B5EF4-FFF2-40B4-BE49-F238E27FC236}">
                <a16:creationId xmlns:a16="http://schemas.microsoft.com/office/drawing/2014/main" id="{B9DF408F-4943-7FD4-DEF3-59C57CC5967C}"/>
              </a:ext>
            </a:extLst>
          </xdr:cNvPr>
          <xdr:cNvSpPr txBox="1"/>
        </xdr:nvSpPr>
        <xdr:spPr>
          <a:xfrm>
            <a:off x="4087106" y="1786195"/>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C7141C2-DB7B-446C-AECD-28D37578B5A2}" type="TxLink">
              <a:rPr lang="en-US" sz="1100" b="0" i="0" u="none" strike="noStrike">
                <a:solidFill>
                  <a:schemeClr val="bg1"/>
                </a:solidFill>
                <a:latin typeface="Calibri"/>
                <a:cs typeface="Calibri"/>
              </a:rPr>
              <a:pPr algn="ctr"/>
              <a:t>Francis</a:t>
            </a:fld>
            <a:endParaRPr lang="en-US" sz="1200">
              <a:solidFill>
                <a:schemeClr val="bg1"/>
              </a:solidFill>
              <a:latin typeface="+mn-lt"/>
              <a:cs typeface="Arial" panose="020B0604020202020204" pitchFamily="34" charset="0"/>
            </a:endParaRPr>
          </a:p>
        </xdr:txBody>
      </xdr:sp>
      <xdr:sp macro="" textlink="pivot!A46">
        <xdr:nvSpPr>
          <xdr:cNvPr id="40" name="TextBox 39">
            <a:extLst>
              <a:ext uri="{FF2B5EF4-FFF2-40B4-BE49-F238E27FC236}">
                <a16:creationId xmlns:a16="http://schemas.microsoft.com/office/drawing/2014/main" id="{1B3ADC70-46E3-4290-F033-2196CFDE140C}"/>
              </a:ext>
            </a:extLst>
          </xdr:cNvPr>
          <xdr:cNvSpPr txBox="1"/>
        </xdr:nvSpPr>
        <xdr:spPr>
          <a:xfrm>
            <a:off x="4087106" y="2064776"/>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B699F6BC-14DF-44BB-B1B3-9AD627EC533C}" type="TxLink">
              <a:rPr lang="en-US" sz="1100" b="0" i="0" u="none" strike="noStrike">
                <a:solidFill>
                  <a:schemeClr val="bg1"/>
                </a:solidFill>
                <a:latin typeface="Calibri"/>
                <a:cs typeface="Calibri"/>
              </a:rPr>
              <a:pPr algn="ctr"/>
              <a:t>Geraldine</a:t>
            </a:fld>
            <a:endParaRPr lang="en-US" sz="1200">
              <a:solidFill>
                <a:schemeClr val="bg1"/>
              </a:solidFill>
              <a:latin typeface="+mn-lt"/>
              <a:cs typeface="Arial" panose="020B0604020202020204" pitchFamily="34" charset="0"/>
            </a:endParaRPr>
          </a:p>
        </xdr:txBody>
      </xdr:sp>
      <xdr:sp macro="" textlink="pivot!A48">
        <xdr:nvSpPr>
          <xdr:cNvPr id="41" name="TextBox 40">
            <a:extLst>
              <a:ext uri="{FF2B5EF4-FFF2-40B4-BE49-F238E27FC236}">
                <a16:creationId xmlns:a16="http://schemas.microsoft.com/office/drawing/2014/main" id="{FFACB44D-7018-052C-1151-2CD0EAA899E1}"/>
              </a:ext>
            </a:extLst>
          </xdr:cNvPr>
          <xdr:cNvSpPr txBox="1"/>
        </xdr:nvSpPr>
        <xdr:spPr>
          <a:xfrm>
            <a:off x="4087106" y="2335164"/>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DDED47-AEFD-49A2-9416-98D2B7872A55}" type="TxLink">
              <a:rPr lang="en-US" sz="1100" b="0" i="0" u="none" strike="noStrike">
                <a:solidFill>
                  <a:schemeClr val="bg1"/>
                </a:solidFill>
                <a:latin typeface="Calibri"/>
                <a:cs typeface="Calibri"/>
              </a:rPr>
              <a:pPr algn="ctr"/>
              <a:t>Holli</a:t>
            </a:fld>
            <a:endParaRPr lang="en-US" sz="1200">
              <a:solidFill>
                <a:schemeClr val="bg1"/>
              </a:solidFill>
              <a:latin typeface="+mn-lt"/>
              <a:cs typeface="Arial" panose="020B0604020202020204" pitchFamily="34" charset="0"/>
            </a:endParaRPr>
          </a:p>
        </xdr:txBody>
      </xdr:sp>
      <xdr:sp macro="" textlink="pivot!A50">
        <xdr:nvSpPr>
          <xdr:cNvPr id="42" name="TextBox 41">
            <a:extLst>
              <a:ext uri="{FF2B5EF4-FFF2-40B4-BE49-F238E27FC236}">
                <a16:creationId xmlns:a16="http://schemas.microsoft.com/office/drawing/2014/main" id="{AB890BF8-FE72-8AB7-A5F1-1BD8EC2AFD51}"/>
              </a:ext>
            </a:extLst>
          </xdr:cNvPr>
          <xdr:cNvSpPr txBox="1"/>
        </xdr:nvSpPr>
        <xdr:spPr>
          <a:xfrm>
            <a:off x="4087106" y="2605554"/>
            <a:ext cx="1045006" cy="34412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BD03AD1-649B-4CCF-8399-9E4E5E2B9D0D}" type="TxLink">
              <a:rPr lang="en-US" sz="1100" b="0" i="0" u="none" strike="noStrike">
                <a:solidFill>
                  <a:schemeClr val="bg1"/>
                </a:solidFill>
                <a:latin typeface="Calibri"/>
                <a:cs typeface="Calibri"/>
              </a:rPr>
              <a:pPr algn="ctr"/>
              <a:t>Johnnie</a:t>
            </a:fld>
            <a:endParaRPr lang="en-US" sz="1200">
              <a:solidFill>
                <a:schemeClr val="bg1"/>
              </a:solidFill>
              <a:latin typeface="+mn-lt"/>
              <a:cs typeface="Arial" panose="020B0604020202020204" pitchFamily="34" charset="0"/>
            </a:endParaRPr>
          </a:p>
        </xdr:txBody>
      </xdr:sp>
      <xdr:sp macro="" textlink="">
        <xdr:nvSpPr>
          <xdr:cNvPr id="52" name="TextBox 51">
            <a:extLst>
              <a:ext uri="{FF2B5EF4-FFF2-40B4-BE49-F238E27FC236}">
                <a16:creationId xmlns:a16="http://schemas.microsoft.com/office/drawing/2014/main" id="{4C9A1A3E-8DE4-0335-1DEE-E899D6B7B251}"/>
              </a:ext>
            </a:extLst>
          </xdr:cNvPr>
          <xdr:cNvSpPr txBox="1"/>
        </xdr:nvSpPr>
        <xdr:spPr>
          <a:xfrm>
            <a:off x="5119490" y="1220839"/>
            <a:ext cx="1042058" cy="360516"/>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solidFill>
                  <a:schemeClr val="bg1"/>
                </a:solidFill>
              </a:rPr>
              <a:t>AVG</a:t>
            </a:r>
            <a:r>
              <a:rPr lang="en-US" baseline="0">
                <a:solidFill>
                  <a:schemeClr val="bg1"/>
                </a:solidFill>
              </a:rPr>
              <a:t> Efficiency</a:t>
            </a:r>
            <a:endParaRPr lang="en-US">
              <a:solidFill>
                <a:schemeClr val="bg1"/>
              </a:solidFill>
            </a:endParaRPr>
          </a:p>
        </xdr:txBody>
      </xdr:sp>
      <xdr:sp macro="" textlink="pivot!B42">
        <xdr:nvSpPr>
          <xdr:cNvPr id="53" name="TextBox 52">
            <a:extLst>
              <a:ext uri="{FF2B5EF4-FFF2-40B4-BE49-F238E27FC236}">
                <a16:creationId xmlns:a16="http://schemas.microsoft.com/office/drawing/2014/main" id="{764A6BD2-B397-CDAB-DC72-A80AAC2CF082}"/>
              </a:ext>
            </a:extLst>
          </xdr:cNvPr>
          <xdr:cNvSpPr txBox="1"/>
        </xdr:nvSpPr>
        <xdr:spPr>
          <a:xfrm>
            <a:off x="5119493" y="1499420"/>
            <a:ext cx="104205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8F270A2-C0F5-4500-BE9E-F7875A12F022}" type="TxLink">
              <a:rPr lang="en-US" sz="1100" b="0" i="0" u="none" strike="noStrike">
                <a:solidFill>
                  <a:schemeClr val="bg1"/>
                </a:solidFill>
                <a:latin typeface="Calibri"/>
                <a:cs typeface="Calibri"/>
              </a:rPr>
              <a:pPr algn="ctr"/>
              <a:t>1.75</a:t>
            </a:fld>
            <a:endParaRPr lang="en-US" sz="1200">
              <a:solidFill>
                <a:schemeClr val="bg1"/>
              </a:solidFill>
              <a:latin typeface="+mn-lt"/>
              <a:cs typeface="Arial" panose="020B0604020202020204" pitchFamily="34" charset="0"/>
            </a:endParaRPr>
          </a:p>
        </xdr:txBody>
      </xdr:sp>
      <xdr:sp macro="" textlink="pivot!B44">
        <xdr:nvSpPr>
          <xdr:cNvPr id="54" name="TextBox 53">
            <a:extLst>
              <a:ext uri="{FF2B5EF4-FFF2-40B4-BE49-F238E27FC236}">
                <a16:creationId xmlns:a16="http://schemas.microsoft.com/office/drawing/2014/main" id="{D643D830-6203-D855-4897-57F66864BE48}"/>
              </a:ext>
            </a:extLst>
          </xdr:cNvPr>
          <xdr:cNvSpPr txBox="1"/>
        </xdr:nvSpPr>
        <xdr:spPr>
          <a:xfrm>
            <a:off x="5119493" y="1786195"/>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63DAAFB-6EF8-4D0F-97F9-F40981617D9B}" type="TxLink">
              <a:rPr lang="en-US" sz="1100" b="0" i="0" u="none" strike="noStrike">
                <a:solidFill>
                  <a:schemeClr val="bg1"/>
                </a:solidFill>
                <a:latin typeface="Calibri"/>
                <a:cs typeface="Calibri"/>
              </a:rPr>
              <a:pPr algn="ctr"/>
              <a:t>1.153846154</a:t>
            </a:fld>
            <a:endParaRPr lang="en-US" sz="1200">
              <a:solidFill>
                <a:schemeClr val="bg1"/>
              </a:solidFill>
              <a:latin typeface="+mn-lt"/>
              <a:cs typeface="Arial" panose="020B0604020202020204" pitchFamily="34" charset="0"/>
            </a:endParaRPr>
          </a:p>
        </xdr:txBody>
      </xdr:sp>
      <xdr:sp macro="" textlink="pivot!B46">
        <xdr:nvSpPr>
          <xdr:cNvPr id="55" name="TextBox 54">
            <a:extLst>
              <a:ext uri="{FF2B5EF4-FFF2-40B4-BE49-F238E27FC236}">
                <a16:creationId xmlns:a16="http://schemas.microsoft.com/office/drawing/2014/main" id="{03DB13A1-06C1-5C22-A7A9-2BFD2565F2E1}"/>
              </a:ext>
            </a:extLst>
          </xdr:cNvPr>
          <xdr:cNvSpPr txBox="1"/>
        </xdr:nvSpPr>
        <xdr:spPr>
          <a:xfrm>
            <a:off x="5119493" y="2064776"/>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415C684-CD44-45C3-ADC4-BC7DC460F127}" type="TxLink">
              <a:rPr lang="en-US" sz="1100" b="0" i="0" u="none" strike="noStrike">
                <a:solidFill>
                  <a:schemeClr val="bg1"/>
                </a:solidFill>
                <a:latin typeface="Calibri"/>
                <a:cs typeface="Calibri"/>
              </a:rPr>
              <a:pPr algn="ctr"/>
              <a:t>0.974509804</a:t>
            </a:fld>
            <a:endParaRPr lang="en-US" sz="1200">
              <a:solidFill>
                <a:schemeClr val="bg1"/>
              </a:solidFill>
              <a:latin typeface="+mn-lt"/>
              <a:cs typeface="Arial" panose="020B0604020202020204" pitchFamily="34" charset="0"/>
            </a:endParaRPr>
          </a:p>
        </xdr:txBody>
      </xdr:sp>
      <xdr:sp macro="" textlink="pivot!B48">
        <xdr:nvSpPr>
          <xdr:cNvPr id="56" name="TextBox 55">
            <a:extLst>
              <a:ext uri="{FF2B5EF4-FFF2-40B4-BE49-F238E27FC236}">
                <a16:creationId xmlns:a16="http://schemas.microsoft.com/office/drawing/2014/main" id="{522DA36E-4997-B7F1-BAEA-9546E347CF7D}"/>
              </a:ext>
            </a:extLst>
          </xdr:cNvPr>
          <xdr:cNvSpPr txBox="1"/>
        </xdr:nvSpPr>
        <xdr:spPr>
          <a:xfrm>
            <a:off x="5119493" y="2335164"/>
            <a:ext cx="1045006" cy="36051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CDEC24F-2470-4286-A861-C3698D2D9763}" type="TxLink">
              <a:rPr lang="en-US" sz="1100" b="0" i="0" u="none" strike="noStrike">
                <a:solidFill>
                  <a:schemeClr val="bg1"/>
                </a:solidFill>
                <a:latin typeface="Calibri"/>
                <a:cs typeface="Calibri"/>
              </a:rPr>
              <a:pPr algn="ctr"/>
              <a:t>0.950347567</a:t>
            </a:fld>
            <a:endParaRPr lang="en-US" sz="1200">
              <a:solidFill>
                <a:schemeClr val="bg1"/>
              </a:solidFill>
              <a:latin typeface="+mn-lt"/>
              <a:cs typeface="Arial" panose="020B0604020202020204" pitchFamily="34" charset="0"/>
            </a:endParaRPr>
          </a:p>
        </xdr:txBody>
      </xdr:sp>
      <xdr:sp macro="" textlink="pivot!B50">
        <xdr:nvSpPr>
          <xdr:cNvPr id="57" name="TextBox 56">
            <a:extLst>
              <a:ext uri="{FF2B5EF4-FFF2-40B4-BE49-F238E27FC236}">
                <a16:creationId xmlns:a16="http://schemas.microsoft.com/office/drawing/2014/main" id="{07644BC4-2F49-C522-D23D-DE356A07E13F}"/>
              </a:ext>
            </a:extLst>
          </xdr:cNvPr>
          <xdr:cNvSpPr txBox="1"/>
        </xdr:nvSpPr>
        <xdr:spPr>
          <a:xfrm>
            <a:off x="5119493" y="2605554"/>
            <a:ext cx="1045006" cy="344123"/>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B48C9C-C714-4252-8B20-A10AACA87522}" type="TxLink">
              <a:rPr lang="en-US" sz="1100" b="0" i="0" u="none" strike="noStrike">
                <a:solidFill>
                  <a:schemeClr val="bg1"/>
                </a:solidFill>
                <a:latin typeface="Calibri"/>
                <a:cs typeface="Calibri"/>
              </a:rPr>
              <a:pPr algn="ctr"/>
              <a:t>0.92</a:t>
            </a:fld>
            <a:endParaRPr lang="en-US" sz="1200">
              <a:solidFill>
                <a:schemeClr val="bg1"/>
              </a:solidFill>
              <a:latin typeface="+mn-lt"/>
              <a:cs typeface="Arial" panose="020B0604020202020204" pitchFamily="34" charset="0"/>
            </a:endParaRPr>
          </a:p>
        </xdr:txBody>
      </xdr:sp>
    </xdr:grpSp>
    <xdr:clientData/>
  </xdr:twoCellAnchor>
  <xdr:twoCellAnchor editAs="oneCell">
    <xdr:from>
      <xdr:col>17</xdr:col>
      <xdr:colOff>287922</xdr:colOff>
      <xdr:row>16</xdr:row>
      <xdr:rowOff>79641</xdr:rowOff>
    </xdr:from>
    <xdr:to>
      <xdr:col>20</xdr:col>
      <xdr:colOff>449579</xdr:colOff>
      <xdr:row>28</xdr:row>
      <xdr:rowOff>99060</xdr:rowOff>
    </xdr:to>
    <mc:AlternateContent xmlns:mc="http://schemas.openxmlformats.org/markup-compatibility/2006">
      <mc:Choice xmlns:a14="http://schemas.microsoft.com/office/drawing/2010/main" Requires="a14">
        <xdr:graphicFrame macro="">
          <xdr:nvGraphicFramePr>
            <xdr:cNvPr id="5" name="Shipment_Details (2).SH_CONTENT 2">
              <a:extLst>
                <a:ext uri="{FF2B5EF4-FFF2-40B4-BE49-F238E27FC236}">
                  <a16:creationId xmlns:a16="http://schemas.microsoft.com/office/drawing/2014/main" id="{72B7718A-CB96-4CA0-9572-F29202D7AA65}"/>
                </a:ext>
              </a:extLst>
            </xdr:cNvPr>
            <xdr:cNvGraphicFramePr/>
          </xdr:nvGraphicFramePr>
          <xdr:xfrm>
            <a:off x="0" y="0"/>
            <a:ext cx="0" cy="0"/>
          </xdr:xfrm>
          <a:graphic>
            <a:graphicData uri="http://schemas.microsoft.com/office/drawing/2010/slicer">
              <sle:slicer xmlns:sle="http://schemas.microsoft.com/office/drawing/2010/slicer" name="Shipment_Details (2).SH_CONTENT 2"/>
            </a:graphicData>
          </a:graphic>
        </xdr:graphicFrame>
      </mc:Choice>
      <mc:Fallback>
        <xdr:sp macro="" textlink="">
          <xdr:nvSpPr>
            <xdr:cNvPr id="0" name=""/>
            <xdr:cNvSpPr>
              <a:spLocks noTextEdit="1"/>
            </xdr:cNvSpPr>
          </xdr:nvSpPr>
          <xdr:spPr>
            <a:xfrm>
              <a:off x="10651122" y="3005721"/>
              <a:ext cx="1990457" cy="22139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441960</xdr:colOff>
      <xdr:row>11</xdr:row>
      <xdr:rowOff>59075</xdr:rowOff>
    </xdr:from>
    <xdr:to>
      <xdr:col>23</xdr:col>
      <xdr:colOff>381000</xdr:colOff>
      <xdr:row>28</xdr:row>
      <xdr:rowOff>76200</xdr:rowOff>
    </xdr:to>
    <mc:AlternateContent xmlns:mc="http://schemas.openxmlformats.org/markup-compatibility/2006">
      <mc:Choice xmlns:a14="http://schemas.microsoft.com/office/drawing/2010/main" Requires="a14">
        <xdr:graphicFrame macro="">
          <xdr:nvGraphicFramePr>
            <xdr:cNvPr id="6" name="Employee DESIGNATION 1">
              <a:extLst>
                <a:ext uri="{FF2B5EF4-FFF2-40B4-BE49-F238E27FC236}">
                  <a16:creationId xmlns:a16="http://schemas.microsoft.com/office/drawing/2014/main" id="{458348B1-7E05-46B4-B8C8-DB558CF9195F}"/>
                </a:ext>
              </a:extLst>
            </xdr:cNvPr>
            <xdr:cNvGraphicFramePr/>
          </xdr:nvGraphicFramePr>
          <xdr:xfrm>
            <a:off x="0" y="0"/>
            <a:ext cx="0" cy="0"/>
          </xdr:xfrm>
          <a:graphic>
            <a:graphicData uri="http://schemas.microsoft.com/office/drawing/2010/slicer">
              <sle:slicer xmlns:sle="http://schemas.microsoft.com/office/drawing/2010/slicer" name="Employee DESIGNATION 1"/>
            </a:graphicData>
          </a:graphic>
        </xdr:graphicFrame>
      </mc:Choice>
      <mc:Fallback>
        <xdr:sp macro="" textlink="">
          <xdr:nvSpPr>
            <xdr:cNvPr id="0" name=""/>
            <xdr:cNvSpPr>
              <a:spLocks noTextEdit="1"/>
            </xdr:cNvSpPr>
          </xdr:nvSpPr>
          <xdr:spPr>
            <a:xfrm>
              <a:off x="12633960" y="2070755"/>
              <a:ext cx="1767840" cy="31260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207855</xdr:colOff>
      <xdr:row>0</xdr:row>
      <xdr:rowOff>122492</xdr:rowOff>
    </xdr:from>
    <xdr:to>
      <xdr:col>17</xdr:col>
      <xdr:colOff>524373</xdr:colOff>
      <xdr:row>3</xdr:row>
      <xdr:rowOff>114710</xdr:rowOff>
    </xdr:to>
    <xdr:grpSp>
      <xdr:nvGrpSpPr>
        <xdr:cNvPr id="39" name="Group 38">
          <a:extLst>
            <a:ext uri="{FF2B5EF4-FFF2-40B4-BE49-F238E27FC236}">
              <a16:creationId xmlns:a16="http://schemas.microsoft.com/office/drawing/2014/main" id="{64D28545-1C04-8AD1-9662-702DB9A58BD0}"/>
            </a:ext>
          </a:extLst>
        </xdr:cNvPr>
        <xdr:cNvGrpSpPr/>
      </xdr:nvGrpSpPr>
      <xdr:grpSpPr>
        <a:xfrm>
          <a:off x="9351855" y="122492"/>
          <a:ext cx="1535718" cy="540858"/>
          <a:chOff x="4484902" y="466621"/>
          <a:chExt cx="1529163" cy="532992"/>
        </a:xfrm>
      </xdr:grpSpPr>
      <xdr:sp macro="" textlink="">
        <xdr:nvSpPr>
          <xdr:cNvPr id="22" name="TextBox 21">
            <a:extLst>
              <a:ext uri="{FF2B5EF4-FFF2-40B4-BE49-F238E27FC236}">
                <a16:creationId xmlns:a16="http://schemas.microsoft.com/office/drawing/2014/main" id="{628FFAC5-C606-222B-4EA7-ABD8A3D4E8B4}"/>
              </a:ext>
            </a:extLst>
          </xdr:cNvPr>
          <xdr:cNvSpPr txBox="1"/>
        </xdr:nvSpPr>
        <xdr:spPr>
          <a:xfrm>
            <a:off x="4484902" y="466621"/>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Pending</a:t>
            </a:r>
            <a:r>
              <a:rPr lang="en-US" sz="1200" baseline="0">
                <a:solidFill>
                  <a:schemeClr val="bg1"/>
                </a:solidFill>
                <a:latin typeface="+mn-lt"/>
                <a:cs typeface="Arial" panose="020B0604020202020204" pitchFamily="34" charset="0"/>
              </a:rPr>
              <a:t> Ammount</a:t>
            </a:r>
            <a:endParaRPr lang="en-US" sz="1200">
              <a:solidFill>
                <a:schemeClr val="bg1"/>
              </a:solidFill>
              <a:latin typeface="+mn-lt"/>
              <a:cs typeface="Arial" panose="020B0604020202020204" pitchFamily="34" charset="0"/>
            </a:endParaRPr>
          </a:p>
        </xdr:txBody>
      </xdr:sp>
      <xdr:sp macro="" textlink="pivot!B86">
        <xdr:nvSpPr>
          <xdr:cNvPr id="26" name="TextBox 25">
            <a:extLst>
              <a:ext uri="{FF2B5EF4-FFF2-40B4-BE49-F238E27FC236}">
                <a16:creationId xmlns:a16="http://schemas.microsoft.com/office/drawing/2014/main" id="{31397A38-B4BA-5C7A-E572-D507AAD71363}"/>
              </a:ext>
            </a:extLst>
          </xdr:cNvPr>
          <xdr:cNvSpPr txBox="1"/>
        </xdr:nvSpPr>
        <xdr:spPr>
          <a:xfrm>
            <a:off x="4484902" y="639484"/>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2C1CF59-143C-4128-B5AD-E0CAAE87064F}" type="TxLink">
              <a:rPr lang="en-US" sz="1600" b="1" i="0" u="none" strike="noStrike">
                <a:solidFill>
                  <a:schemeClr val="bg1"/>
                </a:solidFill>
                <a:latin typeface="Calibri"/>
                <a:cs typeface="Calibri"/>
              </a:rPr>
              <a:t>4645041</a:t>
            </a:fld>
            <a:endParaRPr lang="en-US" sz="2400" b="0" i="0" u="none" strike="noStrike">
              <a:solidFill>
                <a:schemeClr val="bg1"/>
              </a:solidFill>
              <a:latin typeface="Calibri"/>
              <a:cs typeface="Calibri"/>
            </a:endParaRPr>
          </a:p>
        </xdr:txBody>
      </xdr:sp>
    </xdr:grpSp>
    <xdr:clientData/>
  </xdr:twoCellAnchor>
  <xdr:twoCellAnchor>
    <xdr:from>
      <xdr:col>7</xdr:col>
      <xdr:colOff>150514</xdr:colOff>
      <xdr:row>0</xdr:row>
      <xdr:rowOff>106106</xdr:rowOff>
    </xdr:from>
    <xdr:to>
      <xdr:col>9</xdr:col>
      <xdr:colOff>467032</xdr:colOff>
      <xdr:row>3</xdr:row>
      <xdr:rowOff>98324</xdr:rowOff>
    </xdr:to>
    <xdr:grpSp>
      <xdr:nvGrpSpPr>
        <xdr:cNvPr id="43" name="Group 42">
          <a:extLst>
            <a:ext uri="{FF2B5EF4-FFF2-40B4-BE49-F238E27FC236}">
              <a16:creationId xmlns:a16="http://schemas.microsoft.com/office/drawing/2014/main" id="{8CEBB2B5-C473-991C-7778-8997DCB83F78}"/>
            </a:ext>
          </a:extLst>
        </xdr:cNvPr>
        <xdr:cNvGrpSpPr/>
      </xdr:nvGrpSpPr>
      <xdr:grpSpPr>
        <a:xfrm>
          <a:off x="4417714" y="106106"/>
          <a:ext cx="1535718" cy="540858"/>
          <a:chOff x="6082643" y="466621"/>
          <a:chExt cx="1529163" cy="532992"/>
        </a:xfrm>
      </xdr:grpSpPr>
      <xdr:sp macro="" textlink="">
        <xdr:nvSpPr>
          <xdr:cNvPr id="27" name="TextBox 26">
            <a:extLst>
              <a:ext uri="{FF2B5EF4-FFF2-40B4-BE49-F238E27FC236}">
                <a16:creationId xmlns:a16="http://schemas.microsoft.com/office/drawing/2014/main" id="{496ED15D-A6EB-515D-F845-BA44BD19D709}"/>
              </a:ext>
            </a:extLst>
          </xdr:cNvPr>
          <xdr:cNvSpPr txBox="1"/>
        </xdr:nvSpPr>
        <xdr:spPr>
          <a:xfrm>
            <a:off x="6082643" y="466621"/>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Avg</a:t>
            </a:r>
            <a:r>
              <a:rPr lang="en-US" sz="1200" baseline="0">
                <a:solidFill>
                  <a:schemeClr val="bg1"/>
                </a:solidFill>
                <a:latin typeface="+mn-lt"/>
                <a:cs typeface="Arial" panose="020B0604020202020204" pitchFamily="34" charset="0"/>
              </a:rPr>
              <a:t> Ship. Weight</a:t>
            </a:r>
            <a:endParaRPr lang="en-US" sz="1200">
              <a:solidFill>
                <a:schemeClr val="bg1"/>
              </a:solidFill>
              <a:latin typeface="+mn-lt"/>
              <a:cs typeface="Arial" panose="020B0604020202020204" pitchFamily="34" charset="0"/>
            </a:endParaRPr>
          </a:p>
        </xdr:txBody>
      </xdr:sp>
      <xdr:sp macro="" textlink="pivot!B61">
        <xdr:nvSpPr>
          <xdr:cNvPr id="28" name="TextBox 27">
            <a:extLst>
              <a:ext uri="{FF2B5EF4-FFF2-40B4-BE49-F238E27FC236}">
                <a16:creationId xmlns:a16="http://schemas.microsoft.com/office/drawing/2014/main" id="{5AE039F6-67F7-63DD-DE2E-D95565763E2B}"/>
              </a:ext>
            </a:extLst>
          </xdr:cNvPr>
          <xdr:cNvSpPr txBox="1"/>
        </xdr:nvSpPr>
        <xdr:spPr>
          <a:xfrm>
            <a:off x="6082643" y="639484"/>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C385133-6E5D-4B56-B830-F4C7C01675C7}" type="TxLink">
              <a:rPr lang="en-US" sz="1600" b="1" i="0" u="none" strike="noStrike">
                <a:solidFill>
                  <a:schemeClr val="bg1"/>
                </a:solidFill>
                <a:latin typeface="Calibri"/>
                <a:cs typeface="Calibri"/>
              </a:rPr>
              <a:t>522.015</a:t>
            </a:fld>
            <a:endParaRPr lang="en-US" sz="2400" b="0" i="0" u="none" strike="noStrike">
              <a:solidFill>
                <a:schemeClr val="bg1"/>
              </a:solidFill>
              <a:latin typeface="Calibri"/>
              <a:cs typeface="Calibri"/>
            </a:endParaRPr>
          </a:p>
        </xdr:txBody>
      </xdr:sp>
    </xdr:grpSp>
    <xdr:clientData/>
  </xdr:twoCellAnchor>
  <xdr:twoCellAnchor>
    <xdr:from>
      <xdr:col>9</xdr:col>
      <xdr:colOff>535612</xdr:colOff>
      <xdr:row>0</xdr:row>
      <xdr:rowOff>106106</xdr:rowOff>
    </xdr:from>
    <xdr:to>
      <xdr:col>12</xdr:col>
      <xdr:colOff>245807</xdr:colOff>
      <xdr:row>3</xdr:row>
      <xdr:rowOff>98324</xdr:rowOff>
    </xdr:to>
    <xdr:grpSp>
      <xdr:nvGrpSpPr>
        <xdr:cNvPr id="44" name="Group 43">
          <a:extLst>
            <a:ext uri="{FF2B5EF4-FFF2-40B4-BE49-F238E27FC236}">
              <a16:creationId xmlns:a16="http://schemas.microsoft.com/office/drawing/2014/main" id="{AF62E21D-5845-C820-B011-404AA71FDE23}"/>
            </a:ext>
          </a:extLst>
        </xdr:cNvPr>
        <xdr:cNvGrpSpPr/>
      </xdr:nvGrpSpPr>
      <xdr:grpSpPr>
        <a:xfrm>
          <a:off x="6022012" y="106106"/>
          <a:ext cx="1538995" cy="540858"/>
          <a:chOff x="7688579" y="474815"/>
          <a:chExt cx="1529163" cy="532992"/>
        </a:xfrm>
      </xdr:grpSpPr>
      <xdr:sp macro="" textlink="">
        <xdr:nvSpPr>
          <xdr:cNvPr id="29" name="TextBox 28">
            <a:extLst>
              <a:ext uri="{FF2B5EF4-FFF2-40B4-BE49-F238E27FC236}">
                <a16:creationId xmlns:a16="http://schemas.microsoft.com/office/drawing/2014/main" id="{C6A83341-EB28-1239-2C54-958012197BCE}"/>
              </a:ext>
            </a:extLst>
          </xdr:cNvPr>
          <xdr:cNvSpPr txBox="1"/>
        </xdr:nvSpPr>
        <xdr:spPr>
          <a:xfrm>
            <a:off x="7688579" y="474815"/>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Shipment Efficiency</a:t>
            </a:r>
          </a:p>
        </xdr:txBody>
      </xdr:sp>
      <xdr:sp macro="" textlink="pivot!C61">
        <xdr:nvSpPr>
          <xdr:cNvPr id="30" name="TextBox 29">
            <a:extLst>
              <a:ext uri="{FF2B5EF4-FFF2-40B4-BE49-F238E27FC236}">
                <a16:creationId xmlns:a16="http://schemas.microsoft.com/office/drawing/2014/main" id="{610563D5-1AE2-A4C3-3790-E601E38D34E9}"/>
              </a:ext>
            </a:extLst>
          </xdr:cNvPr>
          <xdr:cNvSpPr txBox="1"/>
        </xdr:nvSpPr>
        <xdr:spPr>
          <a:xfrm>
            <a:off x="7688579" y="647678"/>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F5CB988-9EE1-4DBF-A7CD-C96FFE1DAD09}" type="TxLink">
              <a:rPr lang="en-US" sz="1600" b="1" i="0" u="none" strike="noStrike">
                <a:solidFill>
                  <a:schemeClr val="bg1"/>
                </a:solidFill>
                <a:latin typeface="Calibri"/>
                <a:cs typeface="Calibri"/>
              </a:rPr>
              <a:t>0.542684043</a:t>
            </a:fld>
            <a:endParaRPr lang="en-US" sz="2400" b="0" i="0" u="none" strike="noStrike">
              <a:solidFill>
                <a:schemeClr val="bg1"/>
              </a:solidFill>
              <a:latin typeface="Calibri"/>
              <a:cs typeface="Calibri"/>
            </a:endParaRPr>
          </a:p>
        </xdr:txBody>
      </xdr:sp>
    </xdr:grpSp>
    <xdr:clientData/>
  </xdr:twoCellAnchor>
  <xdr:twoCellAnchor>
    <xdr:from>
      <xdr:col>12</xdr:col>
      <xdr:colOff>363546</xdr:colOff>
      <xdr:row>0</xdr:row>
      <xdr:rowOff>106105</xdr:rowOff>
    </xdr:from>
    <xdr:to>
      <xdr:col>15</xdr:col>
      <xdr:colOff>73741</xdr:colOff>
      <xdr:row>3</xdr:row>
      <xdr:rowOff>98323</xdr:rowOff>
    </xdr:to>
    <xdr:grpSp>
      <xdr:nvGrpSpPr>
        <xdr:cNvPr id="45" name="Group 44">
          <a:extLst>
            <a:ext uri="{FF2B5EF4-FFF2-40B4-BE49-F238E27FC236}">
              <a16:creationId xmlns:a16="http://schemas.microsoft.com/office/drawing/2014/main" id="{353DD2B8-A553-C4FA-8C86-CE39A5942346}"/>
            </a:ext>
          </a:extLst>
        </xdr:cNvPr>
        <xdr:cNvGrpSpPr/>
      </xdr:nvGrpSpPr>
      <xdr:grpSpPr>
        <a:xfrm>
          <a:off x="7678746" y="106105"/>
          <a:ext cx="1538995" cy="540858"/>
          <a:chOff x="9327289" y="491202"/>
          <a:chExt cx="1529163" cy="532992"/>
        </a:xfrm>
      </xdr:grpSpPr>
      <xdr:sp macro="" textlink="">
        <xdr:nvSpPr>
          <xdr:cNvPr id="31" name="TextBox 30">
            <a:extLst>
              <a:ext uri="{FF2B5EF4-FFF2-40B4-BE49-F238E27FC236}">
                <a16:creationId xmlns:a16="http://schemas.microsoft.com/office/drawing/2014/main" id="{18BB74E2-E4FF-6988-7A20-5008EE3AAACC}"/>
              </a:ext>
            </a:extLst>
          </xdr:cNvPr>
          <xdr:cNvSpPr txBox="1"/>
        </xdr:nvSpPr>
        <xdr:spPr>
          <a:xfrm>
            <a:off x="9327289" y="491202"/>
            <a:ext cx="1529162" cy="173561"/>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solidFill>
                  <a:schemeClr val="bg1"/>
                </a:solidFill>
                <a:latin typeface="+mn-lt"/>
                <a:cs typeface="Arial" panose="020B0604020202020204" pitchFamily="34" charset="0"/>
              </a:rPr>
              <a:t>Total Ammount</a:t>
            </a:r>
          </a:p>
        </xdr:txBody>
      </xdr:sp>
      <xdr:sp macro="" textlink="pivot!A86">
        <xdr:nvSpPr>
          <xdr:cNvPr id="32" name="TextBox 31">
            <a:extLst>
              <a:ext uri="{FF2B5EF4-FFF2-40B4-BE49-F238E27FC236}">
                <a16:creationId xmlns:a16="http://schemas.microsoft.com/office/drawing/2014/main" id="{80B6BF27-E3AA-7134-5211-DE095410C6EE}"/>
              </a:ext>
            </a:extLst>
          </xdr:cNvPr>
          <xdr:cNvSpPr txBox="1"/>
        </xdr:nvSpPr>
        <xdr:spPr>
          <a:xfrm>
            <a:off x="9327289" y="664065"/>
            <a:ext cx="1529163" cy="360129"/>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E8D297-5943-43DA-9A49-15BD671D6E8B}" type="TxLink">
              <a:rPr lang="en-US" sz="1600" b="1" i="0" u="none" strike="noStrike">
                <a:solidFill>
                  <a:schemeClr val="bg1"/>
                </a:solidFill>
                <a:latin typeface="Calibri"/>
                <a:cs typeface="Calibri"/>
              </a:rPr>
              <a:t>9489109</a:t>
            </a:fld>
            <a:endParaRPr lang="en-US" sz="2400" b="0" i="0" u="none" strike="noStrike">
              <a:solidFill>
                <a:schemeClr val="bg1"/>
              </a:solidFill>
              <a:latin typeface="Calibri"/>
              <a:cs typeface="Calibri"/>
            </a:endParaRPr>
          </a:p>
        </xdr:txBody>
      </xdr:sp>
    </xdr:grpSp>
    <xdr:clientData/>
  </xdr:twoCellAnchor>
  <xdr:twoCellAnchor>
    <xdr:from>
      <xdr:col>6</xdr:col>
      <xdr:colOff>270388</xdr:colOff>
      <xdr:row>3</xdr:row>
      <xdr:rowOff>147484</xdr:rowOff>
    </xdr:from>
    <xdr:to>
      <xdr:col>12</xdr:col>
      <xdr:colOff>38100</xdr:colOff>
      <xdr:row>15</xdr:row>
      <xdr:rowOff>147483</xdr:rowOff>
    </xdr:to>
    <xdr:graphicFrame macro="">
      <xdr:nvGraphicFramePr>
        <xdr:cNvPr id="37" name="Chart 36">
          <a:extLst>
            <a:ext uri="{FF2B5EF4-FFF2-40B4-BE49-F238E27FC236}">
              <a16:creationId xmlns:a16="http://schemas.microsoft.com/office/drawing/2014/main" id="{4F0EA86B-7C24-43F2-A12E-EFCE5EB94D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373380</xdr:colOff>
      <xdr:row>11</xdr:row>
      <xdr:rowOff>114300</xdr:rowOff>
    </xdr:from>
    <xdr:to>
      <xdr:col>20</xdr:col>
      <xdr:colOff>441960</xdr:colOff>
      <xdr:row>16</xdr:row>
      <xdr:rowOff>101928</xdr:rowOff>
    </xdr:to>
    <mc:AlternateContent xmlns:mc="http://schemas.openxmlformats.org/markup-compatibility/2006">
      <mc:Choice xmlns:a14="http://schemas.microsoft.com/office/drawing/2010/main" Requires="a14">
        <xdr:graphicFrame macro="">
          <xdr:nvGraphicFramePr>
            <xdr:cNvPr id="38" name="Shipment_Details (2).SH_DOMAIN 1">
              <a:extLst>
                <a:ext uri="{FF2B5EF4-FFF2-40B4-BE49-F238E27FC236}">
                  <a16:creationId xmlns:a16="http://schemas.microsoft.com/office/drawing/2014/main" id="{C36012B2-E008-4EE3-8A55-DF9D62CD789E}"/>
                </a:ext>
              </a:extLst>
            </xdr:cNvPr>
            <xdr:cNvGraphicFramePr/>
          </xdr:nvGraphicFramePr>
          <xdr:xfrm>
            <a:off x="0" y="0"/>
            <a:ext cx="0" cy="0"/>
          </xdr:xfrm>
          <a:graphic>
            <a:graphicData uri="http://schemas.microsoft.com/office/drawing/2010/slicer">
              <sle:slicer xmlns:sle="http://schemas.microsoft.com/office/drawing/2010/slicer" name="Shipment_Details (2).SH_DOMAIN 1"/>
            </a:graphicData>
          </a:graphic>
        </xdr:graphicFrame>
      </mc:Choice>
      <mc:Fallback>
        <xdr:sp macro="" textlink="">
          <xdr:nvSpPr>
            <xdr:cNvPr id="0" name=""/>
            <xdr:cNvSpPr>
              <a:spLocks noTextEdit="1"/>
            </xdr:cNvSpPr>
          </xdr:nvSpPr>
          <xdr:spPr>
            <a:xfrm>
              <a:off x="10736580" y="2125980"/>
              <a:ext cx="1897380" cy="9020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129540</xdr:colOff>
      <xdr:row>3</xdr:row>
      <xdr:rowOff>137159</xdr:rowOff>
    </xdr:from>
    <xdr:to>
      <xdr:col>17</xdr:col>
      <xdr:colOff>243840</xdr:colOff>
      <xdr:row>15</xdr:row>
      <xdr:rowOff>121920</xdr:rowOff>
    </xdr:to>
    <xdr:graphicFrame macro="">
      <xdr:nvGraphicFramePr>
        <xdr:cNvPr id="46" name="Chart 45">
          <a:extLst>
            <a:ext uri="{FF2B5EF4-FFF2-40B4-BE49-F238E27FC236}">
              <a16:creationId xmlns:a16="http://schemas.microsoft.com/office/drawing/2014/main" id="{D3A95F28-6625-4E67-A479-96114D7A02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533400</xdr:colOff>
      <xdr:row>16</xdr:row>
      <xdr:rowOff>53340</xdr:rowOff>
    </xdr:from>
    <xdr:to>
      <xdr:col>17</xdr:col>
      <xdr:colOff>259080</xdr:colOff>
      <xdr:row>28</xdr:row>
      <xdr:rowOff>53340</xdr:rowOff>
    </xdr:to>
    <xdr:graphicFrame macro="">
      <xdr:nvGraphicFramePr>
        <xdr:cNvPr id="47" name="Chart 46">
          <a:extLst>
            <a:ext uri="{FF2B5EF4-FFF2-40B4-BE49-F238E27FC236}">
              <a16:creationId xmlns:a16="http://schemas.microsoft.com/office/drawing/2014/main" id="{0683639A-9C89-43AB-909A-AC9758FAF2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17</xdr:col>
      <xdr:colOff>350520</xdr:colOff>
      <xdr:row>3</xdr:row>
      <xdr:rowOff>160020</xdr:rowOff>
    </xdr:from>
    <xdr:to>
      <xdr:col>23</xdr:col>
      <xdr:colOff>369570</xdr:colOff>
      <xdr:row>11</xdr:row>
      <xdr:rowOff>38100</xdr:rowOff>
    </xdr:to>
    <mc:AlternateContent xmlns:mc="http://schemas.openxmlformats.org/markup-compatibility/2006">
      <mc:Choice xmlns:tsle="http://schemas.microsoft.com/office/drawing/2012/timeslicer" Requires="tsle">
        <xdr:graphicFrame macro="">
          <xdr:nvGraphicFramePr>
            <xdr:cNvPr id="48" name="Payment_Details4.Payment_Date 1">
              <a:extLst>
                <a:ext uri="{FF2B5EF4-FFF2-40B4-BE49-F238E27FC236}">
                  <a16:creationId xmlns:a16="http://schemas.microsoft.com/office/drawing/2014/main" id="{28D1A7C0-6C6E-4285-A85F-BA53403E4560}"/>
                </a:ext>
              </a:extLst>
            </xdr:cNvPr>
            <xdr:cNvGraphicFramePr/>
          </xdr:nvGraphicFramePr>
          <xdr:xfrm>
            <a:off x="0" y="0"/>
            <a:ext cx="0" cy="0"/>
          </xdr:xfrm>
          <a:graphic>
            <a:graphicData uri="http://schemas.microsoft.com/office/drawing/2012/timeslicer">
              <tsle:timeslicer xmlns:tsle="http://schemas.microsoft.com/office/drawing/2012/timeslicer" name="Payment_Details4.Payment_Date 1"/>
            </a:graphicData>
          </a:graphic>
        </xdr:graphicFrame>
      </mc:Choice>
      <mc:Fallback>
        <xdr:sp macro="" textlink="">
          <xdr:nvSpPr>
            <xdr:cNvPr id="0" name=""/>
            <xdr:cNvSpPr>
              <a:spLocks noTextEdit="1"/>
            </xdr:cNvSpPr>
          </xdr:nvSpPr>
          <xdr:spPr>
            <a:xfrm>
              <a:off x="10713720" y="708660"/>
              <a:ext cx="3676650" cy="134112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57986109" createdVersion="8" refreshedVersion="7" minRefreshableVersion="3" recordCount="200" xr:uid="{6B4F3D7C-AF35-4C6A-BEF7-4AEFDC00C578}">
  <cacheSource type="worksheet">
    <worksheetSource name="Payment_Details"/>
  </cacheSource>
  <cacheFields count="10">
    <cacheField name="Payment_ID" numFmtId="0">
      <sharedItems/>
    </cacheField>
    <cacheField name="C_ID" numFmtId="0">
      <sharedItems containsSemiMixedTypes="0" containsString="0" containsNumber="1" containsInteger="1" minValue="3" maxValue="9968" count="200">
        <n v="230"/>
        <n v="3189"/>
        <n v="2216"/>
        <n v="1904"/>
        <n v="7342"/>
        <n v="7633"/>
        <n v="2154"/>
        <n v="5543"/>
        <n v="2332"/>
        <n v="4094"/>
        <n v="3042"/>
        <n v="2220"/>
        <n v="4988"/>
        <n v="175"/>
        <n v="4233"/>
        <n v="4351"/>
        <n v="5578"/>
        <n v="4523"/>
        <n v="2972"/>
        <n v="6153"/>
        <n v="4852"/>
        <n v="8106"/>
        <n v="3917"/>
        <n v="9377"/>
        <n v="5387"/>
        <n v="6513"/>
        <n v="3965"/>
        <n v="8893"/>
        <n v="1897"/>
        <n v="390"/>
        <n v="3633"/>
        <n v="7828"/>
        <n v="2241"/>
        <n v="896"/>
        <n v="6361"/>
        <n v="6713"/>
        <n v="4283"/>
        <n v="9486"/>
        <n v="308"/>
        <n v="8927"/>
        <n v="249"/>
        <n v="2620"/>
        <n v="1164"/>
        <n v="4711"/>
        <n v="4053"/>
        <n v="4272"/>
        <n v="7005"/>
        <n v="2308"/>
        <n v="5150"/>
        <n v="693"/>
        <n v="9598"/>
        <n v="8103"/>
        <n v="8894"/>
        <n v="114"/>
        <n v="6546"/>
        <n v="3571"/>
        <n v="7316"/>
        <n v="2478"/>
        <n v="1215"/>
        <n v="5402"/>
        <n v="1647"/>
        <n v="9423"/>
        <n v="6404"/>
        <n v="6767"/>
        <n v="1278"/>
        <n v="1334"/>
        <n v="8887"/>
        <n v="9858"/>
        <n v="9636"/>
        <n v="9943"/>
        <n v="1246"/>
        <n v="4527"/>
        <n v="3782"/>
        <n v="6225"/>
        <n v="2257"/>
        <n v="9177"/>
        <n v="8703"/>
        <n v="3514"/>
        <n v="3089"/>
        <n v="7253"/>
        <n v="8786"/>
        <n v="1211"/>
        <n v="359"/>
        <n v="2066"/>
        <n v="4322"/>
        <n v="7773"/>
        <n v="6746"/>
        <n v="6732"/>
        <n v="805"/>
        <n v="7540"/>
        <n v="5269"/>
        <n v="8404"/>
        <n v="519"/>
        <n v="4060"/>
        <n v="8860"/>
        <n v="7164"/>
        <n v="9792"/>
        <n v="9934"/>
        <n v="1980"/>
        <n v="9251"/>
        <n v="6717"/>
        <n v="3622"/>
        <n v="8808"/>
        <n v="4920"/>
        <n v="3140"/>
        <n v="8104"/>
        <n v="2208"/>
        <n v="7043"/>
        <n v="7485"/>
        <n v="1748"/>
        <n v="9968"/>
        <n v="5330"/>
        <n v="2183"/>
        <n v="2182"/>
        <n v="1087"/>
        <n v="4296"/>
        <n v="9784"/>
        <n v="6210"/>
        <n v="5781"/>
        <n v="8306"/>
        <n v="3270"/>
        <n v="6787"/>
        <n v="3733"/>
        <n v="207"/>
        <n v="3"/>
        <n v="1896"/>
        <n v="9631"/>
        <n v="3132"/>
        <n v="1202"/>
        <n v="8834"/>
        <n v="1201"/>
        <n v="2573"/>
        <n v="6759"/>
        <n v="2601"/>
        <n v="2656"/>
        <n v="9645"/>
        <n v="584"/>
        <n v="2121"/>
        <n v="2142"/>
        <n v="2396"/>
        <n v="8747"/>
        <n v="4142"/>
        <n v="9770"/>
        <n v="2593"/>
        <n v="9807"/>
        <n v="2525"/>
        <n v="1724"/>
        <n v="7146"/>
        <n v="563"/>
        <n v="7771"/>
        <n v="4789"/>
        <n v="3221"/>
        <n v="5197"/>
        <n v="8183"/>
        <n v="1126"/>
        <n v="4899"/>
        <n v="4732"/>
        <n v="4103"/>
        <n v="7861"/>
        <n v="7764"/>
        <n v="5345"/>
        <n v="6191"/>
        <n v="310"/>
        <n v="3095"/>
        <n v="2159"/>
        <n v="3569"/>
        <n v="5958"/>
        <n v="1275"/>
        <n v="6357"/>
        <n v="4551"/>
        <n v="4252"/>
        <n v="2096"/>
        <n v="5209"/>
        <n v="9271"/>
        <n v="6772"/>
        <n v="4628"/>
        <n v="3853"/>
        <n v="515"/>
        <n v="7513"/>
        <n v="9030"/>
        <n v="2378"/>
        <n v="5894"/>
        <n v="7587"/>
        <n v="1424"/>
        <n v="5214"/>
        <n v="8249"/>
        <n v="3172"/>
        <n v="5489"/>
        <n v="2037"/>
        <n v="2401"/>
        <n v="1303"/>
        <n v="6798"/>
        <n v="9917"/>
        <n v="2969"/>
        <n v="8737"/>
        <n v="2104"/>
        <n v="1702"/>
        <n v="8933"/>
        <n v="3624"/>
        <n v="4892"/>
      </sharedItems>
    </cacheField>
    <cacheField name="SH_ID" numFmtId="0">
      <sharedItems containsSemiMixedTypes="0" containsString="0" containsNumber="1" containsInteger="1" minValue="1" maxValue="998"/>
    </cacheField>
    <cacheField name="AMOUNT" numFmtId="0">
      <sharedItems containsSemiMixedTypes="0" containsString="0" containsNumber="1" containsInteger="1" minValue="312" maxValue="99604"/>
    </cacheField>
    <cacheField name="Payment_Status" numFmtId="0">
      <sharedItems count="2">
        <s v="PAID"/>
        <s v="NOT PAID"/>
      </sharedItems>
    </cacheField>
    <cacheField name="Payment_Mode" numFmtId="0">
      <sharedItems count="2">
        <s v="CARD PAYMENT"/>
        <s v="COD"/>
      </sharedItems>
    </cacheField>
    <cacheField name="Payment_Date" numFmtId="14">
      <sharedItems containsNonDate="0" containsDate="1" containsString="0" containsBlank="1" minDate="1971-11-01T00:00:00" maxDate="2019-12-13T00:00:00" count="90">
        <d v="2014-12-18T00:00:00"/>
        <d v="1997-07-10T00:00:00"/>
        <m/>
        <d v="1971-11-01T00:00:00"/>
        <d v="1991-05-15T00:00:00"/>
        <d v="1976-06-30T00:00:00"/>
        <d v="1987-08-09T00:00:00"/>
        <d v="1977-07-06T00:00:00"/>
        <d v="1997-09-08T00:00:00"/>
        <d v="1999-03-05T00:00:00"/>
        <d v="1977-11-08T00:00:00"/>
        <d v="2005-09-15T00:00:00"/>
        <d v="2019-12-12T00:00:00"/>
        <d v="2013-11-15T00:00:00"/>
        <d v="2001-08-10T00:00:00"/>
        <d v="2006-07-17T00:00:00"/>
        <d v="1993-08-02T00:00:00"/>
        <d v="2002-10-20T00:00:00"/>
        <d v="2004-11-20T00:00:00"/>
        <d v="1982-03-08T00:00:00"/>
        <d v="1994-04-09T00:00:00"/>
        <d v="2008-08-09T00:00:00"/>
        <d v="1982-10-15T00:00:00"/>
        <d v="2007-07-12T00:00:00"/>
        <d v="1991-07-15T00:00:00"/>
        <d v="1983-09-30T00:00:00"/>
        <d v="2006-10-22T00:00:00"/>
        <d v="2000-03-22T00:00:00"/>
        <d v="2012-10-04T00:00:00"/>
        <d v="2010-11-30T00:00:00"/>
        <d v="2009-03-09T00:00:00"/>
        <d v="2019-07-31T00:00:00"/>
        <d v="2002-01-05T00:00:00"/>
        <d v="2006-12-23T00:00:00"/>
        <d v="1996-05-01T00:00:00"/>
        <d v="2004-09-25T00:00:00"/>
        <d v="2004-03-02T00:00:00"/>
        <d v="1995-08-23T00:00:00"/>
        <d v="1985-01-31T00:00:00"/>
        <d v="2006-10-20T00:00:00"/>
        <d v="1989-10-17T00:00:00"/>
        <d v="1980-03-16T00:00:00"/>
        <d v="1990-09-11T00:00:00"/>
        <d v="1989-09-17T00:00:00"/>
        <d v="2014-09-09T00:00:00"/>
        <d v="1997-06-12T00:00:00"/>
        <d v="1977-03-30T00:00:00"/>
        <d v="1982-10-29T00:00:00"/>
        <d v="2019-03-01T00:00:00"/>
        <d v="2004-10-26T00:00:00"/>
        <d v="2013-08-11T00:00:00"/>
        <d v="2010-04-27T00:00:00"/>
        <d v="1992-11-01T00:00:00"/>
        <d v="2011-06-08T00:00:00"/>
        <d v="2003-12-02T00:00:00"/>
        <d v="2018-08-30T00:00:00"/>
        <d v="2013-03-09T00:00:00"/>
        <d v="2013-06-21T00:00:00"/>
        <d v="1991-07-03T00:00:00"/>
        <d v="1974-05-25T00:00:00"/>
        <d v="1975-05-20T00:00:00"/>
        <d v="1983-07-22T00:00:00"/>
        <d v="2016-09-21T00:00:00"/>
        <d v="2006-01-09T00:00:00"/>
        <d v="1979-09-12T00:00:00"/>
        <d v="1998-09-11T00:00:00"/>
        <d v="1989-08-23T00:00:00"/>
        <d v="2009-01-26T00:00:00"/>
        <d v="2001-08-03T00:00:00"/>
        <d v="1992-12-25T00:00:00"/>
        <d v="2004-05-17T00:00:00"/>
        <d v="2003-11-28T00:00:00"/>
        <d v="2012-01-17T00:00:00"/>
        <d v="2010-03-02T00:00:00"/>
        <d v="2008-05-17T00:00:00"/>
        <d v="2010-08-28T00:00:00"/>
        <d v="2011-06-25T00:00:00"/>
        <d v="2014-07-02T00:00:00"/>
        <d v="2010-03-09T00:00:00"/>
        <d v="2012-08-20T00:00:00"/>
        <d v="1976-08-31T00:00:00"/>
        <d v="2009-09-29T00:00:00"/>
        <d v="1987-04-30T00:00:00"/>
        <d v="1972-06-16T00:00:00"/>
        <d v="1996-09-13T00:00:00"/>
        <d v="2002-09-08T00:00:00"/>
        <d v="1995-01-01T00:00:00"/>
        <d v="1992-12-27T00:00:00"/>
        <d v="2017-08-24T00:00:00"/>
        <d v="2015-03-20T00:00:00"/>
      </sharedItems>
      <fieldGroup par="9" base="6">
        <rangePr groupBy="months" startDate="1971-11-01T00:00:00" endDate="2019-12-13T00:00:00"/>
        <groupItems count="14">
          <s v="(blank)"/>
          <s v="Jan"/>
          <s v="Feb"/>
          <s v="Mar"/>
          <s v="Apr"/>
          <s v="May"/>
          <s v="Jun"/>
          <s v="Jul"/>
          <s v="Aug"/>
          <s v="Sep"/>
          <s v="Oct"/>
          <s v="Nov"/>
          <s v="Dec"/>
          <s v="&gt;13/12/2019"/>
        </groupItems>
      </fieldGroup>
    </cacheField>
    <cacheField name="payment_category" numFmtId="0">
      <sharedItems count="3">
        <s v="Medium"/>
        <s v="High"/>
        <s v="Low"/>
      </sharedItems>
    </cacheField>
    <cacheField name="Quarters" numFmtId="0" databaseField="0">
      <fieldGroup base="6">
        <rangePr groupBy="quarters" startDate="1971-11-01T00:00:00" endDate="2019-12-13T00:00:00"/>
        <groupItems count="6">
          <s v="&lt;01/11/1971"/>
          <s v="Qtr1"/>
          <s v="Qtr2"/>
          <s v="Qtr3"/>
          <s v="Qtr4"/>
          <s v="&gt;13/12/2019"/>
        </groupItems>
      </fieldGroup>
    </cacheField>
    <cacheField name="Years" numFmtId="0" databaseField="0">
      <fieldGroup base="6">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s>
  <extLst>
    <ext xmlns:x14="http://schemas.microsoft.com/office/spreadsheetml/2009/9/main" uri="{725AE2AE-9491-48be-B2B4-4EB974FC3084}">
      <x14:pivotCacheDefinition pivotCacheId="94560355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58217594" createdVersion="8" refreshedVersion="7" minRefreshableVersion="3" recordCount="200" xr:uid="{0091B096-A641-45DA-A6F3-6EE893B0EF03}">
  <cacheSource type="worksheet">
    <worksheetSource name="Shipment_Details"/>
  </cacheSource>
  <cacheFields count="11">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ount="2">
        <s v="International"/>
        <s v="Domestic"/>
      </sharedItems>
    </cacheField>
    <cacheField name="SER_TYPE" numFmtId="0">
      <sharedItems count="2">
        <s v="Express"/>
        <s v="Regular"/>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weight category" numFmtId="0">
      <sharedItems/>
    </cacheField>
    <cacheField name="efficiency of shipment" numFmtId="0">
      <sharedItems containsSemiMixedTypes="0" containsString="0" containsNumber="1" minValue="0.11342351716961499" maxValue="1.7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59375002" createdVersion="7" refreshedVersion="7" minRefreshableVersion="3" recordCount="200" xr:uid="{96C6739C-3613-4058-ABB7-26BCB8ACAEE7}">
  <cacheSource type="worksheet">
    <worksheetSource name="Q19_emp_details_ship_details_via_emp_manages_ship"/>
  </cacheSource>
  <cacheFields count="16">
    <cacheField name="E_ID" numFmtId="0">
      <sharedItems containsSemiMixedTypes="0" containsString="0" containsNumber="1" containsInteger="1" minValue="2" maxValue="999"/>
    </cacheField>
    <cacheField name="E_NAME" numFmtId="0">
      <sharedItems/>
    </cacheField>
    <cacheField name="E_DESIGNATION" numFmtId="0">
      <sharedItems count="27">
        <s v="Market analyst"/>
        <s v="Chief finance officer"/>
        <s v="Transport manager"/>
        <s v="Warehouse manager"/>
        <s v="Branch manager"/>
        <s v="Project director"/>
        <s v="HR manager"/>
        <s v="Material handling executive"/>
        <s v="Non-executive director"/>
        <s v="In House logistics executive"/>
        <s v="Warehouse in charge"/>
        <s v="Head of marketing"/>
        <s v="Technical support executive"/>
        <s v="IT support executive"/>
        <s v="Inventory manager"/>
        <s v="Manager"/>
        <s v="Sales manager"/>
        <s v="Block development manager"/>
        <s v="Assistant manager"/>
        <s v="Delivery Boy"/>
        <s v="Office manager"/>
        <s v="Engineering department manager"/>
        <s v="Chief executive officer"/>
        <s v="Fleet manager"/>
        <s v="Marketing manager"/>
        <s v="Executive director"/>
        <s v="Director"/>
      </sharedItems>
    </cacheField>
    <cacheField name="E_ADDR" numFmtId="0">
      <sharedItems/>
    </cacheField>
    <cacheField name="E_BRANCH" numFmtId="0">
      <sharedItems/>
    </cacheField>
    <cacheField name="E_CONT_NO" numFmtId="0">
      <sharedItems containsSemiMixedTypes="0" containsString="0" containsNumber="1" containsInteger="1" minValue="1015130737" maxValue="9986862728"/>
    </cacheField>
    <cacheField name="employee_manages_shipment.Shipment_Sh_ID" numFmtId="0">
      <sharedItems containsSemiMixedTypes="0" containsString="0" containsNumber="1" containsInteger="1" minValue="1" maxValue="998"/>
    </cacheField>
    <cacheField name="employee_manages_shipment.Status_Sh_ID" numFmtId="0">
      <sharedItems containsSemiMixedTypes="0" containsString="0" containsNumber="1" containsInteger="1" minValue="1" maxValue="998"/>
    </cacheField>
    <cacheField name="Shipment_Details.C_ID" numFmtId="0">
      <sharedItems containsSemiMixedTypes="0" containsString="0" containsNumber="1" containsInteger="1" minValue="3" maxValue="9968"/>
    </cacheField>
    <cacheField name="Shipment_Details.SH_CONTENT" numFmtId="0">
      <sharedItems count="11">
        <s v="Healthcare"/>
        <s v="Luggage"/>
        <s v="Home Furnishing"/>
        <s v="Electronics"/>
        <s v="Food and Beverages"/>
        <s v="Fashion"/>
        <s v="Industrial Equipments"/>
        <s v="Hazardous Goods"/>
        <s v="Automotive"/>
        <s v="Construction"/>
        <s v="Arts and crafts"/>
      </sharedItems>
    </cacheField>
    <cacheField name="Shipment_Details.SH_DOMAIN" numFmtId="0">
      <sharedItems/>
    </cacheField>
    <cacheField name="Shipment_Details.SER_TYPE" numFmtId="0">
      <sharedItems/>
    </cacheField>
    <cacheField name="Shipment_Details.SH_WEIGHT" numFmtId="0">
      <sharedItems containsSemiMixedTypes="0" containsString="0" containsNumber="1" containsInteger="1" minValue="23" maxValue="997"/>
    </cacheField>
    <cacheField name="Shipment_Details.SH_CHARGES" numFmtId="0">
      <sharedItems containsSemiMixedTypes="0" containsString="0" containsNumber="1" containsInteger="1" minValue="20" maxValue="1486"/>
    </cacheField>
    <cacheField name="Shipment_Details.SR_ADDR" numFmtId="0">
      <sharedItems/>
    </cacheField>
    <cacheField name="Shipment_Details.DS_ADDR" numFmtId="0">
      <sharedItems/>
    </cacheField>
  </cacheFields>
  <extLst>
    <ext xmlns:x14="http://schemas.microsoft.com/office/spreadsheetml/2009/9/main" uri="{725AE2AE-9491-48be-B2B4-4EB974FC3084}">
      <x14:pivotCacheDefinition pivotCacheId="1901543272"/>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160300926" createdVersion="7" refreshedVersion="7" minRefreshableVersion="3" recordCount="200" xr:uid="{A3CF93DD-6F9B-4129-BB3C-FC92110F929D}">
  <cacheSource type="worksheet">
    <worksheetSource name="shipmemt_details_status_Q4"/>
  </cacheSource>
  <cacheFields count="13">
    <cacheField name="SH_ID" numFmtId="0">
      <sharedItems containsSemiMixedTypes="0" containsString="0" containsNumber="1" containsInteger="1" minValue="1" maxValue="998"/>
    </cacheField>
    <cacheField name="C_ID" numFmtId="0">
      <sharedItems containsSemiMixedTypes="0" containsString="0" containsNumber="1" containsInteger="1" minValue="3" maxValue="9968"/>
    </cacheField>
    <cacheField name="SH_CONTENT" numFmtId="0">
      <sharedItems/>
    </cacheField>
    <cacheField name="SH_DOMAIN" numFmtId="0">
      <sharedItems count="2">
        <s v="International"/>
        <s v="Domestic"/>
      </sharedItems>
    </cacheField>
    <cacheField name="SER_TYPE" numFmtId="0">
      <sharedItems/>
    </cacheField>
    <cacheField name="SH_WEIGHT" numFmtId="0">
      <sharedItems containsSemiMixedTypes="0" containsString="0" containsNumber="1" containsInteger="1" minValue="23" maxValue="997"/>
    </cacheField>
    <cacheField name="SH_CHARGES" numFmtId="0">
      <sharedItems containsSemiMixedTypes="0" containsString="0" containsNumber="1" containsInteger="1" minValue="20" maxValue="1486"/>
    </cacheField>
    <cacheField name="SR_ADDR" numFmtId="0">
      <sharedItems/>
    </cacheField>
    <cacheField name="DS_ADDR" numFmtId="0">
      <sharedItems/>
    </cacheField>
    <cacheField name="Status.Current_Status" numFmtId="0">
      <sharedItems/>
    </cacheField>
    <cacheField name="Status.Sent_date" numFmtId="14">
      <sharedItems containsSemiMixedTypes="0" containsNonDate="0" containsDate="1" containsString="0" minDate="1971-02-06T00:00:00" maxDate="2019-12-31T00:00:00"/>
    </cacheField>
    <cacheField name="Status.Delivery_date" numFmtId="14">
      <sharedItems containsNonDate="0" containsDate="1" containsString="0" containsBlank="1" minDate="1971-11-01T00:00:00" maxDate="2019-12-13T00:00:00"/>
    </cacheField>
    <cacheField name="delivery_time_months" numFmtId="0">
      <sharedItems containsMixedTypes="1" containsNumber="1" containsInteger="1" minValue="0" maxValue="9"/>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34490741" createdVersion="7" refreshedVersion="7" minRefreshableVersion="3" recordCount="200" xr:uid="{CDB90DAB-B524-4BFA-B307-9CE84284961A}">
  <cacheSource type="worksheet">
    <worksheetSource name="Q14_Customer_Payment_Details"/>
  </cacheSource>
  <cacheFields count="14">
    <cacheField name="C_ID" numFmtId="0">
      <sharedItems containsSemiMixedTypes="0" containsString="0" containsNumber="1" containsInteger="1" minValue="3" maxValue="9968"/>
    </cacheField>
    <cacheField name="M_ID" numFmtId="0">
      <sharedItems containsSemiMixedTypes="0" containsString="0" containsNumber="1" containsInteger="1" minValue="0" maxValue="988"/>
    </cacheField>
    <cacheField name="C_NAME" numFmtId="0">
      <sharedItems/>
    </cacheField>
    <cacheField name="C_EMAIL_ID" numFmtId="0">
      <sharedItems/>
    </cacheField>
    <cacheField name="C_TYPE" numFmtId="0">
      <sharedItems count="3">
        <s v="Internal Goods"/>
        <s v="Wholesale"/>
        <s v="Retail"/>
      </sharedItems>
    </cacheField>
    <cacheField name="C_ADDR" numFmtId="0">
      <sharedItems/>
    </cacheField>
    <cacheField name="C_CONT_NO" numFmtId="0">
      <sharedItems containsSemiMixedTypes="0" containsString="0" containsNumber="1" containsInteger="1" minValue="1022633285" maxValue="9998350900"/>
    </cacheField>
    <cacheField name="Payment_Details.Payment_ID" numFmtId="0">
      <sharedItems/>
    </cacheField>
    <cacheField name="Payment_Details.SH_ID" numFmtId="0">
      <sharedItems containsSemiMixedTypes="0" containsString="0" containsNumber="1" containsInteger="1" minValue="1" maxValue="998"/>
    </cacheField>
    <cacheField name="Payment_Details.AMOUNT" numFmtId="0">
      <sharedItems containsSemiMixedTypes="0" containsString="0" containsNumber="1" containsInteger="1" minValue="312" maxValue="99604"/>
    </cacheField>
    <cacheField name="Payment_Details.Payment_Status" numFmtId="0">
      <sharedItems/>
    </cacheField>
    <cacheField name="Payment_Details.Payment_Mode" numFmtId="0">
      <sharedItems count="2">
        <s v="CARD PAYMENT"/>
        <s v="COD"/>
      </sharedItems>
    </cacheField>
    <cacheField name="Payment_Details.Payment_Date" numFmtId="14">
      <sharedItems containsNonDate="0" containsDate="1" containsString="0" containsBlank="1" minDate="1971-11-01T00:00:00" maxDate="2019-12-13T00:00:00"/>
    </cacheField>
    <cacheField name="Payment_Details.payment_category"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090345370372" createdVersion="7" refreshedVersion="7" minRefreshableVersion="3" recordCount="200" xr:uid="{2EB54EFB-54CE-4B5A-A0B1-3E81CE0691B0}">
  <cacheSource type="worksheet">
    <worksheetSource name="Q11_employee_manages_shipment_shipmemt_details_status_Q4"/>
  </cacheSource>
  <cacheFields count="14">
    <cacheField name="Employee_E_ID" numFmtId="0">
      <sharedItems containsSemiMixedTypes="0" containsString="0" containsNumber="1" containsInteger="1" minValue="2" maxValue="999" count="200">
        <n v="582"/>
        <n v="396"/>
        <n v="545"/>
        <n v="770"/>
        <n v="991"/>
        <n v="437"/>
        <n v="805"/>
        <n v="803"/>
        <n v="295"/>
        <n v="804"/>
        <n v="54"/>
        <n v="853"/>
        <n v="902"/>
        <n v="163"/>
        <n v="993"/>
        <n v="891"/>
        <n v="950"/>
        <n v="292"/>
        <n v="90"/>
        <n v="49"/>
        <n v="100"/>
        <n v="405"/>
        <n v="584"/>
        <n v="326"/>
        <n v="95"/>
        <n v="600"/>
        <n v="26"/>
        <n v="515"/>
        <n v="876"/>
        <n v="691"/>
        <n v="605"/>
        <n v="864"/>
        <n v="886"/>
        <n v="365"/>
        <n v="946"/>
        <n v="152"/>
        <n v="789"/>
        <n v="148"/>
        <n v="7"/>
        <n v="982"/>
        <n v="249"/>
        <n v="273"/>
        <n v="172"/>
        <n v="234"/>
        <n v="844"/>
        <n v="368"/>
        <n v="372"/>
        <n v="82"/>
        <n v="528"/>
        <n v="143"/>
        <n v="429"/>
        <n v="47"/>
        <n v="790"/>
        <n v="427"/>
        <n v="906"/>
        <n v="750"/>
        <n v="913"/>
        <n v="31"/>
        <n v="733"/>
        <n v="624"/>
        <n v="199"/>
        <n v="112"/>
        <n v="256"/>
        <n v="848"/>
        <n v="102"/>
        <n v="361"/>
        <n v="962"/>
        <n v="443"/>
        <n v="977"/>
        <n v="936"/>
        <n v="395"/>
        <n v="344"/>
        <n v="48"/>
        <n v="362"/>
        <n v="88"/>
        <n v="289"/>
        <n v="704"/>
        <n v="903"/>
        <n v="315"/>
        <n v="501"/>
        <n v="812"/>
        <n v="953"/>
        <n v="830"/>
        <n v="656"/>
        <n v="935"/>
        <n v="762"/>
        <n v="698"/>
        <n v="294"/>
        <n v="535"/>
        <n v="357"/>
        <n v="468"/>
        <n v="798"/>
        <n v="497"/>
        <n v="841"/>
        <n v="521"/>
        <n v="2"/>
        <n v="637"/>
        <n v="407"/>
        <n v="87"/>
        <n v="894"/>
        <n v="708"/>
        <n v="311"/>
        <n v="888"/>
        <n v="678"/>
        <n v="734"/>
        <n v="640"/>
        <n v="189"/>
        <n v="685"/>
        <n v="617"/>
        <n v="508"/>
        <n v="406"/>
        <n v="132"/>
        <n v="785"/>
        <n v="113"/>
        <n v="951"/>
        <n v="169"/>
        <n v="984"/>
        <n v="881"/>
        <n v="883"/>
        <n v="735"/>
        <n v="120"/>
        <n v="92"/>
        <n v="618"/>
        <n v="768"/>
        <n v="619"/>
        <n v="393"/>
        <n v="127"/>
        <n v="329"/>
        <n v="839"/>
        <n v="787"/>
        <n v="658"/>
        <n v="302"/>
        <n v="959"/>
        <n v="467"/>
        <n v="642"/>
        <n v="472"/>
        <n v="700"/>
        <n v="305"/>
        <n v="676"/>
        <n v="602"/>
        <n v="175"/>
        <n v="679"/>
        <n v="412"/>
        <n v="486"/>
        <n v="899"/>
        <n v="123"/>
        <n v="180"/>
        <n v="433"/>
        <n v="244"/>
        <n v="147"/>
        <n v="634"/>
        <n v="999"/>
        <n v="477"/>
        <n v="746"/>
        <n v="287"/>
        <n v="310"/>
        <n v="889"/>
        <n v="512"/>
        <n v="693"/>
        <n v="670"/>
        <n v="238"/>
        <n v="400"/>
        <n v="398"/>
        <n v="955"/>
        <n v="193"/>
        <n v="33"/>
        <n v="786"/>
        <n v="811"/>
        <n v="615"/>
        <n v="18"/>
        <n v="114"/>
        <n v="340"/>
        <n v="649"/>
        <n v="778"/>
        <n v="885"/>
        <n v="69"/>
        <n v="288"/>
        <n v="898"/>
        <n v="473"/>
        <n v="23"/>
        <n v="505"/>
        <n v="401"/>
        <n v="988"/>
        <n v="493"/>
        <n v="432"/>
        <n v="948"/>
        <n v="821"/>
        <n v="435"/>
        <n v="11"/>
        <n v="204"/>
        <n v="332"/>
        <n v="179"/>
        <n v="503"/>
        <n v="431"/>
        <n v="865"/>
        <n v="874"/>
        <n v="513"/>
        <n v="814"/>
        <n v="236"/>
        <n v="957"/>
      </sharedItems>
    </cacheField>
    <cacheField name="Shipment_Sh_ID" numFmtId="0">
      <sharedItems containsSemiMixedTypes="0" containsString="0" containsNumber="1" containsInteger="1" minValue="1" maxValue="998"/>
    </cacheField>
    <cacheField name="Status_Sh_ID" numFmtId="0">
      <sharedItems containsSemiMixedTypes="0" containsString="0" containsNumber="1" containsInteger="1" minValue="1" maxValue="998"/>
    </cacheField>
    <cacheField name="shipmemt_details+status[Q4].C_ID" numFmtId="0">
      <sharedItems containsSemiMixedTypes="0" containsString="0" containsNumber="1" containsInteger="1" minValue="3" maxValue="9968"/>
    </cacheField>
    <cacheField name="shipmemt_details+status[Q4].SH_CONTENT" numFmtId="0">
      <sharedItems/>
    </cacheField>
    <cacheField name="shipmemt_details+status[Q4].SH_DOMAIN" numFmtId="0">
      <sharedItems/>
    </cacheField>
    <cacheField name="shipmemt_details+status[Q4].SER_TYPE" numFmtId="0">
      <sharedItems/>
    </cacheField>
    <cacheField name="shipmemt_details+status[Q4].SH_WEIGHT" numFmtId="0">
      <sharedItems containsSemiMixedTypes="0" containsString="0" containsNumber="1" containsInteger="1" minValue="23" maxValue="997"/>
    </cacheField>
    <cacheField name="shipmemt_details+status[Q4].SH_CHARGES" numFmtId="0">
      <sharedItems containsSemiMixedTypes="0" containsString="0" containsNumber="1" containsInteger="1" minValue="20" maxValue="1486"/>
    </cacheField>
    <cacheField name="shipmemt_details+status[Q4].SR_ADDR" numFmtId="0">
      <sharedItems/>
    </cacheField>
    <cacheField name="shipmemt_details+status[Q4].DS_ADDR" numFmtId="0">
      <sharedItems/>
    </cacheField>
    <cacheField name="shipmemt_details+status[Q4].Status.Current_Status" numFmtId="0">
      <sharedItems/>
    </cacheField>
    <cacheField name="shipmemt_details+status[Q4].Status.Sent_date" numFmtId="14">
      <sharedItems containsSemiMixedTypes="0" containsNonDate="0" containsDate="1" containsString="0" minDate="1971-02-06T00:00:00" maxDate="2019-12-31T00:00:00"/>
    </cacheField>
    <cacheField name="shipmemt_details+status[Q4].Status.Delivery_date" numFmtId="14">
      <sharedItems containsNonDate="0" containsDate="1" containsString="0" containsBlank="1" minDate="1971-11-01T00:00:00" maxDate="2019-12-13T00:00:00"/>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08.866427893518" createdVersion="7" refreshedVersion="7" minRefreshableVersion="3" recordCount="200" xr:uid="{D33F0A95-5DFB-4FC6-B37F-2DB21D3F1157}">
  <cacheSource type="worksheet">
    <worksheetSource name="Q22_joined_table"/>
  </cacheSource>
  <cacheFields count="9">
    <cacheField name="C_ID" numFmtId="0">
      <sharedItems containsSemiMixedTypes="0" containsString="0" containsNumber="1" containsInteger="1" minValue="3" maxValue="9968" count="200">
        <n v="230"/>
        <n v="2972"/>
        <n v="3189"/>
        <n v="6404"/>
        <n v="2216"/>
        <n v="3917"/>
        <n v="1904"/>
        <n v="9177"/>
        <n v="7342"/>
        <n v="5543"/>
        <n v="7633"/>
        <n v="4789"/>
        <n v="2154"/>
        <n v="2332"/>
        <n v="6713"/>
        <n v="4094"/>
        <n v="8249"/>
        <n v="3042"/>
        <n v="2601"/>
        <n v="2220"/>
        <n v="9377"/>
        <n v="4988"/>
        <n v="7771"/>
        <n v="175"/>
        <n v="9968"/>
        <n v="4233"/>
        <n v="896"/>
        <n v="4351"/>
        <n v="1246"/>
        <n v="5578"/>
        <n v="2066"/>
        <n v="4523"/>
        <n v="7005"/>
        <n v="3270"/>
        <n v="6153"/>
        <n v="9770"/>
        <n v="4852"/>
        <n v="5781"/>
        <n v="8106"/>
        <n v="3140"/>
        <n v="390"/>
        <n v="1211"/>
        <n v="5387"/>
        <n v="9251"/>
        <n v="6513"/>
        <n v="114"/>
        <n v="3965"/>
        <n v="1278"/>
        <n v="8893"/>
        <n v="9934"/>
        <n v="1897"/>
        <n v="3624"/>
        <n v="3782"/>
        <n v="3633"/>
        <n v="5345"/>
        <n v="7828"/>
        <n v="7316"/>
        <n v="2241"/>
        <n v="6361"/>
        <n v="6767"/>
        <n v="308"/>
        <n v="4283"/>
        <n v="1647"/>
        <n v="9486"/>
        <n v="7164"/>
        <n v="9943"/>
        <n v="8927"/>
        <n v="3095"/>
        <n v="249"/>
        <n v="2096"/>
        <n v="2620"/>
        <n v="9645"/>
        <n v="1164"/>
        <n v="4711"/>
        <n v="2182"/>
        <n v="4053"/>
        <n v="4628"/>
        <n v="4272"/>
        <n v="3089"/>
        <n v="2308"/>
        <n v="6546"/>
        <n v="5150"/>
        <n v="6210"/>
        <n v="693"/>
        <n v="3"/>
        <n v="9598"/>
        <n v="8306"/>
        <n v="8103"/>
        <n v="1896"/>
        <n v="8894"/>
        <n v="6191"/>
        <n v="6759"/>
        <n v="3571"/>
        <n v="9807"/>
        <n v="2478"/>
        <n v="5958"/>
        <n v="1215"/>
        <n v="8786"/>
        <n v="5402"/>
        <n v="9792"/>
        <n v="8737"/>
        <n v="9423"/>
        <n v="7587"/>
        <n v="7146"/>
        <n v="1334"/>
        <n v="7485"/>
        <n v="8887"/>
        <n v="7253"/>
        <n v="9858"/>
        <n v="1748"/>
        <n v="9636"/>
        <n v="5214"/>
        <n v="9030"/>
        <n v="7043"/>
        <n v="4527"/>
        <n v="8808"/>
        <n v="6225"/>
        <n v="584"/>
        <n v="2257"/>
        <n v="1303"/>
        <n v="9784"/>
        <n v="8703"/>
        <n v="4322"/>
        <n v="3514"/>
        <n v="2378"/>
        <n v="4252"/>
        <n v="2593"/>
        <n v="3853"/>
        <n v="4899"/>
        <n v="359"/>
        <n v="3221"/>
        <n v="515"/>
        <n v="1202"/>
        <n v="7773"/>
        <n v="7513"/>
        <n v="6746"/>
        <n v="6732"/>
        <n v="805"/>
        <n v="2183"/>
        <n v="7540"/>
        <n v="5269"/>
        <n v="8404"/>
        <n v="519"/>
        <n v="4920"/>
        <n v="4060"/>
        <n v="6772"/>
        <n v="8860"/>
        <n v="1087"/>
        <n v="1980"/>
        <n v="6717"/>
        <n v="2121"/>
        <n v="3622"/>
        <n v="563"/>
        <n v="8933"/>
        <n v="8104"/>
        <n v="2208"/>
        <n v="4103"/>
        <n v="310"/>
        <n v="1126"/>
        <n v="5330"/>
        <n v="1424"/>
        <n v="4296"/>
        <n v="4892"/>
        <n v="5489"/>
        <n v="4732"/>
        <n v="6787"/>
        <n v="3733"/>
        <n v="207"/>
        <n v="2159"/>
        <n v="2396"/>
        <n v="9631"/>
        <n v="3132"/>
        <n v="8834"/>
        <n v="1201"/>
        <n v="2573"/>
        <n v="6357"/>
        <n v="1702"/>
        <n v="2656"/>
        <n v="7764"/>
        <n v="5197"/>
        <n v="2142"/>
        <n v="8747"/>
        <n v="4142"/>
        <n v="2525"/>
        <n v="2037"/>
        <n v="1724"/>
        <n v="5209"/>
        <n v="8183"/>
        <n v="2104"/>
        <n v="6798"/>
        <n v="7861"/>
        <n v="9917"/>
        <n v="3569"/>
        <n v="1275"/>
        <n v="4551"/>
        <n v="9271"/>
        <n v="2401"/>
        <n v="2969"/>
        <n v="5894"/>
        <n v="3172"/>
      </sharedItems>
    </cacheField>
    <cacheField name="M_ID" numFmtId="0">
      <sharedItems containsSemiMixedTypes="0" containsString="0" containsNumber="1" containsInteger="1" minValue="0" maxValue="988"/>
    </cacheField>
    <cacheField name="C_NAME" numFmtId="0">
      <sharedItems count="171">
        <s v="Mitchell"/>
        <s v="Rosalind"/>
        <s v="Reginald"/>
        <s v="Philip"/>
        <s v="Jaylene"/>
        <s v="Larry"/>
        <s v="Stacie"/>
        <s v="Grover"/>
        <s v="Jonathan"/>
        <s v="Pierre"/>
        <s v="Italia"/>
        <s v="Eunice"/>
        <s v="Catherine"/>
        <s v="Sheryl"/>
        <s v="Merna"/>
        <s v="Rory"/>
        <s v="Christy"/>
        <s v="Cecile"/>
        <s v="Gwendolyn"/>
        <s v="Monte"/>
        <s v="Elena"/>
        <s v="Belle"/>
        <s v="Andre"/>
        <s v="Rayshawn"/>
        <s v="Diana"/>
        <s v="Abby"/>
        <s v="Frances"/>
        <s v="Alonzo"/>
        <s v="Carlotta"/>
        <s v="Ray"/>
        <s v="Tiffany"/>
        <s v="Dejon"/>
        <s v="George"/>
        <s v="Franklin"/>
        <s v="Sonja"/>
        <s v="Sophie"/>
        <s v="Hellen"/>
        <s v="Matthew"/>
        <s v="Patrick"/>
        <s v="Destiny"/>
        <s v="Neri"/>
        <s v="Brady"/>
        <s v="Sadie"/>
        <s v="Sapphire"/>
        <s v="Gene"/>
        <s v="Magdalene"/>
        <s v="Gabrielle"/>
        <s v="Norma"/>
        <s v="Douglas"/>
        <s v="Naisha"/>
        <s v="Glory"/>
        <s v="Kyleigh"/>
        <s v="Latasha"/>
        <s v="Gaylon"/>
        <s v="Clay"/>
        <s v="Dinah"/>
        <s v="Joe"/>
        <s v="Morgan"/>
        <s v="Louise"/>
        <s v="Bambi"/>
        <s v="Kaitlyn"/>
        <s v="Otis"/>
        <s v="Juan"/>
        <s v="Courtney"/>
        <s v="Stefania"/>
        <s v="Jennifer"/>
        <s v="Eddie"/>
        <s v="Muriel"/>
        <s v="Maurice"/>
        <s v="Taryn"/>
        <s v="Paige"/>
        <s v="Lazaro"/>
        <s v="Darrel"/>
        <s v="Bianca"/>
        <s v="Peter"/>
        <s v="Isidro"/>
        <s v="Todd"/>
        <s v="Roxanne"/>
        <s v="Stacy"/>
        <s v="Janelle"/>
        <s v="Frank"/>
        <s v="Zoie"/>
        <s v="Bryn"/>
        <s v="Daren"/>
        <s v="Julianna"/>
        <s v="Claude"/>
        <s v="Max"/>
        <s v="Adonis"/>
        <s v="Marie"/>
        <s v="Curtis"/>
        <s v="Mickey"/>
        <s v="Isabela"/>
        <s v="Joseph"/>
        <s v="Enrique"/>
        <s v="Austin"/>
        <s v="Lola"/>
        <s v="Jennie"/>
        <s v="Willie"/>
        <s v="Brennan"/>
        <s v="Velma"/>
        <s v="Fabiola"/>
        <s v="Laurette"/>
        <s v="Connie"/>
        <s v="Evan"/>
        <s v="Tianna"/>
        <s v="Carter"/>
        <s v="Lucien"/>
        <s v="Ronnie"/>
        <s v="Chelsey"/>
        <s v="Johnny"/>
        <s v="Christina"/>
        <s v="Chasity"/>
        <s v="Aidan"/>
        <s v="Bruno"/>
        <s v="Tomeka"/>
        <s v="Theresa"/>
        <s v="Korie"/>
        <s v="Dennis"/>
        <s v="Misael"/>
        <s v="Steven"/>
        <s v="Tammi"/>
        <s v="Rayburn"/>
        <s v="Ricky"/>
        <s v="Gordon"/>
        <s v="Zakariya"/>
        <s v="Lydia"/>
        <s v="Dani"/>
        <s v="Emma"/>
        <s v="Holli"/>
        <s v="Brenda"/>
        <s v="Stanley"/>
        <s v="Annie"/>
        <s v="Elvia"/>
        <s v="Paola"/>
        <s v="Michaela"/>
        <s v="Steve"/>
        <s v="Amelia"/>
        <s v="Kandace"/>
        <s v="Jill"/>
        <s v="Lita"/>
        <s v="Julie"/>
        <s v="Genesis"/>
        <s v="Reymundo"/>
        <s v="Boyd"/>
        <s v="Nigel"/>
        <s v="Miley"/>
        <s v="Eriana"/>
        <s v="Bayley"/>
        <s v="Sydney"/>
        <s v="Bernadine"/>
        <s v="Adrianna"/>
        <s v="Eileen"/>
        <s v="Albert"/>
        <s v="Christa"/>
        <s v="Trey"/>
        <s v="Debora"/>
        <s v="Danielle"/>
        <s v="Stephon"/>
        <s v="Caitlin"/>
        <s v="Peyton"/>
        <s v="Wilbur"/>
        <s v="Amy"/>
        <s v="Rita"/>
        <s v="Shemar"/>
        <s v="Mavis"/>
        <s v="Marion"/>
        <s v="Jaimee"/>
        <s v="Joel"/>
        <s v="Demetrius"/>
        <s v="Dianne"/>
        <s v="Laverne"/>
      </sharedItems>
    </cacheField>
    <cacheField name="C_EMAIL_ID" numFmtId="0">
      <sharedItems/>
    </cacheField>
    <cacheField name="C_TYPE" numFmtId="0">
      <sharedItems/>
    </cacheField>
    <cacheField name="C_ADDR" numFmtId="0">
      <sharedItems/>
    </cacheField>
    <cacheField name="C_CONT_NO" numFmtId="0">
      <sharedItems containsSemiMixedTypes="0" containsString="0" containsNumber="1" containsInteger="1" minValue="1022633285" maxValue="9998350900"/>
    </cacheField>
    <cacheField name="Payment_Details4.AMOUNT" numFmtId="0">
      <sharedItems containsSemiMixedTypes="0" containsString="0" containsNumber="1" containsInteger="1" minValue="312" maxValue="99604"/>
    </cacheField>
    <cacheField name="Membership3.membership_length" numFmtId="0">
      <sharedItems containsSemiMixedTypes="0" containsString="0" containsNumber="1" containsInteger="1" minValue="0" maxValue="20"/>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ras" refreshedDate="45410.109243402774" createdVersion="7" refreshedVersion="7" minRefreshableVersion="3" recordCount="200" xr:uid="{5B7845E0-A58B-439F-87F7-FA183C4AB792}">
  <cacheSource type="worksheet">
    <worksheetSource name="all_tables_combi"/>
  </cacheSource>
  <cacheFields count="49">
    <cacheField name="C_ID" numFmtId="0">
      <sharedItems containsSemiMixedTypes="0" containsString="0" containsNumber="1" containsInteger="1" minValue="3" maxValue="9968"/>
    </cacheField>
    <cacheField name="M_ID" numFmtId="0">
      <sharedItems containsSemiMixedTypes="0" containsString="0" containsNumber="1" containsInteger="1" minValue="0" maxValue="988"/>
    </cacheField>
    <cacheField name="C_NAME" numFmtId="0">
      <sharedItems/>
    </cacheField>
    <cacheField name="C_EMAIL_ID" numFmtId="0">
      <sharedItems/>
    </cacheField>
    <cacheField name="C_TYPE" numFmtId="0">
      <sharedItems count="3">
        <s v="Internal Goods"/>
        <s v="Retail"/>
        <s v="Wholesale"/>
      </sharedItems>
    </cacheField>
    <cacheField name="C_ADDR" numFmtId="0">
      <sharedItems/>
    </cacheField>
    <cacheField name="C_CONT_NO" numFmtId="0">
      <sharedItems containsSemiMixedTypes="0" containsString="0" containsNumber="1" containsInteger="1" minValue="1022633285" maxValue="9998350900"/>
    </cacheField>
    <cacheField name="Membership3.M_ID" numFmtId="0">
      <sharedItems containsSemiMixedTypes="0" containsString="0" containsNumber="1" containsInteger="1" minValue="0" maxValue="988"/>
    </cacheField>
    <cacheField name="Membership3.Start_date" numFmtId="14">
      <sharedItems containsSemiMixedTypes="0" containsNonDate="0" containsDate="1" containsString="0" minDate="1971-01-02T00:00:00" maxDate="2019-09-22T00:00:00"/>
    </cacheField>
    <cacheField name="Membership3.End_date" numFmtId="14">
      <sharedItems containsSemiMixedTypes="0" containsNonDate="0" containsDate="1" containsString="0" minDate="1973-06-25T00:00:00" maxDate="2038-12-08T00:00:00"/>
    </cacheField>
    <cacheField name="Membership3.membership_length" numFmtId="0">
      <sharedItems containsSemiMixedTypes="0" containsString="0" containsNumber="1" containsInteger="1" minValue="0" maxValue="20" count="21">
        <n v="3"/>
        <n v="12"/>
        <n v="19"/>
        <n v="18"/>
        <n v="2"/>
        <n v="17"/>
        <n v="13"/>
        <n v="20"/>
        <n v="6"/>
        <n v="5"/>
        <n v="4"/>
        <n v="9"/>
        <n v="14"/>
        <n v="15"/>
        <n v="16"/>
        <n v="10"/>
        <n v="8"/>
        <n v="11"/>
        <n v="1"/>
        <n v="0"/>
        <n v="7"/>
      </sharedItems>
    </cacheField>
    <cacheField name="Shipment_Details (2).SH_ID" numFmtId="0">
      <sharedItems containsSemiMixedTypes="0" containsString="0" containsNumber="1" containsInteger="1" minValue="1" maxValue="998"/>
    </cacheField>
    <cacheField name="Shipment_Details (2).C_ID" numFmtId="0">
      <sharedItems containsSemiMixedTypes="0" containsString="0" containsNumber="1" containsInteger="1" minValue="3" maxValue="9968"/>
    </cacheField>
    <cacheField name="Shipment_Details (2).SH_CONTENT" numFmtId="0">
      <sharedItems count="11">
        <s v="Healthcare"/>
        <s v="Construction"/>
        <s v="Luggage"/>
        <s v="Arts and crafts"/>
        <s v="Home Furnishing"/>
        <s v="Electronics"/>
        <s v="Food and Beverages"/>
        <s v="Fashion"/>
        <s v="Industrial Equipments"/>
        <s v="Hazardous Goods"/>
        <s v="Automotive"/>
      </sharedItems>
    </cacheField>
    <cacheField name="Shipment_Details (2).SH_DOMAIN" numFmtId="0">
      <sharedItems count="2">
        <s v="Domestic"/>
        <s v="International"/>
      </sharedItems>
    </cacheField>
    <cacheField name="Shipment_Details (2).SER_TYPE" numFmtId="0">
      <sharedItems/>
    </cacheField>
    <cacheField name="Shipment_Details (2).SH_WEIGHT" numFmtId="0">
      <sharedItems containsSemiMixedTypes="0" containsString="0" containsNumber="1" containsInteger="1" minValue="23" maxValue="997"/>
    </cacheField>
    <cacheField name="Shipment_Details (2).SH_CHARGES" numFmtId="0">
      <sharedItems containsSemiMixedTypes="0" containsString="0" containsNumber="1" containsInteger="1" minValue="20" maxValue="1486"/>
    </cacheField>
    <cacheField name="Shipment_Details (2).SR_ADDR" numFmtId="0">
      <sharedItems/>
    </cacheField>
    <cacheField name="Shipment_Details (2).DS_ADDR" numFmtId="0">
      <sharedItems/>
    </cacheField>
    <cacheField name="Shipment_Details (2).weight category" numFmtId="0">
      <sharedItems/>
    </cacheField>
    <cacheField name="Shipment_Details (2).efficiency of shipment" numFmtId="0">
      <sharedItems containsSemiMixedTypes="0" containsString="0" containsNumber="1" minValue="0.11342351716961499" maxValue="1.75"/>
    </cacheField>
    <cacheField name="employee_manages_shipment (2).Employee_E_ID" numFmtId="0">
      <sharedItems containsSemiMixedTypes="0" containsString="0" containsNumber="1" containsInteger="1" minValue="2" maxValue="999"/>
    </cacheField>
    <cacheField name="employee_manages_shipment (2).Shipment_Sh_ID" numFmtId="0">
      <sharedItems containsSemiMixedTypes="0" containsString="0" containsNumber="1" containsInteger="1" minValue="1" maxValue="998"/>
    </cacheField>
    <cacheField name="employee_manages_shipment (2).Status_Sh_ID" numFmtId="0">
      <sharedItems containsSemiMixedTypes="0" containsString="0" containsNumber="1" containsInteger="1" minValue="1" maxValue="998"/>
    </cacheField>
    <cacheField name="employee_manages_shipment (2).no_of_shipments_per_emp" numFmtId="0">
      <sharedItems containsSemiMixedTypes="0" containsString="0" containsNumber="1" containsInteger="1" minValue="1" maxValue="1"/>
    </cacheField>
    <cacheField name="Employee_Details (2).E_ID" numFmtId="0">
      <sharedItems containsSemiMixedTypes="0" containsString="0" containsNumber="1" containsInteger="1" minValue="2" maxValue="999" count="200">
        <n v="582"/>
        <n v="2"/>
        <n v="396"/>
        <n v="545"/>
        <n v="361"/>
        <n v="770"/>
        <n v="991"/>
        <n v="7"/>
        <n v="437"/>
        <n v="805"/>
        <n v="803"/>
        <n v="11"/>
        <n v="295"/>
        <n v="804"/>
        <n v="90"/>
        <n v="54"/>
        <n v="853"/>
        <n v="18"/>
        <n v="902"/>
        <n v="163"/>
        <n v="993"/>
        <n v="23"/>
        <n v="891"/>
        <n v="950"/>
        <n v="584"/>
        <n v="292"/>
        <n v="26"/>
        <n v="49"/>
        <n v="100"/>
        <n v="405"/>
        <n v="31"/>
        <n v="326"/>
        <n v="95"/>
        <n v="33"/>
        <n v="600"/>
        <n v="256"/>
        <n v="515"/>
        <n v="876"/>
        <n v="47"/>
        <n v="691"/>
        <n v="605"/>
        <n v="48"/>
        <n v="864"/>
        <n v="886"/>
        <n v="959"/>
        <n v="365"/>
        <n v="946"/>
        <n v="152"/>
        <n v="789"/>
        <n v="148"/>
        <n v="69"/>
        <n v="982"/>
        <n v="180"/>
        <n v="249"/>
        <n v="82"/>
        <n v="273"/>
        <n v="172"/>
        <n v="234"/>
        <n v="87"/>
        <n v="844"/>
        <n v="368"/>
        <n v="811"/>
        <n v="372"/>
        <n v="88"/>
        <n v="528"/>
        <n v="143"/>
        <n v="429"/>
        <n v="92"/>
        <n v="790"/>
        <n v="977"/>
        <n v="427"/>
        <n v="906"/>
        <n v="750"/>
        <n v="913"/>
        <n v="289"/>
        <n v="733"/>
        <n v="102"/>
        <n v="624"/>
        <n v="199"/>
        <n v="112"/>
        <n v="848"/>
        <n v="953"/>
        <n v="113"/>
        <n v="962"/>
        <n v="443"/>
        <n v="114"/>
        <n v="936"/>
        <n v="395"/>
        <n v="344"/>
        <n v="120"/>
        <n v="535"/>
        <n v="362"/>
        <n v="123"/>
        <n v="704"/>
        <n v="903"/>
        <n v="127"/>
        <n v="315"/>
        <n v="501"/>
        <n v="132"/>
        <n v="812"/>
        <n v="305"/>
        <n v="830"/>
        <n v="656"/>
        <n v="935"/>
        <n v="762"/>
        <n v="147"/>
        <n v="698"/>
        <n v="634"/>
        <n v="294"/>
        <n v="357"/>
        <n v="468"/>
        <n v="169"/>
        <n v="798"/>
        <n v="497"/>
        <n v="841"/>
        <n v="175"/>
        <n v="521"/>
        <n v="179"/>
        <n v="637"/>
        <n v="407"/>
        <n v="503"/>
        <n v="189"/>
        <n v="894"/>
        <n v="708"/>
        <n v="193"/>
        <n v="311"/>
        <n v="888"/>
        <n v="678"/>
        <n v="778"/>
        <n v="734"/>
        <n v="640"/>
        <n v="204"/>
        <n v="685"/>
        <n v="236"/>
        <n v="617"/>
        <n v="508"/>
        <n v="951"/>
        <n v="406"/>
        <n v="238"/>
        <n v="785"/>
        <n v="244"/>
        <n v="948"/>
        <n v="984"/>
        <n v="881"/>
        <n v="883"/>
        <n v="735"/>
        <n v="287"/>
        <n v="618"/>
        <n v="288"/>
        <n v="768"/>
        <n v="619"/>
        <n v="435"/>
        <n v="393"/>
        <n v="329"/>
        <n v="467"/>
        <n v="839"/>
        <n v="787"/>
        <n v="658"/>
        <n v="302"/>
        <n v="642"/>
        <n v="472"/>
        <n v="310"/>
        <n v="700"/>
        <n v="676"/>
        <n v="602"/>
        <n v="679"/>
        <n v="332"/>
        <n v="412"/>
        <n v="486"/>
        <n v="899"/>
        <n v="340"/>
        <n v="433"/>
        <n v="999"/>
        <n v="477"/>
        <n v="746"/>
        <n v="398"/>
        <n v="889"/>
        <n v="400"/>
        <n v="512"/>
        <n v="693"/>
        <n v="401"/>
        <n v="670"/>
        <n v="955"/>
        <n v="431"/>
        <n v="432"/>
        <n v="786"/>
        <n v="615"/>
        <n v="649"/>
        <n v="473"/>
        <n v="885"/>
        <n v="898"/>
        <n v="493"/>
        <n v="505"/>
        <n v="988"/>
        <n v="513"/>
        <n v="814"/>
        <n v="821"/>
        <n v="865"/>
        <n v="874"/>
        <n v="957"/>
      </sharedItems>
    </cacheField>
    <cacheField name="Employee_Details (2).E_NAME" numFmtId="0">
      <sharedItems count="176">
        <s v="Harriette"/>
        <s v="Zoya"/>
        <s v="Matthew"/>
        <s v="Geraldine"/>
        <s v="Baldemar"/>
        <s v="Brenda"/>
        <s v="Malie"/>
        <s v="Guy"/>
        <s v="Fred"/>
        <s v="Clay"/>
        <s v="Alaysha"/>
        <s v="Rita"/>
        <s v="Kelli"/>
        <s v="Ryker"/>
        <s v="Bryce"/>
        <s v="Johnnie"/>
        <s v="Zykeria"/>
        <s v="Jennie"/>
        <s v="Selma"/>
        <s v="Kathryn"/>
        <s v="Karl"/>
        <s v="Yasmeen"/>
        <s v="Freda"/>
        <s v="David"/>
        <s v="Taron"/>
        <s v="Winnifred"/>
        <s v="Dawn"/>
        <s v="Maeve"/>
        <s v="Seth"/>
        <s v="Maria"/>
        <s v="Elliana"/>
        <s v="Ramona"/>
        <s v="Jennifer"/>
        <s v="Adrienne"/>
        <s v="Gene"/>
        <s v="Yessenia"/>
        <s v="Ryan"/>
        <s v="Kaitlyn"/>
        <s v="Jana"/>
        <s v="Lawrence"/>
        <s v="Frances"/>
        <s v="Tiffani"/>
        <s v="Bridgett"/>
        <s v="Cecile"/>
        <s v="Earle"/>
        <s v="Danita"/>
        <s v="Raeleigh"/>
        <s v="Gael"/>
        <s v="Anastasia"/>
        <s v="Stanley"/>
        <s v="Benita"/>
        <s v="Anne"/>
        <s v="Dianne"/>
        <s v="Andrea"/>
        <s v="Raul"/>
        <s v="Raven"/>
        <s v="Rebecca"/>
        <s v="Cristina"/>
        <s v="Rosalind"/>
        <s v="Kim"/>
        <s v="Michael"/>
        <s v="Danielle"/>
        <s v="Heather"/>
        <s v="Ericka"/>
        <s v="Eileen"/>
        <s v="Rodney"/>
        <s v="Cheyenne"/>
        <s v="Ely"/>
        <s v="Irby"/>
        <s v="Genevieve"/>
        <s v="Morgan"/>
        <s v="Katrice"/>
        <s v="Laverne"/>
        <s v="Chasity"/>
        <s v="Kyle"/>
        <s v="Marlene"/>
        <s v="Jonathan"/>
        <s v="Ilana"/>
        <s v="Claudia"/>
        <s v="Arya"/>
        <s v="Eldon"/>
        <s v="Amelia"/>
        <s v="Stephanie"/>
        <s v="Dejon"/>
        <s v="Harvey"/>
        <s v="Emma"/>
        <s v="Felicity"/>
        <s v="Jensen"/>
        <s v="Hudson"/>
        <s v="Stacy"/>
        <s v="Rayburn"/>
        <s v="Peter"/>
        <s v="Beth"/>
        <s v="Albertha"/>
        <s v="Devon"/>
        <s v="Tiffany"/>
        <s v="John"/>
        <s v="Jan"/>
        <s v="Robert"/>
        <s v="Isabela"/>
        <s v="Stephan"/>
        <s v="Monica"/>
        <s v="Pamala"/>
        <s v="Bobby"/>
        <s v="Matt"/>
        <s v="Kristie"/>
        <s v="Lee"/>
        <s v="Arlene"/>
        <s v="Roger"/>
        <s v="Danny"/>
        <s v="Van"/>
        <s v="Trent"/>
        <s v="Zelda"/>
        <s v="Coleman"/>
        <s v="Jacquelin"/>
        <s v="Ardis"/>
        <s v="Scott"/>
        <s v="Twanna"/>
        <s v="Alexia"/>
        <s v="Donnell"/>
        <s v="Jaime"/>
        <s v="Gerald"/>
        <s v="Zakariya"/>
        <s v="Artie"/>
        <s v="Christa"/>
        <s v="Edith"/>
        <s v="Carolyn"/>
        <s v="Pamela"/>
        <s v="Kelly"/>
        <s v="Laurence"/>
        <s v="Trevon"/>
        <s v="Jason"/>
        <s v="Frederick"/>
        <s v="Joao"/>
        <s v="Shirley"/>
        <s v="Nevaeh"/>
        <s v="Rashawn"/>
        <s v="Sharyn"/>
        <s v="Leslie"/>
        <s v="Curtis"/>
        <s v="Alessia"/>
        <s v="Francis"/>
        <s v="Stephania"/>
        <s v="Makala"/>
        <s v="Zella"/>
        <s v="Bernard"/>
        <s v="Parth"/>
        <s v="Ronnie"/>
        <s v="Debora"/>
        <s v="Kathleen"/>
        <s v="Jalen"/>
        <s v="Tammi"/>
        <s v="Ora"/>
        <s v="Crystal"/>
        <s v="Todd"/>
        <s v="Loren"/>
        <s v="Wayne"/>
        <s v="Milburn"/>
        <s v="Bart"/>
        <s v="Leighann"/>
        <s v="Brent"/>
        <s v="Christina"/>
        <s v="Zoie"/>
        <s v="Jasmine"/>
        <s v="Annamaria"/>
        <s v="Elise"/>
        <s v="Valeria"/>
        <s v="Muriel"/>
        <s v="Kenny"/>
        <s v="Cecilia"/>
        <s v="Gray"/>
        <s v="Latasha"/>
        <s v="Alysha"/>
        <s v="Samual"/>
        <s v="Holli"/>
        <s v="Valencia"/>
      </sharedItems>
    </cacheField>
    <cacheField name="Employee_Details (2).E_DESIGNATION" numFmtId="0">
      <sharedItems count="27">
        <s v="Market analyst"/>
        <s v="Transport manager"/>
        <s v="Chief finance officer"/>
        <s v="Warehouse manager"/>
        <s v="Branch manager"/>
        <s v="Project director"/>
        <s v="HR manager"/>
        <s v="Material handling executive"/>
        <s v="Manager"/>
        <s v="Non-executive director"/>
        <s v="In House logistics executive"/>
        <s v="Warehouse in charge"/>
        <s v="Head of marketing"/>
        <s v="Technical support executive"/>
        <s v="IT support executive"/>
        <s v="Inventory manager"/>
        <s v="Sales manager"/>
        <s v="Office manager"/>
        <s v="Block development manager"/>
        <s v="Engineering department manager"/>
        <s v="Assistant manager"/>
        <s v="Delivery Boy"/>
        <s v="Chief executive officer"/>
        <s v="Marketing manager"/>
        <s v="Fleet manager"/>
        <s v="Executive director"/>
        <s v="Director"/>
      </sharedItems>
    </cacheField>
    <cacheField name="Employee_Details (2).E_ADDR" numFmtId="0">
      <sharedItems/>
    </cacheField>
    <cacheField name="Employee_Details (2).E_BRANCH" numFmtId="0">
      <sharedItems/>
    </cacheField>
    <cacheField name="Employee_Details (2).E_CONT_NO" numFmtId="0">
      <sharedItems containsSemiMixedTypes="0" containsString="0" containsNumber="1" containsInteger="1" minValue="1015130737" maxValue="9986862728"/>
    </cacheField>
    <cacheField name="Payment_Details4.Payment_ID" numFmtId="0">
      <sharedItems/>
    </cacheField>
    <cacheField name="Payment_Details4.C_ID" numFmtId="0">
      <sharedItems containsSemiMixedTypes="0" containsString="0" containsNumber="1" containsInteger="1" minValue="3" maxValue="9968"/>
    </cacheField>
    <cacheField name="Payment_Details4.SH_ID" numFmtId="0">
      <sharedItems containsSemiMixedTypes="0" containsString="0" containsNumber="1" containsInteger="1" minValue="1" maxValue="998"/>
    </cacheField>
    <cacheField name="Payment_Details4.AMOUNT" numFmtId="0">
      <sharedItems containsSemiMixedTypes="0" containsString="0" containsNumber="1" containsInteger="1" minValue="312" maxValue="99604"/>
    </cacheField>
    <cacheField name="Payment_Details4.Payment_Status" numFmtId="0">
      <sharedItems count="2">
        <s v="PAID"/>
        <s v="NOT PAID"/>
      </sharedItems>
    </cacheField>
    <cacheField name="Payment_Details4.Payment_Mode" numFmtId="0">
      <sharedItems count="2">
        <s v="CARD PAYMENT"/>
        <s v="COD"/>
      </sharedItems>
    </cacheField>
    <cacheField name="Payment_Details4.Payment_Date" numFmtId="14">
      <sharedItems containsNonDate="0" containsDate="1" containsString="0" containsBlank="1" minDate="1971-11-01T00:00:00" maxDate="2019-12-13T00:00:00" count="90">
        <d v="2014-12-18T00:00:00"/>
        <d v="1989-09-17T00:00:00"/>
        <d v="1997-07-10T00:00:00"/>
        <m/>
        <d v="2010-11-30T00:00:00"/>
        <d v="2006-07-17T00:00:00"/>
        <d v="1971-11-01T00:00:00"/>
        <d v="1977-07-06T00:00:00"/>
        <d v="1991-05-15T00:00:00"/>
        <d v="1976-06-30T00:00:00"/>
        <d v="1987-08-09T00:00:00"/>
        <d v="1977-11-08T00:00:00"/>
        <d v="2013-11-15T00:00:00"/>
        <d v="1997-09-08T00:00:00"/>
        <d v="1999-03-05T00:00:00"/>
        <d v="1983-09-30T00:00:00"/>
        <d v="2005-09-15T00:00:00"/>
        <d v="2014-07-02T00:00:00"/>
        <d v="2019-12-12T00:00:00"/>
        <d v="2007-07-12T00:00:00"/>
        <d v="2001-08-10T00:00:00"/>
        <d v="1993-08-02T00:00:00"/>
        <d v="2002-10-20T00:00:00"/>
        <d v="2004-11-20T00:00:00"/>
        <d v="2004-05-17T00:00:00"/>
        <d v="1982-03-08T00:00:00"/>
        <d v="2008-08-09T00:00:00"/>
        <d v="1994-04-09T00:00:00"/>
        <d v="2010-03-09T00:00:00"/>
        <d v="1982-10-15T00:00:00"/>
        <d v="1991-07-15T00:00:00"/>
        <d v="1996-05-01T00:00:00"/>
        <d v="2006-10-22T00:00:00"/>
        <d v="2000-03-22T00:00:00"/>
        <d v="2012-10-04T00:00:00"/>
        <d v="2009-03-09T00:00:00"/>
        <d v="2019-07-31T00:00:00"/>
        <d v="2002-01-05T00:00:00"/>
        <d v="1974-05-25T00:00:00"/>
        <d v="2006-12-23T00:00:00"/>
        <d v="1992-12-25T00:00:00"/>
        <d v="2004-09-25T00:00:00"/>
        <d v="2004-03-02T00:00:00"/>
        <d v="2011-06-08T00:00:00"/>
        <d v="1979-09-12T00:00:00"/>
        <d v="1995-08-23T00:00:00"/>
        <d v="1985-01-31T00:00:00"/>
        <d v="2006-10-20T00:00:00"/>
        <d v="1989-10-17T00:00:00"/>
        <d v="1980-03-16T00:00:00"/>
        <d v="2013-03-09T00:00:00"/>
        <d v="1998-09-11T00:00:00"/>
        <d v="1990-09-11T00:00:00"/>
        <d v="2014-09-09T00:00:00"/>
        <d v="1997-06-12T00:00:00"/>
        <d v="2013-08-11T00:00:00"/>
        <d v="1977-03-30T00:00:00"/>
        <d v="1982-10-29T00:00:00"/>
        <d v="2011-06-25T00:00:00"/>
        <d v="2019-03-01T00:00:00"/>
        <d v="2004-10-26T00:00:00"/>
        <d v="1995-01-01T00:00:00"/>
        <d v="2015-03-20T00:00:00"/>
        <d v="2010-04-27T00:00:00"/>
        <d v="1992-11-01T00:00:00"/>
        <d v="2018-08-30T00:00:00"/>
        <d v="2010-08-28T00:00:00"/>
        <d v="2003-12-02T00:00:00"/>
        <d v="1996-09-13T00:00:00"/>
        <d v="2013-06-21T00:00:00"/>
        <d v="1991-07-03T00:00:00"/>
        <d v="2010-03-02T00:00:00"/>
        <d v="1975-05-20T00:00:00"/>
        <d v="2002-09-08T00:00:00"/>
        <d v="1983-07-22T00:00:00"/>
        <d v="2016-09-21T00:00:00"/>
        <d v="2006-01-09T00:00:00"/>
        <d v="1989-08-23T00:00:00"/>
        <d v="2009-01-26T00:00:00"/>
        <d v="2001-08-03T00:00:00"/>
        <d v="2012-08-20T00:00:00"/>
        <d v="2003-11-28T00:00:00"/>
        <d v="2012-01-17T00:00:00"/>
        <d v="2008-05-17T00:00:00"/>
        <d v="1976-08-31T00:00:00"/>
        <d v="2009-09-29T00:00:00"/>
        <d v="1987-04-30T00:00:00"/>
        <d v="1972-06-16T00:00:00"/>
        <d v="2017-08-24T00:00:00"/>
        <d v="1992-12-27T00:00:00"/>
      </sharedItems>
      <fieldGroup par="46" base="38">
        <rangePr groupBy="months" startDate="1971-11-01T00:00:00" endDate="2019-12-13T00:00:00"/>
        <groupItems count="14">
          <s v="(blank)"/>
          <s v="Jan"/>
          <s v="Feb"/>
          <s v="Mar"/>
          <s v="Apr"/>
          <s v="May"/>
          <s v="Jun"/>
          <s v="Jul"/>
          <s v="Aug"/>
          <s v="Sep"/>
          <s v="Oct"/>
          <s v="Nov"/>
          <s v="Dec"/>
          <s v="&gt;13/12/2019"/>
        </groupItems>
      </fieldGroup>
    </cacheField>
    <cacheField name="Payment_Details4.payment_category" numFmtId="0">
      <sharedItems/>
    </cacheField>
    <cacheField name="Status (2).SH_ID" numFmtId="0">
      <sharedItems containsSemiMixedTypes="0" containsString="0" containsNumber="1" containsInteger="1" minValue="1" maxValue="998"/>
    </cacheField>
    <cacheField name="Status (2).Current_Status" numFmtId="0">
      <sharedItems count="2">
        <s v="DELIVERED"/>
        <s v="NOT DELIVERED"/>
      </sharedItems>
    </cacheField>
    <cacheField name="Status (2).Sent_date" numFmtId="14">
      <sharedItems containsSemiMixedTypes="0" containsNonDate="0" containsDate="1" containsString="0" minDate="1971-02-06T00:00:00" maxDate="2019-12-31T00:00:00" count="198">
        <d v="2014-04-28T00:00:00"/>
        <d v="1989-01-06T00:00:00"/>
        <d v="1997-06-14T00:00:00"/>
        <d v="1993-08-14T00:00:00"/>
        <d v="2010-02-13T00:00:00"/>
        <d v="2019-12-13T00:00:00"/>
        <d v="1996-09-21T00:00:00"/>
        <d v="2006-06-10T00:00:00"/>
        <d v="1971-04-23T00:00:00"/>
        <d v="2005-12-21T00:00:00"/>
        <d v="1979-07-03T00:00:00"/>
        <d v="2010-03-15T00:00:00"/>
        <d v="1976-04-29T00:00:00"/>
        <d v="2012-03-03T00:00:00"/>
        <d v="1977-01-03T00:00:00"/>
        <d v="1991-02-18T00:00:00"/>
        <d v="1976-03-31T00:00:00"/>
        <d v="2016-05-20T00:00:00"/>
        <d v="1976-05-11T00:00:00"/>
        <d v="1980-10-07T00:00:00"/>
        <d v="1987-03-19T00:00:00"/>
        <d v="1975-03-04T00:00:00"/>
        <d v="2013-07-23T00:00:00"/>
        <d v="2010-03-02T00:00:00"/>
        <d v="1977-03-08T00:00:00"/>
        <d v="2017-10-17T00:00:00"/>
        <d v="2013-10-27T00:00:00"/>
        <d v="1997-01-20T00:00:00"/>
        <d v="1996-12-09T00:00:00"/>
        <d v="1999-02-07T00:00:00"/>
        <d v="1983-04-11T00:00:00"/>
        <d v="1972-02-21T00:00:00"/>
        <d v="2005-06-06T00:00:00"/>
        <d v="2014-04-30T00:00:00"/>
        <d v="2019-11-17T00:00:00"/>
        <d v="2000-06-18T00:00:00"/>
        <d v="2006-07-11T00:00:00"/>
        <d v="2003-09-23T00:00:00"/>
        <d v="2007-06-05T00:00:00"/>
        <d v="2013-05-03T00:00:00"/>
        <d v="2001-04-29T00:00:00"/>
        <d v="2003-05-10T00:00:00"/>
        <d v="2006-01-22T00:00:00"/>
        <d v="1995-08-20T00:00:00"/>
        <d v="2017-09-29T00:00:00"/>
        <d v="2013-11-21T00:00:00"/>
        <d v="1993-01-04T00:00:00"/>
        <d v="1977-09-19T00:00:00"/>
        <d v="2019-12-30T00:00:00"/>
        <d v="2002-08-31T00:00:00"/>
        <d v="1990-10-11T00:00:00"/>
        <d v="2004-07-07T00:00:00"/>
        <d v="2004-05-29T00:00:00"/>
        <d v="1982-02-06T00:00:00"/>
        <d v="2008-02-24T00:00:00"/>
        <d v="2007-07-27T00:00:00"/>
        <d v="1994-03-30T00:00:00"/>
        <d v="1999-01-28T00:00:00"/>
        <d v="1981-07-23T00:00:00"/>
        <d v="2004-03-20T00:00:00"/>
        <d v="1986-05-19T00:00:00"/>
        <d v="2010-02-19T00:00:00"/>
        <d v="2007-06-18T00:00:00"/>
        <d v="2017-11-24T00:00:00"/>
        <d v="1972-10-09T00:00:00"/>
        <d v="1982-07-11T00:00:00"/>
        <d v="2014-05-18T00:00:00"/>
        <d v="2004-09-10T00:00:00"/>
        <d v="2004-08-30T00:00:00"/>
        <d v="1991-06-30T00:00:00"/>
        <d v="2013-04-11T00:00:00"/>
        <d v="2010-07-26T00:00:00"/>
        <d v="1981-11-03T00:00:00"/>
        <d v="1996-03-03T00:00:00"/>
        <d v="2006-09-18T00:00:00"/>
        <d v="1977-06-26T00:00:00"/>
        <d v="2003-01-07T00:00:00"/>
        <d v="2000-01-25T00:00:00"/>
        <d v="2011-05-25T00:00:00"/>
        <d v="2012-08-02T00:00:00"/>
        <d v="1988-04-05T00:00:00"/>
        <d v="2012-02-08T00:00:00"/>
        <d v="2009-03-24T00:00:00"/>
        <d v="1993-04-25T00:00:00"/>
        <d v="1993-03-06T00:00:00"/>
        <d v="1989-01-02T00:00:00"/>
        <d v="2019-02-19T00:00:00"/>
        <d v="2002-01-25T00:00:00"/>
        <d v="1974-03-26T00:00:00"/>
        <d v="1980-05-03T00:00:00"/>
        <d v="2006-03-17T00:00:00"/>
        <d v="1992-08-26T00:00:00"/>
        <d v="1982-12-02T00:00:00"/>
        <d v="2004-05-02T00:00:00"/>
        <d v="1993-07-09T00:00:00"/>
        <d v="2008-02-22T00:00:00"/>
        <d v="2004-03-18T00:00:00"/>
        <d v="2011-04-22T00:00:00"/>
        <d v="1992-03-22T00:00:00"/>
        <d v="1979-01-20T00:00:00"/>
        <d v="2013-02-09T00:00:00"/>
        <d v="1978-03-21T00:00:00"/>
        <d v="1995-01-05T00:00:00"/>
        <d v="1985-01-10T00:00:00"/>
        <d v="1975-07-03T00:00:00"/>
        <d v="2006-08-28T00:00:00"/>
        <d v="1982-05-18T00:00:00"/>
        <d v="1989-10-12T00:00:00"/>
        <d v="1980-03-01T00:00:00"/>
        <d v="1994-01-15T00:00:00"/>
        <d v="2013-03-19T00:00:00"/>
        <d v="2017-01-25T00:00:00"/>
        <d v="1975-04-01T00:00:00"/>
        <d v="1987-03-06T00:00:00"/>
        <d v="1998-02-21T00:00:00"/>
        <d v="1990-02-21T00:00:00"/>
        <d v="1989-01-03T00:00:00"/>
        <d v="2014-06-29T00:00:00"/>
        <d v="1997-01-05T00:00:00"/>
        <d v="1984-04-02T00:00:00"/>
        <d v="2013-01-12T00:00:00"/>
        <d v="1977-03-26T00:00:00"/>
        <d v="1982-06-10T00:00:00"/>
        <d v="2011-03-28T00:00:00"/>
        <d v="2019-03-03T00:00:00"/>
        <d v="1997-08-27T00:00:00"/>
        <d v="1979-01-28T00:00:00"/>
        <d v="2004-07-30T00:00:00"/>
        <d v="2004-10-29T00:00:00"/>
        <d v="2004-09-28T00:00:00"/>
        <d v="1995-01-22T00:00:00"/>
        <d v="2012-06-17T00:00:00"/>
        <d v="2015-01-28T00:00:00"/>
        <d v="2010-01-12T00:00:00"/>
        <d v="1992-08-11T00:00:00"/>
        <d v="2018-03-14T00:00:00"/>
        <d v="2018-12-21T00:00:00"/>
        <d v="2010-07-01T00:00:00"/>
        <d v="2003-10-25T00:00:00"/>
        <d v="1974-05-08T00:00:00"/>
        <d v="1996-02-09T00:00:00"/>
        <d v="2013-04-23T00:00:00"/>
        <d v="1991-02-10T00:00:00"/>
        <d v="1976-10-04T00:00:00"/>
        <d v="1987-10-25T00:00:00"/>
        <d v="2010-01-30T00:00:00"/>
        <d v="1975-05-18T00:00:00"/>
        <d v="2011-10-08T00:00:00"/>
        <d v="2005-03-20T00:00:00"/>
        <d v="2018-10-03T00:00:00"/>
        <d v="2002-05-28T00:00:00"/>
        <d v="2013-09-25T00:00:00"/>
        <d v="1997-05-29T00:00:00"/>
        <d v="1996-01-01T00:00:00"/>
        <d v="2004-02-29T00:00:00"/>
        <d v="2001-08-31T00:00:00"/>
        <d v="1983-01-28T00:00:00"/>
        <d v="2016-09-23T00:00:00"/>
        <d v="2008-09-14T00:00:00"/>
        <d v="2006-01-08T00:00:00"/>
        <d v="1973-09-05T00:00:00"/>
        <d v="2016-02-24T00:00:00"/>
        <d v="2002-02-03T00:00:00"/>
        <d v="2005-04-16T00:00:00"/>
        <d v="1989-03-29T00:00:00"/>
        <d v="2008-09-24T00:00:00"/>
        <d v="1977-04-21T00:00:00"/>
        <d v="2009-01-01T00:00:00"/>
        <d v="2001-01-27T00:00:00"/>
        <d v="2012-05-02T00:00:00"/>
        <d v="2003-05-18T00:00:00"/>
        <d v="2007-06-19T00:00:00"/>
        <d v="2012-01-25T00:00:00"/>
        <d v="1983-04-17T00:00:00"/>
        <d v="1980-07-05T00:00:00"/>
        <d v="2005-10-23T00:00:00"/>
        <d v="1983-07-05T00:00:00"/>
        <d v="1996-07-06T00:00:00"/>
        <d v="2008-05-21T00:00:00"/>
        <d v="2012-06-25T00:00:00"/>
        <d v="1979-05-13T00:00:00"/>
        <d v="1983-08-21T00:00:00"/>
        <d v="1987-05-07T00:00:00"/>
        <d v="1995-07-26T00:00:00"/>
        <d v="1986-09-07T00:00:00"/>
        <d v="1976-06-06T00:00:00"/>
        <d v="1971-02-06T00:00:00"/>
        <d v="2009-02-23T00:00:00"/>
        <d v="1987-01-15T00:00:00"/>
        <d v="1995-11-26T00:00:00"/>
        <d v="1972-06-10T00:00:00"/>
        <d v="1977-01-05T00:00:00"/>
        <d v="2009-08-07T00:00:00"/>
        <d v="2017-03-17T00:00:00"/>
        <d v="2016-03-18T00:00:00"/>
        <d v="1984-01-04T00:00:00"/>
        <d v="1992-05-10T00:00:00"/>
        <d v="2016-12-21T00:00:00"/>
      </sharedItems>
      <fieldGroup par="48" base="42">
        <rangePr groupBy="months" startDate="1971-02-06T00:00:00" endDate="2019-12-31T00:00:00"/>
        <groupItems count="14">
          <s v="&lt;06/02/1971"/>
          <s v="Jan"/>
          <s v="Feb"/>
          <s v="Mar"/>
          <s v="Apr"/>
          <s v="May"/>
          <s v="Jun"/>
          <s v="Jul"/>
          <s v="Aug"/>
          <s v="Sep"/>
          <s v="Oct"/>
          <s v="Nov"/>
          <s v="Dec"/>
          <s v="&gt;31/12/2019"/>
        </groupItems>
      </fieldGroup>
    </cacheField>
    <cacheField name="Status (2).Delivery_date" numFmtId="14">
      <sharedItems containsNonDate="0" containsDate="1" containsString="0" containsBlank="1" minDate="1971-11-01T00:00:00" maxDate="2019-12-13T00:00:00"/>
    </cacheField>
    <cacheField name="delivery_duration" numFmtId="0">
      <sharedItems containsMixedTypes="1" containsNumber="1" containsInteger="1" minValue="0" maxValue="9"/>
    </cacheField>
    <cacheField name="Quarters" numFmtId="0" databaseField="0">
      <fieldGroup base="38">
        <rangePr groupBy="quarters" startDate="1971-11-01T00:00:00" endDate="2019-12-13T00:00:00"/>
        <groupItems count="6">
          <s v="&lt;01/11/1971"/>
          <s v="Qtr1"/>
          <s v="Qtr2"/>
          <s v="Qtr3"/>
          <s v="Qtr4"/>
          <s v="&gt;13/12/2019"/>
        </groupItems>
      </fieldGroup>
    </cacheField>
    <cacheField name="Years" numFmtId="0" databaseField="0">
      <fieldGroup base="38">
        <rangePr groupBy="years" startDate="1971-11-01T00:00:00" endDate="2019-12-13T00:00:00"/>
        <groupItems count="51">
          <s v="&lt;01/11/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13/12/2019"/>
        </groupItems>
      </fieldGroup>
    </cacheField>
    <cacheField name="Quarters2" numFmtId="0" databaseField="0">
      <fieldGroup base="42">
        <rangePr groupBy="quarters" startDate="1971-02-06T00:00:00" endDate="2019-12-31T00:00:00"/>
        <groupItems count="6">
          <s v="&lt;06/02/1971"/>
          <s v="Qtr1"/>
          <s v="Qtr2"/>
          <s v="Qtr3"/>
          <s v="Qtr4"/>
          <s v="&gt;31/12/2019"/>
        </groupItems>
      </fieldGroup>
    </cacheField>
    <cacheField name="Years2" numFmtId="0" databaseField="0">
      <fieldGroup base="42">
        <rangePr groupBy="years" startDate="1971-02-06T00:00:00" endDate="2019-12-31T00:00:00"/>
        <groupItems count="51">
          <s v="&lt;06/02/1971"/>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2016"/>
          <s v="2017"/>
          <s v="2018"/>
          <s v="2019"/>
          <s v="&gt;31/12/2019"/>
        </groupItems>
      </fieldGroup>
    </cacheField>
  </cacheFields>
  <extLst>
    <ext xmlns:x14="http://schemas.microsoft.com/office/spreadsheetml/2009/9/main" uri="{725AE2AE-9491-48be-B2B4-4EB974FC3084}">
      <x14:pivotCacheDefinition pivotCacheId="20557029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313cd69e-66f3-11ea-9879-7077813058ce"/>
    <x v="0"/>
    <n v="690"/>
    <n v="49302"/>
    <x v="0"/>
    <x v="0"/>
    <x v="0"/>
    <x v="0"/>
  </r>
  <r>
    <s v="313dc140-66f3-11ea-a952-7077813058ce"/>
    <x v="1"/>
    <n v="933"/>
    <n v="78698"/>
    <x v="0"/>
    <x v="0"/>
    <x v="1"/>
    <x v="1"/>
  </r>
  <r>
    <s v="313eab1e-66f3-11ea-81af-7077813058ce"/>
    <x v="2"/>
    <n v="261"/>
    <n v="69417"/>
    <x v="1"/>
    <x v="0"/>
    <x v="2"/>
    <x v="1"/>
  </r>
  <r>
    <s v="313f474a-66f3-11ea-a78b-7077813058ce"/>
    <x v="3"/>
    <n v="445"/>
    <n v="39655"/>
    <x v="1"/>
    <x v="1"/>
    <x v="2"/>
    <x v="0"/>
  </r>
  <r>
    <s v="3140589a-66f3-11ea-a057-7077813058ce"/>
    <x v="4"/>
    <n v="722"/>
    <n v="87400"/>
    <x v="1"/>
    <x v="1"/>
    <x v="2"/>
    <x v="1"/>
  </r>
  <r>
    <s v="31411bc8-66f3-11ea-a4b7-7077813058ce"/>
    <x v="5"/>
    <n v="129"/>
    <n v="56881"/>
    <x v="0"/>
    <x v="0"/>
    <x v="3"/>
    <x v="0"/>
  </r>
  <r>
    <s v="3141defa-66f3-11ea-b10e-7077813058ce"/>
    <x v="6"/>
    <n v="489"/>
    <n v="99239"/>
    <x v="1"/>
    <x v="1"/>
    <x v="2"/>
    <x v="1"/>
  </r>
  <r>
    <s v="3142c940-66f3-11ea-9f69-7077813058ce"/>
    <x v="7"/>
    <n v="165"/>
    <n v="23921"/>
    <x v="1"/>
    <x v="1"/>
    <x v="2"/>
    <x v="2"/>
  </r>
  <r>
    <s v="31444fa8-66f3-11ea-912a-7077813058ce"/>
    <x v="8"/>
    <n v="164"/>
    <n v="67599"/>
    <x v="1"/>
    <x v="0"/>
    <x v="2"/>
    <x v="1"/>
  </r>
  <r>
    <s v="314539e6-66f3-11ea-bfa4-7077813058ce"/>
    <x v="9"/>
    <n v="364"/>
    <n v="3725"/>
    <x v="1"/>
    <x v="1"/>
    <x v="2"/>
    <x v="2"/>
  </r>
  <r>
    <s v="3145fd0a-66f3-11ea-958b-7077813058ce"/>
    <x v="10"/>
    <n v="469"/>
    <n v="95516"/>
    <x v="0"/>
    <x v="1"/>
    <x v="4"/>
    <x v="1"/>
  </r>
  <r>
    <s v="31469934-66f3-11ea-8572-7077813058ce"/>
    <x v="11"/>
    <n v="158"/>
    <n v="62528"/>
    <x v="0"/>
    <x v="1"/>
    <x v="5"/>
    <x v="0"/>
  </r>
  <r>
    <s v="3147355e-66f3-11ea-aae4-7077813058ce"/>
    <x v="12"/>
    <n v="337"/>
    <n v="21021"/>
    <x v="1"/>
    <x v="0"/>
    <x v="2"/>
    <x v="2"/>
  </r>
  <r>
    <s v="3147f89c-66f3-11ea-8dfd-7077813058ce"/>
    <x v="13"/>
    <n v="634"/>
    <n v="99492"/>
    <x v="1"/>
    <x v="0"/>
    <x v="2"/>
    <x v="1"/>
  </r>
  <r>
    <s v="3148bbc8-66f3-11ea-8acf-7077813058ce"/>
    <x v="14"/>
    <n v="577"/>
    <n v="60282"/>
    <x v="0"/>
    <x v="0"/>
    <x v="6"/>
    <x v="0"/>
  </r>
  <r>
    <s v="31497efa-66f3-11ea-9497-7077813058ce"/>
    <x v="15"/>
    <n v="907"/>
    <n v="20357"/>
    <x v="1"/>
    <x v="0"/>
    <x v="2"/>
    <x v="2"/>
  </r>
  <r>
    <s v="314a1b22-66f3-11ea-9e82-7077813058ce"/>
    <x v="16"/>
    <n v="870"/>
    <n v="24053"/>
    <x v="1"/>
    <x v="0"/>
    <x v="2"/>
    <x v="2"/>
  </r>
  <r>
    <s v="314ade58-66f3-11ea-8979-7077813058ce"/>
    <x v="17"/>
    <n v="982"/>
    <n v="50958"/>
    <x v="1"/>
    <x v="0"/>
    <x v="2"/>
    <x v="0"/>
  </r>
  <r>
    <s v="314b7a8a-66f3-11ea-97d4-7077813058ce"/>
    <x v="18"/>
    <n v="351"/>
    <n v="68227"/>
    <x v="0"/>
    <x v="0"/>
    <x v="7"/>
    <x v="1"/>
  </r>
  <r>
    <s v="314c8bcc-66f3-11ea-b526-7077813058ce"/>
    <x v="19"/>
    <n v="328"/>
    <n v="77861"/>
    <x v="0"/>
    <x v="0"/>
    <x v="8"/>
    <x v="1"/>
  </r>
  <r>
    <s v="314d761e-66f3-11ea-b155-7077813058ce"/>
    <x v="20"/>
    <n v="242"/>
    <n v="48315"/>
    <x v="1"/>
    <x v="0"/>
    <x v="2"/>
    <x v="0"/>
  </r>
  <r>
    <s v="314eae64-66f3-11ea-b08f-7077813058ce"/>
    <x v="21"/>
    <n v="421"/>
    <n v="83002"/>
    <x v="0"/>
    <x v="0"/>
    <x v="9"/>
    <x v="1"/>
  </r>
  <r>
    <s v="314f4a7a-66f3-11ea-8b83-7077813058ce"/>
    <x v="22"/>
    <n v="6"/>
    <n v="47650"/>
    <x v="0"/>
    <x v="1"/>
    <x v="10"/>
    <x v="0"/>
  </r>
  <r>
    <s v="315034c6-66f3-11ea-a2bf-7077813058ce"/>
    <x v="23"/>
    <n v="384"/>
    <n v="19386"/>
    <x v="1"/>
    <x v="1"/>
    <x v="2"/>
    <x v="2"/>
  </r>
  <r>
    <s v="31511efa-66f3-11ea-bc4c-7077813058ce"/>
    <x v="24"/>
    <n v="286"/>
    <n v="39432"/>
    <x v="0"/>
    <x v="1"/>
    <x v="11"/>
    <x v="0"/>
  </r>
  <r>
    <s v="3151e23a-66f3-11ea-9b38-7077813058ce"/>
    <x v="25"/>
    <n v="892"/>
    <n v="1421"/>
    <x v="0"/>
    <x v="1"/>
    <x v="12"/>
    <x v="2"/>
  </r>
  <r>
    <s v="3152a56c-66f3-11ea-9340-7077813058ce"/>
    <x v="26"/>
    <n v="558"/>
    <n v="16113"/>
    <x v="0"/>
    <x v="1"/>
    <x v="13"/>
    <x v="2"/>
  </r>
  <r>
    <s v="31534188-66f3-11ea-8acd-7077813058ce"/>
    <x v="27"/>
    <n v="481"/>
    <n v="52318"/>
    <x v="1"/>
    <x v="0"/>
    <x v="2"/>
    <x v="0"/>
  </r>
  <r>
    <s v="3153ddb4-66f3-11ea-a4d6-7077813058ce"/>
    <x v="28"/>
    <n v="155"/>
    <n v="7389"/>
    <x v="1"/>
    <x v="0"/>
    <x v="2"/>
    <x v="2"/>
  </r>
  <r>
    <s v="3154c800-66f3-11ea-8721-7077813058ce"/>
    <x v="29"/>
    <n v="771"/>
    <n v="86040"/>
    <x v="0"/>
    <x v="1"/>
    <x v="13"/>
    <x v="1"/>
  </r>
  <r>
    <s v="3155d94c-66f3-11ea-b116-7077813058ce"/>
    <x v="30"/>
    <n v="945"/>
    <n v="56148"/>
    <x v="0"/>
    <x v="1"/>
    <x v="14"/>
    <x v="0"/>
  </r>
  <r>
    <s v="31575fac-66f3-11ea-8d99-7077813058ce"/>
    <x v="31"/>
    <n v="719"/>
    <n v="894"/>
    <x v="0"/>
    <x v="0"/>
    <x v="15"/>
    <x v="2"/>
  </r>
  <r>
    <s v="315897f8-66f3-11ea-ad46-7077813058ce"/>
    <x v="32"/>
    <n v="493"/>
    <n v="35634"/>
    <x v="1"/>
    <x v="1"/>
    <x v="2"/>
    <x v="0"/>
  </r>
  <r>
    <s v="3159d04c-66f3-11ea-95df-7077813058ce"/>
    <x v="33"/>
    <n v="998"/>
    <n v="28701"/>
    <x v="0"/>
    <x v="0"/>
    <x v="13"/>
    <x v="2"/>
  </r>
  <r>
    <s v="315aba8a-66f3-11ea-9db6-7077813058ce"/>
    <x v="34"/>
    <n v="968"/>
    <n v="90380"/>
    <x v="0"/>
    <x v="0"/>
    <x v="16"/>
    <x v="1"/>
  </r>
  <r>
    <s v="315b7db4-66f3-11ea-ae41-7077813058ce"/>
    <x v="35"/>
    <n v="738"/>
    <n v="21813"/>
    <x v="1"/>
    <x v="1"/>
    <x v="2"/>
    <x v="2"/>
  </r>
  <r>
    <s v="315c67f4-66f3-11ea-bcd7-7077813058ce"/>
    <x v="36"/>
    <n v="912"/>
    <n v="36312"/>
    <x v="1"/>
    <x v="0"/>
    <x v="2"/>
    <x v="0"/>
  </r>
  <r>
    <s v="315d041c-66f3-11ea-8af9-7077813058ce"/>
    <x v="37"/>
    <n v="782"/>
    <n v="24856"/>
    <x v="0"/>
    <x v="0"/>
    <x v="17"/>
    <x v="2"/>
  </r>
  <r>
    <s v="315da042-66f3-11ea-ac04-7077813058ce"/>
    <x v="38"/>
    <n v="140"/>
    <n v="39234"/>
    <x v="0"/>
    <x v="0"/>
    <x v="15"/>
    <x v="0"/>
  </r>
  <r>
    <s v="315e3c68-66f3-11ea-8d08-7077813058ce"/>
    <x v="39"/>
    <n v="702"/>
    <n v="74222"/>
    <x v="0"/>
    <x v="1"/>
    <x v="18"/>
    <x v="1"/>
  </r>
  <r>
    <s v="315f26ac-66f3-11ea-a883-7077813058ce"/>
    <x v="40"/>
    <n v="284"/>
    <n v="47260"/>
    <x v="0"/>
    <x v="0"/>
    <x v="19"/>
    <x v="0"/>
  </r>
  <r>
    <s v="315fe9e2-66f3-11ea-b80f-7077813058ce"/>
    <x v="41"/>
    <n v="199"/>
    <n v="45432"/>
    <x v="1"/>
    <x v="1"/>
    <x v="2"/>
    <x v="0"/>
  </r>
  <r>
    <s v="3160ad0c-66f3-11ea-961a-7077813058ce"/>
    <x v="42"/>
    <n v="228"/>
    <n v="30192"/>
    <x v="0"/>
    <x v="1"/>
    <x v="20"/>
    <x v="2"/>
  </r>
  <r>
    <s v="31619754-66f3-11ea-911d-7077813058ce"/>
    <x v="43"/>
    <n v="908"/>
    <n v="53868"/>
    <x v="1"/>
    <x v="0"/>
    <x v="2"/>
    <x v="0"/>
  </r>
  <r>
    <s v="3162337a-66f3-11ea-bf3c-7077813058ce"/>
    <x v="44"/>
    <n v="594"/>
    <n v="9691"/>
    <x v="1"/>
    <x v="0"/>
    <x v="2"/>
    <x v="2"/>
  </r>
  <r>
    <s v="3162cf9c-66f3-11ea-917a-7077813058ce"/>
    <x v="45"/>
    <n v="542"/>
    <n v="39001"/>
    <x v="1"/>
    <x v="1"/>
    <x v="2"/>
    <x v="0"/>
  </r>
  <r>
    <s v="31636bd2-66f3-11ea-aa21-7077813058ce"/>
    <x v="46"/>
    <n v="586"/>
    <n v="70814"/>
    <x v="1"/>
    <x v="0"/>
    <x v="2"/>
    <x v="1"/>
  </r>
  <r>
    <s v="31642f12-66f3-11ea-b553-7077813058ce"/>
    <x v="47"/>
    <n v="636"/>
    <n v="13740"/>
    <x v="0"/>
    <x v="1"/>
    <x v="21"/>
    <x v="2"/>
  </r>
  <r>
    <s v="3164f24c-66f3-11ea-bf87-7077813058ce"/>
    <x v="48"/>
    <n v="581"/>
    <n v="33435"/>
    <x v="1"/>
    <x v="0"/>
    <x v="2"/>
    <x v="0"/>
  </r>
  <r>
    <s v="3165b562-66f3-11ea-83de-7077813058ce"/>
    <x v="49"/>
    <n v="336"/>
    <n v="73589"/>
    <x v="1"/>
    <x v="0"/>
    <x v="2"/>
    <x v="1"/>
  </r>
  <r>
    <s v="316678a4-66f3-11ea-b7d3-7077813058ce"/>
    <x v="50"/>
    <n v="504"/>
    <n v="18598"/>
    <x v="0"/>
    <x v="1"/>
    <x v="22"/>
    <x v="2"/>
  </r>
  <r>
    <s v="31673bc8-66f3-11ea-803a-7077813058ce"/>
    <x v="51"/>
    <n v="346"/>
    <n v="23003"/>
    <x v="0"/>
    <x v="0"/>
    <x v="23"/>
    <x v="2"/>
  </r>
  <r>
    <s v="3167d7ee-66f3-11ea-a273-7077813058ce"/>
    <x v="52"/>
    <n v="135"/>
    <n v="80901"/>
    <x v="1"/>
    <x v="0"/>
    <x v="2"/>
    <x v="1"/>
  </r>
  <r>
    <s v="3168c236-66f3-11ea-ad73-7077813058ce"/>
    <x v="53"/>
    <n v="822"/>
    <n v="69113"/>
    <x v="0"/>
    <x v="1"/>
    <x v="24"/>
    <x v="1"/>
  </r>
  <r>
    <s v="3169fa82-66f3-11ea-a4aa-7077813058ce"/>
    <x v="54"/>
    <n v="95"/>
    <n v="26060"/>
    <x v="1"/>
    <x v="1"/>
    <x v="2"/>
    <x v="2"/>
  </r>
  <r>
    <s v="316abe90-66f3-11ea-b19a-7077813058ce"/>
    <x v="55"/>
    <n v="597"/>
    <n v="25677"/>
    <x v="1"/>
    <x v="0"/>
    <x v="2"/>
    <x v="2"/>
  </r>
  <r>
    <s v="316ba7f6-66f3-11ea-913f-7077813058ce"/>
    <x v="56"/>
    <n v="340"/>
    <n v="62912"/>
    <x v="1"/>
    <x v="1"/>
    <x v="2"/>
    <x v="0"/>
  </r>
  <r>
    <s v="316c441e-66f3-11ea-89de-7077813058ce"/>
    <x v="57"/>
    <n v="905"/>
    <n v="77649"/>
    <x v="0"/>
    <x v="0"/>
    <x v="25"/>
    <x v="1"/>
  </r>
  <r>
    <s v="316ce042-66f3-11ea-b223-7077813058ce"/>
    <x v="58"/>
    <n v="250"/>
    <n v="73561"/>
    <x v="0"/>
    <x v="1"/>
    <x v="26"/>
    <x v="1"/>
  </r>
  <r>
    <s v="316d7c6e-66f3-11ea-aad7-7077813058ce"/>
    <x v="59"/>
    <n v="400"/>
    <n v="50357"/>
    <x v="1"/>
    <x v="1"/>
    <x v="2"/>
    <x v="0"/>
  </r>
  <r>
    <s v="316e8db8-66f3-11ea-88c1-7077813058ce"/>
    <x v="60"/>
    <n v="877"/>
    <n v="61325"/>
    <x v="0"/>
    <x v="0"/>
    <x v="27"/>
    <x v="0"/>
  </r>
  <r>
    <s v="316f77f6-66f3-11ea-8aa2-7077813058ce"/>
    <x v="61"/>
    <n v="97"/>
    <n v="76658"/>
    <x v="1"/>
    <x v="1"/>
    <x v="2"/>
    <x v="1"/>
  </r>
  <r>
    <s v="3170141c-66f3-11ea-97a3-7077813058ce"/>
    <x v="62"/>
    <n v="12"/>
    <n v="35525"/>
    <x v="1"/>
    <x v="1"/>
    <x v="2"/>
    <x v="0"/>
  </r>
  <r>
    <s v="3170d834-66f3-11ea-b48e-7077813058ce"/>
    <x v="63"/>
    <n v="353"/>
    <n v="12462"/>
    <x v="0"/>
    <x v="1"/>
    <x v="28"/>
    <x v="2"/>
  </r>
  <r>
    <s v="31717452-66f3-11ea-9fcf-7077813058ce"/>
    <x v="64"/>
    <n v="856"/>
    <n v="27105"/>
    <x v="0"/>
    <x v="1"/>
    <x v="10"/>
    <x v="2"/>
  </r>
  <r>
    <s v="3172107a-66f3-11ea-ad07-7077813058ce"/>
    <x v="65"/>
    <n v="1"/>
    <n v="99604"/>
    <x v="0"/>
    <x v="1"/>
    <x v="29"/>
    <x v="1"/>
  </r>
  <r>
    <s v="3172d2fa-66f3-11ea-bad5-7077813058ce"/>
    <x v="66"/>
    <n v="390"/>
    <n v="90449"/>
    <x v="0"/>
    <x v="0"/>
    <x v="30"/>
    <x v="1"/>
  </r>
  <r>
    <s v="3173e41e-66f3-11ea-b5f4-7077813058ce"/>
    <x v="67"/>
    <n v="446"/>
    <n v="9520"/>
    <x v="1"/>
    <x v="1"/>
    <x v="2"/>
    <x v="2"/>
  </r>
  <r>
    <s v="3174f566-66f3-11ea-98c3-7077813058ce"/>
    <x v="68"/>
    <n v="32"/>
    <n v="42210"/>
    <x v="1"/>
    <x v="0"/>
    <x v="2"/>
    <x v="0"/>
  </r>
  <r>
    <s v="3175dfa2-66f3-11ea-b9d8-7077813058ce"/>
    <x v="69"/>
    <n v="420"/>
    <n v="21639"/>
    <x v="1"/>
    <x v="1"/>
    <x v="2"/>
    <x v="2"/>
  </r>
  <r>
    <s v="31767bca-66f3-11ea-848b-7077813058ce"/>
    <x v="70"/>
    <n v="708"/>
    <n v="58736"/>
    <x v="0"/>
    <x v="1"/>
    <x v="31"/>
    <x v="0"/>
  </r>
  <r>
    <s v="317717f0-66f3-11ea-b57c-7077813058ce"/>
    <x v="71"/>
    <n v="227"/>
    <n v="3951"/>
    <x v="0"/>
    <x v="0"/>
    <x v="32"/>
    <x v="2"/>
  </r>
  <r>
    <s v="3177db2e-66f3-11ea-99fe-7077813058ce"/>
    <x v="72"/>
    <n v="595"/>
    <n v="69479"/>
    <x v="1"/>
    <x v="0"/>
    <x v="2"/>
    <x v="1"/>
  </r>
  <r>
    <s v="3178c56c-66f3-11ea-9547-7077813058ce"/>
    <x v="73"/>
    <n v="211"/>
    <n v="10366"/>
    <x v="0"/>
    <x v="1"/>
    <x v="33"/>
    <x v="2"/>
  </r>
  <r>
    <s v="31796190-66f3-11ea-b0b6-7077813058ce"/>
    <x v="74"/>
    <n v="650"/>
    <n v="10001"/>
    <x v="1"/>
    <x v="0"/>
    <x v="2"/>
    <x v="2"/>
  </r>
  <r>
    <s v="3179fdb8-66f3-11ea-b117-7077813058ce"/>
    <x v="75"/>
    <n v="45"/>
    <n v="15307"/>
    <x v="0"/>
    <x v="0"/>
    <x v="34"/>
    <x v="2"/>
  </r>
  <r>
    <s v="317ac112-66f3-11ea-96bf-7077813058ce"/>
    <x v="76"/>
    <n v="201"/>
    <n v="68923"/>
    <x v="1"/>
    <x v="0"/>
    <x v="2"/>
    <x v="1"/>
  </r>
  <r>
    <s v="317b8422-66f3-11ea-8b90-7077813058ce"/>
    <x v="77"/>
    <n v="564"/>
    <n v="59651"/>
    <x v="0"/>
    <x v="1"/>
    <x v="35"/>
    <x v="0"/>
  </r>
  <r>
    <s v="317c204a-66f3-11ea-b627-7077813058ce"/>
    <x v="78"/>
    <n v="138"/>
    <n v="78953"/>
    <x v="1"/>
    <x v="0"/>
    <x v="2"/>
    <x v="1"/>
  </r>
  <r>
    <s v="317ce378-66f3-11ea-b64a-7077813058ce"/>
    <x v="79"/>
    <n v="57"/>
    <n v="89420"/>
    <x v="0"/>
    <x v="1"/>
    <x v="36"/>
    <x v="1"/>
  </r>
  <r>
    <s v="317dcdc0-66f3-11ea-a3ce-7077813058ce"/>
    <x v="80"/>
    <n v="128"/>
    <n v="50374"/>
    <x v="1"/>
    <x v="0"/>
    <x v="2"/>
    <x v="0"/>
  </r>
  <r>
    <s v="317e69e2-66f3-11ea-8d1d-7077813058ce"/>
    <x v="81"/>
    <n v="33"/>
    <n v="83102"/>
    <x v="1"/>
    <x v="1"/>
    <x v="2"/>
    <x v="1"/>
  </r>
  <r>
    <s v="317f5426-66f3-11ea-9e99-7077813058ce"/>
    <x v="82"/>
    <n v="936"/>
    <n v="62151"/>
    <x v="1"/>
    <x v="1"/>
    <x v="2"/>
    <x v="0"/>
  </r>
  <r>
    <s v="31803e5c-66f3-11ea-9cfa-7077813058ce"/>
    <x v="83"/>
    <n v="762"/>
    <n v="84665"/>
    <x v="1"/>
    <x v="1"/>
    <x v="2"/>
    <x v="1"/>
  </r>
  <r>
    <s v="3180da86-66f3-11ea-a8db-7077813058ce"/>
    <x v="84"/>
    <n v="838"/>
    <n v="1760"/>
    <x v="0"/>
    <x v="1"/>
    <x v="37"/>
    <x v="2"/>
  </r>
  <r>
    <s v="318176ac-66f3-11ea-8841-7077813058ce"/>
    <x v="85"/>
    <n v="215"/>
    <n v="30239"/>
    <x v="0"/>
    <x v="1"/>
    <x v="38"/>
    <x v="2"/>
  </r>
  <r>
    <s v="318260fe-66f3-11ea-a0f0-7077813058ce"/>
    <x v="86"/>
    <n v="818"/>
    <n v="20194"/>
    <x v="0"/>
    <x v="1"/>
    <x v="39"/>
    <x v="2"/>
  </r>
  <r>
    <s v="31832428-66f3-11ea-9902-7077813058ce"/>
    <x v="87"/>
    <n v="780"/>
    <n v="58470"/>
    <x v="0"/>
    <x v="1"/>
    <x v="40"/>
    <x v="0"/>
  </r>
  <r>
    <s v="31851fae-66f3-11ea-9f4d-7077813058ce"/>
    <x v="88"/>
    <n v="40"/>
    <n v="91926"/>
    <x v="1"/>
    <x v="1"/>
    <x v="2"/>
    <x v="1"/>
  </r>
  <r>
    <s v="31863106-66f3-11ea-8b2f-7077813058ce"/>
    <x v="89"/>
    <n v="366"/>
    <n v="34797"/>
    <x v="0"/>
    <x v="1"/>
    <x v="41"/>
    <x v="0"/>
  </r>
  <r>
    <s v="31876958-66f3-11ea-afcb-7077813058ce"/>
    <x v="90"/>
    <n v="678"/>
    <n v="19346"/>
    <x v="1"/>
    <x v="1"/>
    <x v="2"/>
    <x v="2"/>
  </r>
  <r>
    <s v="31885382-66f3-11ea-b84f-7077813058ce"/>
    <x v="91"/>
    <n v="703"/>
    <n v="35185"/>
    <x v="1"/>
    <x v="1"/>
    <x v="2"/>
    <x v="0"/>
  </r>
  <r>
    <s v="318916c0-66f3-11ea-8a7c-7077813058ce"/>
    <x v="92"/>
    <n v="180"/>
    <n v="7068"/>
    <x v="1"/>
    <x v="0"/>
    <x v="2"/>
    <x v="2"/>
  </r>
  <r>
    <s v="318a2800-66f3-11ea-b639-7077813058ce"/>
    <x v="93"/>
    <n v="214"/>
    <n v="96496"/>
    <x v="0"/>
    <x v="0"/>
    <x v="6"/>
    <x v="1"/>
  </r>
  <r>
    <s v="318b396c-66f3-11ea-9883-7077813058ce"/>
    <x v="94"/>
    <n v="408"/>
    <n v="2988"/>
    <x v="0"/>
    <x v="0"/>
    <x v="42"/>
    <x v="2"/>
  </r>
  <r>
    <s v="318cbfc6-66f3-11ea-b57f-7077813058ce"/>
    <x v="95"/>
    <n v="902"/>
    <n v="83253"/>
    <x v="0"/>
    <x v="1"/>
    <x v="43"/>
    <x v="1"/>
  </r>
  <r>
    <s v="318d82e8-66f3-11ea-9cca-7077813058ce"/>
    <x v="96"/>
    <n v="763"/>
    <n v="87828"/>
    <x v="0"/>
    <x v="1"/>
    <x v="44"/>
    <x v="1"/>
  </r>
  <r>
    <s v="318e4628-66f3-11ea-a70e-7077813058ce"/>
    <x v="97"/>
    <n v="168"/>
    <n v="17035"/>
    <x v="0"/>
    <x v="1"/>
    <x v="45"/>
    <x v="2"/>
  </r>
  <r>
    <s v="318f305e-66f3-11ea-b203-7077813058ce"/>
    <x v="98"/>
    <n v="723"/>
    <n v="426"/>
    <x v="1"/>
    <x v="1"/>
    <x v="2"/>
    <x v="2"/>
  </r>
  <r>
    <s v="31901a98-66f3-11ea-830a-7077813058ce"/>
    <x v="99"/>
    <n v="438"/>
    <n v="20238"/>
    <x v="0"/>
    <x v="1"/>
    <x v="46"/>
    <x v="2"/>
  </r>
  <r>
    <s v="3190ddc6-66f3-11ea-8fea-7077813058ce"/>
    <x v="100"/>
    <n v="162"/>
    <n v="68331"/>
    <x v="0"/>
    <x v="0"/>
    <x v="47"/>
    <x v="1"/>
  </r>
  <r>
    <s v="3191ef06-66f3-11ea-bb69-7077813058ce"/>
    <x v="101"/>
    <n v="246"/>
    <n v="86132"/>
    <x v="0"/>
    <x v="0"/>
    <x v="48"/>
    <x v="1"/>
  </r>
  <r>
    <s v="31930050-66f3-11ea-8535-7077813058ce"/>
    <x v="102"/>
    <n v="105"/>
    <n v="766"/>
    <x v="1"/>
    <x v="0"/>
    <x v="2"/>
    <x v="2"/>
  </r>
  <r>
    <s v="319438b6-66f3-11ea-9722-7077813058ce"/>
    <x v="103"/>
    <n v="308"/>
    <n v="13169"/>
    <x v="1"/>
    <x v="1"/>
    <x v="2"/>
    <x v="2"/>
  </r>
  <r>
    <s v="319549e8-66f3-11ea-85a4-7077813058ce"/>
    <x v="104"/>
    <n v="172"/>
    <n v="48657"/>
    <x v="0"/>
    <x v="1"/>
    <x v="49"/>
    <x v="0"/>
  </r>
  <r>
    <s v="31963430-66f3-11ea-bdc7-7077813058ce"/>
    <x v="105"/>
    <n v="775"/>
    <n v="88037"/>
    <x v="1"/>
    <x v="0"/>
    <x v="2"/>
    <x v="1"/>
  </r>
  <r>
    <s v="31971e6e-66f3-11ea-86f5-7077813058ce"/>
    <x v="106"/>
    <n v="333"/>
    <n v="21972"/>
    <x v="0"/>
    <x v="0"/>
    <x v="50"/>
    <x v="2"/>
  </r>
  <r>
    <s v="31987dc0-66f3-11ea-a59b-7077813058ce"/>
    <x v="107"/>
    <n v="548"/>
    <n v="87886"/>
    <x v="1"/>
    <x v="1"/>
    <x v="2"/>
    <x v="1"/>
  </r>
  <r>
    <s v="3199b61c-66f3-11ea-ab02-7077813058ce"/>
    <x v="108"/>
    <n v="665"/>
    <n v="3244"/>
    <x v="0"/>
    <x v="0"/>
    <x v="51"/>
    <x v="2"/>
  </r>
  <r>
    <s v="319ac762-66f3-11ea-b75f-7077813058ce"/>
    <x v="109"/>
    <n v="305"/>
    <n v="32031"/>
    <x v="0"/>
    <x v="1"/>
    <x v="52"/>
    <x v="2"/>
  </r>
  <r>
    <s v="319bfff4-66f3-11ea-8fba-7077813058ce"/>
    <x v="110"/>
    <n v="938"/>
    <n v="51284"/>
    <x v="1"/>
    <x v="0"/>
    <x v="2"/>
    <x v="0"/>
  </r>
  <r>
    <s v="319d3826-66f3-11ea-8b8d-7077813058ce"/>
    <x v="111"/>
    <n v="714"/>
    <n v="23055"/>
    <x v="0"/>
    <x v="0"/>
    <x v="53"/>
    <x v="2"/>
  </r>
  <r>
    <s v="319e9766-66f3-11ea-9392-7077813058ce"/>
    <x v="112"/>
    <n v="251"/>
    <n v="94926"/>
    <x v="0"/>
    <x v="0"/>
    <x v="54"/>
    <x v="1"/>
  </r>
  <r>
    <s v="319fa8a8-66f3-11ea-b17c-7077813058ce"/>
    <x v="113"/>
    <n v="330"/>
    <n v="312"/>
    <x v="1"/>
    <x v="1"/>
    <x v="2"/>
    <x v="2"/>
  </r>
  <r>
    <s v="31a0e11a-66f3-11ea-999b-7077813058ce"/>
    <x v="114"/>
    <n v="69"/>
    <n v="45852"/>
    <x v="0"/>
    <x v="1"/>
    <x v="55"/>
    <x v="0"/>
  </r>
  <r>
    <s v="31a1cb62-66f3-11ea-81bc-7077813058ce"/>
    <x v="115"/>
    <n v="969"/>
    <n v="77063"/>
    <x v="0"/>
    <x v="0"/>
    <x v="56"/>
    <x v="1"/>
  </r>
  <r>
    <s v="31a2b586-66f3-11ea-a9ea-7077813058ce"/>
    <x v="116"/>
    <n v="974"/>
    <n v="44299"/>
    <x v="0"/>
    <x v="1"/>
    <x v="57"/>
    <x v="0"/>
  </r>
  <r>
    <s v="31a3c6d8-66f3-11ea-983d-7077813058ce"/>
    <x v="117"/>
    <n v="526"/>
    <n v="67123"/>
    <x v="0"/>
    <x v="1"/>
    <x v="58"/>
    <x v="1"/>
  </r>
  <r>
    <s v="31a489fa-66f3-11ea-9155-7077813058ce"/>
    <x v="118"/>
    <n v="510"/>
    <n v="51104"/>
    <x v="1"/>
    <x v="1"/>
    <x v="2"/>
    <x v="0"/>
  </r>
  <r>
    <s v="31a5c242-66f3-11ea-960b-7077813058ce"/>
    <x v="119"/>
    <n v="444"/>
    <n v="35369"/>
    <x v="1"/>
    <x v="0"/>
    <x v="2"/>
    <x v="0"/>
  </r>
  <r>
    <s v="31a6ac9c-66f3-11ea-926a-7077813058ce"/>
    <x v="120"/>
    <n v="503"/>
    <n v="559"/>
    <x v="0"/>
    <x v="0"/>
    <x v="59"/>
    <x v="2"/>
  </r>
  <r>
    <s v="31a796d0-66f3-11ea-ae4e-7077813058ce"/>
    <x v="121"/>
    <n v="109"/>
    <n v="13394"/>
    <x v="1"/>
    <x v="0"/>
    <x v="2"/>
    <x v="2"/>
  </r>
  <r>
    <s v="31a859f0-66f3-11ea-8394-7077813058ce"/>
    <x v="122"/>
    <n v="823"/>
    <n v="51472"/>
    <x v="0"/>
    <x v="0"/>
    <x v="60"/>
    <x v="0"/>
  </r>
  <r>
    <s v="31a9925e-66f3-11ea-b9ab-7077813058ce"/>
    <x v="123"/>
    <n v="147"/>
    <n v="99367"/>
    <x v="0"/>
    <x v="1"/>
    <x v="11"/>
    <x v="1"/>
  </r>
  <r>
    <s v="31aa7c8c-66f3-11ea-bbd5-7077813058ce"/>
    <x v="124"/>
    <n v="625"/>
    <n v="98982"/>
    <x v="1"/>
    <x v="0"/>
    <x v="2"/>
    <x v="1"/>
  </r>
  <r>
    <s v="31ab66b6-66f3-11ea-b954-7077813058ce"/>
    <x v="125"/>
    <n v="695"/>
    <n v="47111"/>
    <x v="1"/>
    <x v="1"/>
    <x v="2"/>
    <x v="0"/>
  </r>
  <r>
    <s v="31ac02dc-66f3-11ea-8f7e-7077813058ce"/>
    <x v="126"/>
    <n v="983"/>
    <n v="87420"/>
    <x v="1"/>
    <x v="1"/>
    <x v="2"/>
    <x v="1"/>
  </r>
  <r>
    <s v="31aced36-66f3-11ea-b593-7077813058ce"/>
    <x v="127"/>
    <n v="82"/>
    <n v="59376"/>
    <x v="1"/>
    <x v="1"/>
    <x v="2"/>
    <x v="0"/>
  </r>
  <r>
    <s v="31add76e-66f3-11ea-bc98-7077813058ce"/>
    <x v="128"/>
    <n v="397"/>
    <n v="41003"/>
    <x v="1"/>
    <x v="0"/>
    <x v="2"/>
    <x v="0"/>
  </r>
  <r>
    <s v="31ae9a98-66f3-11ea-9239-7077813058ce"/>
    <x v="129"/>
    <n v="599"/>
    <n v="58511"/>
    <x v="1"/>
    <x v="0"/>
    <x v="2"/>
    <x v="0"/>
  </r>
  <r>
    <s v="31af36c0-66f3-11ea-9653-7077813058ce"/>
    <x v="130"/>
    <n v="306"/>
    <n v="52868"/>
    <x v="0"/>
    <x v="1"/>
    <x v="61"/>
    <x v="0"/>
  </r>
  <r>
    <s v="31affa0a-66f3-11ea-8464-7077813058ce"/>
    <x v="131"/>
    <n v="536"/>
    <n v="8206"/>
    <x v="0"/>
    <x v="0"/>
    <x v="62"/>
    <x v="2"/>
  </r>
  <r>
    <s v="31b0e428-66f3-11ea-8884-7077813058ce"/>
    <x v="132"/>
    <n v="20"/>
    <n v="48873"/>
    <x v="1"/>
    <x v="0"/>
    <x v="2"/>
    <x v="0"/>
  </r>
  <r>
    <s v="31b21c7a-66f3-11ea-b007-7077813058ce"/>
    <x v="133"/>
    <n v="515"/>
    <n v="22214"/>
    <x v="1"/>
    <x v="0"/>
    <x v="2"/>
    <x v="2"/>
  </r>
  <r>
    <s v="31b2dfd8-66f3-11ea-b094-7077813058ce"/>
    <x v="134"/>
    <n v="332"/>
    <n v="806"/>
    <x v="1"/>
    <x v="1"/>
    <x v="2"/>
    <x v="2"/>
  </r>
  <r>
    <s v="31b3ca0a-66f3-11ea-bdb1-7077813058ce"/>
    <x v="135"/>
    <n v="127"/>
    <n v="27590"/>
    <x v="0"/>
    <x v="0"/>
    <x v="63"/>
    <x v="2"/>
  </r>
  <r>
    <s v="31b4db48-66f3-11ea-8ac6-7077813058ce"/>
    <x v="136"/>
    <n v="958"/>
    <n v="5769"/>
    <x v="1"/>
    <x v="0"/>
    <x v="2"/>
    <x v="2"/>
  </r>
  <r>
    <s v="31b6138a-66f3-11ea-a991-7077813058ce"/>
    <x v="137"/>
    <n v="42"/>
    <n v="38290"/>
    <x v="0"/>
    <x v="1"/>
    <x v="64"/>
    <x v="0"/>
  </r>
  <r>
    <s v="31b6fdd4-66f3-11ea-8bc0-7077813058ce"/>
    <x v="138"/>
    <n v="977"/>
    <n v="44807"/>
    <x v="0"/>
    <x v="0"/>
    <x v="17"/>
    <x v="0"/>
  </r>
  <r>
    <s v="31b80f2e-66f3-11ea-9f03-7077813058ce"/>
    <x v="139"/>
    <n v="460"/>
    <n v="11223"/>
    <x v="0"/>
    <x v="1"/>
    <x v="11"/>
    <x v="2"/>
  </r>
  <r>
    <s v="31b8ab40-66f3-11ea-a1ea-7077813058ce"/>
    <x v="140"/>
    <n v="659"/>
    <n v="85889"/>
    <x v="0"/>
    <x v="1"/>
    <x v="65"/>
    <x v="1"/>
  </r>
  <r>
    <s v="31b96e70-66f3-11ea-9a67-7077813058ce"/>
    <x v="141"/>
    <n v="197"/>
    <n v="57138"/>
    <x v="0"/>
    <x v="1"/>
    <x v="66"/>
    <x v="0"/>
  </r>
  <r>
    <s v="31ba31b0-66f3-11ea-b455-7077813058ce"/>
    <x v="142"/>
    <n v="540"/>
    <n v="987"/>
    <x v="0"/>
    <x v="1"/>
    <x v="10"/>
    <x v="2"/>
  </r>
  <r>
    <s v="31bb1bfa-66f3-11ea-982b-7077813058ce"/>
    <x v="143"/>
    <n v="178"/>
    <n v="80179"/>
    <x v="0"/>
    <x v="1"/>
    <x v="67"/>
    <x v="1"/>
  </r>
  <r>
    <s v="31bbdf14-66f3-11ea-8012-7077813058ce"/>
    <x v="144"/>
    <n v="202"/>
    <n v="63810"/>
    <x v="0"/>
    <x v="0"/>
    <x v="68"/>
    <x v="0"/>
  </r>
  <r>
    <s v="31bca246-66f3-11ea-abf6-7077813058ce"/>
    <x v="145"/>
    <n v="632"/>
    <n v="22261"/>
    <x v="0"/>
    <x v="0"/>
    <x v="69"/>
    <x v="2"/>
  </r>
  <r>
    <s v="31bd8c92-66f3-11ea-9011-7077813058ce"/>
    <x v="146"/>
    <n v="25"/>
    <n v="37286"/>
    <x v="0"/>
    <x v="0"/>
    <x v="70"/>
    <x v="0"/>
  </r>
  <r>
    <s v="31be28b0-66f3-11ea-ac89-7077813058ce"/>
    <x v="147"/>
    <n v="990"/>
    <n v="73874"/>
    <x v="0"/>
    <x v="0"/>
    <x v="71"/>
    <x v="1"/>
  </r>
  <r>
    <s v="31beebdc-66f3-11ea-a06e-7077813058ce"/>
    <x v="148"/>
    <n v="913"/>
    <n v="20187"/>
    <x v="1"/>
    <x v="1"/>
    <x v="2"/>
    <x v="2"/>
  </r>
  <r>
    <s v="31bfaf0c-66f3-11ea-8a4e-7077813058ce"/>
    <x v="149"/>
    <n v="371"/>
    <n v="51038"/>
    <x v="1"/>
    <x v="1"/>
    <x v="2"/>
    <x v="0"/>
  </r>
  <r>
    <s v="31c07288-66f3-11ea-a2cf-7077813058ce"/>
    <x v="150"/>
    <n v="514"/>
    <n v="89846"/>
    <x v="1"/>
    <x v="1"/>
    <x v="2"/>
    <x v="1"/>
  </r>
  <r>
    <s v="31c1364c-66f3-11ea-82bf-7077813058ce"/>
    <x v="151"/>
    <n v="707"/>
    <n v="59967"/>
    <x v="1"/>
    <x v="0"/>
    <x v="2"/>
    <x v="0"/>
  </r>
  <r>
    <s v="31c1f8b4-66f3-11ea-8397-7077813058ce"/>
    <x v="152"/>
    <n v="473"/>
    <n v="59474"/>
    <x v="0"/>
    <x v="1"/>
    <x v="72"/>
    <x v="0"/>
  </r>
  <r>
    <s v="31c30a08-66f3-11ea-aba8-7077813058ce"/>
    <x v="153"/>
    <n v="847"/>
    <n v="77342"/>
    <x v="1"/>
    <x v="1"/>
    <x v="2"/>
    <x v="1"/>
  </r>
  <r>
    <s v="31c49062-66f3-11ea-ba20-7077813058ce"/>
    <x v="154"/>
    <n v="815"/>
    <n v="57460"/>
    <x v="0"/>
    <x v="1"/>
    <x v="73"/>
    <x v="0"/>
  </r>
  <r>
    <s v="31c616ba-66f3-11ea-afb3-7077813058ce"/>
    <x v="155"/>
    <n v="928"/>
    <n v="74930"/>
    <x v="1"/>
    <x v="1"/>
    <x v="2"/>
    <x v="1"/>
  </r>
  <r>
    <s v="31c6b2fe-66f3-11ea-9b07-7077813058ce"/>
    <x v="156"/>
    <n v="210"/>
    <n v="89389"/>
    <x v="1"/>
    <x v="1"/>
    <x v="2"/>
    <x v="1"/>
  </r>
  <r>
    <s v="31c77618-66f3-11ea-bb5b-7077813058ce"/>
    <x v="157"/>
    <n v="793"/>
    <n v="86767"/>
    <x v="1"/>
    <x v="1"/>
    <x v="2"/>
    <x v="1"/>
  </r>
  <r>
    <s v="31c8394a-66f3-11ea-bf8e-7077813058ce"/>
    <x v="158"/>
    <n v="872"/>
    <n v="42257"/>
    <x v="0"/>
    <x v="1"/>
    <x v="74"/>
    <x v="0"/>
  </r>
  <r>
    <s v="31c8fc98-66f3-11ea-b3c3-7077813058ce"/>
    <x v="159"/>
    <n v="298"/>
    <n v="28987"/>
    <x v="1"/>
    <x v="1"/>
    <x v="2"/>
    <x v="2"/>
  </r>
  <r>
    <s v="31c9e6be-66f3-11ea-9f95-7077813058ce"/>
    <x v="160"/>
    <n v="941"/>
    <n v="38952"/>
    <x v="0"/>
    <x v="1"/>
    <x v="75"/>
    <x v="0"/>
  </r>
  <r>
    <s v="31caa9ee-66f3-11ea-bce1-7077813058ce"/>
    <x v="161"/>
    <n v="731"/>
    <n v="50635"/>
    <x v="1"/>
    <x v="1"/>
    <x v="2"/>
    <x v="0"/>
  </r>
  <r>
    <s v="31cb461a-66f3-11ea-a37c-7077813058ce"/>
    <x v="162"/>
    <n v="500"/>
    <n v="32800"/>
    <x v="1"/>
    <x v="1"/>
    <x v="2"/>
    <x v="2"/>
  </r>
  <r>
    <s v="31cc0964-66f3-11ea-b6b3-7077813058ce"/>
    <x v="163"/>
    <n v="142"/>
    <n v="67478"/>
    <x v="1"/>
    <x v="0"/>
    <x v="2"/>
    <x v="1"/>
  </r>
  <r>
    <s v="31cccd64-66f3-11ea-a4c2-7077813058ce"/>
    <x v="164"/>
    <n v="787"/>
    <n v="24449"/>
    <x v="0"/>
    <x v="1"/>
    <x v="76"/>
    <x v="2"/>
  </r>
  <r>
    <s v="31cd8fca-66f3-11ea-97a4-7077813058ce"/>
    <x v="165"/>
    <n v="749"/>
    <n v="3119"/>
    <x v="0"/>
    <x v="0"/>
    <x v="77"/>
    <x v="2"/>
  </r>
  <r>
    <s v="31ce7a18-66f3-11ea-94eb-7077813058ce"/>
    <x v="166"/>
    <n v="304"/>
    <n v="13693"/>
    <x v="0"/>
    <x v="1"/>
    <x v="35"/>
    <x v="2"/>
  </r>
  <r>
    <s v="31cf3d24-66f3-11ea-8054-7077813058ce"/>
    <x v="167"/>
    <n v="30"/>
    <n v="80796"/>
    <x v="0"/>
    <x v="1"/>
    <x v="78"/>
    <x v="1"/>
  </r>
  <r>
    <s v="31d0006c-66f3-11ea-9c10-7077813058ce"/>
    <x v="168"/>
    <n v="477"/>
    <n v="19804"/>
    <x v="1"/>
    <x v="1"/>
    <x v="2"/>
    <x v="2"/>
  </r>
  <r>
    <s v="31d16094-66f3-11ea-b511-7077813058ce"/>
    <x v="169"/>
    <n v="52"/>
    <n v="75766"/>
    <x v="1"/>
    <x v="0"/>
    <x v="2"/>
    <x v="1"/>
  </r>
  <r>
    <s v="31d222e8-66f3-11ea-9b54-7077813058ce"/>
    <x v="170"/>
    <n v="73"/>
    <n v="74338"/>
    <x v="1"/>
    <x v="1"/>
    <x v="2"/>
    <x v="1"/>
  </r>
  <r>
    <s v="31d2e636-66f3-11ea-8df2-7077813058ce"/>
    <x v="171"/>
    <n v="691"/>
    <n v="73423"/>
    <x v="0"/>
    <x v="0"/>
    <x v="79"/>
    <x v="1"/>
  </r>
  <r>
    <s v="31d3f842-66f3-11ea-a75e-7077813058ce"/>
    <x v="172"/>
    <n v="786"/>
    <n v="91842"/>
    <x v="0"/>
    <x v="1"/>
    <x v="80"/>
    <x v="1"/>
  </r>
  <r>
    <s v="31d4bb6c-66f3-11ea-9ff7-7077813058ce"/>
    <x v="173"/>
    <n v="68"/>
    <n v="81148"/>
    <x v="1"/>
    <x v="1"/>
    <x v="2"/>
    <x v="1"/>
  </r>
  <r>
    <s v="31d5a4e4-66f3-11ea-861b-7077813058ce"/>
    <x v="174"/>
    <n v="630"/>
    <n v="96963"/>
    <x v="0"/>
    <x v="1"/>
    <x v="81"/>
    <x v="1"/>
  </r>
  <r>
    <s v="31d68f18-66f3-11ea-b8c4-7077813058ce"/>
    <x v="175"/>
    <n v="357"/>
    <n v="88092"/>
    <x v="1"/>
    <x v="1"/>
    <x v="2"/>
    <x v="1"/>
  </r>
  <r>
    <s v="31d77952-66f3-11ea-b47a-7077813058ce"/>
    <x v="176"/>
    <n v="455"/>
    <n v="66397"/>
    <x v="1"/>
    <x v="0"/>
    <x v="2"/>
    <x v="0"/>
  </r>
  <r>
    <s v="31d8638c-66f3-11ea-8b90-7077813058ce"/>
    <x v="177"/>
    <n v="947"/>
    <n v="1714"/>
    <x v="0"/>
    <x v="0"/>
    <x v="82"/>
    <x v="2"/>
  </r>
  <r>
    <s v="31d927a2-66f3-11ea-bb48-7077813058ce"/>
    <x v="178"/>
    <n v="589"/>
    <n v="5059"/>
    <x v="1"/>
    <x v="0"/>
    <x v="2"/>
    <x v="2"/>
  </r>
  <r>
    <s v="31d9eaca-66f3-11ea-b8c8-7077813058ce"/>
    <x v="179"/>
    <n v="863"/>
    <n v="66582"/>
    <x v="1"/>
    <x v="0"/>
    <x v="2"/>
    <x v="1"/>
  </r>
  <r>
    <s v="31da86f6-66f3-11ea-8b12-7077813058ce"/>
    <x v="180"/>
    <n v="668"/>
    <n v="42143"/>
    <x v="0"/>
    <x v="0"/>
    <x v="83"/>
    <x v="0"/>
  </r>
  <r>
    <s v="31db9768-66f3-11ea-883c-7077813058ce"/>
    <x v="181"/>
    <n v="206"/>
    <n v="27741"/>
    <x v="1"/>
    <x v="1"/>
    <x v="2"/>
    <x v="2"/>
  </r>
  <r>
    <s v="31dcf6d4-66f3-11ea-a647-7077813058ce"/>
    <x v="182"/>
    <n v="835"/>
    <n v="696"/>
    <x v="1"/>
    <x v="0"/>
    <x v="2"/>
    <x v="2"/>
  </r>
  <r>
    <s v="31de0880-66f3-11ea-ab1e-7077813058ce"/>
    <x v="183"/>
    <n v="315"/>
    <n v="37660"/>
    <x v="1"/>
    <x v="0"/>
    <x v="2"/>
    <x v="0"/>
  </r>
  <r>
    <s v="31df1974-66f3-11ea-948f-7077813058ce"/>
    <x v="184"/>
    <n v="553"/>
    <n v="16299"/>
    <x v="1"/>
    <x v="0"/>
    <x v="2"/>
    <x v="2"/>
  </r>
  <r>
    <s v="31e02ac0-66f3-11ea-85d7-7077813058ce"/>
    <x v="185"/>
    <n v="861"/>
    <n v="16690"/>
    <x v="0"/>
    <x v="0"/>
    <x v="84"/>
    <x v="2"/>
  </r>
  <r>
    <s v="31e163c2-66f3-11ea-a771-7077813058ce"/>
    <x v="186"/>
    <n v="279"/>
    <n v="21003"/>
    <x v="1"/>
    <x v="0"/>
    <x v="2"/>
    <x v="2"/>
  </r>
  <r>
    <s v="31e27454-66f3-11ea-985a-7077813058ce"/>
    <x v="187"/>
    <n v="75"/>
    <n v="93642"/>
    <x v="0"/>
    <x v="1"/>
    <x v="85"/>
    <x v="1"/>
  </r>
  <r>
    <s v="31e3aca4-66f3-11ea-b4f1-7077813058ce"/>
    <x v="188"/>
    <n v="895"/>
    <n v="34832"/>
    <x v="1"/>
    <x v="1"/>
    <x v="2"/>
    <x v="0"/>
  </r>
  <r>
    <s v="31e496d4-66f3-11ea-ae24-7077813058ce"/>
    <x v="189"/>
    <n v="866"/>
    <n v="59176"/>
    <x v="0"/>
    <x v="1"/>
    <x v="86"/>
    <x v="0"/>
  </r>
  <r>
    <s v="31e5a810-66f3-11ea-b394-7077813058ce"/>
    <x v="190"/>
    <n v="792"/>
    <n v="3846"/>
    <x v="1"/>
    <x v="1"/>
    <x v="2"/>
    <x v="2"/>
  </r>
  <r>
    <s v="31e70780-66f3-11ea-a98c-7077813058ce"/>
    <x v="191"/>
    <n v="191"/>
    <n v="17651"/>
    <x v="0"/>
    <x v="0"/>
    <x v="40"/>
    <x v="2"/>
  </r>
  <r>
    <s v="31e7ca9a-66f3-11ea-a42b-7077813058ce"/>
    <x v="192"/>
    <n v="59"/>
    <n v="2282"/>
    <x v="1"/>
    <x v="0"/>
    <x v="2"/>
    <x v="2"/>
  </r>
  <r>
    <s v="31e92a06-66f3-11ea-a2c3-7077813058ce"/>
    <x v="193"/>
    <n v="748"/>
    <n v="49908"/>
    <x v="1"/>
    <x v="0"/>
    <x v="2"/>
    <x v="0"/>
  </r>
  <r>
    <s v="31ea3b58-66f3-11ea-bc9e-7077813058ce"/>
    <x v="194"/>
    <n v="693"/>
    <n v="68886"/>
    <x v="1"/>
    <x v="1"/>
    <x v="2"/>
    <x v="1"/>
  </r>
  <r>
    <s v="31eb4c8c-66f3-11ea-b7ad-7077813058ce"/>
    <x v="195"/>
    <n v="955"/>
    <n v="41456"/>
    <x v="0"/>
    <x v="0"/>
    <x v="87"/>
    <x v="0"/>
  </r>
  <r>
    <s v="31ebe8b4-66f3-11ea-b8ca-7077813058ce"/>
    <x v="196"/>
    <n v="538"/>
    <n v="39488"/>
    <x v="1"/>
    <x v="1"/>
    <x v="2"/>
    <x v="0"/>
  </r>
  <r>
    <s v="31ecabe2-66f3-11ea-9fa2-7077813058ce"/>
    <x v="197"/>
    <n v="169"/>
    <n v="75362"/>
    <x v="0"/>
    <x v="1"/>
    <x v="88"/>
    <x v="1"/>
  </r>
  <r>
    <s v="31ed6f18-66f3-11ea-af57-7077813058ce"/>
    <x v="198"/>
    <n v="924"/>
    <n v="73137"/>
    <x v="0"/>
    <x v="0"/>
    <x v="89"/>
    <x v="1"/>
  </r>
  <r>
    <s v="31ee3246-66f3-11ea-ae6c-7077813058ce"/>
    <x v="199"/>
    <n v="579"/>
    <n v="77570"/>
    <x v="1"/>
    <x v="0"/>
    <x v="2"/>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n v="1334"/>
    <s v="Arts and crafts"/>
    <x v="0"/>
    <x v="0"/>
    <n v="947"/>
    <n v="1385"/>
    <s v="LARKIN ST / ELLIS ST"/>
    <s v="2700 Block of DIAMOND ST"/>
    <s v="Heavy"/>
    <n v="0.68375451263537901"/>
  </r>
  <r>
    <n v="6"/>
    <n v="3917"/>
    <s v="Arts and crafts"/>
    <x v="0"/>
    <x v="0"/>
    <n v="613"/>
    <n v="1256"/>
    <s v="800 Block of BRYANT ST"/>
    <s v="0 Block of 6TH ST"/>
    <s v="Heavy"/>
    <n v="0.48805732484076431"/>
  </r>
  <r>
    <n v="12"/>
    <n v="6404"/>
    <s v="Construction"/>
    <x v="1"/>
    <x v="1"/>
    <n v="360"/>
    <n v="565"/>
    <s v="1800 Block of 8TH AV"/>
    <s v="JONES ST / GOLDEN GATE AV"/>
    <s v="Light"/>
    <n v="0.63716814159292035"/>
  </r>
  <r>
    <n v="20"/>
    <n v="6759"/>
    <s v="Construction"/>
    <x v="1"/>
    <x v="1"/>
    <n v="630"/>
    <n v="1062"/>
    <s v="1600 Block of 39TH AV"/>
    <s v="PARNASSUS AV / CLAYTON ST"/>
    <s v="Heavy"/>
    <n v="0.59322033898305082"/>
  </r>
  <r>
    <n v="25"/>
    <n v="1724"/>
    <s v="Home Furnishing"/>
    <x v="1"/>
    <x v="0"/>
    <n v="431"/>
    <n v="702"/>
    <s v="4TH ST / HARRISON ST"/>
    <s v="600 Block of CLAY ST"/>
    <s v="Light"/>
    <n v="0.61396011396011396"/>
  </r>
  <r>
    <n v="30"/>
    <n v="1275"/>
    <s v="Fashion"/>
    <x v="1"/>
    <x v="1"/>
    <n v="581"/>
    <n v="1422"/>
    <s v="CALIFORNIA ST / DAVIS ST"/>
    <s v="0 Block of STOCKTON ST"/>
    <s v="Heavy"/>
    <n v="0.40857946554149088"/>
  </r>
  <r>
    <n v="32"/>
    <n v="9636"/>
    <s v="Arts and crafts"/>
    <x v="1"/>
    <x v="0"/>
    <n v="478"/>
    <n v="705"/>
    <s v="1100 Block of OCEAN AV"/>
    <s v="900 Block of DEHARO ST"/>
    <s v="Light"/>
    <n v="0.6780141843971631"/>
  </r>
  <r>
    <n v="33"/>
    <n v="1211"/>
    <s v="Industrial Equipments"/>
    <x v="1"/>
    <x v="0"/>
    <n v="577"/>
    <n v="1312"/>
    <s v="0 Block of CUMBERLAND ST"/>
    <s v="200 Block of POPLAR ST"/>
    <s v="Heavy"/>
    <n v="0.43978658536585363"/>
  </r>
  <r>
    <n v="40"/>
    <n v="805"/>
    <s v="Arts and crafts"/>
    <x v="1"/>
    <x v="1"/>
    <n v="483"/>
    <n v="648"/>
    <s v="0 Block of TURK ST"/>
    <s v="900 Block of CAPITOL AV"/>
    <s v="Light"/>
    <n v="0.74537037037037035"/>
  </r>
  <r>
    <n v="42"/>
    <n v="2121"/>
    <s v="Arts and crafts"/>
    <x v="1"/>
    <x v="1"/>
    <n v="987"/>
    <n v="1134"/>
    <s v="MINNA ST / 5TH ST"/>
    <s v="MARKET ST / 5TH ST"/>
    <s v="Heavy"/>
    <n v="0.87037037037037035"/>
  </r>
  <r>
    <n v="45"/>
    <n v="9177"/>
    <s v="Healthcare"/>
    <x v="1"/>
    <x v="0"/>
    <n v="889"/>
    <n v="1050"/>
    <s v="20TH ST / KANSAS ST"/>
    <s v="JEFFERSON ST / TAYLOR ST"/>
    <s v="Heavy"/>
    <n v="0.84666666666666668"/>
  </r>
  <r>
    <n v="52"/>
    <n v="4551"/>
    <s v="Hazardous Goods"/>
    <x v="1"/>
    <x v="0"/>
    <n v="873"/>
    <n v="1199"/>
    <s v="1000 Block of COLUMBUS AV"/>
    <s v="1400 Block of PHELPS ST"/>
    <s v="Heavy"/>
    <n v="0.7281067556296914"/>
  </r>
  <r>
    <n v="57"/>
    <n v="7253"/>
    <s v="Construction"/>
    <x v="1"/>
    <x v="1"/>
    <n v="753"/>
    <n v="1027"/>
    <s v="2900 Block of TURK ST"/>
    <s v="300 Block of DEMONTFORT AV"/>
    <s v="Heavy"/>
    <n v="0.73320350535540413"/>
  </r>
  <r>
    <n v="59"/>
    <n v="9917"/>
    <s v="Construction"/>
    <x v="0"/>
    <x v="1"/>
    <n v="329"/>
    <n v="977"/>
    <s v="1000 Block of SUTTER ST"/>
    <s v="800 Block of 3RD ST"/>
    <s v="Light"/>
    <n v="0.3367451381780962"/>
  </r>
  <r>
    <n v="68"/>
    <n v="9271"/>
    <s v="Arts and crafts"/>
    <x v="1"/>
    <x v="0"/>
    <n v="182"/>
    <n v="726"/>
    <s v="1700 Block of FULTON ST"/>
    <s v="300 Block of HAIGHT ST"/>
    <s v="Light"/>
    <n v="0.25068870523415976"/>
  </r>
  <r>
    <n v="69"/>
    <n v="1087"/>
    <s v="Healthcare"/>
    <x v="1"/>
    <x v="1"/>
    <n v="367"/>
    <n v="740"/>
    <s v="2000 Block of MISSION ST"/>
    <s v="2400 Block of SAN BRUNO AV"/>
    <s v="Light"/>
    <n v="0.49594594594594593"/>
  </r>
  <r>
    <n v="73"/>
    <n v="4252"/>
    <s v="Home Furnishing"/>
    <x v="1"/>
    <x v="0"/>
    <n v="315"/>
    <n v="937"/>
    <s v="800 Block of BRYANT ST"/>
    <s v="3800 Block of 24TH ST"/>
    <s v="Light"/>
    <n v="0.33617929562433296"/>
  </r>
  <r>
    <n v="75"/>
    <n v="5489"/>
    <s v="Fashion"/>
    <x v="1"/>
    <x v="1"/>
    <n v="869"/>
    <n v="1317"/>
    <s v="100 Block of POWELL ST"/>
    <s v="GOLDEN GATE AV / LEAVENWORTH ST"/>
    <s v="Heavy"/>
    <n v="0.65983295368261197"/>
  </r>
  <r>
    <n v="82"/>
    <n v="3132"/>
    <s v="Luggage"/>
    <x v="0"/>
    <x v="0"/>
    <n v="121"/>
    <n v="557"/>
    <s v="NATOMA ST / 2ND ST"/>
    <s v="3500 Block of MISSION ST"/>
    <s v="Light"/>
    <n v="0.21723518850987433"/>
  </r>
  <r>
    <n v="95"/>
    <n v="6546"/>
    <s v="Electronics"/>
    <x v="1"/>
    <x v="1"/>
    <n v="660"/>
    <n v="1208"/>
    <s v="0 Block of BROOKDALE AV"/>
    <s v="1300 Block of EGBERT AV"/>
    <s v="Heavy"/>
    <n v="0.54635761589403975"/>
  </r>
  <r>
    <n v="97"/>
    <n v="9423"/>
    <s v="Construction"/>
    <x v="1"/>
    <x v="0"/>
    <n v="603"/>
    <n v="1167"/>
    <s v="0 Block of STEINER ST"/>
    <s v="1100 Block of FRANCISCO ST"/>
    <s v="Heavy"/>
    <n v="0.51670951156812339"/>
  </r>
  <r>
    <n v="105"/>
    <n v="8808"/>
    <s v="Industrial Equipments"/>
    <x v="1"/>
    <x v="1"/>
    <n v="949"/>
    <n v="1419"/>
    <s v="KEITH ST / THOMAS AV"/>
    <s v="100 Block of CAPP ST"/>
    <s v="Heavy"/>
    <n v="0.66878083157152923"/>
  </r>
  <r>
    <n v="109"/>
    <n v="6787"/>
    <s v="Luggage"/>
    <x v="1"/>
    <x v="0"/>
    <n v="715"/>
    <n v="1185"/>
    <s v="2000 Block of MISSION ST"/>
    <s v="500 Block of 39TH AV"/>
    <s v="Heavy"/>
    <n v="0.6033755274261603"/>
  </r>
  <r>
    <n v="127"/>
    <n v="9645"/>
    <s v="Luggage"/>
    <x v="0"/>
    <x v="0"/>
    <n v="916"/>
    <n v="1143"/>
    <s v="300 Block of SALINAS AV"/>
    <s v="1900 Block of FILLMORE ST"/>
    <s v="Heavy"/>
    <n v="0.80139982502187224"/>
  </r>
  <r>
    <n v="128"/>
    <n v="8786"/>
    <s v="Arts and crafts"/>
    <x v="0"/>
    <x v="0"/>
    <n v="718"/>
    <n v="1486"/>
    <s v="0 Block of 7TH ST"/>
    <s v="300 Block of 10TH ST"/>
    <s v="Heavy"/>
    <n v="0.48317631224764468"/>
  </r>
  <r>
    <n v="129"/>
    <n v="7633"/>
    <s v="Food and Beverages"/>
    <x v="1"/>
    <x v="1"/>
    <n v="379"/>
    <n v="590"/>
    <s v="700 Block of VANNESS AV"/>
    <s v="500 Block of LEAVENWORTH ST"/>
    <s v="Light"/>
    <n v="0.64237288135593218"/>
  </r>
  <r>
    <n v="135"/>
    <n v="8894"/>
    <s v="Construction"/>
    <x v="1"/>
    <x v="0"/>
    <n v="901"/>
    <n v="1393"/>
    <s v="WASHINGTON ST / DRUMM ST"/>
    <s v="1200 Block of PINE ST"/>
    <s v="Heavy"/>
    <n v="0.64680545585068194"/>
  </r>
  <r>
    <n v="138"/>
    <n v="3089"/>
    <s v="Home Furnishing"/>
    <x v="1"/>
    <x v="1"/>
    <n v="382"/>
    <n v="714"/>
    <s v="200 Block of 2ND ST"/>
    <s v="0 Block of THRIFT ST"/>
    <s v="Light"/>
    <n v="0.53501400560224088"/>
  </r>
  <r>
    <n v="140"/>
    <n v="308"/>
    <s v="Luggage"/>
    <x v="0"/>
    <x v="1"/>
    <n v="226"/>
    <n v="970"/>
    <s v="100 Block of FONT BL"/>
    <s v="1000 Block of KEY AV"/>
    <s v="Light"/>
    <n v="0.23298969072164949"/>
  </r>
  <r>
    <n v="142"/>
    <n v="3095"/>
    <s v="Arts and crafts"/>
    <x v="1"/>
    <x v="0"/>
    <n v="550"/>
    <n v="1171"/>
    <s v="400 Block of TURK ST"/>
    <s v="MADRID ST / RUSSIA AV"/>
    <s v="Heavy"/>
    <n v="0.46968403074295473"/>
  </r>
  <r>
    <n v="147"/>
    <n v="207"/>
    <s v="Industrial Equipments"/>
    <x v="1"/>
    <x v="0"/>
    <n v="369"/>
    <n v="646"/>
    <s v="300 Block of ATHENS ST"/>
    <s v="1400 Block of CLAY ST"/>
    <s v="Light"/>
    <n v="0.57120743034055732"/>
  </r>
  <r>
    <n v="155"/>
    <n v="1897"/>
    <s v="Hazardous Goods"/>
    <x v="1"/>
    <x v="0"/>
    <n v="52"/>
    <n v="293"/>
    <s v="800 Block of BRYANT ST"/>
    <s v="600 Block of VALENCIA ST"/>
    <s v="Light"/>
    <n v="0.17747440273037543"/>
  </r>
  <r>
    <n v="158"/>
    <n v="2220"/>
    <s v="Healthcare"/>
    <x v="1"/>
    <x v="0"/>
    <n v="479"/>
    <n v="861"/>
    <s v="800 Block of BRYANT ST"/>
    <s v="500 Block of FREDERICK ST"/>
    <s v="Light"/>
    <n v="0.55632984901277582"/>
  </r>
  <r>
    <n v="162"/>
    <n v="6717"/>
    <s v="Arts and crafts"/>
    <x v="1"/>
    <x v="0"/>
    <n v="209"/>
    <n v="665"/>
    <s v="500 Block of VALENCIA ST"/>
    <s v="6TH ST / STEVENSON ST"/>
    <s v="Light"/>
    <n v="0.31428571428571428"/>
  </r>
  <r>
    <n v="164"/>
    <n v="2332"/>
    <s v="Hazardous Goods"/>
    <x v="0"/>
    <x v="0"/>
    <n v="457"/>
    <n v="855"/>
    <s v="100 Block of NEWMONTGOMERY ST"/>
    <s v="600 Block of SOUTH VAN NESS AV"/>
    <s v="Light"/>
    <n v="0.53450292397660815"/>
  </r>
  <r>
    <n v="165"/>
    <n v="5543"/>
    <s v="Industrial Equipments"/>
    <x v="1"/>
    <x v="1"/>
    <n v="347"/>
    <n v="786"/>
    <s v="1100 Block of FRANCISCO ST"/>
    <s v="1000 Block of MARKET ST"/>
    <s v="Light"/>
    <n v="0.44147582697201015"/>
  </r>
  <r>
    <n v="168"/>
    <n v="9934"/>
    <s v="Arts and crafts"/>
    <x v="1"/>
    <x v="1"/>
    <n v="26"/>
    <n v="47"/>
    <s v="DIVISADERO ST / JACKSON ST"/>
    <s v="0 Block of DESOTO ST"/>
    <s v="Light"/>
    <n v="0.55319148936170215"/>
  </r>
  <r>
    <n v="169"/>
    <n v="8933"/>
    <s v="Electronics"/>
    <x v="0"/>
    <x v="0"/>
    <n v="576"/>
    <n v="1077"/>
    <s v="0 Block of CAMERON WY"/>
    <s v="200 Block of DORE ST"/>
    <s v="Heavy"/>
    <n v="0.5348189415041783"/>
  </r>
  <r>
    <n v="172"/>
    <n v="3140"/>
    <s v="Food and Beverages"/>
    <x v="0"/>
    <x v="0"/>
    <n v="726"/>
    <n v="1381"/>
    <s v="0 Block of HARRISON ST"/>
    <s v="1200 Block of GOLDEN GATE AV"/>
    <s v="Heavy"/>
    <n v="0.52570601013758145"/>
  </r>
  <r>
    <n v="178"/>
    <n v="2593"/>
    <s v="Construction"/>
    <x v="0"/>
    <x v="0"/>
    <n v="745"/>
    <n v="1383"/>
    <s v="3100 Block of 23RD ST"/>
    <s v="GEARY ST / POWELL ST"/>
    <s v="Heavy"/>
    <n v="0.53868402024584239"/>
  </r>
  <r>
    <n v="180"/>
    <n v="519"/>
    <s v="Luggage"/>
    <x v="1"/>
    <x v="1"/>
    <n v="588"/>
    <n v="1182"/>
    <s v="POWELL ST / GEARY ST"/>
    <s v="3RD ST / PALOU AV"/>
    <s v="Heavy"/>
    <n v="0.49746192893401014"/>
  </r>
  <r>
    <n v="191"/>
    <n v="6798"/>
    <s v="Home Furnishing"/>
    <x v="0"/>
    <x v="0"/>
    <n v="997"/>
    <n v="1382"/>
    <s v="600 Block of GOETTINGEN ST"/>
    <s v="100 Block of 6TH ST"/>
    <s v="Heavy"/>
    <n v="0.72141823444283648"/>
  </r>
  <r>
    <n v="197"/>
    <n v="4142"/>
    <s v="Food and Beverages"/>
    <x v="1"/>
    <x v="0"/>
    <n v="98"/>
    <n v="360"/>
    <s v="300 Block of BUCHANAN ST"/>
    <s v="2800 Block of BRYANT ST"/>
    <s v="Light"/>
    <n v="0.2722222222222222"/>
  </r>
  <r>
    <n v="199"/>
    <n v="2620"/>
    <s v="Electronics"/>
    <x v="1"/>
    <x v="1"/>
    <n v="829"/>
    <n v="1145"/>
    <s v="500 Block of TUNNEL AV"/>
    <s v="1600 Block of TURK ST"/>
    <s v="Heavy"/>
    <n v="0.72401746724890825"/>
  </r>
  <r>
    <n v="201"/>
    <n v="8703"/>
    <s v="Home Furnishing"/>
    <x v="1"/>
    <x v="1"/>
    <n v="482"/>
    <n v="850"/>
    <s v="4000 Block of 18TH ST"/>
    <s v="500 Block of ELLIS ST"/>
    <s v="Light"/>
    <n v="0.56705882352941173"/>
  </r>
  <r>
    <n v="202"/>
    <n v="9807"/>
    <s v="Home Furnishing"/>
    <x v="0"/>
    <x v="0"/>
    <n v="871"/>
    <n v="1274"/>
    <s v="200 Block of HAHN ST"/>
    <s v="600 Block of VALENCIA ST"/>
    <s v="Heavy"/>
    <n v="0.68367346938775508"/>
  </r>
  <r>
    <n v="206"/>
    <n v="5894"/>
    <s v="Luggage"/>
    <x v="0"/>
    <x v="0"/>
    <n v="854"/>
    <n v="1251"/>
    <s v="1900 Block of WASHINGTON ST"/>
    <s v="CALIFORNIA ST / FILLMORE ST"/>
    <s v="Heavy"/>
    <n v="0.68265387689848123"/>
  </r>
  <r>
    <n v="210"/>
    <n v="4732"/>
    <s v="Home Furnishing"/>
    <x v="0"/>
    <x v="0"/>
    <n v="591"/>
    <n v="1433"/>
    <s v="300 Block of COLLINGWOOD ST"/>
    <s v="900 Block of MARKET ST"/>
    <s v="Heavy"/>
    <n v="0.41242149337055128"/>
  </r>
  <r>
    <n v="211"/>
    <n v="6225"/>
    <s v="Electronics"/>
    <x v="1"/>
    <x v="0"/>
    <n v="912"/>
    <n v="1220"/>
    <s v="FREMONT ST / HARRISON ST"/>
    <s v="0 Block of CRESTLAKE DR"/>
    <s v="Heavy"/>
    <n v="0.74754098360655741"/>
  </r>
  <r>
    <n v="214"/>
    <n v="4060"/>
    <s v="Food and Beverages"/>
    <x v="0"/>
    <x v="1"/>
    <n v="442"/>
    <n v="713"/>
    <s v="2500 Block of MISSION ST"/>
    <s v="2600 Block of 34TH AV"/>
    <s v="Light"/>
    <n v="0.61991584852734927"/>
  </r>
  <r>
    <n v="215"/>
    <n v="7773"/>
    <s v="Electronics"/>
    <x v="1"/>
    <x v="0"/>
    <n v="812"/>
    <n v="1161"/>
    <s v="1500 Block of POLK ST"/>
    <s v="600 Block of KANSAS ST"/>
    <s v="Heavy"/>
    <n v="0.69939707149009478"/>
  </r>
  <r>
    <n v="227"/>
    <n v="4527"/>
    <s v="Industrial Equipments"/>
    <x v="0"/>
    <x v="1"/>
    <n v="477"/>
    <n v="564"/>
    <s v="POLK ST / BEACH ST"/>
    <s v="700 Block of LARKIN ST"/>
    <s v="Light"/>
    <n v="0.8457446808510638"/>
  </r>
  <r>
    <n v="228"/>
    <n v="1164"/>
    <s v="Electronics"/>
    <x v="1"/>
    <x v="1"/>
    <n v="269"/>
    <n v="902"/>
    <s v="800 Block of BRYANT ST"/>
    <s v="100 Block of SPEAR ST"/>
    <s v="Light"/>
    <n v="0.29822616407982261"/>
  </r>
  <r>
    <n v="242"/>
    <n v="4852"/>
    <s v="Construction"/>
    <x v="1"/>
    <x v="1"/>
    <n v="959"/>
    <n v="1253"/>
    <s v="600 Block of FRANCISCO ST"/>
    <s v="FELL ST / MASONIC AV"/>
    <s v="Heavy"/>
    <n v="0.76536312849162014"/>
  </r>
  <r>
    <n v="246"/>
    <n v="3622"/>
    <s v="Automotive"/>
    <x v="0"/>
    <x v="0"/>
    <n v="379"/>
    <n v="963"/>
    <s v="800 Block of 47TH AV"/>
    <s v="0 Block of LURLINE ST"/>
    <s v="Light"/>
    <n v="0.39356178608515058"/>
  </r>
  <r>
    <n v="250"/>
    <n v="1215"/>
    <s v="Construction"/>
    <x v="0"/>
    <x v="0"/>
    <n v="773"/>
    <n v="1225"/>
    <s v="1200 Block of POLK ST"/>
    <s v="1200 Block of MARKET ST"/>
    <s v="Heavy"/>
    <n v="0.63102040816326532"/>
  </r>
  <r>
    <n v="251"/>
    <n v="2183"/>
    <s v="Food and Beverages"/>
    <x v="0"/>
    <x v="1"/>
    <n v="422"/>
    <n v="651"/>
    <s v="1700 Block of NEWCOMB AV"/>
    <s v="1500 Block of LASALLE AV"/>
    <s v="Light"/>
    <n v="0.64823348694316441"/>
  </r>
  <r>
    <n v="261"/>
    <n v="2216"/>
    <s v="Luggage"/>
    <x v="1"/>
    <x v="0"/>
    <n v="994"/>
    <n v="1020"/>
    <s v="BARTLETT ST / 23RD ST"/>
    <s v="500 Block of HAIGHT ST"/>
    <s v="Heavy"/>
    <n v="0.97450980392156861"/>
  </r>
  <r>
    <n v="279"/>
    <n v="3172"/>
    <s v="Construction"/>
    <x v="0"/>
    <x v="1"/>
    <n v="84"/>
    <n v="464"/>
    <s v="800 Block of MARKET ST"/>
    <s v="1500 Block of SLOAT BL"/>
    <s v="Light"/>
    <n v="0.18103448275862069"/>
  </r>
  <r>
    <n v="284"/>
    <n v="249"/>
    <s v="Hazardous Goods"/>
    <x v="0"/>
    <x v="0"/>
    <n v="145"/>
    <n v="814"/>
    <s v="1800 Block of KIRKHAM ST"/>
    <s v="800 Block of BRYANT ST"/>
    <s v="Light"/>
    <n v="0.17813267813267813"/>
  </r>
  <r>
    <n v="286"/>
    <n v="5387"/>
    <s v="Electronics"/>
    <x v="1"/>
    <x v="1"/>
    <n v="193"/>
    <n v="817"/>
    <s v="100 Block of STEUART ST"/>
    <s v="900 Block of VALENCIA ST"/>
    <s v="Light"/>
    <n v="0.23623011015911874"/>
  </r>
  <r>
    <n v="298"/>
    <n v="7764"/>
    <s v="Hazardous Goods"/>
    <x v="0"/>
    <x v="1"/>
    <n v="717"/>
    <n v="1297"/>
    <s v="200 Block of 11TH AV"/>
    <s v="400 Block of TURK ST"/>
    <s v="Heavy"/>
    <n v="0.5528141865844256"/>
  </r>
  <r>
    <n v="304"/>
    <n v="5958"/>
    <s v="Food and Beverages"/>
    <x v="1"/>
    <x v="1"/>
    <n v="540"/>
    <n v="1172"/>
    <s v="500 Block of STEVENSON ST"/>
    <s v="HYDE ST / TURK ST"/>
    <s v="Heavy"/>
    <n v="0.46075085324232085"/>
  </r>
  <r>
    <n v="305"/>
    <n v="1748"/>
    <s v="Automotive"/>
    <x v="1"/>
    <x v="0"/>
    <n v="954"/>
    <n v="1473"/>
    <s v="0 Block of DORE ST"/>
    <s v="100 Block of TURK ST"/>
    <s v="Heavy"/>
    <n v="0.64765784114052949"/>
  </r>
  <r>
    <n v="306"/>
    <n v="1201"/>
    <s v="Hazardous Goods"/>
    <x v="1"/>
    <x v="1"/>
    <n v="654"/>
    <n v="1150"/>
    <s v="100 Block of LEAVENWORTH ST"/>
    <s v="100 Block of PERSIA AV"/>
    <s v="Heavy"/>
    <n v="0.56869565217391305"/>
  </r>
  <r>
    <n v="308"/>
    <n v="4920"/>
    <s v="Electronics"/>
    <x v="1"/>
    <x v="0"/>
    <n v="438"/>
    <n v="656"/>
    <s v="LYON ST / OFARRELL ST"/>
    <s v="1200 Block of NOE ST"/>
    <s v="Light"/>
    <n v="0.66768292682926833"/>
  </r>
  <r>
    <n v="315"/>
    <n v="1424"/>
    <s v="Food and Beverages"/>
    <x v="1"/>
    <x v="0"/>
    <n v="230"/>
    <n v="638"/>
    <s v="3RD AV / BALBOA ST"/>
    <s v="400 Block of LAKESHORE DR"/>
    <s v="Light"/>
    <n v="0.36050156739811912"/>
  </r>
  <r>
    <n v="328"/>
    <n v="6153"/>
    <s v="Healthcare"/>
    <x v="1"/>
    <x v="0"/>
    <n v="710"/>
    <n v="1066"/>
    <s v="900 Block of ELLSWORTH ST"/>
    <s v="400 Block of 28TH ST"/>
    <s v="Heavy"/>
    <n v="0.66604127579737338"/>
  </r>
  <r>
    <n v="330"/>
    <n v="2182"/>
    <s v="Home Furnishing"/>
    <x v="1"/>
    <x v="0"/>
    <n v="275"/>
    <n v="653"/>
    <s v="2300 Block of 25TH AV"/>
    <s v="HOLLYPARK CR / MURRAY ST"/>
    <s v="Light"/>
    <n v="0.42113323124042878"/>
  </r>
  <r>
    <n v="332"/>
    <n v="2656"/>
    <s v="Luggage"/>
    <x v="0"/>
    <x v="1"/>
    <n v="45"/>
    <n v="39"/>
    <s v="100 Block of UPPER TR"/>
    <s v="POST ST / HYDE ST"/>
    <s v="Light"/>
    <n v="1.1538461538461537"/>
  </r>
  <r>
    <n v="333"/>
    <n v="2208"/>
    <s v="Luggage"/>
    <x v="1"/>
    <x v="1"/>
    <n v="812"/>
    <n v="1104"/>
    <s v="1800 Block of DONNER AV"/>
    <s v="19TH AV / LINCOLN WY"/>
    <s v="Heavy"/>
    <n v="0.73550724637681164"/>
  </r>
  <r>
    <n v="336"/>
    <n v="693"/>
    <s v="Construction"/>
    <x v="0"/>
    <x v="0"/>
    <n v="996"/>
    <n v="1168"/>
    <s v="800 Block of BRYANT ST"/>
    <s v="3300 Block of MISSION ST"/>
    <s v="Heavy"/>
    <n v="0.85273972602739723"/>
  </r>
  <r>
    <n v="337"/>
    <n v="4988"/>
    <s v="Electronics"/>
    <x v="1"/>
    <x v="0"/>
    <n v="305"/>
    <n v="834"/>
    <s v="1300 Block of CALIFORNIA ST"/>
    <s v="0 Block of RAUSCH ST"/>
    <s v="Light"/>
    <n v="0.3657074340527578"/>
  </r>
  <r>
    <n v="340"/>
    <n v="7316"/>
    <s v="Fashion"/>
    <x v="0"/>
    <x v="0"/>
    <n v="905"/>
    <n v="1392"/>
    <s v="700 Block of 3RD ST"/>
    <s v="FRANCISCO ST / JONES ST"/>
    <s v="Heavy"/>
    <n v="0.65014367816091956"/>
  </r>
  <r>
    <n v="346"/>
    <n v="8103"/>
    <s v="Industrial Equipments"/>
    <x v="0"/>
    <x v="0"/>
    <n v="182"/>
    <n v="850"/>
    <s v="BLAKE ST / GEARY BL"/>
    <s v="BROADWAY ST / COLUMBUS AV"/>
    <s v="Light"/>
    <n v="0.21411764705882352"/>
  </r>
  <r>
    <n v="351"/>
    <n v="2972"/>
    <s v="Industrial Equipments"/>
    <x v="1"/>
    <x v="1"/>
    <n v="776"/>
    <n v="1053"/>
    <s v="15TH ST / SANCHEZ ST"/>
    <s v="1700 Block of FULTON ST"/>
    <s v="Heavy"/>
    <n v="0.73694207027540359"/>
  </r>
  <r>
    <n v="353"/>
    <n v="6767"/>
    <s v="Fashion"/>
    <x v="1"/>
    <x v="0"/>
    <n v="84"/>
    <n v="354"/>
    <s v="HARRISON ST / 11TH ST"/>
    <s v="BROADWAY ST / KEARNY ST"/>
    <s v="Light"/>
    <n v="0.23728813559322035"/>
  </r>
  <r>
    <n v="357"/>
    <n v="4628"/>
    <s v="Healthcare"/>
    <x v="0"/>
    <x v="0"/>
    <n v="777"/>
    <n v="1113"/>
    <s v="200 Block of KING ST"/>
    <s v="0 Block of FUENTE AV"/>
    <s v="Heavy"/>
    <n v="0.69811320754716977"/>
  </r>
  <r>
    <n v="364"/>
    <n v="4094"/>
    <s v="Automotive"/>
    <x v="0"/>
    <x v="0"/>
    <n v="957"/>
    <n v="1182"/>
    <s v="200 Block of SCOTT ST"/>
    <s v="2600 Block of MISSION ST"/>
    <s v="Heavy"/>
    <n v="0.80964467005076146"/>
  </r>
  <r>
    <n v="366"/>
    <n v="7540"/>
    <s v="Fashion"/>
    <x v="0"/>
    <x v="1"/>
    <n v="679"/>
    <n v="1015"/>
    <s v="1700 Block of SUNNYDALE AV"/>
    <s v="400 Block of BAKER ST"/>
    <s v="Heavy"/>
    <n v="0.66896551724137931"/>
  </r>
  <r>
    <n v="371"/>
    <n v="7771"/>
    <s v="Arts and crafts"/>
    <x v="1"/>
    <x v="0"/>
    <n v="280"/>
    <n v="990"/>
    <s v="2400 Block of MISSION ST"/>
    <s v="BEACH ST / TAYLOR ST"/>
    <s v="Light"/>
    <n v="0.28282828282828282"/>
  </r>
  <r>
    <n v="384"/>
    <n v="9377"/>
    <s v="Luggage"/>
    <x v="1"/>
    <x v="1"/>
    <n v="590"/>
    <n v="1033"/>
    <s v="ELLIS ST / LAGUNA ST"/>
    <s v="0 Block of HYDE ST"/>
    <s v="Heavy"/>
    <n v="0.57115198451113258"/>
  </r>
  <r>
    <n v="390"/>
    <n v="8887"/>
    <s v="Automotive"/>
    <x v="1"/>
    <x v="1"/>
    <n v="234"/>
    <n v="780"/>
    <s v="6500 Block of 3RD ST"/>
    <s v="800 Block of 33RD AV"/>
    <s v="Light"/>
    <n v="0.3"/>
  </r>
  <r>
    <n v="397"/>
    <n v="1202"/>
    <s v="Automotive"/>
    <x v="0"/>
    <x v="0"/>
    <n v="876"/>
    <n v="1045"/>
    <s v="1600 Block of DONNER AV"/>
    <s v="800 Block of LARKIN ST"/>
    <s v="Heavy"/>
    <n v="0.83827751196172251"/>
  </r>
  <r>
    <n v="400"/>
    <n v="5402"/>
    <s v="Luggage"/>
    <x v="1"/>
    <x v="0"/>
    <n v="78"/>
    <n v="403"/>
    <s v="EARL ST / LASALLE AV"/>
    <s v="1400 Block of KIRKWOOD CT"/>
    <s v="Light"/>
    <n v="0.19354838709677419"/>
  </r>
  <r>
    <n v="408"/>
    <n v="8860"/>
    <s v="Hazardous Goods"/>
    <x v="1"/>
    <x v="0"/>
    <n v="216"/>
    <n v="939"/>
    <s v="600 Block of VALENCIA ST"/>
    <s v="500 Block of 9TH ST"/>
    <s v="Light"/>
    <n v="0.23003194888178913"/>
  </r>
  <r>
    <n v="420"/>
    <n v="9943"/>
    <s v="Industrial Equipments"/>
    <x v="1"/>
    <x v="0"/>
    <n v="638"/>
    <n v="1130"/>
    <s v="BRYANT ST / 4TH ST"/>
    <s v="1300 Block of MISSION ST"/>
    <s v="Heavy"/>
    <n v="0.56460176991150446"/>
  </r>
  <r>
    <n v="421"/>
    <n v="8106"/>
    <s v="Automotive"/>
    <x v="0"/>
    <x v="1"/>
    <n v="147"/>
    <n v="535"/>
    <s v="800 Block of BRYANT ST"/>
    <s v="900 Block of RANDOLPH ST"/>
    <s v="Light"/>
    <n v="0.27476635514018694"/>
  </r>
  <r>
    <n v="438"/>
    <n v="9251"/>
    <s v="Home Furnishing"/>
    <x v="1"/>
    <x v="1"/>
    <n v="430"/>
    <n v="642"/>
    <s v="2300 Block of CHESTNUT ST"/>
    <s v="LAKE MERCED BL / SUNSET BL"/>
    <s v="Light"/>
    <n v="0.66978193146417442"/>
  </r>
  <r>
    <n v="444"/>
    <n v="8306"/>
    <s v="Construction"/>
    <x v="1"/>
    <x v="0"/>
    <n v="973"/>
    <n v="1250"/>
    <s v="0 Block of CASTLEMANOR AV"/>
    <s v="LANE ST / REVERE AV"/>
    <s v="Heavy"/>
    <n v="0.77839999999999998"/>
  </r>
  <r>
    <n v="445"/>
    <n v="1904"/>
    <s v="Home Furnishing"/>
    <x v="1"/>
    <x v="0"/>
    <n v="598"/>
    <n v="1351"/>
    <s v="1300 Block of 7TH AV"/>
    <s v="300 Block of 9TH ST"/>
    <s v="Heavy"/>
    <n v="0.44263508512213173"/>
  </r>
  <r>
    <n v="446"/>
    <n v="9858"/>
    <s v="Food and Beverages"/>
    <x v="1"/>
    <x v="0"/>
    <n v="931"/>
    <n v="1247"/>
    <s v="0 Block of WHITFIELD CT"/>
    <s v="1500 Block of POWELL ST"/>
    <s v="Heavy"/>
    <n v="0.74659182036888527"/>
  </r>
  <r>
    <n v="455"/>
    <n v="3853"/>
    <s v="Construction"/>
    <x v="0"/>
    <x v="1"/>
    <n v="172"/>
    <n v="580"/>
    <s v="LASALLE AV / PHELPS ST"/>
    <s v="2000 Block of MISSION ST"/>
    <s v="Light"/>
    <n v="0.29655172413793102"/>
  </r>
  <r>
    <n v="460"/>
    <n v="2396"/>
    <s v="Electronics"/>
    <x v="0"/>
    <x v="0"/>
    <n v="897"/>
    <n v="1313"/>
    <s v="100 Block of EDDY ST"/>
    <s v="1400 Block of KIRKWOOD CT"/>
    <s v="Heavy"/>
    <n v="0.68316831683168322"/>
  </r>
  <r>
    <n v="469"/>
    <n v="3042"/>
    <s v="Electronics"/>
    <x v="0"/>
    <x v="1"/>
    <n v="23"/>
    <n v="25"/>
    <s v="BELVEDERE ST / WALLER ST"/>
    <s v="0 Block of CEDAR ST"/>
    <s v="Light"/>
    <n v="0.92"/>
  </r>
  <r>
    <n v="473"/>
    <n v="5197"/>
    <s v="Arts and crafts"/>
    <x v="0"/>
    <x v="1"/>
    <n v="94"/>
    <n v="361"/>
    <s v="2300 Block of 14TH AV"/>
    <s v="0 Block of 12TH ST"/>
    <s v="Light"/>
    <n v="0.26038781163434904"/>
  </r>
  <r>
    <n v="477"/>
    <n v="6357"/>
    <s v="Fashion"/>
    <x v="0"/>
    <x v="1"/>
    <n v="840"/>
    <n v="1061"/>
    <s v="400 Block of LEAVENWORTH ST"/>
    <s v="NEWCOMB AV / 3RD ST"/>
    <s v="Heavy"/>
    <n v="0.79170593779453347"/>
  </r>
  <r>
    <n v="481"/>
    <n v="8893"/>
    <s v="Construction"/>
    <x v="0"/>
    <x v="1"/>
    <n v="319"/>
    <n v="770"/>
    <s v="800 Block of MARKET ST"/>
    <s v="0 Block of GORDON ST"/>
    <s v="Light"/>
    <n v="0.41428571428571431"/>
  </r>
  <r>
    <n v="489"/>
    <n v="2154"/>
    <s v="Fashion"/>
    <x v="1"/>
    <x v="1"/>
    <n v="892"/>
    <n v="1407"/>
    <s v="200 Block of BERRY ST"/>
    <s v="CARROLL AV / JENNINGS ST"/>
    <s v="Heavy"/>
    <n v="0.63397299218194736"/>
  </r>
  <r>
    <n v="493"/>
    <n v="2241"/>
    <s v="Home Furnishing"/>
    <x v="1"/>
    <x v="1"/>
    <n v="314"/>
    <n v="566"/>
    <s v="700 Block of HOWARD ST"/>
    <s v="HARRISON ST / 3RD ST"/>
    <s v="Light"/>
    <n v="0.55477031802120136"/>
  </r>
  <r>
    <n v="500"/>
    <n v="310"/>
    <s v="Arts and crafts"/>
    <x v="1"/>
    <x v="1"/>
    <n v="80"/>
    <n v="236"/>
    <s v="900 Block of LARKIN ST"/>
    <s v="900 Block of STOCKTON ST"/>
    <s v="Light"/>
    <n v="0.33898305084745761"/>
  </r>
  <r>
    <n v="503"/>
    <n v="3270"/>
    <s v="Food and Beverages"/>
    <x v="1"/>
    <x v="1"/>
    <n v="243"/>
    <n v="935"/>
    <s v="GEARY ST / HYDE ST"/>
    <s v="1200 Block of MARKET ST"/>
    <s v="Light"/>
    <n v="0.25989304812834224"/>
  </r>
  <r>
    <n v="504"/>
    <n v="9598"/>
    <s v="Luggage"/>
    <x v="0"/>
    <x v="1"/>
    <n v="420"/>
    <n v="561"/>
    <s v="4200 Block of 26TH ST"/>
    <s v="0 Block of TURK ST"/>
    <s v="Light"/>
    <n v="0.74866310160427807"/>
  </r>
  <r>
    <n v="510"/>
    <n v="5781"/>
    <s v="Fashion"/>
    <x v="0"/>
    <x v="1"/>
    <n v="117"/>
    <n v="716"/>
    <s v="700 Block of MARKET ST"/>
    <s v="ELLIS ST / HYDE ST"/>
    <s v="Light"/>
    <n v="0.16340782122905029"/>
  </r>
  <r>
    <n v="514"/>
    <n v="4789"/>
    <s v="Hazardous Goods"/>
    <x v="1"/>
    <x v="0"/>
    <n v="263"/>
    <n v="965"/>
    <s v="TARAVAL ST / 17TH AV"/>
    <s v="EDDY ST / MASON ST"/>
    <s v="Light"/>
    <n v="0.27253886010362693"/>
  </r>
  <r>
    <n v="515"/>
    <n v="2601"/>
    <s v="Healthcare"/>
    <x v="1"/>
    <x v="0"/>
    <n v="782"/>
    <n v="1425"/>
    <s v="MARKET ST / CHURCH ST"/>
    <s v="LOMBARD ST / LEAVENWORTH ST"/>
    <s v="Heavy"/>
    <n v="0.54877192982456136"/>
  </r>
  <r>
    <n v="526"/>
    <n v="6210"/>
    <s v="Arts and crafts"/>
    <x v="0"/>
    <x v="1"/>
    <n v="510"/>
    <n v="1205"/>
    <s v="500 Block of 41ST AV"/>
    <s v="500 Block of GUERRERO ST"/>
    <s v="Heavy"/>
    <n v="0.42323651452282157"/>
  </r>
  <r>
    <n v="536"/>
    <n v="2573"/>
    <s v="Construction"/>
    <x v="1"/>
    <x v="0"/>
    <n v="74"/>
    <n v="281"/>
    <s v="100 Block of POWELL ST"/>
    <s v="0 Block of TAYLOR ST"/>
    <s v="Light"/>
    <n v="0.26334519572953735"/>
  </r>
  <r>
    <n v="538"/>
    <n v="1702"/>
    <s v="Industrial Equipments"/>
    <x v="0"/>
    <x v="0"/>
    <n v="484"/>
    <n v="863"/>
    <s v="700 Block of MARKET ST"/>
    <s v="700 Block of SWEENY ST"/>
    <s v="Light"/>
    <n v="0.56083429895712633"/>
  </r>
  <r>
    <n v="540"/>
    <n v="9770"/>
    <s v="Luggage"/>
    <x v="0"/>
    <x v="0"/>
    <n v="431"/>
    <n v="934"/>
    <s v="4000 Block of GEARY BL"/>
    <s v="1000 Block of POTRERO AV"/>
    <s v="Light"/>
    <n v="0.4614561027837259"/>
  </r>
  <r>
    <n v="542"/>
    <n v="4272"/>
    <s v="Food and Beverages"/>
    <x v="0"/>
    <x v="1"/>
    <n v="100"/>
    <n v="487"/>
    <s v="100 Block of HYDE ST"/>
    <s v="BANCROFT AV / KEITH ST"/>
    <s v="Light"/>
    <n v="0.20533880903490759"/>
  </r>
  <r>
    <n v="548"/>
    <n v="7043"/>
    <s v="Healthcare"/>
    <x v="0"/>
    <x v="1"/>
    <n v="240"/>
    <n v="571"/>
    <s v="800 Block of INGERSON AV"/>
    <s v="MISSION ST / 2ND ST"/>
    <s v="Light"/>
    <n v="0.42031523642732049"/>
  </r>
  <r>
    <n v="553"/>
    <n v="5214"/>
    <s v="Arts and crafts"/>
    <x v="1"/>
    <x v="1"/>
    <n v="245"/>
    <n v="611"/>
    <s v="3800 Block of MISSION ST"/>
    <s v="100 Block of PAGE ST"/>
    <s v="Light"/>
    <n v="0.40098199672667756"/>
  </r>
  <r>
    <n v="558"/>
    <n v="3965"/>
    <s v="Industrial Equipments"/>
    <x v="1"/>
    <x v="1"/>
    <n v="275"/>
    <n v="951"/>
    <s v="1600 Block of VANNESS AV"/>
    <s v="100 Block of PHELAN AV"/>
    <s v="Light"/>
    <n v="0.28916929547844372"/>
  </r>
  <r>
    <n v="564"/>
    <n v="3514"/>
    <s v="Healthcare"/>
    <x v="0"/>
    <x v="0"/>
    <n v="683"/>
    <n v="1275"/>
    <s v="1400 Block of 14TH AV"/>
    <s v="1800 Block of DIVISADERO ST"/>
    <s v="Heavy"/>
    <n v="0.53568627450980388"/>
  </r>
  <r>
    <n v="577"/>
    <n v="4233"/>
    <s v="Fashion"/>
    <x v="1"/>
    <x v="1"/>
    <n v="679"/>
    <n v="1455"/>
    <s v="2600 Block of 18TH ST"/>
    <s v="800 Block of BRYANT ST"/>
    <s v="Heavy"/>
    <n v="0.46666666666666667"/>
  </r>
  <r>
    <n v="579"/>
    <n v="4892"/>
    <s v="Home Furnishing"/>
    <x v="1"/>
    <x v="0"/>
    <n v="913"/>
    <n v="1385"/>
    <s v="SUTTER ST / LAGUNA ST"/>
    <s v="SOUTH VAN NESS AV / 22ND ST"/>
    <s v="Heavy"/>
    <n v="0.65920577617328524"/>
  </r>
  <r>
    <n v="581"/>
    <n v="5150"/>
    <s v="Automotive"/>
    <x v="1"/>
    <x v="1"/>
    <n v="209"/>
    <n v="933"/>
    <s v="LEAVENWORTH ST / TURK ST"/>
    <s v="1600 Block of 38TH AV"/>
    <s v="Light"/>
    <n v="0.22400857449088959"/>
  </r>
  <r>
    <n v="586"/>
    <n v="7005"/>
    <s v="Construction"/>
    <x v="1"/>
    <x v="0"/>
    <n v="711"/>
    <n v="1197"/>
    <s v="1100 Block of HUDSON AV"/>
    <s v="MYRTLE ST / LARKIN ST"/>
    <s v="Heavy"/>
    <n v="0.59398496240601506"/>
  </r>
  <r>
    <n v="589"/>
    <n v="7513"/>
    <s v="Arts and crafts"/>
    <x v="0"/>
    <x v="0"/>
    <n v="516"/>
    <n v="1084"/>
    <s v="16TH ST / MISSOURI ST"/>
    <s v="200 Block of HARKNESS AV"/>
    <s v="Heavy"/>
    <n v="0.47601476014760147"/>
  </r>
  <r>
    <n v="594"/>
    <n v="4053"/>
    <s v="Home Furnishing"/>
    <x v="1"/>
    <x v="1"/>
    <n v="484"/>
    <n v="568"/>
    <s v="1000 Block of POTRERO AV"/>
    <s v="400 Block of ROLPH ST"/>
    <s v="Light"/>
    <n v="0.852112676056338"/>
  </r>
  <r>
    <n v="595"/>
    <n v="3782"/>
    <s v="Fashion"/>
    <x v="0"/>
    <x v="1"/>
    <n v="879"/>
    <n v="1040"/>
    <s v="37TH AV / RIVERA ST"/>
    <s v="1200 Block of 36TH AV"/>
    <s v="Heavy"/>
    <n v="0.84519230769230769"/>
  </r>
  <r>
    <n v="597"/>
    <n v="3571"/>
    <s v="Luggage"/>
    <x v="1"/>
    <x v="1"/>
    <n v="267"/>
    <n v="925"/>
    <s v="3600 Block of 22ND ST"/>
    <s v="200 Block of NAGLEE AV"/>
    <s v="Light"/>
    <n v="0.28864864864864864"/>
  </r>
  <r>
    <n v="599"/>
    <n v="8834"/>
    <s v="Industrial Equipments"/>
    <x v="1"/>
    <x v="1"/>
    <n v="946"/>
    <n v="1100"/>
    <s v="400 Block of ELLIS ST"/>
    <s v="800 Block of MOSCOW ST"/>
    <s v="Heavy"/>
    <n v="0.86"/>
  </r>
  <r>
    <n v="625"/>
    <n v="3"/>
    <s v="Industrial Equipments"/>
    <x v="0"/>
    <x v="1"/>
    <n v="318"/>
    <n v="980"/>
    <s v="5600 Block of DIAMONDHEIGHTS BL"/>
    <s v="100 Block of ELLIOT ST"/>
    <s v="Light"/>
    <n v="0.32448979591836735"/>
  </r>
  <r>
    <n v="630"/>
    <n v="6772"/>
    <s v="Hazardous Goods"/>
    <x v="1"/>
    <x v="1"/>
    <n v="868"/>
    <n v="1320"/>
    <s v="3300 Block of BALBOA ST"/>
    <s v="300 Block of ELLIS ST"/>
    <s v="Heavy"/>
    <n v="0.65757575757575759"/>
  </r>
  <r>
    <n v="632"/>
    <n v="2525"/>
    <s v="Industrial Equipments"/>
    <x v="1"/>
    <x v="1"/>
    <n v="67"/>
    <n v="193"/>
    <s v="CAPP ST / 17TH ST"/>
    <s v="ALEMANY BL / ELLSWORTH ST"/>
    <s v="Light"/>
    <n v="0.34715025906735753"/>
  </r>
  <r>
    <n v="634"/>
    <n v="175"/>
    <s v="Healthcare"/>
    <x v="0"/>
    <x v="0"/>
    <n v="939"/>
    <n v="1446"/>
    <s v="300 Block of CHENERY ST"/>
    <s v="BUSH ST / BUCHANAN ST"/>
    <s v="Heavy"/>
    <n v="0.64937759336099588"/>
  </r>
  <r>
    <n v="636"/>
    <n v="2308"/>
    <s v="Home Furnishing"/>
    <x v="0"/>
    <x v="1"/>
    <n v="325"/>
    <n v="994"/>
    <s v="STOCKTON ST / POST ST"/>
    <s v="500 Block of MAGELLAN AV"/>
    <s v="Light"/>
    <n v="0.32696177062374243"/>
  </r>
  <r>
    <n v="650"/>
    <n v="2257"/>
    <s v="Food and Beverages"/>
    <x v="0"/>
    <x v="1"/>
    <n v="868"/>
    <n v="1141"/>
    <s v="400 Block of GENEVA AV"/>
    <s v="POWELL ST / OFARRELL ST"/>
    <s v="Heavy"/>
    <n v="0.76073619631901845"/>
  </r>
  <r>
    <n v="659"/>
    <n v="8747"/>
    <s v="Automotive"/>
    <x v="0"/>
    <x v="1"/>
    <n v="442"/>
    <n v="595"/>
    <s v="0 Block of UNITEDNATIONS PZ"/>
    <s v="200 Block of HAHN ST"/>
    <s v="Light"/>
    <n v="0.74285714285714288"/>
  </r>
  <r>
    <n v="665"/>
    <n v="7485"/>
    <s v="Arts and crafts"/>
    <x v="1"/>
    <x v="1"/>
    <n v="982"/>
    <n v="1405"/>
    <s v="1300 Block of REVERE AV"/>
    <s v="0 Block of WILLIAR AV"/>
    <s v="Heavy"/>
    <n v="0.69893238434163696"/>
  </r>
  <r>
    <n v="668"/>
    <n v="2378"/>
    <s v="Luggage"/>
    <x v="1"/>
    <x v="0"/>
    <n v="938"/>
    <n v="1067"/>
    <s v="2100 Block of 16TH AV"/>
    <s v="5TH ST / MARKET ST"/>
    <s v="Heavy"/>
    <n v="0.87910028116213679"/>
  </r>
  <r>
    <n v="678"/>
    <n v="5269"/>
    <s v="Hazardous Goods"/>
    <x v="0"/>
    <x v="0"/>
    <n v="318"/>
    <n v="938"/>
    <s v="SOUTH VAN NESS AV / 13TH ST"/>
    <s v="100 Block of LELAND AV"/>
    <s v="Light"/>
    <n v="0.33901918976545842"/>
  </r>
  <r>
    <n v="690"/>
    <n v="230"/>
    <s v="Healthcare"/>
    <x v="1"/>
    <x v="1"/>
    <n v="553"/>
    <n v="1210"/>
    <s v="1800 Block of 26TH ST"/>
    <s v="1200 Block of JACKSON ST"/>
    <s v="Heavy"/>
    <n v="0.45702479338842977"/>
  </r>
  <r>
    <n v="691"/>
    <n v="2096"/>
    <s v="Industrial Equipments"/>
    <x v="1"/>
    <x v="1"/>
    <n v="955"/>
    <n v="1369"/>
    <s v="5TH ST / MISSION ST"/>
    <s v="1500 Block of HAIGHT ST"/>
    <s v="Heavy"/>
    <n v="0.69758948137326515"/>
  </r>
  <r>
    <n v="693"/>
    <n v="8737"/>
    <s v="Home Furnishing"/>
    <x v="0"/>
    <x v="0"/>
    <n v="715"/>
    <n v="1271"/>
    <s v="0 Block of POWELL ST"/>
    <s v="600 Block of VALENCIA ST"/>
    <s v="Heavy"/>
    <n v="0.56254917387883552"/>
  </r>
  <r>
    <n v="695"/>
    <n v="1896"/>
    <s v="Food and Beverages"/>
    <x v="1"/>
    <x v="1"/>
    <n v="266"/>
    <n v="833"/>
    <s v="2000 Block of MISSION ST"/>
    <s v="4600 Block of IRVING ST"/>
    <s v="Light"/>
    <n v="0.31932773109243695"/>
  </r>
  <r>
    <n v="702"/>
    <n v="8927"/>
    <s v="Home Furnishing"/>
    <x v="0"/>
    <x v="1"/>
    <n v="111"/>
    <n v="617"/>
    <s v="HOLLOWAY AV / BRIGHTON AV"/>
    <s v="TAYLOR ST / GOLDEN GATE AV"/>
    <s v="Light"/>
    <n v="0.17990275526742303"/>
  </r>
  <r>
    <n v="703"/>
    <n v="8404"/>
    <s v="Home Furnishing"/>
    <x v="1"/>
    <x v="0"/>
    <n v="329"/>
    <n v="597"/>
    <s v="22ND ST / CAROLINA ST"/>
    <s v="2600 Block of FOLSOM ST"/>
    <s v="Light"/>
    <n v="0.5510887772194305"/>
  </r>
  <r>
    <n v="707"/>
    <n v="3221"/>
    <s v="Automotive"/>
    <x v="1"/>
    <x v="1"/>
    <n v="187"/>
    <n v="931"/>
    <s v="19TH ST / SHOTWELL ST"/>
    <s v="7TH ST / STEVENSON ST"/>
    <s v="Light"/>
    <n v="0.20085929108485501"/>
  </r>
  <r>
    <n v="708"/>
    <n v="1246"/>
    <s v="Industrial Equipments"/>
    <x v="1"/>
    <x v="0"/>
    <n v="50"/>
    <n v="72"/>
    <s v="900 Block of CONNECTICUT ST"/>
    <s v="LEAVENWORTH ST / EDDY ST"/>
    <s v="Light"/>
    <n v="0.69444444444444442"/>
  </r>
  <r>
    <n v="714"/>
    <n v="5330"/>
    <s v="Electronics"/>
    <x v="1"/>
    <x v="0"/>
    <n v="148"/>
    <n v="835"/>
    <s v="PIERCE ST / LOMBARD ST"/>
    <s v="8TH AV / CLEMENT ST"/>
    <s v="Light"/>
    <n v="0.17724550898203592"/>
  </r>
  <r>
    <n v="719"/>
    <n v="7828"/>
    <s v="Arts and crafts"/>
    <x v="1"/>
    <x v="1"/>
    <n v="930"/>
    <n v="1183"/>
    <s v="100 Block of BERRY ST"/>
    <s v="KERN ST / DIAMOND ST"/>
    <s v="Heavy"/>
    <n v="0.78613693998309386"/>
  </r>
  <r>
    <n v="722"/>
    <n v="7342"/>
    <s v="Electronics"/>
    <x v="0"/>
    <x v="0"/>
    <n v="412"/>
    <n v="566"/>
    <s v="0 Block of EUREKA ST"/>
    <s v="1800 Block of VANNESS AV"/>
    <s v="Light"/>
    <n v="0.72791519434628971"/>
  </r>
  <r>
    <n v="723"/>
    <n v="1980"/>
    <s v="Automotive"/>
    <x v="1"/>
    <x v="0"/>
    <n v="490"/>
    <n v="762"/>
    <s v="SILLIMAN ST / BOWDOIN ST"/>
    <s v="200 Block of LEAVENWORTH ST"/>
    <s v="Light"/>
    <n v="0.64304461942257218"/>
  </r>
  <r>
    <n v="731"/>
    <n v="6191"/>
    <s v="Hazardous Goods"/>
    <x v="1"/>
    <x v="0"/>
    <n v="970"/>
    <n v="1242"/>
    <s v="KEITH ST / SHAFTER AV"/>
    <s v="0 Block of SPOFFORD LN"/>
    <s v="Heavy"/>
    <n v="0.78099838969404189"/>
  </r>
  <r>
    <n v="738"/>
    <n v="6713"/>
    <s v="Electronics"/>
    <x v="1"/>
    <x v="0"/>
    <n v="545"/>
    <n v="1044"/>
    <s v="LAKE MERCED BL / BROTHERHOOD WAY"/>
    <s v="HARRISON ST / THE EMBARCADEROSOUTH ST"/>
    <s v="Heavy"/>
    <n v="0.52203065134099613"/>
  </r>
  <r>
    <n v="748"/>
    <n v="2969"/>
    <s v="Home Furnishing"/>
    <x v="1"/>
    <x v="1"/>
    <n v="600"/>
    <n v="1048"/>
    <s v="100 Block of MONTGOMERY ST"/>
    <s v="600 Block of PRENTISS ST"/>
    <s v="Heavy"/>
    <n v="0.5725190839694656"/>
  </r>
  <r>
    <n v="749"/>
    <n v="3569"/>
    <s v="Automotive"/>
    <x v="0"/>
    <x v="0"/>
    <n v="262"/>
    <n v="875"/>
    <s v="0 Block of PAYSON ST"/>
    <s v="0 Block of POWELL ST"/>
    <s v="Light"/>
    <n v="0.29942857142857143"/>
  </r>
  <r>
    <n v="762"/>
    <n v="2066"/>
    <s v="Automotive"/>
    <x v="0"/>
    <x v="1"/>
    <n v="242"/>
    <n v="926"/>
    <s v="16TH ST / UTAH ST"/>
    <s v="400 Block of CASTRO ST"/>
    <s v="Light"/>
    <n v="0.26133909287257018"/>
  </r>
  <r>
    <n v="763"/>
    <n v="9792"/>
    <s v="Luggage"/>
    <x v="0"/>
    <x v="0"/>
    <n v="796"/>
    <n v="1347"/>
    <s v="1700 Block of FULTON ST"/>
    <s v="100 Block of GOLDEN GATE AV"/>
    <s v="Heavy"/>
    <n v="0.59094283593170005"/>
  </r>
  <r>
    <n v="771"/>
    <n v="390"/>
    <s v="Electronics"/>
    <x v="1"/>
    <x v="1"/>
    <n v="702"/>
    <n v="1414"/>
    <s v="SHOTWELL ST / 17TH ST"/>
    <s v="EDDY ST / HYDE ST"/>
    <s v="Heavy"/>
    <n v="0.49646393210749645"/>
  </r>
  <r>
    <n v="775"/>
    <n v="8104"/>
    <s v="Home Furnishing"/>
    <x v="1"/>
    <x v="0"/>
    <n v="451"/>
    <n v="713"/>
    <s v="0 Block of 6TH ST"/>
    <s v="1400 Block of RANKIN ST"/>
    <s v="Light"/>
    <n v="0.63253856942496489"/>
  </r>
  <r>
    <n v="780"/>
    <n v="6732"/>
    <s v="Healthcare"/>
    <x v="0"/>
    <x v="0"/>
    <n v="872"/>
    <n v="1058"/>
    <s v="100 Block of BREWSTER ST"/>
    <s v="900 Block of MARKET ST"/>
    <s v="Heavy"/>
    <n v="0.82419659735349715"/>
  </r>
  <r>
    <n v="782"/>
    <n v="9486"/>
    <s v="Electronics"/>
    <x v="0"/>
    <x v="1"/>
    <n v="182"/>
    <n v="871"/>
    <s v="1400 Block of DOUGLASS ST"/>
    <s v="48TH AV / JUDAH ST"/>
    <s v="Light"/>
    <n v="0.20895522388059701"/>
  </r>
  <r>
    <n v="786"/>
    <n v="5209"/>
    <s v="Healthcare"/>
    <x v="0"/>
    <x v="0"/>
    <n v="372"/>
    <n v="679"/>
    <s v="3600 Block of SACRAMENTO ST"/>
    <s v="SCOTT ST / CHESTNUT ST"/>
    <s v="Light"/>
    <n v="0.54786450662739328"/>
  </r>
  <r>
    <n v="787"/>
    <n v="2159"/>
    <s v="Arts and crafts"/>
    <x v="0"/>
    <x v="0"/>
    <n v="187"/>
    <n v="864"/>
    <s v="0 Block of OFARRELL ST"/>
    <s v="200 Block of TURK ST"/>
    <s v="Light"/>
    <n v="0.21643518518518517"/>
  </r>
  <r>
    <n v="792"/>
    <n v="1303"/>
    <s v="Arts and crafts"/>
    <x v="1"/>
    <x v="1"/>
    <n v="808"/>
    <n v="1257"/>
    <s v="900 Block of THE EMBARCADERO NORTH ST"/>
    <s v="2500 Block of OCTAVIA ST"/>
    <s v="Heavy"/>
    <n v="0.64280031821797934"/>
  </r>
  <r>
    <n v="793"/>
    <n v="4103"/>
    <s v="Automotive"/>
    <x v="1"/>
    <x v="1"/>
    <n v="399"/>
    <n v="835"/>
    <s v="400 Block of ELLIS ST"/>
    <s v="17TH ST / SHOTWELL ST"/>
    <s v="Light"/>
    <n v="0.47784431137724553"/>
  </r>
  <r>
    <n v="815"/>
    <n v="1126"/>
    <s v="Healthcare"/>
    <x v="0"/>
    <x v="1"/>
    <n v="71"/>
    <n v="130"/>
    <s v="1400 Block of VANDYKE AV"/>
    <s v="EDDY ST / VANNESS AV"/>
    <s v="Light"/>
    <n v="0.5461538461538461"/>
  </r>
  <r>
    <n v="818"/>
    <n v="6746"/>
    <s v="Hazardous Goods"/>
    <x v="1"/>
    <x v="0"/>
    <n v="833"/>
    <n v="1016"/>
    <s v="POLK ST / SUTTER ST"/>
    <s v="1200 Block of NOE ST"/>
    <s v="Heavy"/>
    <n v="0.81988188976377951"/>
  </r>
  <r>
    <n v="822"/>
    <n v="114"/>
    <s v="Construction"/>
    <x v="0"/>
    <x v="1"/>
    <n v="88"/>
    <n v="426"/>
    <s v="EXECUTIVEPARK BL / ALANA WY"/>
    <s v="900 Block of MISSION ST"/>
    <s v="Light"/>
    <n v="0.20657276995305165"/>
  </r>
  <r>
    <n v="823"/>
    <n v="3733"/>
    <s v="Healthcare"/>
    <x v="1"/>
    <x v="0"/>
    <n v="571"/>
    <n v="1031"/>
    <s v="700 Block of STANYAN ST"/>
    <s v="600 Block of MISSION ST"/>
    <s v="Heavy"/>
    <n v="0.55383123181377303"/>
  </r>
  <r>
    <n v="835"/>
    <n v="7587"/>
    <s v="Luggage"/>
    <x v="0"/>
    <x v="1"/>
    <n v="638"/>
    <n v="1314"/>
    <s v="MARTIN LUTHER KING JR DR / 9TH AV"/>
    <s v="0 Block of TURK ST"/>
    <s v="Heavy"/>
    <n v="0.48554033485540332"/>
  </r>
  <r>
    <n v="838"/>
    <n v="4322"/>
    <s v="Industrial Equipments"/>
    <x v="0"/>
    <x v="0"/>
    <n v="593"/>
    <n v="1036"/>
    <s v="100 Block of GOLDEN GATE AV"/>
    <s v="800 Block of MISSION ST"/>
    <s v="Heavy"/>
    <n v="0.57239382239382242"/>
  </r>
  <r>
    <n v="847"/>
    <n v="8183"/>
    <s v="Fashion"/>
    <x v="0"/>
    <x v="0"/>
    <n v="906"/>
    <n v="1297"/>
    <s v="2100 Block of MISSION ST"/>
    <s v="1100 Block of FOLSOM ST"/>
    <s v="Heavy"/>
    <n v="0.69853508095605243"/>
  </r>
  <r>
    <n v="856"/>
    <n v="1278"/>
    <s v="Automotive"/>
    <x v="1"/>
    <x v="1"/>
    <n v="880"/>
    <n v="1178"/>
    <s v="500 Block of HYDE ST"/>
    <s v="400 Block of CAPP ST"/>
    <s v="Heavy"/>
    <n v="0.74702886247877764"/>
  </r>
  <r>
    <n v="861"/>
    <n v="8249"/>
    <s v="Luggage"/>
    <x v="0"/>
    <x v="1"/>
    <n v="916"/>
    <n v="1255"/>
    <s v="500 Block of JOHNFKENNEDY DR"/>
    <s v="VALLEJO ST / KEARNY ST"/>
    <s v="Heavy"/>
    <n v="0.72988047808764944"/>
  </r>
  <r>
    <n v="863"/>
    <n v="9030"/>
    <s v="Automotive"/>
    <x v="0"/>
    <x v="1"/>
    <n v="412"/>
    <n v="872"/>
    <s v="WINSTON DR / 19TH AV"/>
    <s v="300 Block of BEALE ST"/>
    <s v="Light"/>
    <n v="0.47247706422018348"/>
  </r>
  <r>
    <n v="866"/>
    <n v="2401"/>
    <s v="Luggage"/>
    <x v="0"/>
    <x v="1"/>
    <n v="691"/>
    <n v="1260"/>
    <s v="0 Block of MYRTLE ST"/>
    <s v="2ND ST / TOWNSEND ST"/>
    <s v="Heavy"/>
    <n v="0.54841269841269846"/>
  </r>
  <r>
    <n v="870"/>
    <n v="5578"/>
    <s v="Construction"/>
    <x v="1"/>
    <x v="1"/>
    <n v="783"/>
    <n v="1042"/>
    <s v="800 Block of GENEVA AV"/>
    <s v="300 Block of 4TH ST"/>
    <s v="Heavy"/>
    <n v="0.75143953934740881"/>
  </r>
  <r>
    <n v="872"/>
    <n v="7861"/>
    <s v="Automotive"/>
    <x v="0"/>
    <x v="0"/>
    <n v="91"/>
    <n v="242"/>
    <s v="21ST ST / POTRERO AV"/>
    <s v="400 Block of GENEVA AV"/>
    <s v="Light"/>
    <n v="0.37603305785123969"/>
  </r>
  <r>
    <n v="877"/>
    <n v="1647"/>
    <s v="Industrial Equipments"/>
    <x v="1"/>
    <x v="0"/>
    <n v="791"/>
    <n v="1169"/>
    <s v="CLARA ST / 4TH ST"/>
    <s v="100 Block of ATOLL CR"/>
    <s v="Heavy"/>
    <n v="0.67664670658682635"/>
  </r>
  <r>
    <n v="892"/>
    <n v="6513"/>
    <s v="Luggage"/>
    <x v="1"/>
    <x v="1"/>
    <n v="879"/>
    <n v="1037"/>
    <s v="700 Block of FOLSOM ST"/>
    <s v="300 Block of ARBALLO DR"/>
    <s v="Heavy"/>
    <n v="0.84763741562198647"/>
  </r>
  <r>
    <n v="895"/>
    <n v="2037"/>
    <s v="Arts and crafts"/>
    <x v="0"/>
    <x v="0"/>
    <n v="271"/>
    <n v="704"/>
    <s v="500 Block of HOWARD ST"/>
    <s v="500 Block of JACKSON ST"/>
    <s v="Light"/>
    <n v="0.38494318181818182"/>
  </r>
  <r>
    <n v="902"/>
    <n v="7164"/>
    <s v="Construction"/>
    <x v="1"/>
    <x v="0"/>
    <n v="946"/>
    <n v="1082"/>
    <s v="300 Block of OFARRELL ST"/>
    <s v="0 Block of RAE AV"/>
    <s v="Heavy"/>
    <n v="0.87430683918669128"/>
  </r>
  <r>
    <n v="905"/>
    <n v="2478"/>
    <s v="Luggage"/>
    <x v="1"/>
    <x v="0"/>
    <n v="799"/>
    <n v="1425"/>
    <s v="1700 Block of 25TH ST"/>
    <s v="1300 Block of BROADWAY ST"/>
    <s v="Heavy"/>
    <n v="0.56070175438596492"/>
  </r>
  <r>
    <n v="907"/>
    <n v="4351"/>
    <s v="Electronics"/>
    <x v="0"/>
    <x v="0"/>
    <n v="803"/>
    <n v="1020"/>
    <s v="800 Block of 30TH AV"/>
    <s v="1100 Block of MARKET ST"/>
    <s v="Heavy"/>
    <n v="0.78725490196078429"/>
  </r>
  <r>
    <n v="908"/>
    <n v="4711"/>
    <s v="Hazardous Goods"/>
    <x v="0"/>
    <x v="1"/>
    <n v="660"/>
    <n v="1470"/>
    <s v="200 Block of CHENERY ST"/>
    <s v="2900 Block of DIAMOND ST"/>
    <s v="Heavy"/>
    <n v="0.44897959183673469"/>
  </r>
  <r>
    <n v="912"/>
    <n v="4283"/>
    <s v="Fashion"/>
    <x v="0"/>
    <x v="1"/>
    <n v="505"/>
    <n v="1082"/>
    <s v="GEARY ST / POLK ST"/>
    <s v="1600 Block of LASALLE AV"/>
    <s v="Heavy"/>
    <n v="0.46672828096118302"/>
  </r>
  <r>
    <n v="913"/>
    <n v="563"/>
    <s v="Home Furnishing"/>
    <x v="1"/>
    <x v="0"/>
    <n v="180"/>
    <n v="755"/>
    <s v="5TH ST / MARKET ST"/>
    <s v="MONTGOMERY ST / VALLEJO ST"/>
    <s v="Light"/>
    <n v="0.23841059602649006"/>
  </r>
  <r>
    <n v="924"/>
    <n v="3624"/>
    <s v="Construction"/>
    <x v="0"/>
    <x v="1"/>
    <n v="606"/>
    <n v="1021"/>
    <s v="FILLMORE ST / OFARRELL ST"/>
    <s v="HAWTHORNE ST / HARRISON ST"/>
    <s v="Heavy"/>
    <n v="0.59353574926542607"/>
  </r>
  <r>
    <n v="928"/>
    <n v="4899"/>
    <s v="Hazardous Goods"/>
    <x v="0"/>
    <x v="0"/>
    <n v="253"/>
    <n v="904"/>
    <s v="800 Block of MARKET ST"/>
    <s v="800 Block of MARKET ST"/>
    <s v="Light"/>
    <n v="0.27986725663716816"/>
  </r>
  <r>
    <n v="933"/>
    <n v="3189"/>
    <s v="Healthcare"/>
    <x v="0"/>
    <x v="0"/>
    <n v="810"/>
    <n v="1114"/>
    <s v="2600 Block of ALEMANY BL"/>
    <s v="700 Block of HAMPSHIRE ST"/>
    <s v="Heavy"/>
    <n v="0.72710951526032319"/>
  </r>
  <r>
    <n v="936"/>
    <n v="359"/>
    <s v="Electronics"/>
    <x v="0"/>
    <x v="0"/>
    <n v="607"/>
    <n v="1007"/>
    <s v="1100 Block of POLK ST"/>
    <s v="800 Block of OFARRELL ST"/>
    <s v="Heavy"/>
    <n v="0.60278053624627603"/>
  </r>
  <r>
    <n v="938"/>
    <n v="9968"/>
    <s v="Hazardous Goods"/>
    <x v="1"/>
    <x v="1"/>
    <n v="35"/>
    <n v="20"/>
    <s v="1200 Block of THE EMBARCADERONORTH ST"/>
    <s v="500 Block of BRANNAN ST"/>
    <s v="Light"/>
    <n v="1.75"/>
  </r>
  <r>
    <n v="941"/>
    <n v="5345"/>
    <s v="Food and Beverages"/>
    <x v="0"/>
    <x v="1"/>
    <n v="735"/>
    <n v="1181"/>
    <s v="17TH ST / FOLSOM ST"/>
    <s v="400 Block of BRIGHT ST"/>
    <s v="Heavy"/>
    <n v="0.62235393734123623"/>
  </r>
  <r>
    <n v="945"/>
    <n v="3633"/>
    <s v="Healthcare"/>
    <x v="1"/>
    <x v="0"/>
    <n v="299"/>
    <n v="524"/>
    <s v="1500 Block of BAKER ST"/>
    <s v="LIPPARD AV / BOSWORTH ST"/>
    <s v="Light"/>
    <n v="0.57061068702290074"/>
  </r>
  <r>
    <n v="947"/>
    <n v="515"/>
    <s v="Fashion"/>
    <x v="0"/>
    <x v="0"/>
    <n v="665"/>
    <n v="1257"/>
    <s v="3300 Block of 22ND ST"/>
    <s v="CALIFORNIA ST / POLK ST"/>
    <s v="Heavy"/>
    <n v="0.5290373906125696"/>
  </r>
  <r>
    <n v="955"/>
    <n v="2104"/>
    <s v="Home Furnishing"/>
    <x v="0"/>
    <x v="0"/>
    <n v="957"/>
    <n v="1007"/>
    <s v="BARTLETT ST / 21ST ST"/>
    <s v="FELL ST / POLK ST"/>
    <s v="Heavy"/>
    <n v="0.95034756703078449"/>
  </r>
  <r>
    <n v="958"/>
    <n v="584"/>
    <s v="Hazardous Goods"/>
    <x v="0"/>
    <x v="0"/>
    <n v="274"/>
    <n v="669"/>
    <s v="0 Block of GOLDEN GATE AV"/>
    <s v="900 Block of MARIPOSA ST"/>
    <s v="Light"/>
    <n v="0.40956651718983555"/>
  </r>
  <r>
    <n v="968"/>
    <n v="6361"/>
    <s v="Food and Beverages"/>
    <x v="1"/>
    <x v="1"/>
    <n v="24"/>
    <n v="54"/>
    <s v="STOCKTON ST / BROADWAY ST"/>
    <s v="900 Block of GEARY ST"/>
    <s v="Light"/>
    <n v="0.44444444444444442"/>
  </r>
  <r>
    <n v="969"/>
    <n v="4296"/>
    <s v="Industrial Equipments"/>
    <x v="0"/>
    <x v="0"/>
    <n v="507"/>
    <n v="1334"/>
    <s v="1100 Block of CONNECTICUT ST"/>
    <s v="1700 Block of 22ND AV"/>
    <s v="Heavy"/>
    <n v="0.38005997001499248"/>
  </r>
  <r>
    <n v="974"/>
    <n v="9784"/>
    <s v="Automotive"/>
    <x v="0"/>
    <x v="1"/>
    <n v="442"/>
    <n v="770"/>
    <s v="1000 Block of POTRERO AV"/>
    <s v="0 Block of LEAVENWORTH ST"/>
    <s v="Light"/>
    <n v="0.574025974025974"/>
  </r>
  <r>
    <n v="977"/>
    <n v="2142"/>
    <s v="Arts and crafts"/>
    <x v="0"/>
    <x v="1"/>
    <n v="434"/>
    <n v="558"/>
    <s v="200 Block of MISSOURI ST"/>
    <s v="900 Block of ELLSWORTH ST"/>
    <s v="Light"/>
    <n v="0.77777777777777779"/>
  </r>
  <r>
    <n v="982"/>
    <n v="4523"/>
    <s v="Industrial Equipments"/>
    <x v="1"/>
    <x v="1"/>
    <n v="432"/>
    <n v="915"/>
    <s v="800 Block of BRYANT ST"/>
    <s v="100 Block of TOWNSEND ST"/>
    <s v="Light"/>
    <n v="0.47213114754098362"/>
  </r>
  <r>
    <n v="983"/>
    <n v="9631"/>
    <s v="Home Furnishing"/>
    <x v="0"/>
    <x v="1"/>
    <n v="60"/>
    <n v="166"/>
    <s v="200 Block of TURK ST"/>
    <s v="0 Block of ANKENY ST"/>
    <s v="Light"/>
    <n v="0.36144578313253012"/>
  </r>
  <r>
    <n v="990"/>
    <n v="7146"/>
    <s v="Construction"/>
    <x v="0"/>
    <x v="1"/>
    <n v="178"/>
    <n v="646"/>
    <s v="700 Block of BATTERY ST"/>
    <s v="0 Block of MARINA BL"/>
    <s v="Light"/>
    <n v="0.27554179566563469"/>
  </r>
  <r>
    <n v="998"/>
    <n v="896"/>
    <s v="Hazardous Goods"/>
    <x v="0"/>
    <x v="0"/>
    <n v="109"/>
    <n v="961"/>
    <s v="0 Block of LEE AV"/>
    <s v="0 Block of FALLON PL"/>
    <s v="Light"/>
    <n v="0.1134235171696149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582"/>
    <s v="Harriette"/>
    <x v="0"/>
    <s v="600 Block of PINE ST"/>
    <s v="TX"/>
    <n v="2754220306"/>
    <n v="690"/>
    <n v="690"/>
    <n v="230"/>
    <x v="0"/>
    <s v="Domestic"/>
    <s v="Regular"/>
    <n v="553"/>
    <n v="1210"/>
    <s v="1800 Block of 26TH ST"/>
    <s v="1200 Block of JACKSON ST"/>
  </r>
  <r>
    <n v="396"/>
    <s v="Matthew"/>
    <x v="1"/>
    <s v="EDDY ST / MASON ST"/>
    <s v="MA"/>
    <n v="4171197971"/>
    <n v="933"/>
    <n v="933"/>
    <n v="3189"/>
    <x v="0"/>
    <s v="International"/>
    <s v="Express"/>
    <n v="810"/>
    <n v="1114"/>
    <s v="2600 Block of ALEMANY BL"/>
    <s v="700 Block of HAMPSHIRE ST"/>
  </r>
  <r>
    <n v="545"/>
    <s v="Geraldine"/>
    <x v="2"/>
    <s v="800 Block of BRYANT ST"/>
    <s v="CT"/>
    <n v="8354987185"/>
    <n v="261"/>
    <n v="261"/>
    <n v="2216"/>
    <x v="1"/>
    <s v="Domestic"/>
    <s v="Express"/>
    <n v="994"/>
    <n v="1020"/>
    <s v="BARTLETT ST / 23RD ST"/>
    <s v="500 Block of HAIGHT ST"/>
  </r>
  <r>
    <n v="770"/>
    <s v="Brenda"/>
    <x v="3"/>
    <s v="3300 Block of JUDAH ST"/>
    <s v="UT"/>
    <n v="6348759218"/>
    <n v="445"/>
    <n v="445"/>
    <n v="1904"/>
    <x v="2"/>
    <s v="Domestic"/>
    <s v="Express"/>
    <n v="598"/>
    <n v="1351"/>
    <s v="1300 Block of 7TH AV"/>
    <s v="300 Block of 9TH ST"/>
  </r>
  <r>
    <n v="991"/>
    <s v="Malie"/>
    <x v="4"/>
    <s v="3200 Block of GEARY BL"/>
    <s v="OH"/>
    <n v="5096424869"/>
    <n v="722"/>
    <n v="722"/>
    <n v="7342"/>
    <x v="3"/>
    <s v="International"/>
    <s v="Express"/>
    <n v="412"/>
    <n v="566"/>
    <s v="0 Block of EUREKA ST"/>
    <s v="1800 Block of VANNESS AV"/>
  </r>
  <r>
    <n v="437"/>
    <s v="Fred"/>
    <x v="5"/>
    <s v="VANNESS AV / MARKET ST"/>
    <s v="MO"/>
    <n v="2378946703"/>
    <n v="129"/>
    <n v="129"/>
    <n v="7633"/>
    <x v="4"/>
    <s v="Domestic"/>
    <s v="Regular"/>
    <n v="379"/>
    <n v="590"/>
    <s v="700 Block of VANNESS AV"/>
    <s v="500 Block of LEAVENWORTH ST"/>
  </r>
  <r>
    <n v="805"/>
    <s v="Clay"/>
    <x v="6"/>
    <s v="1000 Block of BOSWORTH ST"/>
    <s v="SD"/>
    <n v="8374022176"/>
    <n v="489"/>
    <n v="489"/>
    <n v="2154"/>
    <x v="5"/>
    <s v="Domestic"/>
    <s v="Regular"/>
    <n v="892"/>
    <n v="1407"/>
    <s v="200 Block of BERRY ST"/>
    <s v="CARROLL AV / JENNINGS ST"/>
  </r>
  <r>
    <n v="803"/>
    <s v="Alaysha"/>
    <x v="7"/>
    <s v="800 Block of GEARY ST"/>
    <s v="UT"/>
    <n v="5698225463"/>
    <n v="165"/>
    <n v="165"/>
    <n v="5543"/>
    <x v="6"/>
    <s v="Domestic"/>
    <s v="Regular"/>
    <n v="347"/>
    <n v="786"/>
    <s v="1100 Block of FRANCISCO ST"/>
    <s v="1000 Block of MARKET ST"/>
  </r>
  <r>
    <n v="295"/>
    <s v="Kelli"/>
    <x v="8"/>
    <s v="BAY SHORE BL / JERROLD AV"/>
    <s v="OH"/>
    <n v="1948808609"/>
    <n v="164"/>
    <n v="164"/>
    <n v="2332"/>
    <x v="7"/>
    <s v="International"/>
    <s v="Express"/>
    <n v="457"/>
    <n v="855"/>
    <s v="100 Block of NEWMONTGOMERY ST"/>
    <s v="600 Block of SOUTH VAN NESS AV"/>
  </r>
  <r>
    <n v="804"/>
    <s v="Ryker"/>
    <x v="0"/>
    <s v="400 Block of LEAVENWORTH ST"/>
    <s v="HI"/>
    <n v="5155277679"/>
    <n v="364"/>
    <n v="364"/>
    <n v="4094"/>
    <x v="8"/>
    <s v="International"/>
    <s v="Express"/>
    <n v="957"/>
    <n v="1182"/>
    <s v="200 Block of SCOTT ST"/>
    <s v="2600 Block of MISSION ST"/>
  </r>
  <r>
    <n v="54"/>
    <s v="Johnnie"/>
    <x v="9"/>
    <s v="100 Block of BRITTON ST"/>
    <s v="RI"/>
    <n v="8682770474"/>
    <n v="469"/>
    <n v="469"/>
    <n v="3042"/>
    <x v="3"/>
    <s v="International"/>
    <s v="Regular"/>
    <n v="23"/>
    <n v="25"/>
    <s v="BELVEDERE ST / WALLER ST"/>
    <s v="0 Block of CEDAR ST"/>
  </r>
  <r>
    <n v="853"/>
    <s v="Zykeria"/>
    <x v="10"/>
    <s v="2700 Block of PACIFIC AV"/>
    <s v="VA"/>
    <n v="9334728554"/>
    <n v="158"/>
    <n v="158"/>
    <n v="2220"/>
    <x v="0"/>
    <s v="Domestic"/>
    <s v="Express"/>
    <n v="479"/>
    <n v="861"/>
    <s v="800 Block of BRYANT ST"/>
    <s v="500 Block of FREDERICK ST"/>
  </r>
  <r>
    <n v="902"/>
    <s v="Selma"/>
    <x v="11"/>
    <s v="900 Block of SANSOME ST"/>
    <s v="KY"/>
    <n v="8568849220"/>
    <n v="337"/>
    <n v="337"/>
    <n v="4988"/>
    <x v="3"/>
    <s v="Domestic"/>
    <s v="Express"/>
    <n v="305"/>
    <n v="834"/>
    <s v="1300 Block of CALIFORNIA ST"/>
    <s v="0 Block of RAUSCH ST"/>
  </r>
  <r>
    <n v="163"/>
    <s v="Kathryn"/>
    <x v="12"/>
    <s v="1300 Block of PACIFIC AV"/>
    <s v="AL"/>
    <n v="6993831591"/>
    <n v="634"/>
    <n v="634"/>
    <n v="175"/>
    <x v="0"/>
    <s v="International"/>
    <s v="Express"/>
    <n v="939"/>
    <n v="1446"/>
    <s v="300 Block of CHENERY ST"/>
    <s v="BUSH ST / BUCHANAN ST"/>
  </r>
  <r>
    <n v="993"/>
    <s v="Karl"/>
    <x v="4"/>
    <s v="LA PLAYA ST / BALBOA ST"/>
    <s v="TX"/>
    <n v="3028920870"/>
    <n v="577"/>
    <n v="577"/>
    <n v="4233"/>
    <x v="5"/>
    <s v="Domestic"/>
    <s v="Regular"/>
    <n v="679"/>
    <n v="1455"/>
    <s v="2600 Block of 18TH ST"/>
    <s v="800 Block of BRYANT ST"/>
  </r>
  <r>
    <n v="891"/>
    <s v="Freda"/>
    <x v="13"/>
    <s v="1900 Block of MISSION ST"/>
    <s v="NH"/>
    <n v="8786356477"/>
    <n v="907"/>
    <n v="907"/>
    <n v="4351"/>
    <x v="3"/>
    <s v="International"/>
    <s v="Express"/>
    <n v="803"/>
    <n v="1020"/>
    <s v="800 Block of 30TH AV"/>
    <s v="1100 Block of MARKET ST"/>
  </r>
  <r>
    <n v="950"/>
    <s v="David"/>
    <x v="14"/>
    <s v="22ND ST / IOWA ST"/>
    <s v="OH"/>
    <n v="5614057152"/>
    <n v="870"/>
    <n v="870"/>
    <n v="5578"/>
    <x v="9"/>
    <s v="Domestic"/>
    <s v="Regular"/>
    <n v="783"/>
    <n v="1042"/>
    <s v="800 Block of GENEVA AV"/>
    <s v="300 Block of 4TH ST"/>
  </r>
  <r>
    <n v="292"/>
    <s v="Winnifred"/>
    <x v="9"/>
    <s v="0 Block of 6TH ST"/>
    <s v="OH"/>
    <n v="7483616892"/>
    <n v="982"/>
    <n v="982"/>
    <n v="4523"/>
    <x v="6"/>
    <s v="Domestic"/>
    <s v="Regular"/>
    <n v="432"/>
    <n v="915"/>
    <s v="800 Block of BRYANT ST"/>
    <s v="100 Block of TOWNSEND ST"/>
  </r>
  <r>
    <n v="90"/>
    <s v="Bryce"/>
    <x v="15"/>
    <s v="20TH ST / MISSION ST"/>
    <s v="CA"/>
    <n v="2812376384"/>
    <n v="351"/>
    <n v="351"/>
    <n v="2972"/>
    <x v="6"/>
    <s v="Domestic"/>
    <s v="Regular"/>
    <n v="776"/>
    <n v="1053"/>
    <s v="15TH ST / SANCHEZ ST"/>
    <s v="1700 Block of FULTON ST"/>
  </r>
  <r>
    <n v="49"/>
    <s v="Maeve"/>
    <x v="1"/>
    <s v="GENEVA AV / MISSION ST"/>
    <s v="MA"/>
    <n v="5956508519"/>
    <n v="328"/>
    <n v="328"/>
    <n v="6153"/>
    <x v="0"/>
    <s v="Domestic"/>
    <s v="Express"/>
    <n v="710"/>
    <n v="1066"/>
    <s v="900 Block of ELLSWORTH ST"/>
    <s v="400 Block of 28TH ST"/>
  </r>
  <r>
    <n v="100"/>
    <s v="Seth"/>
    <x v="7"/>
    <s v="1600 Block of FILLMORE ST"/>
    <s v="NJ"/>
    <n v="5847136625"/>
    <n v="242"/>
    <n v="242"/>
    <n v="4852"/>
    <x v="9"/>
    <s v="Domestic"/>
    <s v="Regular"/>
    <n v="959"/>
    <n v="1253"/>
    <s v="600 Block of FRANCISCO ST"/>
    <s v="FELL ST / MASONIC AV"/>
  </r>
  <r>
    <n v="405"/>
    <s v="Maria"/>
    <x v="13"/>
    <s v="3400 Block of CESAR CHAVEZ ST"/>
    <s v="OK"/>
    <n v="4048218701"/>
    <n v="421"/>
    <n v="421"/>
    <n v="8106"/>
    <x v="8"/>
    <s v="International"/>
    <s v="Regular"/>
    <n v="147"/>
    <n v="535"/>
    <s v="800 Block of BRYANT ST"/>
    <s v="900 Block of RANDOLPH ST"/>
  </r>
  <r>
    <n v="584"/>
    <s v="Taron"/>
    <x v="16"/>
    <s v="1000 Block of POTRERO AV"/>
    <s v="NC"/>
    <n v="1646327916"/>
    <n v="6"/>
    <n v="6"/>
    <n v="3917"/>
    <x v="10"/>
    <s v="International"/>
    <s v="Express"/>
    <n v="613"/>
    <n v="1256"/>
    <s v="800 Block of BRYANT ST"/>
    <s v="0 Block of 6TH ST"/>
  </r>
  <r>
    <n v="326"/>
    <s v="Bryce"/>
    <x v="17"/>
    <s v="900 Block of MARKET ST"/>
    <s v="NY"/>
    <n v="2898450180"/>
    <n v="384"/>
    <n v="384"/>
    <n v="9377"/>
    <x v="1"/>
    <s v="Domestic"/>
    <s v="Regular"/>
    <n v="590"/>
    <n v="1033"/>
    <s v="ELLIS ST / LAGUNA ST"/>
    <s v="0 Block of HYDE ST"/>
  </r>
  <r>
    <n v="95"/>
    <s v="Ramona"/>
    <x v="9"/>
    <s v="POLK ST / PINE ST"/>
    <s v="OH"/>
    <n v="1977102732"/>
    <n v="286"/>
    <n v="286"/>
    <n v="5387"/>
    <x v="3"/>
    <s v="Domestic"/>
    <s v="Regular"/>
    <n v="193"/>
    <n v="817"/>
    <s v="100 Block of STEUART ST"/>
    <s v="900 Block of VALENCIA ST"/>
  </r>
  <r>
    <n v="600"/>
    <s v="Adrienne"/>
    <x v="18"/>
    <s v="6TH ST / MARKET ST"/>
    <s v="NM"/>
    <n v="1551452510"/>
    <n v="892"/>
    <n v="892"/>
    <n v="6513"/>
    <x v="1"/>
    <s v="Domestic"/>
    <s v="Regular"/>
    <n v="879"/>
    <n v="1037"/>
    <s v="700 Block of FOLSOM ST"/>
    <s v="300 Block of ARBALLO DR"/>
  </r>
  <r>
    <n v="26"/>
    <s v="Dawn"/>
    <x v="8"/>
    <s v="200 Block of DIVISION ST"/>
    <s v="PA"/>
    <n v="5544881818"/>
    <n v="558"/>
    <n v="558"/>
    <n v="3965"/>
    <x v="6"/>
    <s v="Domestic"/>
    <s v="Regular"/>
    <n v="275"/>
    <n v="951"/>
    <s v="1600 Block of VANNESS AV"/>
    <s v="100 Block of PHELAN AV"/>
  </r>
  <r>
    <n v="515"/>
    <s v="Yessenia"/>
    <x v="19"/>
    <s v="1600 Block of FOLSOM ST"/>
    <s v="MO"/>
    <n v="6808482203"/>
    <n v="481"/>
    <n v="481"/>
    <n v="8893"/>
    <x v="9"/>
    <s v="International"/>
    <s v="Regular"/>
    <n v="319"/>
    <n v="770"/>
    <s v="800 Block of MARKET ST"/>
    <s v="0 Block of GORDON ST"/>
  </r>
  <r>
    <n v="876"/>
    <s v="Ryan"/>
    <x v="4"/>
    <s v="600 Block of INDIANA ST"/>
    <s v="NY"/>
    <n v="6818183906"/>
    <n v="155"/>
    <n v="155"/>
    <n v="1897"/>
    <x v="7"/>
    <s v="Domestic"/>
    <s v="Express"/>
    <n v="52"/>
    <n v="293"/>
    <s v="800 Block of BRYANT ST"/>
    <s v="600 Block of VALENCIA ST"/>
  </r>
  <r>
    <n v="691"/>
    <s v="Harriette"/>
    <x v="8"/>
    <s v="1100 Block of GUERRERO ST"/>
    <s v="RI"/>
    <n v="1052447026"/>
    <n v="771"/>
    <n v="771"/>
    <n v="390"/>
    <x v="3"/>
    <s v="Domestic"/>
    <s v="Regular"/>
    <n v="702"/>
    <n v="1414"/>
    <s v="SHOTWELL ST / 17TH ST"/>
    <s v="EDDY ST / HYDE ST"/>
  </r>
  <r>
    <n v="605"/>
    <s v="Jana"/>
    <x v="20"/>
    <s v="500 Block of CARTER ST"/>
    <s v="OR"/>
    <n v="1926409080"/>
    <n v="945"/>
    <n v="945"/>
    <n v="3633"/>
    <x v="0"/>
    <s v="Domestic"/>
    <s v="Express"/>
    <n v="299"/>
    <n v="524"/>
    <s v="1500 Block of BAKER ST"/>
    <s v="LIPPARD AV / BOSWORTH ST"/>
  </r>
  <r>
    <n v="864"/>
    <s v="Frances"/>
    <x v="21"/>
    <s v="0 Block of WHITFIELD CT"/>
    <s v="HI"/>
    <n v="7332778584"/>
    <n v="719"/>
    <n v="719"/>
    <n v="7828"/>
    <x v="10"/>
    <s v="Domestic"/>
    <s v="Regular"/>
    <n v="930"/>
    <n v="1183"/>
    <s v="100 Block of BERRY ST"/>
    <s v="KERN ST / DIAMOND ST"/>
  </r>
  <r>
    <n v="886"/>
    <s v="Tiffani"/>
    <x v="1"/>
    <s v="8TH ST / MARKET ST"/>
    <s v="MO"/>
    <n v="1374706667"/>
    <n v="493"/>
    <n v="493"/>
    <n v="2241"/>
    <x v="2"/>
    <s v="Domestic"/>
    <s v="Regular"/>
    <n v="314"/>
    <n v="566"/>
    <s v="700 Block of HOWARD ST"/>
    <s v="HARRISON ST / 3RD ST"/>
  </r>
  <r>
    <n v="365"/>
    <s v="Cecile"/>
    <x v="18"/>
    <s v="400 Block of ELLIS ST"/>
    <s v="CO"/>
    <n v="2176301525"/>
    <n v="998"/>
    <n v="998"/>
    <n v="896"/>
    <x v="7"/>
    <s v="International"/>
    <s v="Express"/>
    <n v="109"/>
    <n v="961"/>
    <s v="0 Block of LEE AV"/>
    <s v="0 Block of FALLON PL"/>
  </r>
  <r>
    <n v="946"/>
    <s v="Bryce"/>
    <x v="22"/>
    <s v="TAYLOR ST / EDDY ST"/>
    <s v="NH"/>
    <n v="1590827102"/>
    <n v="968"/>
    <n v="968"/>
    <n v="6361"/>
    <x v="4"/>
    <s v="Domestic"/>
    <s v="Regular"/>
    <n v="24"/>
    <n v="54"/>
    <s v="STOCKTON ST / BROADWAY ST"/>
    <s v="900 Block of GEARY ST"/>
  </r>
  <r>
    <n v="152"/>
    <s v="Earle"/>
    <x v="19"/>
    <s v="1200 Block of WAWONA ST"/>
    <s v="NY"/>
    <n v="1705805447"/>
    <n v="738"/>
    <n v="738"/>
    <n v="6713"/>
    <x v="3"/>
    <s v="Domestic"/>
    <s v="Express"/>
    <n v="545"/>
    <n v="1044"/>
    <s v="LAKE MERCED BL / BROTHERHOOD WAY"/>
    <s v="HARRISON ST / THE EMBARCADEROSOUTH ST"/>
  </r>
  <r>
    <n v="789"/>
    <s v="Danita"/>
    <x v="5"/>
    <s v="500 Block of BROADWAY ST"/>
    <s v="UT"/>
    <n v="7412005788"/>
    <n v="912"/>
    <n v="912"/>
    <n v="4283"/>
    <x v="5"/>
    <s v="International"/>
    <s v="Regular"/>
    <n v="505"/>
    <n v="1082"/>
    <s v="GEARY ST / POLK ST"/>
    <s v="1600 Block of LASALLE AV"/>
  </r>
  <r>
    <n v="148"/>
    <s v="Raeleigh"/>
    <x v="3"/>
    <s v="400 Block of CASTRO ST"/>
    <s v="OK"/>
    <n v="4924177596"/>
    <n v="782"/>
    <n v="782"/>
    <n v="9486"/>
    <x v="3"/>
    <s v="International"/>
    <s v="Regular"/>
    <n v="182"/>
    <n v="871"/>
    <s v="1400 Block of DOUGLASS ST"/>
    <s v="48TH AV / JUDAH ST"/>
  </r>
  <r>
    <n v="7"/>
    <s v="Guy"/>
    <x v="2"/>
    <s v="NATOMA ST / 6TH ST"/>
    <s v="TN"/>
    <n v="9744154055"/>
    <n v="140"/>
    <n v="140"/>
    <n v="308"/>
    <x v="1"/>
    <s v="International"/>
    <s v="Regular"/>
    <n v="226"/>
    <n v="970"/>
    <s v="100 Block of FONT BL"/>
    <s v="1000 Block of KEY AV"/>
  </r>
  <r>
    <n v="982"/>
    <s v="Anastasia"/>
    <x v="16"/>
    <s v="JONES ST / PINE ST"/>
    <s v="MA"/>
    <n v="5862720266"/>
    <n v="702"/>
    <n v="702"/>
    <n v="8927"/>
    <x v="2"/>
    <s v="International"/>
    <s v="Regular"/>
    <n v="111"/>
    <n v="617"/>
    <s v="HOLLOWAY AV / BRIGHTON AV"/>
    <s v="TAYLOR ST / GOLDEN GATE AV"/>
  </r>
  <r>
    <n v="249"/>
    <s v="Benita"/>
    <x v="15"/>
    <s v="1700 Block of GREENWICH ST"/>
    <s v="TX"/>
    <n v="6264685114"/>
    <n v="284"/>
    <n v="284"/>
    <n v="249"/>
    <x v="7"/>
    <s v="International"/>
    <s v="Express"/>
    <n v="145"/>
    <n v="814"/>
    <s v="1800 Block of KIRKHAM ST"/>
    <s v="800 Block of BRYANT ST"/>
  </r>
  <r>
    <n v="273"/>
    <s v="Dianne"/>
    <x v="4"/>
    <s v="SCOTT ST / SACRAMENTO ST"/>
    <s v="NY"/>
    <n v="6650624462"/>
    <n v="199"/>
    <n v="199"/>
    <n v="2620"/>
    <x v="3"/>
    <s v="Domestic"/>
    <s v="Regular"/>
    <n v="829"/>
    <n v="1145"/>
    <s v="500 Block of TUNNEL AV"/>
    <s v="1600 Block of TURK ST"/>
  </r>
  <r>
    <n v="172"/>
    <s v="Andrea"/>
    <x v="7"/>
    <s v="1700 Block of BEACH ST"/>
    <s v="TX"/>
    <n v="7889923764"/>
    <n v="228"/>
    <n v="228"/>
    <n v="1164"/>
    <x v="3"/>
    <s v="Domestic"/>
    <s v="Regular"/>
    <n v="269"/>
    <n v="902"/>
    <s v="800 Block of BRYANT ST"/>
    <s v="100 Block of SPEAR ST"/>
  </r>
  <r>
    <n v="234"/>
    <s v="Raul"/>
    <x v="5"/>
    <s v="1400 Block of 47TH AV"/>
    <s v="CA"/>
    <n v="4666975381"/>
    <n v="908"/>
    <n v="908"/>
    <n v="4711"/>
    <x v="7"/>
    <s v="International"/>
    <s v="Regular"/>
    <n v="660"/>
    <n v="1470"/>
    <s v="200 Block of CHENERY ST"/>
    <s v="2900 Block of DIAMOND ST"/>
  </r>
  <r>
    <n v="844"/>
    <s v="Raven"/>
    <x v="21"/>
    <s v="CASTRO ST / MARKET ST"/>
    <s v="AL"/>
    <n v="1860620006"/>
    <n v="594"/>
    <n v="594"/>
    <n v="4053"/>
    <x v="2"/>
    <s v="Domestic"/>
    <s v="Regular"/>
    <n v="484"/>
    <n v="568"/>
    <s v="1000 Block of POTRERO AV"/>
    <s v="400 Block of ROLPH ST"/>
  </r>
  <r>
    <n v="368"/>
    <s v="Rebecca"/>
    <x v="7"/>
    <s v="400 Block of SCOTT ST"/>
    <s v="TX"/>
    <n v="1015130737"/>
    <n v="542"/>
    <n v="542"/>
    <n v="4272"/>
    <x v="4"/>
    <s v="International"/>
    <s v="Regular"/>
    <n v="100"/>
    <n v="487"/>
    <s v="100 Block of HYDE ST"/>
    <s v="BANCROFT AV / KEITH ST"/>
  </r>
  <r>
    <n v="372"/>
    <s v="Rosalind"/>
    <x v="2"/>
    <s v="MINNA ST / JULIA ST"/>
    <s v="MA"/>
    <n v="3355369287"/>
    <n v="586"/>
    <n v="586"/>
    <n v="7005"/>
    <x v="9"/>
    <s v="Domestic"/>
    <s v="Express"/>
    <n v="711"/>
    <n v="1197"/>
    <s v="1100 Block of HUDSON AV"/>
    <s v="MYRTLE ST / LARKIN ST"/>
  </r>
  <r>
    <n v="82"/>
    <s v="Anne"/>
    <x v="17"/>
    <s v="1000 Block of POTRERO AV"/>
    <s v="IA"/>
    <n v="7381630742"/>
    <n v="636"/>
    <n v="636"/>
    <n v="2308"/>
    <x v="2"/>
    <s v="International"/>
    <s v="Regular"/>
    <n v="325"/>
    <n v="994"/>
    <s v="STOCKTON ST / POST ST"/>
    <s v="500 Block of MAGELLAN AV"/>
  </r>
  <r>
    <n v="528"/>
    <s v="Michael"/>
    <x v="0"/>
    <s v="7TH ST / MARKET ST"/>
    <s v="TN"/>
    <n v="3343867513"/>
    <n v="581"/>
    <n v="581"/>
    <n v="5150"/>
    <x v="8"/>
    <s v="Domestic"/>
    <s v="Regular"/>
    <n v="209"/>
    <n v="933"/>
    <s v="LEAVENWORTH ST / TURK ST"/>
    <s v="1600 Block of 38TH AV"/>
  </r>
  <r>
    <n v="143"/>
    <s v="Danielle"/>
    <x v="13"/>
    <s v="100 Block of EUREKA ST"/>
    <s v="CT"/>
    <n v="1484052991"/>
    <n v="336"/>
    <n v="336"/>
    <n v="693"/>
    <x v="9"/>
    <s v="International"/>
    <s v="Express"/>
    <n v="996"/>
    <n v="1168"/>
    <s v="800 Block of BRYANT ST"/>
    <s v="3300 Block of MISSION ST"/>
  </r>
  <r>
    <n v="429"/>
    <s v="Heather"/>
    <x v="3"/>
    <s v="2000 Block of UNION ST"/>
    <s v="RI"/>
    <n v="5158272401"/>
    <n v="504"/>
    <n v="504"/>
    <n v="9598"/>
    <x v="1"/>
    <s v="International"/>
    <s v="Regular"/>
    <n v="420"/>
    <n v="561"/>
    <s v="4200 Block of 26TH ST"/>
    <s v="0 Block of TURK ST"/>
  </r>
  <r>
    <n v="47"/>
    <s v="Kaitlyn"/>
    <x v="1"/>
    <s v="800 Block of MARKET ST"/>
    <s v="MS"/>
    <n v="6223189308"/>
    <n v="346"/>
    <n v="346"/>
    <n v="8103"/>
    <x v="6"/>
    <s v="International"/>
    <s v="Express"/>
    <n v="182"/>
    <n v="850"/>
    <s v="BLAKE ST / GEARY BL"/>
    <s v="BROADWAY ST / COLUMBUS AV"/>
  </r>
  <r>
    <n v="790"/>
    <s v="Eileen"/>
    <x v="22"/>
    <s v="SAN JOSE AV / GUERRERO ST"/>
    <s v="MA"/>
    <n v="1246424250"/>
    <n v="135"/>
    <n v="135"/>
    <n v="8894"/>
    <x v="9"/>
    <s v="Domestic"/>
    <s v="Express"/>
    <n v="901"/>
    <n v="1393"/>
    <s v="WASHINGTON ST / DRUMM ST"/>
    <s v="1200 Block of PINE ST"/>
  </r>
  <r>
    <n v="427"/>
    <s v="Cheyenne"/>
    <x v="4"/>
    <s v="100 Block of GIRARD ST"/>
    <s v="CA"/>
    <n v="4239981168"/>
    <n v="822"/>
    <n v="822"/>
    <n v="114"/>
    <x v="9"/>
    <s v="International"/>
    <s v="Regular"/>
    <n v="88"/>
    <n v="426"/>
    <s v="EXECUTIVEPARK BL / ALANA WY"/>
    <s v="900 Block of MISSION ST"/>
  </r>
  <r>
    <n v="906"/>
    <s v="Ely"/>
    <x v="20"/>
    <s v="0 Block of 6TH ST"/>
    <s v="KS"/>
    <n v="3882423236"/>
    <n v="95"/>
    <n v="95"/>
    <n v="6546"/>
    <x v="3"/>
    <s v="Domestic"/>
    <s v="Regular"/>
    <n v="660"/>
    <n v="1208"/>
    <s v="0 Block of BROOKDALE AV"/>
    <s v="1300 Block of EGBERT AV"/>
  </r>
  <r>
    <n v="750"/>
    <s v="Irby"/>
    <x v="18"/>
    <s v="0 Block of CRANE ST"/>
    <s v="AR"/>
    <n v="9166200177"/>
    <n v="597"/>
    <n v="597"/>
    <n v="3571"/>
    <x v="1"/>
    <s v="Domestic"/>
    <s v="Regular"/>
    <n v="267"/>
    <n v="925"/>
    <s v="3600 Block of 22ND ST"/>
    <s v="200 Block of NAGLEE AV"/>
  </r>
  <r>
    <n v="913"/>
    <s v="Genevieve"/>
    <x v="23"/>
    <s v="LEAVENWORTH ST / GOLDEN GATE AV"/>
    <s v="OH"/>
    <n v="5137511014"/>
    <n v="340"/>
    <n v="340"/>
    <n v="7316"/>
    <x v="5"/>
    <s v="International"/>
    <s v="Express"/>
    <n v="905"/>
    <n v="1392"/>
    <s v="700 Block of 3RD ST"/>
    <s v="FRANCISCO ST / JONES ST"/>
  </r>
  <r>
    <n v="31"/>
    <s v="Elliana"/>
    <x v="20"/>
    <s v="COLUMBUS AV / LOMBARD ST"/>
    <s v="LA"/>
    <n v="9741124956"/>
    <n v="905"/>
    <n v="905"/>
    <n v="2478"/>
    <x v="1"/>
    <s v="Domestic"/>
    <s v="Express"/>
    <n v="799"/>
    <n v="1425"/>
    <s v="1700 Block of 25TH ST"/>
    <s v="1300 Block of BROADWAY ST"/>
  </r>
  <r>
    <n v="733"/>
    <s v="Katrice"/>
    <x v="16"/>
    <s v="1600 Block of MARKET ST"/>
    <s v="WV"/>
    <n v="1055293942"/>
    <n v="250"/>
    <n v="250"/>
    <n v="1215"/>
    <x v="9"/>
    <s v="International"/>
    <s v="Express"/>
    <n v="773"/>
    <n v="1225"/>
    <s v="1200 Block of POLK ST"/>
    <s v="1200 Block of MARKET ST"/>
  </r>
  <r>
    <n v="624"/>
    <s v="Laverne"/>
    <x v="21"/>
    <s v="1800 Block of WALLER ST"/>
    <s v="CA"/>
    <n v="2774587967"/>
    <n v="400"/>
    <n v="400"/>
    <n v="5402"/>
    <x v="1"/>
    <s v="Domestic"/>
    <s v="Express"/>
    <n v="78"/>
    <n v="403"/>
    <s v="EARL ST / LASALLE AV"/>
    <s v="1400 Block of KIRKWOOD CT"/>
  </r>
  <r>
    <n v="199"/>
    <s v="Chasity"/>
    <x v="19"/>
    <s v="600 Block of MANGELS AV"/>
    <s v="WA"/>
    <n v="6383939014"/>
    <n v="877"/>
    <n v="877"/>
    <n v="1647"/>
    <x v="6"/>
    <s v="Domestic"/>
    <s v="Express"/>
    <n v="791"/>
    <n v="1169"/>
    <s v="CLARA ST / 4TH ST"/>
    <s v="100 Block of ATOLL CR"/>
  </r>
  <r>
    <n v="112"/>
    <s v="Kyle"/>
    <x v="8"/>
    <s v="0 Block of POWELL ST"/>
    <s v="CT"/>
    <n v="8157564947"/>
    <n v="97"/>
    <n v="97"/>
    <n v="9423"/>
    <x v="9"/>
    <s v="Domestic"/>
    <s v="Express"/>
    <n v="603"/>
    <n v="1167"/>
    <s v="0 Block of STEINER ST"/>
    <s v="1100 Block of FRANCISCO ST"/>
  </r>
  <r>
    <n v="256"/>
    <s v="Gene"/>
    <x v="18"/>
    <s v="1900 Block of LOMBARD ST"/>
    <s v="ME"/>
    <n v="2513725051"/>
    <n v="12"/>
    <n v="12"/>
    <n v="6404"/>
    <x v="9"/>
    <s v="Domestic"/>
    <s v="Regular"/>
    <n v="360"/>
    <n v="565"/>
    <s v="1800 Block of 8TH AV"/>
    <s v="JONES ST / GOLDEN GATE AV"/>
  </r>
  <r>
    <n v="848"/>
    <s v="Marlene"/>
    <x v="19"/>
    <s v="500 Block of NOE ST"/>
    <s v="CO"/>
    <n v="6829482368"/>
    <n v="353"/>
    <n v="353"/>
    <n v="6767"/>
    <x v="5"/>
    <s v="Domestic"/>
    <s v="Express"/>
    <n v="84"/>
    <n v="354"/>
    <s v="HARRISON ST / 11TH ST"/>
    <s v="BROADWAY ST / KEARNY ST"/>
  </r>
  <r>
    <n v="102"/>
    <s v="Clay"/>
    <x v="19"/>
    <s v="MISSION ST / 16TH ST"/>
    <s v="AL"/>
    <n v="3746956671"/>
    <n v="856"/>
    <n v="856"/>
    <n v="1278"/>
    <x v="8"/>
    <s v="Domestic"/>
    <s v="Regular"/>
    <n v="880"/>
    <n v="1178"/>
    <s v="500 Block of HYDE ST"/>
    <s v="400 Block of CAPP ST"/>
  </r>
  <r>
    <n v="361"/>
    <s v="Baldemar"/>
    <x v="0"/>
    <s v="2700 Block of TAYLOR ST"/>
    <s v="NY"/>
    <n v="3968979172"/>
    <n v="1"/>
    <n v="1"/>
    <n v="1334"/>
    <x v="10"/>
    <s v="International"/>
    <s v="Express"/>
    <n v="947"/>
    <n v="1385"/>
    <s v="LARKIN ST / ELLIS ST"/>
    <s v="2700 Block of DIAMOND ST"/>
  </r>
  <r>
    <n v="962"/>
    <s v="Claudia"/>
    <x v="11"/>
    <s v="CEDAR ST / POLK ST"/>
    <s v="HI"/>
    <n v="3932448384"/>
    <n v="390"/>
    <n v="390"/>
    <n v="8887"/>
    <x v="8"/>
    <s v="Domestic"/>
    <s v="Regular"/>
    <n v="234"/>
    <n v="780"/>
    <s v="6500 Block of 3RD ST"/>
    <s v="800 Block of 33RD AV"/>
  </r>
  <r>
    <n v="443"/>
    <s v="Arya"/>
    <x v="10"/>
    <s v="1200 Block of MARKET ST"/>
    <s v="KY"/>
    <n v="2852248623"/>
    <n v="446"/>
    <n v="446"/>
    <n v="9858"/>
    <x v="4"/>
    <s v="Domestic"/>
    <s v="Express"/>
    <n v="931"/>
    <n v="1247"/>
    <s v="0 Block of WHITFIELD CT"/>
    <s v="1500 Block of POWELL ST"/>
  </r>
  <r>
    <n v="977"/>
    <s v="Rodney"/>
    <x v="24"/>
    <s v="800 Block of MARKET ST"/>
    <s v="NC"/>
    <n v="2448301670"/>
    <n v="32"/>
    <n v="32"/>
    <n v="9636"/>
    <x v="10"/>
    <s v="Domestic"/>
    <s v="Express"/>
    <n v="478"/>
    <n v="705"/>
    <s v="1100 Block of OCEAN AV"/>
    <s v="900 Block of DEHARO ST"/>
  </r>
  <r>
    <n v="936"/>
    <s v="Amelia"/>
    <x v="0"/>
    <s v="BAY ST / POWELL ST"/>
    <s v="FL"/>
    <n v="3017545245"/>
    <n v="420"/>
    <n v="420"/>
    <n v="9943"/>
    <x v="6"/>
    <s v="Domestic"/>
    <s v="Express"/>
    <n v="638"/>
    <n v="1130"/>
    <s v="BRYANT ST / 4TH ST"/>
    <s v="1300 Block of MISSION ST"/>
  </r>
  <r>
    <n v="395"/>
    <s v="Stephanie"/>
    <x v="13"/>
    <s v="1800 Block of OCEAN AV"/>
    <s v="TX"/>
    <n v="3061127061"/>
    <n v="708"/>
    <n v="708"/>
    <n v="1246"/>
    <x v="6"/>
    <s v="Domestic"/>
    <s v="Express"/>
    <n v="50"/>
    <n v="72"/>
    <s v="900 Block of CONNECTICUT ST"/>
    <s v="LEAVENWORTH ST / EDDY ST"/>
  </r>
  <r>
    <n v="344"/>
    <s v="Dejon"/>
    <x v="25"/>
    <s v="100 Block of CLINTONPARK ST"/>
    <s v="IL"/>
    <n v="6894953031"/>
    <n v="227"/>
    <n v="227"/>
    <n v="4527"/>
    <x v="6"/>
    <s v="International"/>
    <s v="Regular"/>
    <n v="477"/>
    <n v="564"/>
    <s v="POLK ST / BEACH ST"/>
    <s v="700 Block of LARKIN ST"/>
  </r>
  <r>
    <n v="48"/>
    <s v="Lawrence"/>
    <x v="14"/>
    <s v="100 Block of APTOS AV"/>
    <s v="CO"/>
    <n v="3072705157"/>
    <n v="595"/>
    <n v="595"/>
    <n v="3782"/>
    <x v="5"/>
    <s v="International"/>
    <s v="Regular"/>
    <n v="879"/>
    <n v="1040"/>
    <s v="37TH AV / RIVERA ST"/>
    <s v="1200 Block of 36TH AV"/>
  </r>
  <r>
    <n v="362"/>
    <s v="Felicity"/>
    <x v="1"/>
    <s v="1800 Block of NEWHALL ST"/>
    <s v="MO"/>
    <n v="7245809798"/>
    <n v="211"/>
    <n v="211"/>
    <n v="6225"/>
    <x v="3"/>
    <s v="Domestic"/>
    <s v="Express"/>
    <n v="912"/>
    <n v="1220"/>
    <s v="FREMONT ST / HARRISON ST"/>
    <s v="0 Block of CRESTLAKE DR"/>
  </r>
  <r>
    <n v="88"/>
    <s v="Kim"/>
    <x v="20"/>
    <s v="100 Block of CEDAR ST"/>
    <s v="NY"/>
    <n v="8271644418"/>
    <n v="650"/>
    <n v="650"/>
    <n v="2257"/>
    <x v="4"/>
    <s v="International"/>
    <s v="Regular"/>
    <n v="868"/>
    <n v="1141"/>
    <s v="400 Block of GENEVA AV"/>
    <s v="POWELL ST / OFARRELL ST"/>
  </r>
  <r>
    <n v="289"/>
    <s v="Morgan"/>
    <x v="1"/>
    <s v="400 Block of VALENCIA ST"/>
    <s v="SC"/>
    <n v="3201665520"/>
    <n v="45"/>
    <n v="45"/>
    <n v="9177"/>
    <x v="0"/>
    <s v="Domestic"/>
    <s v="Express"/>
    <n v="889"/>
    <n v="1050"/>
    <s v="20TH ST / KANSAS ST"/>
    <s v="JEFFERSON ST / TAYLOR ST"/>
  </r>
  <r>
    <n v="704"/>
    <s v="Hudson"/>
    <x v="8"/>
    <s v="STEINER ST / WASHINGTON ST"/>
    <s v="CO"/>
    <n v="3426056035"/>
    <n v="201"/>
    <n v="201"/>
    <n v="8703"/>
    <x v="2"/>
    <s v="Domestic"/>
    <s v="Regular"/>
    <n v="482"/>
    <n v="850"/>
    <s v="4000 Block of 18TH ST"/>
    <s v="500 Block of ELLIS ST"/>
  </r>
  <r>
    <n v="903"/>
    <s v="Stacy"/>
    <x v="21"/>
    <s v="200 Block of BRANNAN ST"/>
    <s v="SC"/>
    <n v="1233066378"/>
    <n v="564"/>
    <n v="564"/>
    <n v="3514"/>
    <x v="0"/>
    <s v="International"/>
    <s v="Express"/>
    <n v="683"/>
    <n v="1275"/>
    <s v="1400 Block of 14TH AV"/>
    <s v="1800 Block of DIVISADERO ST"/>
  </r>
  <r>
    <n v="315"/>
    <s v="Peter"/>
    <x v="1"/>
    <s v="800 Block of BRYANT ST"/>
    <s v="KS"/>
    <n v="6263485134"/>
    <n v="138"/>
    <n v="138"/>
    <n v="3089"/>
    <x v="2"/>
    <s v="Domestic"/>
    <s v="Regular"/>
    <n v="382"/>
    <n v="714"/>
    <s v="200 Block of 2ND ST"/>
    <s v="0 Block of THRIFT ST"/>
  </r>
  <r>
    <n v="501"/>
    <s v="Beth"/>
    <x v="10"/>
    <s v="2200 Block of CHESTNUT ST"/>
    <s v="NY"/>
    <n v="1354925878"/>
    <n v="57"/>
    <n v="57"/>
    <n v="7253"/>
    <x v="9"/>
    <s v="Domestic"/>
    <s v="Regular"/>
    <n v="753"/>
    <n v="1027"/>
    <s v="2900 Block of TURK ST"/>
    <s v="300 Block of DEMONTFORT AV"/>
  </r>
  <r>
    <n v="812"/>
    <s v="Devon"/>
    <x v="0"/>
    <s v="ADA CT / OFARRELL ST"/>
    <s v="MO"/>
    <n v="6143377957"/>
    <n v="128"/>
    <n v="128"/>
    <n v="8786"/>
    <x v="10"/>
    <s v="International"/>
    <s v="Express"/>
    <n v="718"/>
    <n v="1486"/>
    <s v="0 Block of 7TH ST"/>
    <s v="300 Block of 10TH ST"/>
  </r>
  <r>
    <n v="953"/>
    <s v="Jonathan"/>
    <x v="25"/>
    <s v="1600 Block of WEBSTER ST"/>
    <s v="CT"/>
    <n v="1029837290"/>
    <n v="33"/>
    <n v="33"/>
    <n v="1211"/>
    <x v="6"/>
    <s v="Domestic"/>
    <s v="Express"/>
    <n v="577"/>
    <n v="1312"/>
    <s v="0 Block of CUMBERLAND ST"/>
    <s v="200 Block of POPLAR ST"/>
  </r>
  <r>
    <n v="830"/>
    <s v="Benita"/>
    <x v="26"/>
    <s v="4800 Block of GEARY BL"/>
    <s v="MA"/>
    <n v="9313787148"/>
    <n v="936"/>
    <n v="936"/>
    <n v="359"/>
    <x v="3"/>
    <s v="International"/>
    <s v="Express"/>
    <n v="607"/>
    <n v="1007"/>
    <s v="1100 Block of POLK ST"/>
    <s v="800 Block of OFARRELL ST"/>
  </r>
  <r>
    <n v="656"/>
    <s v="John"/>
    <x v="17"/>
    <s v="1100 Block of SUNNYDALE AV"/>
    <s v="WA"/>
    <n v="9053980373"/>
    <n v="762"/>
    <n v="762"/>
    <n v="2066"/>
    <x v="8"/>
    <s v="International"/>
    <s v="Regular"/>
    <n v="242"/>
    <n v="926"/>
    <s v="16TH ST / UTAH ST"/>
    <s v="400 Block of CASTRO ST"/>
  </r>
  <r>
    <n v="935"/>
    <s v="Jan"/>
    <x v="18"/>
    <s v="300 Block of CHATTANOOGA ST"/>
    <s v="OR"/>
    <n v="2836649349"/>
    <n v="838"/>
    <n v="838"/>
    <n v="4322"/>
    <x v="6"/>
    <s v="International"/>
    <s v="Express"/>
    <n v="593"/>
    <n v="1036"/>
    <s v="100 Block of GOLDEN GATE AV"/>
    <s v="800 Block of MISSION ST"/>
  </r>
  <r>
    <n v="762"/>
    <s v="Robert"/>
    <x v="0"/>
    <s v="ELIZABETH ST / DIAMOND ST"/>
    <s v="VA"/>
    <n v="1786274009"/>
    <n v="215"/>
    <n v="215"/>
    <n v="7773"/>
    <x v="3"/>
    <s v="Domestic"/>
    <s v="Express"/>
    <n v="812"/>
    <n v="1161"/>
    <s v="1500 Block of POLK ST"/>
    <s v="600 Block of KANSAS ST"/>
  </r>
  <r>
    <n v="698"/>
    <s v="Kaitlyn"/>
    <x v="7"/>
    <s v="1400 Block of BAKER ST"/>
    <s v="NC"/>
    <n v="1300453861"/>
    <n v="818"/>
    <n v="818"/>
    <n v="6746"/>
    <x v="7"/>
    <s v="Domestic"/>
    <s v="Express"/>
    <n v="833"/>
    <n v="1016"/>
    <s v="POLK ST / SUTTER ST"/>
    <s v="1200 Block of NOE ST"/>
  </r>
  <r>
    <n v="294"/>
    <s v="Stephan"/>
    <x v="23"/>
    <s v="1600 Block of FOLSOM ST"/>
    <s v="WV"/>
    <n v="6518015418"/>
    <n v="780"/>
    <n v="780"/>
    <n v="6732"/>
    <x v="0"/>
    <s v="International"/>
    <s v="Express"/>
    <n v="872"/>
    <n v="1058"/>
    <s v="100 Block of BREWSTER ST"/>
    <s v="900 Block of MARKET ST"/>
  </r>
  <r>
    <n v="535"/>
    <s v="Emma"/>
    <x v="2"/>
    <s v="300 Block of PRAGUE ST"/>
    <s v="CA"/>
    <n v="7774474168"/>
    <n v="40"/>
    <n v="40"/>
    <n v="805"/>
    <x v="10"/>
    <s v="Domestic"/>
    <s v="Regular"/>
    <n v="483"/>
    <n v="648"/>
    <s v="0 Block of TURK ST"/>
    <s v="900 Block of CAPITOL AV"/>
  </r>
  <r>
    <n v="357"/>
    <s v="Monica"/>
    <x v="25"/>
    <s v="400 Block of BAY ST"/>
    <s v="IL"/>
    <n v="5796916149"/>
    <n v="366"/>
    <n v="366"/>
    <n v="7540"/>
    <x v="5"/>
    <s v="International"/>
    <s v="Regular"/>
    <n v="679"/>
    <n v="1015"/>
    <s v="1700 Block of SUNNYDALE AV"/>
    <s v="400 Block of BAKER ST"/>
  </r>
  <r>
    <n v="468"/>
    <s v="Pamala"/>
    <x v="3"/>
    <s v="1600 Block of THE EMBARCADERONORTH ST"/>
    <s v="AZ"/>
    <n v="2618359567"/>
    <n v="678"/>
    <n v="678"/>
    <n v="5269"/>
    <x v="7"/>
    <s v="International"/>
    <s v="Express"/>
    <n v="318"/>
    <n v="938"/>
    <s v="SOUTH VAN NESS AV / 13TH ST"/>
    <s v="100 Block of LELAND AV"/>
  </r>
  <r>
    <n v="798"/>
    <s v="Matt"/>
    <x v="16"/>
    <s v="1100 Block of FITZGERALD AV"/>
    <s v="WA"/>
    <n v="2073271791"/>
    <n v="703"/>
    <n v="703"/>
    <n v="8404"/>
    <x v="2"/>
    <s v="Domestic"/>
    <s v="Express"/>
    <n v="329"/>
    <n v="597"/>
    <s v="22ND ST / CAROLINA ST"/>
    <s v="2600 Block of FOLSOM ST"/>
  </r>
  <r>
    <n v="497"/>
    <s v="Kristie"/>
    <x v="19"/>
    <s v="4600 Block of 18TH ST"/>
    <s v="VA"/>
    <n v="8030257579"/>
    <n v="180"/>
    <n v="180"/>
    <n v="519"/>
    <x v="1"/>
    <s v="Domestic"/>
    <s v="Regular"/>
    <n v="588"/>
    <n v="1182"/>
    <s v="POWELL ST / GEARY ST"/>
    <s v="3RD ST / PALOU AV"/>
  </r>
  <r>
    <n v="841"/>
    <s v="Lee"/>
    <x v="9"/>
    <s v="0 Block of MAIDEN LN"/>
    <s v="VA"/>
    <n v="1610528704"/>
    <n v="214"/>
    <n v="214"/>
    <n v="4060"/>
    <x v="4"/>
    <s v="International"/>
    <s v="Regular"/>
    <n v="442"/>
    <n v="713"/>
    <s v="2500 Block of MISSION ST"/>
    <s v="2600 Block of 34TH AV"/>
  </r>
  <r>
    <n v="521"/>
    <s v="Roger"/>
    <x v="12"/>
    <s v="100 Block of KISKA RD"/>
    <s v="SD"/>
    <n v="4105997340"/>
    <n v="408"/>
    <n v="408"/>
    <n v="8860"/>
    <x v="7"/>
    <s v="Domestic"/>
    <s v="Express"/>
    <n v="216"/>
    <n v="939"/>
    <s v="600 Block of VALENCIA ST"/>
    <s v="500 Block of 9TH ST"/>
  </r>
  <r>
    <n v="2"/>
    <s v="Zoya"/>
    <x v="2"/>
    <s v="400 Block of MASON ST"/>
    <s v="TN"/>
    <n v="9250747856"/>
    <n v="902"/>
    <n v="902"/>
    <n v="7164"/>
    <x v="9"/>
    <s v="Domestic"/>
    <s v="Express"/>
    <n v="946"/>
    <n v="1082"/>
    <s v="300 Block of OFARRELL ST"/>
    <s v="0 Block of RAE AV"/>
  </r>
  <r>
    <n v="637"/>
    <s v="Robert"/>
    <x v="14"/>
    <s v="1200 Block of HAIGHT ST"/>
    <s v="ID"/>
    <n v="8907221376"/>
    <n v="763"/>
    <n v="763"/>
    <n v="9792"/>
    <x v="1"/>
    <s v="International"/>
    <s v="Express"/>
    <n v="796"/>
    <n v="1347"/>
    <s v="1700 Block of FULTON ST"/>
    <s v="100 Block of GOLDEN GATE AV"/>
  </r>
  <r>
    <n v="407"/>
    <s v="Danny"/>
    <x v="4"/>
    <s v="800 Block of ELLIS ST"/>
    <s v="MS"/>
    <n v="5519170607"/>
    <n v="168"/>
    <n v="168"/>
    <n v="9934"/>
    <x v="10"/>
    <s v="Domestic"/>
    <s v="Regular"/>
    <n v="26"/>
    <n v="47"/>
    <s v="DIVISADERO ST / JACKSON ST"/>
    <s v="0 Block of DESOTO ST"/>
  </r>
  <r>
    <n v="87"/>
    <s v="Ryker"/>
    <x v="4"/>
    <s v="800 Block of BRYANT ST"/>
    <s v="CO"/>
    <n v="4444871583"/>
    <n v="723"/>
    <n v="723"/>
    <n v="1980"/>
    <x v="8"/>
    <s v="Domestic"/>
    <s v="Express"/>
    <n v="490"/>
    <n v="762"/>
    <s v="SILLIMAN ST / BOWDOIN ST"/>
    <s v="200 Block of LEAVENWORTH ST"/>
  </r>
  <r>
    <n v="894"/>
    <s v="Zelda"/>
    <x v="14"/>
    <s v="2300 Block of VICENTE ST"/>
    <s v="OH"/>
    <n v="9892285623"/>
    <n v="438"/>
    <n v="438"/>
    <n v="9251"/>
    <x v="2"/>
    <s v="Domestic"/>
    <s v="Regular"/>
    <n v="430"/>
    <n v="642"/>
    <s v="2300 Block of CHESTNUT ST"/>
    <s v="LAKE MERCED BL / SUNSET BL"/>
  </r>
  <r>
    <n v="708"/>
    <s v="David"/>
    <x v="14"/>
    <s v="MISSION ST / RUSSIA AV"/>
    <s v="VA"/>
    <n v="6155699440"/>
    <n v="162"/>
    <n v="162"/>
    <n v="6717"/>
    <x v="10"/>
    <s v="Domestic"/>
    <s v="Express"/>
    <n v="209"/>
    <n v="665"/>
    <s v="500 Block of VALENCIA ST"/>
    <s v="6TH ST / STEVENSON ST"/>
  </r>
  <r>
    <n v="311"/>
    <s v="Jacquelin"/>
    <x v="9"/>
    <s v="DOLORES ST / 30TH ST"/>
    <s v="VA"/>
    <n v="2539275235"/>
    <n v="246"/>
    <n v="246"/>
    <n v="3622"/>
    <x v="8"/>
    <s v="International"/>
    <s v="Express"/>
    <n v="379"/>
    <n v="963"/>
    <s v="800 Block of 47TH AV"/>
    <s v="0 Block of LURLINE ST"/>
  </r>
  <r>
    <n v="888"/>
    <s v="Ardis"/>
    <x v="19"/>
    <s v="1000 Block of POTRERO AV"/>
    <s v="VA"/>
    <n v="4534991454"/>
    <n v="105"/>
    <n v="105"/>
    <n v="8808"/>
    <x v="6"/>
    <s v="Domestic"/>
    <s v="Regular"/>
    <n v="949"/>
    <n v="1419"/>
    <s v="KEITH ST / THOMAS AV"/>
    <s v="100 Block of CAPP ST"/>
  </r>
  <r>
    <n v="678"/>
    <s v="Scott"/>
    <x v="22"/>
    <s v="17TH ST / SHOTWELL ST"/>
    <s v="NC"/>
    <n v="9411155106"/>
    <n v="308"/>
    <n v="308"/>
    <n v="4920"/>
    <x v="3"/>
    <s v="Domestic"/>
    <s v="Express"/>
    <n v="438"/>
    <n v="656"/>
    <s v="LYON ST / OFARRELL ST"/>
    <s v="1200 Block of NOE ST"/>
  </r>
  <r>
    <n v="734"/>
    <s v="Alexia"/>
    <x v="15"/>
    <s v="200 Block of LOWELL ST"/>
    <s v="NH"/>
    <n v="1161903173"/>
    <n v="172"/>
    <n v="172"/>
    <n v="3140"/>
    <x v="4"/>
    <s v="International"/>
    <s v="Express"/>
    <n v="726"/>
    <n v="1381"/>
    <s v="0 Block of HARRISON ST"/>
    <s v="1200 Block of GOLDEN GATE AV"/>
  </r>
  <r>
    <n v="640"/>
    <s v="Donnell"/>
    <x v="14"/>
    <s v="2400 Block of MISSION ST"/>
    <s v="NY"/>
    <n v="7858706884"/>
    <n v="775"/>
    <n v="775"/>
    <n v="8104"/>
    <x v="2"/>
    <s v="Domestic"/>
    <s v="Express"/>
    <n v="451"/>
    <n v="713"/>
    <s v="0 Block of 6TH ST"/>
    <s v="1400 Block of RANKIN ST"/>
  </r>
  <r>
    <n v="189"/>
    <s v="Trent"/>
    <x v="24"/>
    <s v="0 Block of AUGUST AL"/>
    <s v="OR"/>
    <n v="1967221186"/>
    <n v="333"/>
    <n v="333"/>
    <n v="2208"/>
    <x v="1"/>
    <s v="Domestic"/>
    <s v="Regular"/>
    <n v="812"/>
    <n v="1104"/>
    <s v="1800 Block of DONNER AV"/>
    <s v="19TH AV / LINCOLN WY"/>
  </r>
  <r>
    <n v="685"/>
    <s v="Gerald"/>
    <x v="7"/>
    <s v="MISSION ST / FAIR AV"/>
    <s v="WV"/>
    <n v="9336147887"/>
    <n v="548"/>
    <n v="548"/>
    <n v="7043"/>
    <x v="0"/>
    <s v="International"/>
    <s v="Regular"/>
    <n v="240"/>
    <n v="571"/>
    <s v="800 Block of INGERSON AV"/>
    <s v="MISSION ST / 2ND ST"/>
  </r>
  <r>
    <n v="617"/>
    <s v="Zakariya"/>
    <x v="21"/>
    <s v="300 Block of CAPP ST"/>
    <s v="IL"/>
    <n v="8437782692"/>
    <n v="665"/>
    <n v="665"/>
    <n v="7485"/>
    <x v="10"/>
    <s v="Domestic"/>
    <s v="Regular"/>
    <n v="982"/>
    <n v="1405"/>
    <s v="1300 Block of REVERE AV"/>
    <s v="0 Block of WILLIAR AV"/>
  </r>
  <r>
    <n v="508"/>
    <s v="Artie"/>
    <x v="19"/>
    <s v="3500 Block of FILLMORE ST"/>
    <s v="GA"/>
    <n v="4162410124"/>
    <n v="305"/>
    <n v="305"/>
    <n v="1748"/>
    <x v="8"/>
    <s v="Domestic"/>
    <s v="Express"/>
    <n v="954"/>
    <n v="1473"/>
    <s v="0 Block of DORE ST"/>
    <s v="100 Block of TURK ST"/>
  </r>
  <r>
    <n v="406"/>
    <s v="Ryan"/>
    <x v="17"/>
    <s v="0 Block of JONES ST"/>
    <s v="FL"/>
    <n v="3864558057"/>
    <n v="938"/>
    <n v="938"/>
    <n v="9968"/>
    <x v="7"/>
    <s v="Domestic"/>
    <s v="Regular"/>
    <n v="35"/>
    <n v="20"/>
    <s v="1200 Block of THE EMBARCADERONORTH ST"/>
    <s v="500 Block of BRANNAN ST"/>
  </r>
  <r>
    <n v="132"/>
    <s v="Albertha"/>
    <x v="18"/>
    <s v="1000 Block of VANNESS AV"/>
    <s v="NC"/>
    <n v="2019622576"/>
    <n v="714"/>
    <n v="714"/>
    <n v="5330"/>
    <x v="3"/>
    <s v="Domestic"/>
    <s v="Express"/>
    <n v="148"/>
    <n v="835"/>
    <s v="PIERCE ST / LOMBARD ST"/>
    <s v="8TH AV / CLEMENT ST"/>
  </r>
  <r>
    <n v="785"/>
    <s v="Carolyn"/>
    <x v="0"/>
    <s v="100 Block of SANJUAN AV"/>
    <s v="NY"/>
    <n v="1837040341"/>
    <n v="251"/>
    <n v="251"/>
    <n v="2183"/>
    <x v="4"/>
    <s v="International"/>
    <s v="Regular"/>
    <n v="422"/>
    <n v="651"/>
    <s v="1700 Block of NEWCOMB AV"/>
    <s v="1500 Block of LASALLE AV"/>
  </r>
  <r>
    <n v="113"/>
    <s v="Ilana"/>
    <x v="20"/>
    <s v="900 Block of GRANT AV"/>
    <s v="MI"/>
    <n v="4235755436"/>
    <n v="330"/>
    <n v="330"/>
    <n v="2182"/>
    <x v="2"/>
    <s v="Domestic"/>
    <s v="Express"/>
    <n v="275"/>
    <n v="653"/>
    <s v="2300 Block of 25TH AV"/>
    <s v="HOLLYPARK CR / MURRAY ST"/>
  </r>
  <r>
    <n v="951"/>
    <s v="Christa"/>
    <x v="0"/>
    <s v="0 Block of HANCOCK ST"/>
    <s v="NJ"/>
    <n v="4933964760"/>
    <n v="69"/>
    <n v="69"/>
    <n v="1087"/>
    <x v="0"/>
    <s v="Domestic"/>
    <s v="Regular"/>
    <n v="367"/>
    <n v="740"/>
    <s v="2000 Block of MISSION ST"/>
    <s v="2400 Block of SAN BRUNO AV"/>
  </r>
  <r>
    <n v="169"/>
    <s v="Bobby"/>
    <x v="11"/>
    <s v="700 Block of MISSION ST"/>
    <s v="KS"/>
    <n v="9986862728"/>
    <n v="969"/>
    <n v="969"/>
    <n v="4296"/>
    <x v="6"/>
    <s v="International"/>
    <s v="Express"/>
    <n v="507"/>
    <n v="1334"/>
    <s v="1100 Block of CONNECTICUT ST"/>
    <s v="1700 Block of 22ND AV"/>
  </r>
  <r>
    <n v="984"/>
    <s v="Laurence"/>
    <x v="11"/>
    <s v="2900 Block of JACKSON ST"/>
    <s v="SD"/>
    <n v="2460523574"/>
    <n v="974"/>
    <n v="974"/>
    <n v="9784"/>
    <x v="8"/>
    <s v="International"/>
    <s v="Regular"/>
    <n v="442"/>
    <n v="770"/>
    <s v="1000 Block of POTRERO AV"/>
    <s v="0 Block of LEAVENWORTH ST"/>
  </r>
  <r>
    <n v="881"/>
    <s v="Trevon"/>
    <x v="16"/>
    <s v="1100 Block of MARKET ST"/>
    <s v="NM"/>
    <n v="3243646644"/>
    <n v="526"/>
    <n v="526"/>
    <n v="6210"/>
    <x v="10"/>
    <s v="International"/>
    <s v="Regular"/>
    <n v="510"/>
    <n v="1205"/>
    <s v="500 Block of 41ST AV"/>
    <s v="500 Block of GUERRERO ST"/>
  </r>
  <r>
    <n v="883"/>
    <s v="Jason"/>
    <x v="7"/>
    <s v="1600 Block of INDIANA ST"/>
    <s v="IN"/>
    <n v="4932358514"/>
    <n v="510"/>
    <n v="510"/>
    <n v="5781"/>
    <x v="5"/>
    <s v="International"/>
    <s v="Regular"/>
    <n v="117"/>
    <n v="716"/>
    <s v="700 Block of MARKET ST"/>
    <s v="ELLIS ST / HYDE ST"/>
  </r>
  <r>
    <n v="735"/>
    <s v="Ramona"/>
    <x v="5"/>
    <s v="FULTON ST / 5TH AV"/>
    <s v="NH"/>
    <n v="1419382893"/>
    <n v="444"/>
    <n v="444"/>
    <n v="8306"/>
    <x v="9"/>
    <s v="Domestic"/>
    <s v="Express"/>
    <n v="973"/>
    <n v="1250"/>
    <s v="0 Block of CASTLEMANOR AV"/>
    <s v="LANE ST / REVERE AV"/>
  </r>
  <r>
    <n v="120"/>
    <s v="Harvey"/>
    <x v="2"/>
    <s v="200 Block of LAKEVIEW AV"/>
    <s v="DC"/>
    <n v="6456637698"/>
    <n v="503"/>
    <n v="503"/>
    <n v="3270"/>
    <x v="4"/>
    <s v="Domestic"/>
    <s v="Regular"/>
    <n v="243"/>
    <n v="935"/>
    <s v="GEARY ST / HYDE ST"/>
    <s v="1200 Block of MARKET ST"/>
  </r>
  <r>
    <n v="92"/>
    <s v="Ericka"/>
    <x v="24"/>
    <s v="1000 Block of MARKET ST"/>
    <s v="TX"/>
    <n v="4615496293"/>
    <n v="109"/>
    <n v="109"/>
    <n v="6787"/>
    <x v="1"/>
    <s v="Domestic"/>
    <s v="Express"/>
    <n v="715"/>
    <n v="1185"/>
    <s v="2000 Block of MISSION ST"/>
    <s v="500 Block of 39TH AV"/>
  </r>
  <r>
    <n v="618"/>
    <s v="Scott"/>
    <x v="16"/>
    <s v="DAVIS ST / CLAY ST"/>
    <s v="IL"/>
    <n v="6419268208"/>
    <n v="823"/>
    <n v="823"/>
    <n v="3733"/>
    <x v="0"/>
    <s v="Domestic"/>
    <s v="Express"/>
    <n v="571"/>
    <n v="1031"/>
    <s v="700 Block of STANYAN ST"/>
    <s v="600 Block of MISSION ST"/>
  </r>
  <r>
    <n v="768"/>
    <s v="Shirley"/>
    <x v="2"/>
    <s v="200 Block of INTERSTATE80 HY"/>
    <s v="TX"/>
    <n v="3258758083"/>
    <n v="147"/>
    <n v="147"/>
    <n v="207"/>
    <x v="6"/>
    <s v="Domestic"/>
    <s v="Express"/>
    <n v="369"/>
    <n v="646"/>
    <s v="300 Block of ATHENS ST"/>
    <s v="1400 Block of CLAY ST"/>
  </r>
  <r>
    <n v="619"/>
    <s v="Nevaeh"/>
    <x v="5"/>
    <s v="FITZGERALD AV / GRIFFITH ST"/>
    <s v="CO"/>
    <n v="9823103962"/>
    <n v="625"/>
    <n v="625"/>
    <n v="3"/>
    <x v="6"/>
    <s v="International"/>
    <s v="Regular"/>
    <n v="318"/>
    <n v="980"/>
    <s v="5600 Block of DIAMONDHEIGHTS BL"/>
    <s v="100 Block of ELLIOT ST"/>
  </r>
  <r>
    <n v="393"/>
    <s v="Rayburn"/>
    <x v="16"/>
    <s v="LEAVENWORTH ST / ELLIS ST"/>
    <s v="TX"/>
    <n v="5931525319"/>
    <n v="695"/>
    <n v="695"/>
    <n v="1896"/>
    <x v="4"/>
    <s v="Domestic"/>
    <s v="Regular"/>
    <n v="266"/>
    <n v="833"/>
    <s v="2000 Block of MISSION ST"/>
    <s v="4600 Block of IRVING ST"/>
  </r>
  <r>
    <n v="127"/>
    <s v="Rayburn"/>
    <x v="15"/>
    <s v="400 Block of JONES ST"/>
    <s v="CA"/>
    <n v="5199096406"/>
    <n v="983"/>
    <n v="983"/>
    <n v="9631"/>
    <x v="2"/>
    <s v="International"/>
    <s v="Regular"/>
    <n v="60"/>
    <n v="166"/>
    <s v="200 Block of TURK ST"/>
    <s v="0 Block of ANKENY ST"/>
  </r>
  <r>
    <n v="329"/>
    <s v="Sharyn"/>
    <x v="23"/>
    <s v="MISSION ST / 24TH ST"/>
    <s v="CA"/>
    <n v="4926013012"/>
    <n v="82"/>
    <n v="82"/>
    <n v="3132"/>
    <x v="1"/>
    <s v="International"/>
    <s v="Express"/>
    <n v="121"/>
    <n v="557"/>
    <s v="NATOMA ST / 2ND ST"/>
    <s v="3500 Block of MISSION ST"/>
  </r>
  <r>
    <n v="839"/>
    <s v="Leslie"/>
    <x v="15"/>
    <s v="RUSSIA AV / ATHENS ST"/>
    <s v="IL"/>
    <n v="1385206446"/>
    <n v="397"/>
    <n v="397"/>
    <n v="1202"/>
    <x v="8"/>
    <s v="International"/>
    <s v="Express"/>
    <n v="876"/>
    <n v="1045"/>
    <s v="1600 Block of DONNER AV"/>
    <s v="800 Block of LARKIN ST"/>
  </r>
  <r>
    <n v="787"/>
    <s v="Ericka"/>
    <x v="13"/>
    <s v="BRANNAN ST / 9TH ST"/>
    <s v="SC"/>
    <n v="7592482439"/>
    <n v="599"/>
    <n v="599"/>
    <n v="8834"/>
    <x v="6"/>
    <s v="Domestic"/>
    <s v="Regular"/>
    <n v="946"/>
    <n v="1100"/>
    <s v="400 Block of ELLIS ST"/>
    <s v="800 Block of MOSCOW ST"/>
  </r>
  <r>
    <n v="658"/>
    <s v="Curtis"/>
    <x v="16"/>
    <s v="200 Block of ASHBURY ST"/>
    <s v="IL"/>
    <n v="1575826863"/>
    <n v="306"/>
    <n v="306"/>
    <n v="1201"/>
    <x v="7"/>
    <s v="Domestic"/>
    <s v="Regular"/>
    <n v="654"/>
    <n v="1150"/>
    <s v="100 Block of LEAVENWORTH ST"/>
    <s v="100 Block of PERSIA AV"/>
  </r>
  <r>
    <n v="302"/>
    <s v="Alessia"/>
    <x v="23"/>
    <s v="1200 Block of THE EMBARCADERONORTH ST"/>
    <s v="CA"/>
    <n v="4826890428"/>
    <n v="536"/>
    <n v="536"/>
    <n v="2573"/>
    <x v="9"/>
    <s v="Domestic"/>
    <s v="Express"/>
    <n v="74"/>
    <n v="281"/>
    <s v="100 Block of POWELL ST"/>
    <s v="0 Block of TAYLOR ST"/>
  </r>
  <r>
    <n v="959"/>
    <s v="Bridgett"/>
    <x v="10"/>
    <s v="100 Block of OFARRELL ST"/>
    <s v="MS"/>
    <n v="1171287473"/>
    <n v="20"/>
    <n v="20"/>
    <n v="6759"/>
    <x v="9"/>
    <s v="Domestic"/>
    <s v="Regular"/>
    <n v="630"/>
    <n v="1062"/>
    <s v="1600 Block of 39TH AV"/>
    <s v="PARNASSUS AV / CLAYTON ST"/>
  </r>
  <r>
    <n v="467"/>
    <s v="Kelly"/>
    <x v="5"/>
    <s v="0 Block of BRADY ST"/>
    <s v="IL"/>
    <n v="3594123975"/>
    <n v="515"/>
    <n v="515"/>
    <n v="2601"/>
    <x v="0"/>
    <s v="Domestic"/>
    <s v="Express"/>
    <n v="782"/>
    <n v="1425"/>
    <s v="MARKET ST / CHURCH ST"/>
    <s v="LOMBARD ST / LEAVENWORTH ST"/>
  </r>
  <r>
    <n v="642"/>
    <s v="Francis"/>
    <x v="5"/>
    <s v="ANZA ST / SPRUCE ST"/>
    <s v="NY"/>
    <n v="7051750919"/>
    <n v="332"/>
    <n v="332"/>
    <n v="2656"/>
    <x v="1"/>
    <s v="International"/>
    <s v="Regular"/>
    <n v="45"/>
    <n v="39"/>
    <s v="100 Block of UPPER TR"/>
    <s v="POST ST / HYDE ST"/>
  </r>
  <r>
    <n v="472"/>
    <s v="Stephania"/>
    <x v="3"/>
    <s v="1600 Block of HAIGHT ST"/>
    <s v="GA"/>
    <n v="6886408134"/>
    <n v="127"/>
    <n v="127"/>
    <n v="9645"/>
    <x v="1"/>
    <s v="International"/>
    <s v="Express"/>
    <n v="916"/>
    <n v="1143"/>
    <s v="300 Block of SALINAS AV"/>
    <s v="1900 Block of FILLMORE ST"/>
  </r>
  <r>
    <n v="700"/>
    <s v="Zella"/>
    <x v="8"/>
    <s v="FRANKLIN ST / GOLDEN GATE AV"/>
    <s v="WV"/>
    <n v="7077868681"/>
    <n v="958"/>
    <n v="958"/>
    <n v="584"/>
    <x v="7"/>
    <s v="International"/>
    <s v="Express"/>
    <n v="274"/>
    <n v="669"/>
    <s v="0 Block of GOLDEN GATE AV"/>
    <s v="900 Block of MARIPOSA ST"/>
  </r>
  <r>
    <n v="305"/>
    <s v="Tiffany"/>
    <x v="18"/>
    <s v="JACKSON ST / GRANT AV"/>
    <s v="OH"/>
    <n v="4425132485"/>
    <n v="42"/>
    <n v="42"/>
    <n v="2121"/>
    <x v="10"/>
    <s v="Domestic"/>
    <s v="Regular"/>
    <n v="987"/>
    <n v="1134"/>
    <s v="MINNA ST / 5TH ST"/>
    <s v="MARKET ST / 5TH ST"/>
  </r>
  <r>
    <n v="676"/>
    <s v="Bernard"/>
    <x v="6"/>
    <s v="JONES ST / STEVELOE PL"/>
    <s v="MN"/>
    <n v="3975638935"/>
    <n v="977"/>
    <n v="977"/>
    <n v="2142"/>
    <x v="10"/>
    <s v="International"/>
    <s v="Regular"/>
    <n v="434"/>
    <n v="558"/>
    <s v="200 Block of MISSOURI ST"/>
    <s v="900 Block of ELLSWORTH ST"/>
  </r>
  <r>
    <n v="602"/>
    <s v="Parth"/>
    <x v="22"/>
    <s v="1400 Block of WASHINGTON ST"/>
    <s v="LA"/>
    <n v="8049380718"/>
    <n v="460"/>
    <n v="460"/>
    <n v="2396"/>
    <x v="3"/>
    <s v="International"/>
    <s v="Express"/>
    <n v="897"/>
    <n v="1313"/>
    <s v="100 Block of EDDY ST"/>
    <s v="1400 Block of KIRKWOOD CT"/>
  </r>
  <r>
    <n v="175"/>
    <s v="Arlene"/>
    <x v="10"/>
    <s v="15TH AV / SHELDON TR"/>
    <s v="CA"/>
    <n v="6417574125"/>
    <n v="659"/>
    <n v="659"/>
    <n v="8747"/>
    <x v="8"/>
    <s v="International"/>
    <s v="Regular"/>
    <n v="442"/>
    <n v="595"/>
    <s v="0 Block of UNITEDNATIONS PZ"/>
    <s v="200 Block of HAHN ST"/>
  </r>
  <r>
    <n v="679"/>
    <s v="Ronnie"/>
    <x v="19"/>
    <s v="800 Block of MARKET ST"/>
    <s v="MA"/>
    <n v="2458047806"/>
    <n v="197"/>
    <n v="197"/>
    <n v="4142"/>
    <x v="4"/>
    <s v="Domestic"/>
    <s v="Express"/>
    <n v="98"/>
    <n v="360"/>
    <s v="300 Block of BUCHANAN ST"/>
    <s v="2800 Block of BRYANT ST"/>
  </r>
  <r>
    <n v="412"/>
    <s v="Anne"/>
    <x v="5"/>
    <s v="400 Block of SUTTER ST"/>
    <s v="CT"/>
    <n v="4345935028"/>
    <n v="540"/>
    <n v="540"/>
    <n v="9770"/>
    <x v="1"/>
    <s v="International"/>
    <s v="Express"/>
    <n v="431"/>
    <n v="934"/>
    <s v="4000 Block of GEARY BL"/>
    <s v="1000 Block of POTRERO AV"/>
  </r>
  <r>
    <n v="486"/>
    <s v="Kathleen"/>
    <x v="19"/>
    <s v="200 Block of 6TH ST"/>
    <s v="WV"/>
    <n v="4167720507"/>
    <n v="178"/>
    <n v="178"/>
    <n v="2593"/>
    <x v="9"/>
    <s v="International"/>
    <s v="Express"/>
    <n v="745"/>
    <n v="1383"/>
    <s v="3100 Block of 23RD ST"/>
    <s v="GEARY ST / POWELL ST"/>
  </r>
  <r>
    <n v="899"/>
    <s v="Jalen"/>
    <x v="15"/>
    <s v="1400 Block of 19TH AV"/>
    <s v="NY"/>
    <n v="4565205218"/>
    <n v="202"/>
    <n v="202"/>
    <n v="9807"/>
    <x v="2"/>
    <s v="International"/>
    <s v="Express"/>
    <n v="871"/>
    <n v="1274"/>
    <s v="200 Block of HAHN ST"/>
    <s v="600 Block of VALENCIA ST"/>
  </r>
  <r>
    <n v="123"/>
    <s v="Jensen"/>
    <x v="10"/>
    <s v="1900 Block of UNION ST"/>
    <s v="OH"/>
    <n v="1029848581"/>
    <n v="632"/>
    <n v="632"/>
    <n v="2525"/>
    <x v="6"/>
    <s v="Domestic"/>
    <s v="Regular"/>
    <n v="67"/>
    <n v="193"/>
    <s v="CAPP ST / 17TH ST"/>
    <s v="ALEMANY BL / ELLSWORTH ST"/>
  </r>
  <r>
    <n v="180"/>
    <s v="Stanley"/>
    <x v="10"/>
    <s v="SUTTER ST / LARKIN ST"/>
    <s v="WV"/>
    <n v="6076587686"/>
    <n v="25"/>
    <n v="25"/>
    <n v="1724"/>
    <x v="2"/>
    <s v="Domestic"/>
    <s v="Express"/>
    <n v="431"/>
    <n v="702"/>
    <s v="4TH ST / HARRISON ST"/>
    <s v="600 Block of CLAY ST"/>
  </r>
  <r>
    <n v="433"/>
    <s v="Stanley"/>
    <x v="3"/>
    <s v="0 Block of LAGUNA ST"/>
    <s v="MD"/>
    <n v="4382867697"/>
    <n v="990"/>
    <n v="990"/>
    <n v="7146"/>
    <x v="9"/>
    <s v="International"/>
    <s v="Regular"/>
    <n v="178"/>
    <n v="646"/>
    <s v="700 Block of BATTERY ST"/>
    <s v="0 Block of MARINA BL"/>
  </r>
  <r>
    <n v="244"/>
    <s v="Pamela"/>
    <x v="3"/>
    <s v="0 Block of CHENERY ST"/>
    <s v="IL"/>
    <n v="8529787345"/>
    <n v="913"/>
    <n v="913"/>
    <n v="563"/>
    <x v="2"/>
    <s v="Domestic"/>
    <s v="Express"/>
    <n v="180"/>
    <n v="755"/>
    <s v="5TH ST / MARKET ST"/>
    <s v="MONTGOMERY ST / VALLEJO ST"/>
  </r>
  <r>
    <n v="147"/>
    <s v="Isabela"/>
    <x v="14"/>
    <s v="MISSION ST / 13TH ST"/>
    <s v="NC"/>
    <n v="2933328030"/>
    <n v="371"/>
    <n v="371"/>
    <n v="7771"/>
    <x v="10"/>
    <s v="Domestic"/>
    <s v="Express"/>
    <n v="280"/>
    <n v="990"/>
    <s v="2400 Block of MISSION ST"/>
    <s v="BEACH ST / TAYLOR ST"/>
  </r>
  <r>
    <n v="634"/>
    <s v="Tiffani"/>
    <x v="5"/>
    <s v="1700 Block of POST ST"/>
    <s v="NJ"/>
    <n v="1549574380"/>
    <n v="514"/>
    <n v="514"/>
    <n v="4789"/>
    <x v="7"/>
    <s v="Domestic"/>
    <s v="Express"/>
    <n v="263"/>
    <n v="965"/>
    <s v="TARAVAL ST / 17TH AV"/>
    <s v="EDDY ST / MASON ST"/>
  </r>
  <r>
    <n v="999"/>
    <s v="Ora"/>
    <x v="13"/>
    <s v="400 Block of JONES ST"/>
    <s v="MI"/>
    <n v="5348595059"/>
    <n v="707"/>
    <n v="707"/>
    <n v="3221"/>
    <x v="8"/>
    <s v="Domestic"/>
    <s v="Regular"/>
    <n v="187"/>
    <n v="931"/>
    <s v="19TH ST / SHOTWELL ST"/>
    <s v="7TH ST / STEVENSON ST"/>
  </r>
  <r>
    <n v="477"/>
    <s v="Crystal"/>
    <x v="13"/>
    <s v="0 Block of ADAIR ST"/>
    <s v="GA"/>
    <n v="8326159645"/>
    <n v="473"/>
    <n v="473"/>
    <n v="5197"/>
    <x v="10"/>
    <s v="International"/>
    <s v="Regular"/>
    <n v="94"/>
    <n v="361"/>
    <s v="2300 Block of 14TH AV"/>
    <s v="0 Block of 12TH ST"/>
  </r>
  <r>
    <n v="746"/>
    <s v="Todd"/>
    <x v="21"/>
    <s v="6TH ST / MISSION ST"/>
    <s v="IL"/>
    <n v="4303568430"/>
    <n v="847"/>
    <n v="847"/>
    <n v="8183"/>
    <x v="5"/>
    <s v="International"/>
    <s v="Express"/>
    <n v="906"/>
    <n v="1297"/>
    <s v="2100 Block of MISSION ST"/>
    <s v="1100 Block of FOLSOM ST"/>
  </r>
  <r>
    <n v="287"/>
    <s v="Frederick"/>
    <x v="19"/>
    <s v="TAYLOR ST / ELLIS ST"/>
    <s v="DE"/>
    <n v="4386754323"/>
    <n v="815"/>
    <n v="815"/>
    <n v="1126"/>
    <x v="0"/>
    <s v="International"/>
    <s v="Regular"/>
    <n v="71"/>
    <n v="130"/>
    <s v="1400 Block of VANDYKE AV"/>
    <s v="EDDY ST / VANNESS AV"/>
  </r>
  <r>
    <n v="310"/>
    <s v="Makala"/>
    <x v="25"/>
    <s v="0 Block of NEWTON ST"/>
    <s v="CA"/>
    <n v="8824594477"/>
    <n v="928"/>
    <n v="928"/>
    <n v="4899"/>
    <x v="7"/>
    <s v="International"/>
    <s v="Express"/>
    <n v="253"/>
    <n v="904"/>
    <s v="800 Block of MARKET ST"/>
    <s v="800 Block of MARKET ST"/>
  </r>
  <r>
    <n v="889"/>
    <s v="Wayne"/>
    <x v="3"/>
    <s v="500 Block of CAPP ST"/>
    <s v="OK"/>
    <n v="1096489886"/>
    <n v="210"/>
    <n v="210"/>
    <n v="4732"/>
    <x v="2"/>
    <s v="International"/>
    <s v="Express"/>
    <n v="591"/>
    <n v="1433"/>
    <s v="300 Block of COLLINGWOOD ST"/>
    <s v="900 Block of MARKET ST"/>
  </r>
  <r>
    <n v="512"/>
    <s v="Bart"/>
    <x v="20"/>
    <s v="11TH ST / MINNA ST"/>
    <s v="MO"/>
    <n v="3305516916"/>
    <n v="793"/>
    <n v="793"/>
    <n v="4103"/>
    <x v="8"/>
    <s v="Domestic"/>
    <s v="Regular"/>
    <n v="399"/>
    <n v="835"/>
    <s v="400 Block of ELLIS ST"/>
    <s v="17TH ST / SHOTWELL ST"/>
  </r>
  <r>
    <n v="693"/>
    <s v="Leighann"/>
    <x v="4"/>
    <s v="HAIGHT ST / STANYAN ST"/>
    <s v="FL"/>
    <n v="6982317596"/>
    <n v="872"/>
    <n v="872"/>
    <n v="7861"/>
    <x v="8"/>
    <s v="International"/>
    <s v="Express"/>
    <n v="91"/>
    <n v="242"/>
    <s v="21ST ST / POTRERO AV"/>
    <s v="400 Block of GENEVA AV"/>
  </r>
  <r>
    <n v="670"/>
    <s v="Christina"/>
    <x v="10"/>
    <s v="2400 Block of SAN BRUNO AV"/>
    <s v="KS"/>
    <n v="6215794970"/>
    <n v="298"/>
    <n v="298"/>
    <n v="7764"/>
    <x v="7"/>
    <s v="International"/>
    <s v="Regular"/>
    <n v="717"/>
    <n v="1297"/>
    <s v="200 Block of 11TH AV"/>
    <s v="400 Block of TURK ST"/>
  </r>
  <r>
    <n v="238"/>
    <s v="Edith"/>
    <x v="6"/>
    <s v="300 Block of 30TH AV"/>
    <s v="MO"/>
    <n v="2452732341"/>
    <n v="941"/>
    <n v="941"/>
    <n v="5345"/>
    <x v="4"/>
    <s v="International"/>
    <s v="Regular"/>
    <n v="735"/>
    <n v="1181"/>
    <s v="17TH ST / FOLSOM ST"/>
    <s v="400 Block of BRIGHT ST"/>
  </r>
  <r>
    <n v="400"/>
    <s v="Milburn"/>
    <x v="6"/>
    <s v="4200 Block of GEARY BL"/>
    <s v="MT"/>
    <n v="1402030924"/>
    <n v="731"/>
    <n v="731"/>
    <n v="6191"/>
    <x v="7"/>
    <s v="Domestic"/>
    <s v="Express"/>
    <n v="970"/>
    <n v="1242"/>
    <s v="KEITH ST / SHAFTER AV"/>
    <s v="0 Block of SPOFFORD LN"/>
  </r>
  <r>
    <n v="398"/>
    <s v="Loren"/>
    <x v="23"/>
    <s v="400 Block of HAIGHT ST"/>
    <s v="OH"/>
    <n v="1812999737"/>
    <n v="500"/>
    <n v="500"/>
    <n v="310"/>
    <x v="10"/>
    <s v="Domestic"/>
    <s v="Regular"/>
    <n v="80"/>
    <n v="236"/>
    <s v="900 Block of LARKIN ST"/>
    <s v="900 Block of STOCKTON ST"/>
  </r>
  <r>
    <n v="955"/>
    <s v="Zoie"/>
    <x v="19"/>
    <s v="1200 Block of POLK ST"/>
    <s v="IL"/>
    <n v="6234964560"/>
    <n v="142"/>
    <n v="142"/>
    <n v="3095"/>
    <x v="10"/>
    <s v="Domestic"/>
    <s v="Express"/>
    <n v="550"/>
    <n v="1171"/>
    <s v="400 Block of TURK ST"/>
    <s v="MADRID ST / RUSSIA AV"/>
  </r>
  <r>
    <n v="193"/>
    <s v="Coleman"/>
    <x v="3"/>
    <s v="1500 Block of MARKET ST"/>
    <s v="NY"/>
    <n v="2906446799"/>
    <n v="787"/>
    <n v="787"/>
    <n v="2159"/>
    <x v="10"/>
    <s v="International"/>
    <s v="Express"/>
    <n v="187"/>
    <n v="864"/>
    <s v="0 Block of OFARRELL ST"/>
    <s v="200 Block of TURK ST"/>
  </r>
  <r>
    <n v="33"/>
    <s v="Jennifer"/>
    <x v="21"/>
    <s v="FELL ST / STEINER ST"/>
    <s v="MA"/>
    <n v="6522949251"/>
    <n v="749"/>
    <n v="749"/>
    <n v="3569"/>
    <x v="8"/>
    <s v="International"/>
    <s v="Express"/>
    <n v="262"/>
    <n v="875"/>
    <s v="0 Block of PAYSON ST"/>
    <s v="0 Block of POWELL ST"/>
  </r>
  <r>
    <n v="786"/>
    <s v="Jensen"/>
    <x v="17"/>
    <s v="MISSION ST / 16TH ST"/>
    <s v="CT"/>
    <n v="3669773727"/>
    <n v="304"/>
    <n v="304"/>
    <n v="5958"/>
    <x v="4"/>
    <s v="Domestic"/>
    <s v="Regular"/>
    <n v="540"/>
    <n v="1172"/>
    <s v="500 Block of STEVENSON ST"/>
    <s v="HYDE ST / TURK ST"/>
  </r>
  <r>
    <n v="811"/>
    <s v="Cristina"/>
    <x v="2"/>
    <s v="MISSION ST / FRANCIS ST"/>
    <s v="VA"/>
    <n v="3993420544"/>
    <n v="30"/>
    <n v="30"/>
    <n v="1275"/>
    <x v="5"/>
    <s v="Domestic"/>
    <s v="Regular"/>
    <n v="581"/>
    <n v="1422"/>
    <s v="CALIFORNIA ST / DAVIS ST"/>
    <s v="0 Block of STOCKTON ST"/>
  </r>
  <r>
    <n v="615"/>
    <s v="Annamaria"/>
    <x v="19"/>
    <s v="HYDE ST / GROVE ST"/>
    <s v="NC"/>
    <n v="5372626672"/>
    <n v="477"/>
    <n v="477"/>
    <n v="6357"/>
    <x v="5"/>
    <s v="International"/>
    <s v="Regular"/>
    <n v="840"/>
    <n v="1061"/>
    <s v="400 Block of LEAVENWORTH ST"/>
    <s v="NEWCOMB AV / 3RD ST"/>
  </r>
  <r>
    <n v="18"/>
    <s v="Jennie"/>
    <x v="5"/>
    <s v="2400 Block of SAN BRUNO AV"/>
    <s v="WA"/>
    <n v="8311555346"/>
    <n v="52"/>
    <n v="52"/>
    <n v="4551"/>
    <x v="7"/>
    <s v="Domestic"/>
    <s v="Express"/>
    <n v="873"/>
    <n v="1199"/>
    <s v="1000 Block of COLUMBUS AV"/>
    <s v="1400 Block of PHELPS ST"/>
  </r>
  <r>
    <n v="114"/>
    <s v="Eldon"/>
    <x v="3"/>
    <s v="200 Block of BATTERY ST"/>
    <s v="SC"/>
    <n v="7612488075"/>
    <n v="73"/>
    <n v="73"/>
    <n v="4252"/>
    <x v="2"/>
    <s v="Domestic"/>
    <s v="Express"/>
    <n v="315"/>
    <n v="937"/>
    <s v="800 Block of BRYANT ST"/>
    <s v="3800 Block of 24TH ST"/>
  </r>
  <r>
    <n v="340"/>
    <s v="Tammi"/>
    <x v="20"/>
    <s v="0 Block of CLARION AL"/>
    <s v="OH"/>
    <n v="6431033790"/>
    <n v="691"/>
    <n v="691"/>
    <n v="2096"/>
    <x v="6"/>
    <s v="Domestic"/>
    <s v="Regular"/>
    <n v="955"/>
    <n v="1369"/>
    <s v="5TH ST / MISSION ST"/>
    <s v="1500 Block of HAIGHT ST"/>
  </r>
  <r>
    <n v="649"/>
    <s v="Elise"/>
    <x v="1"/>
    <s v="FRANKLIN ST / IVY ST"/>
    <s v="ME"/>
    <n v="7665617991"/>
    <n v="786"/>
    <n v="786"/>
    <n v="5209"/>
    <x v="0"/>
    <s v="International"/>
    <s v="Express"/>
    <n v="372"/>
    <n v="679"/>
    <s v="3600 Block of SACRAMENTO ST"/>
    <s v="SCOTT ST / CHESTNUT ST"/>
  </r>
  <r>
    <n v="778"/>
    <s v="Twanna"/>
    <x v="0"/>
    <s v="4000 Block of 19TH AV"/>
    <s v="TX"/>
    <n v="4815198694"/>
    <n v="68"/>
    <n v="68"/>
    <n v="9271"/>
    <x v="10"/>
    <s v="Domestic"/>
    <s v="Express"/>
    <n v="182"/>
    <n v="726"/>
    <s v="1700 Block of FULTON ST"/>
    <s v="300 Block of HAIGHT ST"/>
  </r>
  <r>
    <n v="885"/>
    <s v="Dawn"/>
    <x v="11"/>
    <s v="0 Block of TAYLOR ST"/>
    <s v="NM"/>
    <n v="9875605267"/>
    <n v="630"/>
    <n v="630"/>
    <n v="6772"/>
    <x v="7"/>
    <s v="Domestic"/>
    <s v="Regular"/>
    <n v="868"/>
    <n v="1320"/>
    <s v="3300 Block of BALBOA ST"/>
    <s v="300 Block of ELLIS ST"/>
  </r>
  <r>
    <n v="69"/>
    <s v="Gael"/>
    <x v="0"/>
    <s v="26TH ST / TREAT AV"/>
    <s v="KY"/>
    <n v="5913610613"/>
    <n v="357"/>
    <n v="357"/>
    <n v="4628"/>
    <x v="0"/>
    <s v="International"/>
    <s v="Express"/>
    <n v="777"/>
    <n v="1113"/>
    <s v="200 Block of KING ST"/>
    <s v="0 Block of FUENTE AV"/>
  </r>
  <r>
    <n v="288"/>
    <s v="Joao"/>
    <x v="12"/>
    <s v="800 Block of SOUTH VAN NESS AV"/>
    <s v="HI"/>
    <n v="7009589164"/>
    <n v="455"/>
    <n v="455"/>
    <n v="3853"/>
    <x v="9"/>
    <s v="International"/>
    <s v="Regular"/>
    <n v="172"/>
    <n v="580"/>
    <s v="LASALLE AV / PHELPS ST"/>
    <s v="2000 Block of MISSION ST"/>
  </r>
  <r>
    <n v="898"/>
    <s v="Muriel"/>
    <x v="13"/>
    <s v="4300 Block of 25TH ST"/>
    <s v="KS"/>
    <n v="3097734889"/>
    <n v="947"/>
    <n v="947"/>
    <n v="515"/>
    <x v="5"/>
    <s v="International"/>
    <s v="Express"/>
    <n v="665"/>
    <n v="1257"/>
    <s v="3300 Block of 22ND ST"/>
    <s v="CALIFORNIA ST / POLK ST"/>
  </r>
  <r>
    <n v="473"/>
    <s v="Valeria"/>
    <x v="14"/>
    <s v="1900 Block of 14TH AV"/>
    <s v="KS"/>
    <n v="3349318383"/>
    <n v="589"/>
    <n v="589"/>
    <n v="7513"/>
    <x v="10"/>
    <s v="International"/>
    <s v="Express"/>
    <n v="516"/>
    <n v="1084"/>
    <s v="16TH ST / MISSOURI ST"/>
    <s v="200 Block of HARKNESS AV"/>
  </r>
  <r>
    <n v="23"/>
    <s v="Yasmeen"/>
    <x v="9"/>
    <s v="1200 Block of HOWARD ST"/>
    <s v="TX"/>
    <n v="2261795235"/>
    <n v="863"/>
    <n v="863"/>
    <n v="9030"/>
    <x v="8"/>
    <s v="International"/>
    <s v="Regular"/>
    <n v="412"/>
    <n v="872"/>
    <s v="WINSTON DR / 19TH AV"/>
    <s v="300 Block of BEALE ST"/>
  </r>
  <r>
    <n v="505"/>
    <s v="Cecilia"/>
    <x v="7"/>
    <s v="800 Block of BURNETT AV"/>
    <s v="PA"/>
    <n v="8692599127"/>
    <n v="668"/>
    <n v="668"/>
    <n v="2378"/>
    <x v="1"/>
    <s v="Domestic"/>
    <s v="Express"/>
    <n v="938"/>
    <n v="1067"/>
    <s v="2100 Block of 16TH AV"/>
    <s v="5TH ST / MARKET ST"/>
  </r>
  <r>
    <n v="401"/>
    <s v="Brent"/>
    <x v="2"/>
    <s v="1500 Block of UNION ST"/>
    <s v="NJ"/>
    <n v="3288511772"/>
    <n v="206"/>
    <n v="206"/>
    <n v="5894"/>
    <x v="1"/>
    <s v="International"/>
    <s v="Express"/>
    <n v="854"/>
    <n v="1251"/>
    <s v="1900 Block of WASHINGTON ST"/>
    <s v="CALIFORNIA ST / FILLMORE ST"/>
  </r>
  <r>
    <n v="988"/>
    <s v="Gray"/>
    <x v="8"/>
    <s v="2400 Block of CALIFORNIA ST"/>
    <s v="VT"/>
    <n v="9918649402"/>
    <n v="835"/>
    <n v="835"/>
    <n v="7587"/>
    <x v="1"/>
    <s v="International"/>
    <s v="Regular"/>
    <n v="638"/>
    <n v="1314"/>
    <s v="MARTIN LUTHER KING JR DR / 9TH AV"/>
    <s v="0 Block of TURK ST"/>
  </r>
  <r>
    <n v="493"/>
    <s v="Kenny"/>
    <x v="2"/>
    <s v="400 Block of 26TH AV"/>
    <s v="AL"/>
    <n v="5243247634"/>
    <n v="315"/>
    <n v="315"/>
    <n v="1424"/>
    <x v="4"/>
    <s v="Domestic"/>
    <s v="Express"/>
    <n v="230"/>
    <n v="638"/>
    <s v="3RD AV / BALBOA ST"/>
    <s v="400 Block of LAKESHORE DR"/>
  </r>
  <r>
    <n v="432"/>
    <s v="Jasmine"/>
    <x v="1"/>
    <s v="14TH ST / FOLSOM ST"/>
    <s v="SD"/>
    <n v="1058029786"/>
    <n v="553"/>
    <n v="553"/>
    <n v="5214"/>
    <x v="10"/>
    <s v="Domestic"/>
    <s v="Regular"/>
    <n v="245"/>
    <n v="611"/>
    <s v="3800 Block of MISSION ST"/>
    <s v="100 Block of PAGE ST"/>
  </r>
  <r>
    <n v="948"/>
    <s v="Kelly"/>
    <x v="1"/>
    <s v="COLUMBUS AV / GREEN ST"/>
    <s v="IL"/>
    <n v="2276744816"/>
    <n v="861"/>
    <n v="861"/>
    <n v="8249"/>
    <x v="1"/>
    <s v="International"/>
    <s v="Regular"/>
    <n v="916"/>
    <n v="1255"/>
    <s v="500 Block of JOHNFKENNEDY DR"/>
    <s v="VALLEJO ST / KEARNY ST"/>
  </r>
  <r>
    <n v="821"/>
    <s v="Alysha"/>
    <x v="12"/>
    <s v="1500 Block of SLOAT BL"/>
    <s v="IL"/>
    <n v="6595878396"/>
    <n v="279"/>
    <n v="279"/>
    <n v="3172"/>
    <x v="9"/>
    <s v="International"/>
    <s v="Regular"/>
    <n v="84"/>
    <n v="464"/>
    <s v="800 Block of MARKET ST"/>
    <s v="1500 Block of SLOAT BL"/>
  </r>
  <r>
    <n v="435"/>
    <s v="Rashawn"/>
    <x v="16"/>
    <s v="800 Block of BRYANT ST"/>
    <s v="CT"/>
    <n v="9703448223"/>
    <n v="75"/>
    <n v="75"/>
    <n v="5489"/>
    <x v="5"/>
    <s v="Domestic"/>
    <s v="Regular"/>
    <n v="869"/>
    <n v="1317"/>
    <s v="100 Block of POWELL ST"/>
    <s v="GOLDEN GATE AV / LEAVENWORTH ST"/>
  </r>
  <r>
    <n v="11"/>
    <s v="Rita"/>
    <x v="15"/>
    <s v="300 Block of GOLDEN GATE AV"/>
    <s v="WI"/>
    <n v="7945949825"/>
    <n v="895"/>
    <n v="895"/>
    <n v="2037"/>
    <x v="10"/>
    <s v="International"/>
    <s v="Express"/>
    <n v="271"/>
    <n v="704"/>
    <s v="500 Block of HOWARD ST"/>
    <s v="500 Block of JACKSON ST"/>
  </r>
  <r>
    <n v="204"/>
    <s v="Jaime"/>
    <x v="20"/>
    <s v="800 Block of BRYANT ST"/>
    <s v="TX"/>
    <n v="4209429743"/>
    <n v="866"/>
    <n v="866"/>
    <n v="2401"/>
    <x v="1"/>
    <s v="International"/>
    <s v="Regular"/>
    <n v="691"/>
    <n v="1260"/>
    <s v="0 Block of MYRTLE ST"/>
    <s v="2ND ST / TOWNSEND ST"/>
  </r>
  <r>
    <n v="332"/>
    <s v="Debora"/>
    <x v="6"/>
    <s v="800 Block of BRYANT ST"/>
    <s v="NM"/>
    <n v="9621041593"/>
    <n v="792"/>
    <n v="792"/>
    <n v="1303"/>
    <x v="10"/>
    <s v="Domestic"/>
    <s v="Regular"/>
    <n v="808"/>
    <n v="1257"/>
    <s v="900 Block of THE EMBARCADERO NORTH ST"/>
    <s v="2500 Block of OCTAVIA ST"/>
  </r>
  <r>
    <n v="179"/>
    <s v="Jan"/>
    <x v="11"/>
    <s v="0 Block of LATONA ST"/>
    <s v="TX"/>
    <n v="9768020592"/>
    <n v="191"/>
    <n v="191"/>
    <n v="6798"/>
    <x v="2"/>
    <s v="International"/>
    <s v="Express"/>
    <n v="997"/>
    <n v="1382"/>
    <s v="600 Block of GOETTINGEN ST"/>
    <s v="100 Block of 6TH ST"/>
  </r>
  <r>
    <n v="503"/>
    <s v="Van"/>
    <x v="20"/>
    <s v="3200 Block of 20TH AV"/>
    <s v="OR"/>
    <n v="1791431137"/>
    <n v="59"/>
    <n v="59"/>
    <n v="9917"/>
    <x v="9"/>
    <s v="International"/>
    <s v="Regular"/>
    <n v="329"/>
    <n v="977"/>
    <s v="1000 Block of SUTTER ST"/>
    <s v="800 Block of 3RD ST"/>
  </r>
  <r>
    <n v="431"/>
    <s v="Jalen"/>
    <x v="24"/>
    <s v="LARKIN ST / SUTTER ST"/>
    <s v="MA"/>
    <n v="7461936580"/>
    <n v="748"/>
    <n v="748"/>
    <n v="2969"/>
    <x v="2"/>
    <s v="Domestic"/>
    <s v="Regular"/>
    <n v="600"/>
    <n v="1048"/>
    <s v="100 Block of MONTGOMERY ST"/>
    <s v="600 Block of PRENTISS ST"/>
  </r>
  <r>
    <n v="865"/>
    <s v="Samual"/>
    <x v="20"/>
    <s v="0 Block of DUNCAN ST"/>
    <s v="MN"/>
    <n v="6828905297"/>
    <n v="693"/>
    <n v="693"/>
    <n v="8737"/>
    <x v="2"/>
    <s v="International"/>
    <s v="Express"/>
    <n v="715"/>
    <n v="1271"/>
    <s v="0 Block of POWELL ST"/>
    <s v="600 Block of VALENCIA ST"/>
  </r>
  <r>
    <n v="874"/>
    <s v="Holli"/>
    <x v="13"/>
    <s v="400 Block of GROVE ST"/>
    <s v="AL"/>
    <n v="2273691148"/>
    <n v="955"/>
    <n v="955"/>
    <n v="2104"/>
    <x v="2"/>
    <s v="International"/>
    <s v="Express"/>
    <n v="957"/>
    <n v="1007"/>
    <s v="BARTLETT ST / 21ST ST"/>
    <s v="FELL ST / POLK ST"/>
  </r>
  <r>
    <n v="513"/>
    <s v="Latasha"/>
    <x v="17"/>
    <s v="3200 Block of 20TH AV"/>
    <s v="NY"/>
    <n v="5144195389"/>
    <n v="538"/>
    <n v="538"/>
    <n v="1702"/>
    <x v="6"/>
    <s v="International"/>
    <s v="Express"/>
    <n v="484"/>
    <n v="863"/>
    <s v="700 Block of MARKET ST"/>
    <s v="700 Block of SWEENY ST"/>
  </r>
  <r>
    <n v="814"/>
    <s v="Alexia"/>
    <x v="26"/>
    <s v="2900 Block of 26TH ST"/>
    <s v="MO"/>
    <n v="7057705428"/>
    <n v="169"/>
    <n v="169"/>
    <n v="8933"/>
    <x v="3"/>
    <s v="International"/>
    <s v="Express"/>
    <n v="576"/>
    <n v="1077"/>
    <s v="0 Block of CAMERON WY"/>
    <s v="200 Block of DORE ST"/>
  </r>
  <r>
    <n v="236"/>
    <s v="Beth"/>
    <x v="19"/>
    <s v="1100 Block of FILLMORE ST"/>
    <s v="TX"/>
    <n v="2261152495"/>
    <n v="924"/>
    <n v="924"/>
    <n v="3624"/>
    <x v="9"/>
    <s v="International"/>
    <s v="Regular"/>
    <n v="606"/>
    <n v="1021"/>
    <s v="FILLMORE ST / OFARRELL ST"/>
    <s v="HAWTHORNE ST / HARRISON ST"/>
  </r>
  <r>
    <n v="957"/>
    <s v="Valencia"/>
    <x v="13"/>
    <s v="400 Block of EDDY ST"/>
    <s v="CA"/>
    <n v="1160558300"/>
    <n v="579"/>
    <n v="579"/>
    <n v="4892"/>
    <x v="2"/>
    <s v="Domestic"/>
    <s v="Express"/>
    <n v="913"/>
    <n v="1385"/>
    <s v="SUTTER ST / LAGUNA ST"/>
    <s v="SOUTH VAN NESS AV / 22ND ST"/>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1"/>
    <n v="1334"/>
    <s v="Arts and crafts"/>
    <x v="0"/>
    <s v="Express"/>
    <n v="947"/>
    <n v="1385"/>
    <s v="LARKIN ST / ELLIS ST"/>
    <s v="2700 Block of DIAMOND ST"/>
    <s v="DELIVERED"/>
    <d v="2010-02-13T00:00:00"/>
    <d v="2010-11-30T00:00:00"/>
    <n v="9"/>
  </r>
  <r>
    <n v="6"/>
    <n v="3917"/>
    <s v="Arts and crafts"/>
    <x v="0"/>
    <s v="Express"/>
    <n v="613"/>
    <n v="1256"/>
    <s v="800 Block of BRYANT ST"/>
    <s v="0 Block of 6TH ST"/>
    <s v="DELIVERED"/>
    <d v="1977-03-08T00:00:00"/>
    <d v="1977-11-08T00:00:00"/>
    <n v="8"/>
  </r>
  <r>
    <n v="12"/>
    <n v="6404"/>
    <s v="Construction"/>
    <x v="1"/>
    <s v="Regular"/>
    <n v="360"/>
    <n v="565"/>
    <s v="1800 Block of 8TH AV"/>
    <s v="JONES ST / GOLDEN GATE AV"/>
    <s v="NOT DELIVERED"/>
    <d v="2000-06-18T00:00:00"/>
    <m/>
    <s v="N/A"/>
  </r>
  <r>
    <n v="20"/>
    <n v="6759"/>
    <s v="Construction"/>
    <x v="1"/>
    <s v="Regular"/>
    <n v="630"/>
    <n v="1062"/>
    <s v="1600 Block of 39TH AV"/>
    <s v="PARNASSUS AV / CLAYTON ST"/>
    <s v="NOT DELIVERED"/>
    <d v="2017-09-29T00:00:00"/>
    <m/>
    <s v="N/A"/>
  </r>
  <r>
    <n v="25"/>
    <n v="1724"/>
    <s v="Home Furnishing"/>
    <x v="1"/>
    <s v="Express"/>
    <n v="431"/>
    <n v="702"/>
    <s v="4TH ST / HARRISON ST"/>
    <s v="600 Block of CLAY ST"/>
    <s v="DELIVERED"/>
    <d v="2004-05-29T00:00:00"/>
    <d v="2004-05-17T00:00:00"/>
    <s v="N/A"/>
  </r>
  <r>
    <n v="30"/>
    <n v="1275"/>
    <s v="Fashion"/>
    <x v="1"/>
    <s v="Regular"/>
    <n v="581"/>
    <n v="1422"/>
    <s v="CALIFORNIA ST / DAVIS ST"/>
    <s v="0 Block of STOCKTON ST"/>
    <s v="DELIVERED"/>
    <d v="2010-02-19T00:00:00"/>
    <d v="2010-03-09T00:00:00"/>
    <n v="0"/>
  </r>
  <r>
    <n v="32"/>
    <n v="9636"/>
    <s v="Arts and crafts"/>
    <x v="1"/>
    <s v="Express"/>
    <n v="478"/>
    <n v="705"/>
    <s v="1100 Block of OCEAN AV"/>
    <s v="900 Block of DEHARO ST"/>
    <s v="NOT DELIVERED"/>
    <d v="2004-08-30T00:00:00"/>
    <m/>
    <s v="N/A"/>
  </r>
  <r>
    <n v="33"/>
    <n v="1211"/>
    <s v="Industrial Equipments"/>
    <x v="1"/>
    <s v="Express"/>
    <n v="577"/>
    <n v="1312"/>
    <s v="0 Block of CUMBERLAND ST"/>
    <s v="200 Block of POPLAR ST"/>
    <s v="NOT DELIVERED"/>
    <d v="1988-04-05T00:00:00"/>
    <m/>
    <s v="N/A"/>
  </r>
  <r>
    <n v="40"/>
    <n v="805"/>
    <s v="Arts and crafts"/>
    <x v="1"/>
    <s v="Regular"/>
    <n v="483"/>
    <n v="648"/>
    <s v="0 Block of TURK ST"/>
    <s v="900 Block of CAPITOL AV"/>
    <s v="NOT DELIVERED"/>
    <d v="1980-05-03T00:00:00"/>
    <m/>
    <s v="N/A"/>
  </r>
  <r>
    <n v="42"/>
    <n v="2121"/>
    <s v="Arts and crafts"/>
    <x v="1"/>
    <s v="Regular"/>
    <n v="987"/>
    <n v="1134"/>
    <s v="MINNA ST / 5TH ST"/>
    <s v="MARKET ST / 5TH ST"/>
    <s v="DELIVERED"/>
    <d v="1979-01-20T00:00:00"/>
    <d v="1979-09-12T00:00:00"/>
    <n v="7"/>
  </r>
  <r>
    <n v="45"/>
    <n v="9177"/>
    <s v="Healthcare"/>
    <x v="1"/>
    <s v="Express"/>
    <n v="889"/>
    <n v="1050"/>
    <s v="20TH ST / KANSAS ST"/>
    <s v="JEFFERSON ST / TAYLOR ST"/>
    <s v="DELIVERED"/>
    <d v="1996-03-03T00:00:00"/>
    <d v="1996-05-01T00:00:00"/>
    <n v="1"/>
  </r>
  <r>
    <n v="52"/>
    <n v="4551"/>
    <s v="Hazardous Goods"/>
    <x v="1"/>
    <s v="Express"/>
    <n v="873"/>
    <n v="1199"/>
    <s v="1000 Block of COLUMBUS AV"/>
    <s v="1400 Block of PHELPS ST"/>
    <s v="NOT DELIVERED"/>
    <d v="2016-05-20T00:00:00"/>
    <m/>
    <s v="N/A"/>
  </r>
  <r>
    <n v="57"/>
    <n v="7253"/>
    <s v="Construction"/>
    <x v="1"/>
    <s v="Regular"/>
    <n v="753"/>
    <n v="1027"/>
    <s v="2900 Block of TURK ST"/>
    <s v="300 Block of DEMONTFORT AV"/>
    <s v="DELIVERED"/>
    <d v="2004-03-18T00:00:00"/>
    <d v="2004-03-02T00:00:00"/>
    <s v="N/A"/>
  </r>
  <r>
    <n v="59"/>
    <n v="9917"/>
    <s v="Construction"/>
    <x v="0"/>
    <s v="Regular"/>
    <n v="329"/>
    <n v="977"/>
    <s v="1000 Block of SUTTER ST"/>
    <s v="800 Block of 3RD ST"/>
    <s v="NOT DELIVERED"/>
    <d v="1984-04-02T00:00:00"/>
    <m/>
    <s v="N/A"/>
  </r>
  <r>
    <n v="68"/>
    <n v="9271"/>
    <s v="Arts and crafts"/>
    <x v="1"/>
    <s v="Express"/>
    <n v="182"/>
    <n v="726"/>
    <s v="1700 Block of FULTON ST"/>
    <s v="300 Block of HAIGHT ST"/>
    <s v="NOT DELIVERED"/>
    <d v="2004-07-30T00:00:00"/>
    <m/>
    <s v="N/A"/>
  </r>
  <r>
    <n v="69"/>
    <n v="1087"/>
    <s v="Healthcare"/>
    <x v="1"/>
    <s v="Regular"/>
    <n v="367"/>
    <n v="740"/>
    <s v="2000 Block of MISSION ST"/>
    <s v="2400 Block of SAN BRUNO AV"/>
    <s v="DELIVERED"/>
    <d v="2018-03-14T00:00:00"/>
    <d v="2018-08-30T00:00:00"/>
    <n v="5"/>
  </r>
  <r>
    <n v="73"/>
    <n v="4252"/>
    <s v="Home Furnishing"/>
    <x v="1"/>
    <s v="Express"/>
    <n v="315"/>
    <n v="937"/>
    <s v="800 Block of BRYANT ST"/>
    <s v="3800 Block of 24TH ST"/>
    <s v="NOT DELIVERED"/>
    <d v="1993-03-06T00:00:00"/>
    <m/>
    <s v="N/A"/>
  </r>
  <r>
    <n v="75"/>
    <n v="5489"/>
    <s v="Fashion"/>
    <x v="1"/>
    <s v="Regular"/>
    <n v="869"/>
    <n v="1317"/>
    <s v="100 Block of POWELL ST"/>
    <s v="GOLDEN GATE AV / LEAVENWORTH ST"/>
    <s v="DELIVERED"/>
    <d v="2002-05-28T00:00:00"/>
    <d v="2002-09-08T00:00:00"/>
    <n v="3"/>
  </r>
  <r>
    <n v="82"/>
    <n v="3132"/>
    <s v="Luggage"/>
    <x v="0"/>
    <s v="Express"/>
    <n v="121"/>
    <n v="557"/>
    <s v="NATOMA ST / 2ND ST"/>
    <s v="3500 Block of MISSION ST"/>
    <s v="NOT DELIVERED"/>
    <d v="1997-05-29T00:00:00"/>
    <m/>
    <s v="N/A"/>
  </r>
  <r>
    <n v="95"/>
    <n v="6546"/>
    <s v="Electronics"/>
    <x v="1"/>
    <s v="Regular"/>
    <n v="660"/>
    <n v="1208"/>
    <s v="0 Block of BROOKDALE AV"/>
    <s v="1300 Block of EGBERT AV"/>
    <s v="NOT DELIVERED"/>
    <d v="2013-04-11T00:00:00"/>
    <m/>
    <s v="N/A"/>
  </r>
  <r>
    <n v="97"/>
    <n v="9423"/>
    <s v="Construction"/>
    <x v="1"/>
    <s v="Express"/>
    <n v="603"/>
    <n v="1167"/>
    <s v="0 Block of STEINER ST"/>
    <s v="1100 Block of FRANCISCO ST"/>
    <s v="NOT DELIVERED"/>
    <d v="2011-05-25T00:00:00"/>
    <m/>
    <s v="N/A"/>
  </r>
  <r>
    <n v="105"/>
    <n v="8808"/>
    <s v="Industrial Equipments"/>
    <x v="1"/>
    <s v="Regular"/>
    <n v="949"/>
    <n v="1419"/>
    <s v="KEITH ST / THOMAS AV"/>
    <s v="100 Block of CAPP ST"/>
    <s v="NOT DELIVERED"/>
    <d v="1997-08-27T00:00:00"/>
    <m/>
    <s v="N/A"/>
  </r>
  <r>
    <n v="109"/>
    <n v="6787"/>
    <s v="Luggage"/>
    <x v="1"/>
    <s v="Express"/>
    <n v="715"/>
    <n v="1185"/>
    <s v="2000 Block of MISSION ST"/>
    <s v="500 Block of 39TH AV"/>
    <s v="NOT DELIVERED"/>
    <d v="2014-05-18T00:00:00"/>
    <m/>
    <s v="N/A"/>
  </r>
  <r>
    <n v="127"/>
    <n v="9645"/>
    <s v="Luggage"/>
    <x v="0"/>
    <s v="Express"/>
    <n v="916"/>
    <n v="1143"/>
    <s v="300 Block of SALINAS AV"/>
    <s v="1900 Block of FILLMORE ST"/>
    <s v="DELIVERED"/>
    <d v="2006-01-08T00:00:00"/>
    <d v="2006-01-09T00:00:00"/>
    <n v="0"/>
  </r>
  <r>
    <n v="128"/>
    <n v="8786"/>
    <s v="Arts and crafts"/>
    <x v="0"/>
    <s v="Express"/>
    <n v="718"/>
    <n v="1486"/>
    <s v="0 Block of 7TH ST"/>
    <s v="300 Block of 10TH ST"/>
    <s v="NOT DELIVERED"/>
    <d v="1992-03-22T00:00:00"/>
    <m/>
    <s v="N/A"/>
  </r>
  <r>
    <n v="129"/>
    <n v="7633"/>
    <s v="Food and Beverages"/>
    <x v="1"/>
    <s v="Regular"/>
    <n v="379"/>
    <n v="590"/>
    <s v="700 Block of VANNESS AV"/>
    <s v="500 Block of LEAVENWORTH ST"/>
    <s v="DELIVERED"/>
    <d v="1971-04-23T00:00:00"/>
    <d v="1971-11-01T00:00:00"/>
    <n v="6"/>
  </r>
  <r>
    <n v="135"/>
    <n v="8894"/>
    <s v="Construction"/>
    <x v="1"/>
    <s v="Express"/>
    <n v="901"/>
    <n v="1393"/>
    <s v="WASHINGTON ST / DRUMM ST"/>
    <s v="1200 Block of PINE ST"/>
    <s v="NOT DELIVERED"/>
    <d v="2004-09-10T00:00:00"/>
    <m/>
    <s v="N/A"/>
  </r>
  <r>
    <n v="138"/>
    <n v="3089"/>
    <s v="Home Furnishing"/>
    <x v="1"/>
    <s v="Regular"/>
    <n v="382"/>
    <n v="714"/>
    <s v="200 Block of 2ND ST"/>
    <s v="0 Block of THRIFT ST"/>
    <s v="NOT DELIVERED"/>
    <d v="2008-02-22T00:00:00"/>
    <m/>
    <s v="N/A"/>
  </r>
  <r>
    <n v="140"/>
    <n v="308"/>
    <s v="Luggage"/>
    <x v="0"/>
    <s v="Regular"/>
    <n v="226"/>
    <n v="970"/>
    <s v="100 Block of FONT BL"/>
    <s v="1000 Block of KEY AV"/>
    <s v="DELIVERED"/>
    <d v="2006-06-10T00:00:00"/>
    <d v="2006-07-17T00:00:00"/>
    <n v="1"/>
  </r>
  <r>
    <n v="142"/>
    <n v="3095"/>
    <s v="Arts and crafts"/>
    <x v="1"/>
    <s v="Express"/>
    <n v="550"/>
    <n v="1171"/>
    <s v="400 Block of TURK ST"/>
    <s v="MADRID ST / RUSSIA AV"/>
    <s v="NOT DELIVERED"/>
    <d v="1983-08-21T00:00:00"/>
    <m/>
    <s v="N/A"/>
  </r>
  <r>
    <n v="147"/>
    <n v="207"/>
    <s v="Industrial Equipments"/>
    <x v="1"/>
    <s v="Express"/>
    <n v="369"/>
    <n v="646"/>
    <s v="300 Block of ATHENS ST"/>
    <s v="1400 Block of CLAY ST"/>
    <s v="DELIVERED"/>
    <d v="2005-03-20T00:00:00"/>
    <d v="2005-09-15T00:00:00"/>
    <n v="5"/>
  </r>
  <r>
    <n v="155"/>
    <n v="1897"/>
    <s v="Hazardous Goods"/>
    <x v="1"/>
    <s v="Express"/>
    <n v="52"/>
    <n v="293"/>
    <s v="800 Block of BRYANT ST"/>
    <s v="600 Block of VALENCIA ST"/>
    <s v="NOT DELIVERED"/>
    <d v="2003-09-23T00:00:00"/>
    <m/>
    <s v="N/A"/>
  </r>
  <r>
    <n v="158"/>
    <n v="2220"/>
    <s v="Healthcare"/>
    <x v="1"/>
    <s v="Express"/>
    <n v="479"/>
    <n v="861"/>
    <s v="800 Block of BRYANT ST"/>
    <s v="500 Block of FREDERICK ST"/>
    <s v="DELIVERED"/>
    <d v="1976-03-31T00:00:00"/>
    <d v="1976-06-30T00:00:00"/>
    <n v="2"/>
  </r>
  <r>
    <n v="162"/>
    <n v="6717"/>
    <s v="Arts and crafts"/>
    <x v="1"/>
    <s v="Express"/>
    <n v="209"/>
    <n v="665"/>
    <s v="500 Block of VALENCIA ST"/>
    <s v="6TH ST / STEVENSON ST"/>
    <s v="DELIVERED"/>
    <d v="1982-06-10T00:00:00"/>
    <d v="1982-10-29T00:00:00"/>
    <n v="4"/>
  </r>
  <r>
    <n v="164"/>
    <n v="2332"/>
    <s v="Hazardous Goods"/>
    <x v="0"/>
    <s v="Express"/>
    <n v="457"/>
    <n v="855"/>
    <s v="100 Block of NEWMONTGOMERY ST"/>
    <s v="600 Block of SOUTH VAN NESS AV"/>
    <s v="NOT DELIVERED"/>
    <d v="1976-04-29T00:00:00"/>
    <m/>
    <s v="N/A"/>
  </r>
  <r>
    <n v="165"/>
    <n v="5543"/>
    <s v="Industrial Equipments"/>
    <x v="1"/>
    <s v="Regular"/>
    <n v="347"/>
    <n v="786"/>
    <s v="1100 Block of FRANCISCO ST"/>
    <s v="1000 Block of MARKET ST"/>
    <s v="NOT DELIVERED"/>
    <d v="1979-07-03T00:00:00"/>
    <m/>
    <s v="N/A"/>
  </r>
  <r>
    <n v="168"/>
    <n v="9934"/>
    <s v="Arts and crafts"/>
    <x v="1"/>
    <s v="Regular"/>
    <n v="26"/>
    <n v="47"/>
    <s v="DIVISADERO ST / JACKSON ST"/>
    <s v="0 Block of DESOTO ST"/>
    <s v="DELIVERED"/>
    <d v="1997-01-05T00:00:00"/>
    <d v="1997-06-12T00:00:00"/>
    <n v="5"/>
  </r>
  <r>
    <n v="169"/>
    <n v="8933"/>
    <s v="Electronics"/>
    <x v="0"/>
    <s v="Express"/>
    <n v="576"/>
    <n v="1077"/>
    <s v="0 Block of CAMERON WY"/>
    <s v="200 Block of DORE ST"/>
    <s v="DELIVERED"/>
    <d v="2017-03-17T00:00:00"/>
    <d v="2017-08-24T00:00:00"/>
    <n v="5"/>
  </r>
  <r>
    <n v="172"/>
    <n v="3140"/>
    <s v="Food and Beverages"/>
    <x v="0"/>
    <s v="Express"/>
    <n v="726"/>
    <n v="1381"/>
    <s v="0 Block of HARRISON ST"/>
    <s v="1200 Block of GOLDEN GATE AV"/>
    <s v="DELIVERED"/>
    <d v="2004-10-29T00:00:00"/>
    <d v="2004-10-26T00:00:00"/>
    <s v="N/A"/>
  </r>
  <r>
    <n v="178"/>
    <n v="2593"/>
    <s v="Construction"/>
    <x v="0"/>
    <s v="Express"/>
    <n v="745"/>
    <n v="1383"/>
    <s v="3100 Block of 23RD ST"/>
    <s v="GEARY ST / POWELL ST"/>
    <s v="DELIVERED"/>
    <d v="2009-01-01T00:00:00"/>
    <d v="2009-01-26T00:00:00"/>
    <n v="0"/>
  </r>
  <r>
    <n v="180"/>
    <n v="519"/>
    <s v="Luggage"/>
    <x v="1"/>
    <s v="Regular"/>
    <n v="588"/>
    <n v="1182"/>
    <s v="POWELL ST / GEARY ST"/>
    <s v="3RD ST / PALOU AV"/>
    <s v="NOT DELIVERED"/>
    <d v="1975-04-01T00:00:00"/>
    <m/>
    <s v="N/A"/>
  </r>
  <r>
    <n v="191"/>
    <n v="6798"/>
    <s v="Home Furnishing"/>
    <x v="0"/>
    <s v="Express"/>
    <n v="997"/>
    <n v="1382"/>
    <s v="600 Block of GOETTINGEN ST"/>
    <s v="100 Block of 6TH ST"/>
    <s v="DELIVERED"/>
    <d v="1989-01-03T00:00:00"/>
    <d v="1989-10-17T00:00:00"/>
    <n v="9"/>
  </r>
  <r>
    <n v="197"/>
    <n v="4142"/>
    <s v="Food and Beverages"/>
    <x v="1"/>
    <s v="Express"/>
    <n v="98"/>
    <n v="360"/>
    <s v="300 Block of BUCHANAN ST"/>
    <s v="2800 Block of BRYANT ST"/>
    <s v="DELIVERED"/>
    <d v="1989-03-29T00:00:00"/>
    <d v="1989-08-23T00:00:00"/>
    <n v="4"/>
  </r>
  <r>
    <n v="199"/>
    <n v="2620"/>
    <s v="Electronics"/>
    <x v="1"/>
    <s v="Regular"/>
    <n v="829"/>
    <n v="1145"/>
    <s v="500 Block of TUNNEL AV"/>
    <s v="1600 Block of TURK ST"/>
    <s v="NOT DELIVERED"/>
    <d v="2007-07-27T00:00:00"/>
    <m/>
    <s v="N/A"/>
  </r>
  <r>
    <n v="201"/>
    <n v="8703"/>
    <s v="Home Furnishing"/>
    <x v="1"/>
    <s v="Regular"/>
    <n v="482"/>
    <n v="850"/>
    <s v="4000 Block of 18TH ST"/>
    <s v="500 Block of ELLIS ST"/>
    <s v="NOT DELIVERED"/>
    <d v="1982-12-02T00:00:00"/>
    <m/>
    <s v="N/A"/>
  </r>
  <r>
    <n v="202"/>
    <n v="9807"/>
    <s v="Home Furnishing"/>
    <x v="0"/>
    <s v="Express"/>
    <n v="871"/>
    <n v="1274"/>
    <s v="200 Block of HAHN ST"/>
    <s v="600 Block of VALENCIA ST"/>
    <s v="DELIVERED"/>
    <d v="2001-01-27T00:00:00"/>
    <d v="2001-08-03T00:00:00"/>
    <n v="6"/>
  </r>
  <r>
    <n v="206"/>
    <n v="5894"/>
    <s v="Luggage"/>
    <x v="0"/>
    <s v="Express"/>
    <n v="854"/>
    <n v="1251"/>
    <s v="1900 Block of WASHINGTON ST"/>
    <s v="CALIFORNIA ST / FILLMORE ST"/>
    <s v="NOT DELIVERED"/>
    <d v="2012-06-25T00:00:00"/>
    <m/>
    <s v="N/A"/>
  </r>
  <r>
    <n v="210"/>
    <n v="4732"/>
    <s v="Home Furnishing"/>
    <x v="0"/>
    <s v="Express"/>
    <n v="591"/>
    <n v="1433"/>
    <s v="300 Block of COLLINGWOOD ST"/>
    <s v="900 Block of MARKET ST"/>
    <s v="NOT DELIVERED"/>
    <d v="2005-10-23T00:00:00"/>
    <m/>
    <s v="N/A"/>
  </r>
  <r>
    <n v="211"/>
    <n v="6225"/>
    <s v="Electronics"/>
    <x v="1"/>
    <s v="Express"/>
    <n v="912"/>
    <n v="1220"/>
    <s v="FREMONT ST / HARRISON ST"/>
    <s v="0 Block of CRESTLAKE DR"/>
    <s v="DELIVERED"/>
    <d v="2006-03-17T00:00:00"/>
    <d v="2006-12-23T00:00:00"/>
    <n v="9"/>
  </r>
  <r>
    <n v="214"/>
    <n v="4060"/>
    <s v="Food and Beverages"/>
    <x v="0"/>
    <s v="Regular"/>
    <n v="442"/>
    <n v="713"/>
    <s v="2500 Block of MISSION ST"/>
    <s v="2600 Block of 34TH AV"/>
    <s v="DELIVERED"/>
    <d v="1987-03-06T00:00:00"/>
    <d v="1987-08-09T00:00:00"/>
    <n v="5"/>
  </r>
  <r>
    <n v="215"/>
    <n v="7773"/>
    <s v="Electronics"/>
    <x v="1"/>
    <s v="Express"/>
    <n v="812"/>
    <n v="1161"/>
    <s v="1500 Block of POLK ST"/>
    <s v="600 Block of KANSAS ST"/>
    <s v="DELIVERED"/>
    <d v="1985-01-10T00:00:00"/>
    <d v="1985-01-31T00:00:00"/>
    <n v="0"/>
  </r>
  <r>
    <n v="227"/>
    <n v="4527"/>
    <s v="Industrial Equipments"/>
    <x v="0"/>
    <s v="Regular"/>
    <n v="477"/>
    <n v="564"/>
    <s v="POLK ST / BEACH ST"/>
    <s v="700 Block of LARKIN ST"/>
    <s v="DELIVERED"/>
    <d v="2002-01-25T00:00:00"/>
    <d v="2002-01-05T00:00:00"/>
    <s v="N/A"/>
  </r>
  <r>
    <n v="228"/>
    <n v="1164"/>
    <s v="Electronics"/>
    <x v="1"/>
    <s v="Regular"/>
    <n v="269"/>
    <n v="902"/>
    <s v="800 Block of BRYANT ST"/>
    <s v="100 Block of SPEAR ST"/>
    <s v="DELIVERED"/>
    <d v="1994-03-30T00:00:00"/>
    <d v="1994-04-09T00:00:00"/>
    <n v="0"/>
  </r>
  <r>
    <n v="242"/>
    <n v="4852"/>
    <s v="Construction"/>
    <x v="1"/>
    <s v="Regular"/>
    <n v="959"/>
    <n v="1253"/>
    <s v="600 Block of FRANCISCO ST"/>
    <s v="FELL ST / MASONIC AV"/>
    <s v="NOT DELIVERED"/>
    <d v="1996-12-09T00:00:00"/>
    <m/>
    <s v="N/A"/>
  </r>
  <r>
    <n v="246"/>
    <n v="3622"/>
    <s v="Automotive"/>
    <x v="0"/>
    <s v="Express"/>
    <n v="379"/>
    <n v="963"/>
    <s v="800 Block of 47TH AV"/>
    <s v="0 Block of LURLINE ST"/>
    <s v="DELIVERED"/>
    <d v="2019-03-03T00:00:00"/>
    <d v="2019-03-01T00:00:00"/>
    <s v="N/A"/>
  </r>
  <r>
    <n v="250"/>
    <n v="1215"/>
    <s v="Construction"/>
    <x v="0"/>
    <s v="Express"/>
    <n v="773"/>
    <n v="1225"/>
    <s v="1200 Block of POLK ST"/>
    <s v="1200 Block of MARKET ST"/>
    <s v="DELIVERED"/>
    <d v="2006-09-18T00:00:00"/>
    <d v="2006-10-22T00:00:00"/>
    <n v="1"/>
  </r>
  <r>
    <n v="251"/>
    <n v="2183"/>
    <s v="Food and Beverages"/>
    <x v="0"/>
    <s v="Regular"/>
    <n v="422"/>
    <n v="651"/>
    <s v="1700 Block of NEWCOMB AV"/>
    <s v="1500 Block of LASALLE AV"/>
    <s v="DELIVERED"/>
    <d v="2003-10-25T00:00:00"/>
    <d v="2003-12-02T00:00:00"/>
    <n v="1"/>
  </r>
  <r>
    <n v="261"/>
    <n v="2216"/>
    <s v="Luggage"/>
    <x v="1"/>
    <s v="Express"/>
    <n v="994"/>
    <n v="1020"/>
    <s v="BARTLETT ST / 23RD ST"/>
    <s v="500 Block of HAIGHT ST"/>
    <s v="NOT DELIVERED"/>
    <d v="1993-08-14T00:00:00"/>
    <m/>
    <s v="N/A"/>
  </r>
  <r>
    <n v="279"/>
    <n v="3172"/>
    <s v="Construction"/>
    <x v="0"/>
    <s v="Regular"/>
    <n v="84"/>
    <n v="464"/>
    <s v="800 Block of MARKET ST"/>
    <s v="1500 Block of SLOAT BL"/>
    <s v="NOT DELIVERED"/>
    <d v="2016-03-18T00:00:00"/>
    <m/>
    <s v="N/A"/>
  </r>
  <r>
    <n v="284"/>
    <n v="249"/>
    <s v="Hazardous Goods"/>
    <x v="0"/>
    <s v="Express"/>
    <n v="145"/>
    <n v="814"/>
    <s v="1800 Block of KIRKHAM ST"/>
    <s v="800 Block of BRYANT ST"/>
    <s v="DELIVERED"/>
    <d v="1982-02-06T00:00:00"/>
    <d v="1982-03-08T00:00:00"/>
    <n v="1"/>
  </r>
  <r>
    <n v="286"/>
    <n v="5387"/>
    <s v="Electronics"/>
    <x v="1"/>
    <s v="Regular"/>
    <n v="193"/>
    <n v="817"/>
    <s v="100 Block of STEUART ST"/>
    <s v="900 Block of VALENCIA ST"/>
    <s v="DELIVERED"/>
    <d v="2005-06-06T00:00:00"/>
    <d v="2005-09-15T00:00:00"/>
    <n v="3"/>
  </r>
  <r>
    <n v="298"/>
    <n v="7764"/>
    <s v="Hazardous Goods"/>
    <x v="0"/>
    <s v="Regular"/>
    <n v="717"/>
    <n v="1297"/>
    <s v="200 Block of 11TH AV"/>
    <s v="400 Block of TURK ST"/>
    <s v="NOT DELIVERED"/>
    <d v="1979-05-13T00:00:00"/>
    <m/>
    <s v="N/A"/>
  </r>
  <r>
    <n v="304"/>
    <n v="5958"/>
    <s v="Food and Beverages"/>
    <x v="1"/>
    <s v="Regular"/>
    <n v="540"/>
    <n v="1172"/>
    <s v="500 Block of STEVENSON ST"/>
    <s v="HYDE ST / TURK ST"/>
    <s v="DELIVERED"/>
    <d v="2004-03-20T00:00:00"/>
    <d v="2004-09-25T00:00:00"/>
    <n v="6"/>
  </r>
  <r>
    <n v="305"/>
    <n v="1748"/>
    <s v="Automotive"/>
    <x v="1"/>
    <s v="Express"/>
    <n v="954"/>
    <n v="1473"/>
    <s v="0 Block of DORE ST"/>
    <s v="100 Block of TURK ST"/>
    <s v="DELIVERED"/>
    <d v="1992-08-11T00:00:00"/>
    <d v="1992-11-01T00:00:00"/>
    <n v="2"/>
  </r>
  <r>
    <n v="306"/>
    <n v="1201"/>
    <s v="Hazardous Goods"/>
    <x v="1"/>
    <s v="Regular"/>
    <n v="654"/>
    <n v="1150"/>
    <s v="100 Block of LEAVENWORTH ST"/>
    <s v="100 Block of PERSIA AV"/>
    <s v="DELIVERED"/>
    <d v="1983-01-28T00:00:00"/>
    <d v="1983-07-22T00:00:00"/>
    <n v="5"/>
  </r>
  <r>
    <n v="308"/>
    <n v="4920"/>
    <s v="Electronics"/>
    <x v="1"/>
    <s v="Express"/>
    <n v="438"/>
    <n v="656"/>
    <s v="LYON ST / OFARRELL ST"/>
    <s v="1200 Block of NOE ST"/>
    <s v="NOT DELIVERED"/>
    <d v="1979-01-28T00:00:00"/>
    <m/>
    <s v="N/A"/>
  </r>
  <r>
    <n v="315"/>
    <n v="1424"/>
    <s v="Food and Beverages"/>
    <x v="1"/>
    <s v="Express"/>
    <n v="230"/>
    <n v="638"/>
    <s v="3RD AV / BALBOA ST"/>
    <s v="400 Block of LAKESHORE DR"/>
    <s v="NOT DELIVERED"/>
    <d v="1995-11-26T00:00:00"/>
    <m/>
    <s v="N/A"/>
  </r>
  <r>
    <n v="328"/>
    <n v="6153"/>
    <s v="Healthcare"/>
    <x v="1"/>
    <s v="Express"/>
    <n v="710"/>
    <n v="1066"/>
    <s v="900 Block of ELLSWORTH ST"/>
    <s v="400 Block of 28TH ST"/>
    <s v="DELIVERED"/>
    <d v="1997-01-20T00:00:00"/>
    <d v="1997-09-08T00:00:00"/>
    <n v="7"/>
  </r>
  <r>
    <n v="330"/>
    <n v="2182"/>
    <s v="Home Furnishing"/>
    <x v="1"/>
    <s v="Express"/>
    <n v="275"/>
    <n v="653"/>
    <s v="2300 Block of 25TH AV"/>
    <s v="HOLLYPARK CR / MURRAY ST"/>
    <s v="NOT DELIVERED"/>
    <d v="2012-02-08T00:00:00"/>
    <m/>
    <s v="N/A"/>
  </r>
  <r>
    <n v="332"/>
    <n v="2656"/>
    <s v="Luggage"/>
    <x v="0"/>
    <s v="Regular"/>
    <n v="45"/>
    <n v="39"/>
    <s v="100 Block of UPPER TR"/>
    <s v="POST ST / HYDE ST"/>
    <s v="NOT DELIVERED"/>
    <d v="2008-09-14T00:00:00"/>
    <m/>
    <s v="N/A"/>
  </r>
  <r>
    <n v="333"/>
    <n v="2208"/>
    <s v="Luggage"/>
    <x v="1"/>
    <s v="Regular"/>
    <n v="812"/>
    <n v="1104"/>
    <s v="1800 Block of DONNER AV"/>
    <s v="19TH AV / LINCOLN WY"/>
    <s v="DELIVERED"/>
    <d v="2013-01-12T00:00:00"/>
    <d v="2013-08-11T00:00:00"/>
    <n v="6"/>
  </r>
  <r>
    <n v="336"/>
    <n v="693"/>
    <s v="Construction"/>
    <x v="0"/>
    <s v="Express"/>
    <n v="996"/>
    <n v="1168"/>
    <s v="800 Block of BRYANT ST"/>
    <s v="3300 Block of MISSION ST"/>
    <s v="NOT DELIVERED"/>
    <d v="1972-10-09T00:00:00"/>
    <m/>
    <s v="N/A"/>
  </r>
  <r>
    <n v="337"/>
    <n v="4988"/>
    <s v="Electronics"/>
    <x v="1"/>
    <s v="Express"/>
    <n v="305"/>
    <n v="834"/>
    <s v="1300 Block of CALIFORNIA ST"/>
    <s v="0 Block of RAUSCH ST"/>
    <s v="NOT DELIVERED"/>
    <d v="1976-05-11T00:00:00"/>
    <m/>
    <s v="N/A"/>
  </r>
  <r>
    <n v="340"/>
    <n v="7316"/>
    <s v="Fashion"/>
    <x v="0"/>
    <s v="Express"/>
    <n v="905"/>
    <n v="1392"/>
    <s v="700 Block of 3RD ST"/>
    <s v="FRANCISCO ST / JONES ST"/>
    <s v="NOT DELIVERED"/>
    <d v="1981-11-03T00:00:00"/>
    <m/>
    <s v="N/A"/>
  </r>
  <r>
    <n v="346"/>
    <n v="8103"/>
    <s v="Industrial Equipments"/>
    <x v="0"/>
    <s v="Express"/>
    <n v="182"/>
    <n v="850"/>
    <s v="BLAKE ST / GEARY BL"/>
    <s v="BROADWAY ST / COLUMBUS AV"/>
    <s v="DELIVERED"/>
    <d v="2007-06-05T00:00:00"/>
    <d v="2007-07-12T00:00:00"/>
    <n v="1"/>
  </r>
  <r>
    <n v="351"/>
    <n v="2972"/>
    <s v="Industrial Equipments"/>
    <x v="1"/>
    <s v="Regular"/>
    <n v="776"/>
    <n v="1053"/>
    <s v="15TH ST / SANCHEZ ST"/>
    <s v="1700 Block of FULTON ST"/>
    <s v="DELIVERED"/>
    <d v="1977-01-03T00:00:00"/>
    <d v="1977-07-06T00:00:00"/>
    <n v="6"/>
  </r>
  <r>
    <n v="353"/>
    <n v="6767"/>
    <s v="Fashion"/>
    <x v="1"/>
    <s v="Express"/>
    <n v="84"/>
    <n v="354"/>
    <s v="HARRISON ST / 11TH ST"/>
    <s v="BROADWAY ST / KEARNY ST"/>
    <s v="DELIVERED"/>
    <d v="2012-08-02T00:00:00"/>
    <d v="2012-10-04T00:00:00"/>
    <n v="2"/>
  </r>
  <r>
    <n v="357"/>
    <n v="4628"/>
    <s v="Healthcare"/>
    <x v="0"/>
    <s v="Express"/>
    <n v="777"/>
    <n v="1113"/>
    <s v="200 Block of KING ST"/>
    <s v="0 Block of FUENTE AV"/>
    <s v="NOT DELIVERED"/>
    <d v="1990-10-11T00:00:00"/>
    <m/>
    <s v="N/A"/>
  </r>
  <r>
    <n v="364"/>
    <n v="4094"/>
    <s v="Automotive"/>
    <x v="0"/>
    <s v="Express"/>
    <n v="957"/>
    <n v="1182"/>
    <s v="200 Block of SCOTT ST"/>
    <s v="2600 Block of MISSION ST"/>
    <s v="NOT DELIVERED"/>
    <d v="2012-03-03T00:00:00"/>
    <m/>
    <s v="N/A"/>
  </r>
  <r>
    <n v="366"/>
    <n v="7540"/>
    <s v="Fashion"/>
    <x v="0"/>
    <s v="Regular"/>
    <n v="679"/>
    <n v="1015"/>
    <s v="1700 Block of SUNNYDALE AV"/>
    <s v="400 Block of BAKER ST"/>
    <s v="DELIVERED"/>
    <d v="1980-03-01T00:00:00"/>
    <d v="1980-03-16T00:00:00"/>
    <n v="0"/>
  </r>
  <r>
    <n v="371"/>
    <n v="7771"/>
    <s v="Arts and crafts"/>
    <x v="1"/>
    <s v="Express"/>
    <n v="280"/>
    <n v="990"/>
    <s v="2400 Block of MISSION ST"/>
    <s v="BEACH ST / TAYLOR ST"/>
    <s v="NOT DELIVERED"/>
    <d v="1975-07-03T00:00:00"/>
    <m/>
    <s v="N/A"/>
  </r>
  <r>
    <n v="384"/>
    <n v="9377"/>
    <s v="Luggage"/>
    <x v="1"/>
    <s v="Regular"/>
    <n v="590"/>
    <n v="1033"/>
    <s v="ELLIS ST / LAGUNA ST"/>
    <s v="0 Block of HYDE ST"/>
    <s v="NOT DELIVERED"/>
    <d v="1972-02-21T00:00:00"/>
    <m/>
    <s v="N/A"/>
  </r>
  <r>
    <n v="390"/>
    <n v="8887"/>
    <s v="Automotive"/>
    <x v="1"/>
    <s v="Regular"/>
    <n v="234"/>
    <n v="780"/>
    <s v="6500 Block of 3RD ST"/>
    <s v="800 Block of 33RD AV"/>
    <s v="DELIVERED"/>
    <d v="2009-03-24T00:00:00"/>
    <d v="2009-03-09T00:00:00"/>
    <s v="N/A"/>
  </r>
  <r>
    <n v="397"/>
    <n v="1202"/>
    <s v="Automotive"/>
    <x v="0"/>
    <s v="Express"/>
    <n v="876"/>
    <n v="1045"/>
    <s v="1600 Block of DONNER AV"/>
    <s v="800 Block of LARKIN ST"/>
    <s v="NOT DELIVERED"/>
    <d v="2004-02-29T00:00:00"/>
    <m/>
    <s v="N/A"/>
  </r>
  <r>
    <n v="400"/>
    <n v="5402"/>
    <s v="Luggage"/>
    <x v="1"/>
    <s v="Express"/>
    <n v="78"/>
    <n v="403"/>
    <s v="EARL ST / LASALLE AV"/>
    <s v="1400 Block of KIRKWOOD CT"/>
    <s v="NOT DELIVERED"/>
    <d v="2003-01-07T00:00:00"/>
    <m/>
    <s v="N/A"/>
  </r>
  <r>
    <n v="408"/>
    <n v="8860"/>
    <s v="Hazardous Goods"/>
    <x v="1"/>
    <s v="Express"/>
    <n v="216"/>
    <n v="939"/>
    <s v="600 Block of VALENCIA ST"/>
    <s v="500 Block of 9TH ST"/>
    <s v="DELIVERED"/>
    <d v="1990-02-21T00:00:00"/>
    <d v="1990-09-11T00:00:00"/>
    <n v="6"/>
  </r>
  <r>
    <n v="420"/>
    <n v="9943"/>
    <s v="Industrial Equipments"/>
    <x v="1"/>
    <s v="Express"/>
    <n v="638"/>
    <n v="1130"/>
    <s v="BRYANT ST / 4TH ST"/>
    <s v="1300 Block of MISSION ST"/>
    <s v="NOT DELIVERED"/>
    <d v="1989-01-02T00:00:00"/>
    <m/>
    <s v="N/A"/>
  </r>
  <r>
    <n v="421"/>
    <n v="8106"/>
    <s v="Automotive"/>
    <x v="0"/>
    <s v="Regular"/>
    <n v="147"/>
    <n v="535"/>
    <s v="800 Block of BRYANT ST"/>
    <s v="900 Block of RANDOLPH ST"/>
    <s v="DELIVERED"/>
    <d v="1999-02-07T00:00:00"/>
    <d v="1999-03-05T00:00:00"/>
    <n v="0"/>
  </r>
  <r>
    <n v="438"/>
    <n v="9251"/>
    <s v="Home Furnishing"/>
    <x v="1"/>
    <s v="Regular"/>
    <n v="430"/>
    <n v="642"/>
    <s v="2300 Block of CHESTNUT ST"/>
    <s v="LAKE MERCED BL / SUNSET BL"/>
    <s v="DELIVERED"/>
    <d v="1977-03-26T00:00:00"/>
    <d v="1977-03-30T00:00:00"/>
    <n v="0"/>
  </r>
  <r>
    <n v="444"/>
    <n v="8306"/>
    <s v="Construction"/>
    <x v="1"/>
    <s v="Express"/>
    <n v="973"/>
    <n v="1250"/>
    <s v="0 Block of CASTLEMANOR AV"/>
    <s v="LANE ST / REVERE AV"/>
    <s v="NOT DELIVERED"/>
    <d v="1987-10-25T00:00:00"/>
    <m/>
    <s v="N/A"/>
  </r>
  <r>
    <n v="445"/>
    <n v="1904"/>
    <s v="Home Furnishing"/>
    <x v="1"/>
    <s v="Express"/>
    <n v="598"/>
    <n v="1351"/>
    <s v="1300 Block of 7TH AV"/>
    <s v="300 Block of 9TH ST"/>
    <s v="NOT DELIVERED"/>
    <d v="2019-12-13T00:00:00"/>
    <m/>
    <s v="N/A"/>
  </r>
  <r>
    <n v="446"/>
    <n v="9858"/>
    <s v="Food and Beverages"/>
    <x v="1"/>
    <s v="Express"/>
    <n v="931"/>
    <n v="1247"/>
    <s v="0 Block of WHITFIELD CT"/>
    <s v="1500 Block of POWELL ST"/>
    <s v="NOT DELIVERED"/>
    <d v="1993-04-25T00:00:00"/>
    <m/>
    <s v="N/A"/>
  </r>
  <r>
    <n v="455"/>
    <n v="3853"/>
    <s v="Construction"/>
    <x v="0"/>
    <s v="Regular"/>
    <n v="172"/>
    <n v="580"/>
    <s v="LASALLE AV / PHELPS ST"/>
    <s v="2000 Block of MISSION ST"/>
    <s v="NOT DELIVERED"/>
    <d v="2011-10-08T00:00:00"/>
    <m/>
    <s v="N/A"/>
  </r>
  <r>
    <n v="460"/>
    <n v="2396"/>
    <s v="Electronics"/>
    <x v="0"/>
    <s v="Express"/>
    <n v="897"/>
    <n v="1313"/>
    <s v="100 Block of EDDY ST"/>
    <s v="1400 Block of KIRKWOOD CT"/>
    <s v="DELIVERED"/>
    <d v="2005-04-16T00:00:00"/>
    <d v="2005-09-15T00:00:00"/>
    <n v="4"/>
  </r>
  <r>
    <n v="469"/>
    <n v="3042"/>
    <s v="Electronics"/>
    <x v="0"/>
    <s v="Regular"/>
    <n v="23"/>
    <n v="25"/>
    <s v="BELVEDERE ST / WALLER ST"/>
    <s v="0 Block of CEDAR ST"/>
    <s v="DELIVERED"/>
    <d v="1991-02-18T00:00:00"/>
    <d v="1991-05-15T00:00:00"/>
    <n v="2"/>
  </r>
  <r>
    <n v="473"/>
    <n v="5197"/>
    <s v="Arts and crafts"/>
    <x v="0"/>
    <s v="Regular"/>
    <n v="94"/>
    <n v="361"/>
    <s v="2300 Block of 14TH AV"/>
    <s v="0 Block of 12TH ST"/>
    <s v="DELIVERED"/>
    <d v="2012-01-25T00:00:00"/>
    <d v="2012-01-17T00:00:00"/>
    <s v="N/A"/>
  </r>
  <r>
    <n v="477"/>
    <n v="6357"/>
    <s v="Fashion"/>
    <x v="0"/>
    <s v="Regular"/>
    <n v="840"/>
    <n v="1061"/>
    <s v="400 Block of LEAVENWORTH ST"/>
    <s v="NEWCOMB AV / 3RD ST"/>
    <s v="NOT DELIVERED"/>
    <d v="1986-09-07T00:00:00"/>
    <m/>
    <s v="N/A"/>
  </r>
  <r>
    <n v="481"/>
    <n v="8893"/>
    <s v="Construction"/>
    <x v="0"/>
    <s v="Regular"/>
    <n v="319"/>
    <n v="770"/>
    <s v="800 Block of MARKET ST"/>
    <s v="0 Block of GORDON ST"/>
    <s v="NOT DELIVERED"/>
    <d v="2006-07-11T00:00:00"/>
    <m/>
    <s v="N/A"/>
  </r>
  <r>
    <n v="489"/>
    <n v="2154"/>
    <s v="Fashion"/>
    <x v="1"/>
    <s v="Regular"/>
    <n v="892"/>
    <n v="1407"/>
    <s v="200 Block of BERRY ST"/>
    <s v="CARROLL AV / JENNINGS ST"/>
    <s v="NOT DELIVERED"/>
    <d v="2005-12-21T00:00:00"/>
    <m/>
    <s v="N/A"/>
  </r>
  <r>
    <n v="493"/>
    <n v="2241"/>
    <s v="Home Furnishing"/>
    <x v="1"/>
    <s v="Regular"/>
    <n v="314"/>
    <n v="566"/>
    <s v="700 Block of HOWARD ST"/>
    <s v="HARRISON ST / 3RD ST"/>
    <s v="NOT DELIVERED"/>
    <d v="1995-08-20T00:00:00"/>
    <m/>
    <s v="N/A"/>
  </r>
  <r>
    <n v="500"/>
    <n v="310"/>
    <s v="Arts and crafts"/>
    <x v="1"/>
    <s v="Regular"/>
    <n v="80"/>
    <n v="236"/>
    <s v="900 Block of LARKIN ST"/>
    <s v="900 Block of STOCKTON ST"/>
    <s v="NOT DELIVERED"/>
    <d v="1980-07-05T00:00:00"/>
    <m/>
    <s v="N/A"/>
  </r>
  <r>
    <n v="503"/>
    <n v="3270"/>
    <s v="Food and Beverages"/>
    <x v="1"/>
    <s v="Regular"/>
    <n v="243"/>
    <n v="935"/>
    <s v="GEARY ST / HYDE ST"/>
    <s v="1200 Block of MARKET ST"/>
    <s v="DELIVERED"/>
    <d v="1974-03-26T00:00:00"/>
    <d v="1974-05-25T00:00:00"/>
    <n v="1"/>
  </r>
  <r>
    <n v="504"/>
    <n v="9598"/>
    <s v="Luggage"/>
    <x v="0"/>
    <s v="Regular"/>
    <n v="420"/>
    <n v="561"/>
    <s v="4200 Block of 26TH ST"/>
    <s v="0 Block of TURK ST"/>
    <s v="DELIVERED"/>
    <d v="1982-07-11T00:00:00"/>
    <d v="1982-10-15T00:00:00"/>
    <n v="3"/>
  </r>
  <r>
    <n v="510"/>
    <n v="5781"/>
    <s v="Fashion"/>
    <x v="0"/>
    <s v="Regular"/>
    <n v="117"/>
    <n v="716"/>
    <s v="700 Block of MARKET ST"/>
    <s v="ELLIS ST / HYDE ST"/>
    <s v="NOT DELIVERED"/>
    <d v="1976-10-04T00:00:00"/>
    <m/>
    <s v="N/A"/>
  </r>
  <r>
    <n v="514"/>
    <n v="4789"/>
    <s v="Hazardous Goods"/>
    <x v="1"/>
    <s v="Express"/>
    <n v="263"/>
    <n v="965"/>
    <s v="TARAVAL ST / 17TH AV"/>
    <s v="EDDY ST / MASON ST"/>
    <s v="NOT DELIVERED"/>
    <d v="1982-05-18T00:00:00"/>
    <m/>
    <s v="N/A"/>
  </r>
  <r>
    <n v="515"/>
    <n v="2601"/>
    <s v="Healthcare"/>
    <x v="1"/>
    <s v="Express"/>
    <n v="782"/>
    <n v="1425"/>
    <s v="MARKET ST / CHURCH ST"/>
    <s v="LOMBARD ST / LEAVENWORTH ST"/>
    <s v="NOT DELIVERED"/>
    <d v="1996-01-01T00:00:00"/>
    <m/>
    <s v="N/A"/>
  </r>
  <r>
    <n v="526"/>
    <n v="6210"/>
    <s v="Arts and crafts"/>
    <x v="0"/>
    <s v="Regular"/>
    <n v="510"/>
    <n v="1205"/>
    <s v="500 Block of 41ST AV"/>
    <s v="500 Block of GUERRERO ST"/>
    <s v="DELIVERED"/>
    <d v="1991-02-10T00:00:00"/>
    <d v="1991-07-03T00:00:00"/>
    <n v="4"/>
  </r>
  <r>
    <n v="536"/>
    <n v="2573"/>
    <s v="Construction"/>
    <x v="1"/>
    <s v="Express"/>
    <n v="74"/>
    <n v="281"/>
    <s v="100 Block of POWELL ST"/>
    <s v="0 Block of TAYLOR ST"/>
    <s v="DELIVERED"/>
    <d v="2016-09-23T00:00:00"/>
    <d v="2016-09-21T00:00:00"/>
    <s v="N/A"/>
  </r>
  <r>
    <n v="538"/>
    <n v="1702"/>
    <s v="Industrial Equipments"/>
    <x v="0"/>
    <s v="Express"/>
    <n v="484"/>
    <n v="863"/>
    <s v="700 Block of MARKET ST"/>
    <s v="700 Block of SWEENY ST"/>
    <s v="NOT DELIVERED"/>
    <d v="2009-08-07T00:00:00"/>
    <m/>
    <s v="N/A"/>
  </r>
  <r>
    <n v="540"/>
    <n v="9770"/>
    <s v="Luggage"/>
    <x v="0"/>
    <s v="Express"/>
    <n v="431"/>
    <n v="934"/>
    <s v="4000 Block of GEARY BL"/>
    <s v="1000 Block of POTRERO AV"/>
    <s v="DELIVERED"/>
    <d v="1977-04-21T00:00:00"/>
    <d v="1977-11-08T00:00:00"/>
    <n v="6"/>
  </r>
  <r>
    <n v="542"/>
    <n v="4272"/>
    <s v="Food and Beverages"/>
    <x v="0"/>
    <s v="Regular"/>
    <n v="100"/>
    <n v="487"/>
    <s v="100 Block of HYDE ST"/>
    <s v="BANCROFT AV / KEITH ST"/>
    <s v="NOT DELIVERED"/>
    <d v="1986-05-19T00:00:00"/>
    <m/>
    <s v="N/A"/>
  </r>
  <r>
    <n v="548"/>
    <n v="7043"/>
    <s v="Healthcare"/>
    <x v="0"/>
    <s v="Regular"/>
    <n v="240"/>
    <n v="571"/>
    <s v="800 Block of INGERSON AV"/>
    <s v="MISSION ST / 2ND ST"/>
    <s v="NOT DELIVERED"/>
    <d v="2012-06-17T00:00:00"/>
    <m/>
    <s v="N/A"/>
  </r>
  <r>
    <n v="553"/>
    <n v="5214"/>
    <s v="Arts and crafts"/>
    <x v="1"/>
    <s v="Regular"/>
    <n v="245"/>
    <n v="611"/>
    <s v="3800 Block of MISSION ST"/>
    <s v="100 Block of PAGE ST"/>
    <s v="NOT DELIVERED"/>
    <d v="1995-07-26T00:00:00"/>
    <m/>
    <s v="N/A"/>
  </r>
  <r>
    <n v="558"/>
    <n v="3965"/>
    <s v="Industrial Equipments"/>
    <x v="1"/>
    <s v="Regular"/>
    <n v="275"/>
    <n v="951"/>
    <s v="1600 Block of VANNESS AV"/>
    <s v="100 Block of PHELAN AV"/>
    <s v="DELIVERED"/>
    <d v="2013-10-27T00:00:00"/>
    <d v="2013-11-15T00:00:00"/>
    <n v="0"/>
  </r>
  <r>
    <n v="564"/>
    <n v="3514"/>
    <s v="Healthcare"/>
    <x v="0"/>
    <s v="Express"/>
    <n v="683"/>
    <n v="1275"/>
    <s v="1400 Block of 14TH AV"/>
    <s v="1800 Block of DIVISADERO ST"/>
    <s v="DELIVERED"/>
    <d v="2004-05-02T00:00:00"/>
    <d v="2004-09-25T00:00:00"/>
    <n v="4"/>
  </r>
  <r>
    <n v="577"/>
    <n v="4233"/>
    <s v="Fashion"/>
    <x v="1"/>
    <s v="Regular"/>
    <n v="679"/>
    <n v="1455"/>
    <s v="2600 Block of 18TH ST"/>
    <s v="800 Block of BRYANT ST"/>
    <s v="DELIVERED"/>
    <d v="1987-03-19T00:00:00"/>
    <d v="1987-08-09T00:00:00"/>
    <n v="4"/>
  </r>
  <r>
    <n v="579"/>
    <n v="4892"/>
    <s v="Home Furnishing"/>
    <x v="1"/>
    <s v="Express"/>
    <n v="913"/>
    <n v="1385"/>
    <s v="SUTTER ST / LAGUNA ST"/>
    <s v="SOUTH VAN NESS AV / 22ND ST"/>
    <s v="NOT DELIVERED"/>
    <d v="2016-12-21T00:00:00"/>
    <m/>
    <s v="N/A"/>
  </r>
  <r>
    <n v="581"/>
    <n v="5150"/>
    <s v="Automotive"/>
    <x v="1"/>
    <s v="Regular"/>
    <n v="209"/>
    <n v="933"/>
    <s v="LEAVENWORTH ST / TURK ST"/>
    <s v="1600 Block of 38TH AV"/>
    <s v="NOT DELIVERED"/>
    <d v="2017-11-24T00:00:00"/>
    <m/>
    <s v="N/A"/>
  </r>
  <r>
    <n v="586"/>
    <n v="7005"/>
    <s v="Construction"/>
    <x v="1"/>
    <s v="Express"/>
    <n v="711"/>
    <n v="1197"/>
    <s v="1100 Block of HUDSON AV"/>
    <s v="MYRTLE ST / LARKIN ST"/>
    <s v="NOT DELIVERED"/>
    <d v="1977-03-08T00:00:00"/>
    <m/>
    <s v="N/A"/>
  </r>
  <r>
    <n v="589"/>
    <n v="7513"/>
    <s v="Arts and crafts"/>
    <x v="0"/>
    <s v="Express"/>
    <n v="516"/>
    <n v="1084"/>
    <s v="16TH ST / MISSOURI ST"/>
    <s v="200 Block of HARKNESS AV"/>
    <s v="NOT DELIVERED"/>
    <d v="1971-02-06T00:00:00"/>
    <m/>
    <s v="N/A"/>
  </r>
  <r>
    <n v="594"/>
    <n v="4053"/>
    <s v="Home Furnishing"/>
    <x v="1"/>
    <s v="Regular"/>
    <n v="484"/>
    <n v="568"/>
    <s v="1000 Block of POTRERO AV"/>
    <s v="400 Block of ROLPH ST"/>
    <s v="NOT DELIVERED"/>
    <d v="2004-03-20T00:00:00"/>
    <m/>
    <s v="N/A"/>
  </r>
  <r>
    <n v="595"/>
    <n v="3782"/>
    <s v="Fashion"/>
    <x v="0"/>
    <s v="Regular"/>
    <n v="879"/>
    <n v="1040"/>
    <s v="37TH AV / RIVERA ST"/>
    <s v="1200 Block of 36TH AV"/>
    <s v="NOT DELIVERED"/>
    <d v="2003-05-10T00:00:00"/>
    <m/>
    <s v="N/A"/>
  </r>
  <r>
    <n v="597"/>
    <n v="3571"/>
    <s v="Luggage"/>
    <x v="1"/>
    <s v="Regular"/>
    <n v="267"/>
    <n v="925"/>
    <s v="3600 Block of 22ND ST"/>
    <s v="200 Block of NAGLEE AV"/>
    <s v="NOT DELIVERED"/>
    <d v="2010-07-26T00:00:00"/>
    <m/>
    <s v="N/A"/>
  </r>
  <r>
    <n v="599"/>
    <n v="8834"/>
    <s v="Industrial Equipments"/>
    <x v="1"/>
    <s v="Regular"/>
    <n v="946"/>
    <n v="1100"/>
    <s v="400 Block of ELLIS ST"/>
    <s v="800 Block of MOSCOW ST"/>
    <s v="NOT DELIVERED"/>
    <d v="2001-08-31T00:00:00"/>
    <m/>
    <s v="N/A"/>
  </r>
  <r>
    <n v="625"/>
    <n v="3"/>
    <s v="Industrial Equipments"/>
    <x v="0"/>
    <s v="Regular"/>
    <n v="318"/>
    <n v="980"/>
    <s v="5600 Block of DIAMONDHEIGHTS BL"/>
    <s v="100 Block of ELLIOT ST"/>
    <s v="NOT DELIVERED"/>
    <d v="2018-10-03T00:00:00"/>
    <m/>
    <s v="N/A"/>
  </r>
  <r>
    <n v="630"/>
    <n v="6772"/>
    <s v="Hazardous Goods"/>
    <x v="1"/>
    <s v="Regular"/>
    <n v="868"/>
    <n v="1320"/>
    <s v="3300 Block of BALBOA ST"/>
    <s v="300 Block of ELLIS ST"/>
    <s v="DELIVERED"/>
    <d v="2009-02-23T00:00:00"/>
    <d v="2009-09-29T00:00:00"/>
    <n v="7"/>
  </r>
  <r>
    <n v="632"/>
    <n v="2525"/>
    <s v="Industrial Equipments"/>
    <x v="1"/>
    <s v="Regular"/>
    <n v="67"/>
    <n v="193"/>
    <s v="CAPP ST / 17TH ST"/>
    <s v="ALEMANY BL / ELLSWORTH ST"/>
    <s v="DELIVERED"/>
    <d v="1992-08-26T00:00:00"/>
    <d v="1992-12-25T00:00:00"/>
    <n v="3"/>
  </r>
  <r>
    <n v="634"/>
    <n v="175"/>
    <s v="Healthcare"/>
    <x v="0"/>
    <s v="Express"/>
    <n v="939"/>
    <n v="1446"/>
    <s v="300 Block of CHENERY ST"/>
    <s v="BUSH ST / BUCHANAN ST"/>
    <s v="NOT DELIVERED"/>
    <d v="1980-10-07T00:00:00"/>
    <m/>
    <s v="N/A"/>
  </r>
  <r>
    <n v="636"/>
    <n v="2308"/>
    <s v="Home Furnishing"/>
    <x v="0"/>
    <s v="Regular"/>
    <n v="325"/>
    <n v="994"/>
    <s v="STOCKTON ST / POST ST"/>
    <s v="500 Block of MAGELLAN AV"/>
    <s v="DELIVERED"/>
    <d v="2008-02-24T00:00:00"/>
    <d v="2008-08-09T00:00:00"/>
    <n v="5"/>
  </r>
  <r>
    <n v="650"/>
    <n v="2257"/>
    <s v="Food and Beverages"/>
    <x v="0"/>
    <s v="Regular"/>
    <n v="868"/>
    <n v="1141"/>
    <s v="400 Block of GENEVA AV"/>
    <s v="POWELL ST / OFARRELL ST"/>
    <s v="NOT DELIVERED"/>
    <d v="2007-06-18T00:00:00"/>
    <m/>
    <s v="N/A"/>
  </r>
  <r>
    <n v="659"/>
    <n v="8747"/>
    <s v="Automotive"/>
    <x v="0"/>
    <s v="Regular"/>
    <n v="442"/>
    <n v="595"/>
    <s v="0 Block of UNITEDNATIONS PZ"/>
    <s v="200 Block of HAHN ST"/>
    <s v="DELIVERED"/>
    <d v="1998-02-21T00:00:00"/>
    <d v="1998-09-11T00:00:00"/>
    <n v="6"/>
  </r>
  <r>
    <n v="665"/>
    <n v="7485"/>
    <s v="Arts and crafts"/>
    <x v="1"/>
    <s v="Regular"/>
    <n v="982"/>
    <n v="1405"/>
    <s v="1300 Block of REVERE AV"/>
    <s v="0 Block of WILLIAR AV"/>
    <s v="DELIVERED"/>
    <d v="2010-01-12T00:00:00"/>
    <d v="2010-04-27T00:00:00"/>
    <n v="3"/>
  </r>
  <r>
    <n v="668"/>
    <n v="2378"/>
    <s v="Luggage"/>
    <x v="1"/>
    <s v="Express"/>
    <n v="938"/>
    <n v="1067"/>
    <s v="2100 Block of 16TH AV"/>
    <s v="5TH ST / MARKET ST"/>
    <s v="DELIVERED"/>
    <d v="1972-06-10T00:00:00"/>
    <d v="1972-06-16T00:00:00"/>
    <n v="0"/>
  </r>
  <r>
    <n v="678"/>
    <n v="5269"/>
    <s v="Hazardous Goods"/>
    <x v="0"/>
    <s v="Express"/>
    <n v="318"/>
    <n v="938"/>
    <s v="SOUTH VAN NESS AV / 13TH ST"/>
    <s v="100 Block of LELAND AV"/>
    <s v="NOT DELIVERED"/>
    <d v="1994-01-15T00:00:00"/>
    <m/>
    <s v="N/A"/>
  </r>
  <r>
    <n v="690"/>
    <n v="230"/>
    <s v="Healthcare"/>
    <x v="1"/>
    <s v="Regular"/>
    <n v="553"/>
    <n v="1210"/>
    <s v="1800 Block of 26TH ST"/>
    <s v="1200 Block of JACKSON ST"/>
    <s v="DELIVERED"/>
    <d v="2014-04-28T00:00:00"/>
    <d v="2014-12-18T00:00:00"/>
    <n v="7"/>
  </r>
  <r>
    <n v="691"/>
    <n v="2096"/>
    <s v="Industrial Equipments"/>
    <x v="1"/>
    <s v="Regular"/>
    <n v="955"/>
    <n v="1369"/>
    <s v="5TH ST / MISSION ST"/>
    <s v="1500 Block of HAIGHT ST"/>
    <s v="DELIVERED"/>
    <d v="2012-05-02T00:00:00"/>
    <d v="2012-08-20T00:00:00"/>
    <n v="3"/>
  </r>
  <r>
    <n v="693"/>
    <n v="8737"/>
    <s v="Home Furnishing"/>
    <x v="0"/>
    <s v="Express"/>
    <n v="715"/>
    <n v="1271"/>
    <s v="0 Block of POWELL ST"/>
    <s v="600 Block of VALENCIA ST"/>
    <s v="NOT DELIVERED"/>
    <d v="1984-01-04T00:00:00"/>
    <m/>
    <s v="N/A"/>
  </r>
  <r>
    <n v="695"/>
    <n v="1896"/>
    <s v="Food and Beverages"/>
    <x v="1"/>
    <s v="Regular"/>
    <n v="266"/>
    <n v="833"/>
    <s v="2000 Block of MISSION ST"/>
    <s v="4600 Block of IRVING ST"/>
    <s v="NOT DELIVERED"/>
    <d v="2013-09-25T00:00:00"/>
    <m/>
    <s v="N/A"/>
  </r>
  <r>
    <n v="702"/>
    <n v="8927"/>
    <s v="Home Furnishing"/>
    <x v="0"/>
    <s v="Regular"/>
    <n v="111"/>
    <n v="617"/>
    <s v="HOLLOWAY AV / BRIGHTON AV"/>
    <s v="TAYLOR ST / GOLDEN GATE AV"/>
    <s v="DELIVERED"/>
    <d v="2004-07-07T00:00:00"/>
    <d v="2004-11-20T00:00:00"/>
    <n v="4"/>
  </r>
  <r>
    <n v="703"/>
    <n v="8404"/>
    <s v="Home Furnishing"/>
    <x v="1"/>
    <s v="Express"/>
    <n v="329"/>
    <n v="597"/>
    <s v="22ND ST / CAROLINA ST"/>
    <s v="2600 Block of FOLSOM ST"/>
    <s v="NOT DELIVERED"/>
    <d v="2017-01-25T00:00:00"/>
    <m/>
    <s v="N/A"/>
  </r>
  <r>
    <n v="707"/>
    <n v="3221"/>
    <s v="Automotive"/>
    <x v="1"/>
    <s v="Regular"/>
    <n v="187"/>
    <n v="931"/>
    <s v="19TH ST / SHOTWELL ST"/>
    <s v="7TH ST / STEVENSON ST"/>
    <s v="NOT DELIVERED"/>
    <d v="2007-06-19T00:00:00"/>
    <m/>
    <s v="N/A"/>
  </r>
  <r>
    <n v="708"/>
    <n v="1246"/>
    <s v="Industrial Equipments"/>
    <x v="1"/>
    <s v="Express"/>
    <n v="50"/>
    <n v="72"/>
    <s v="900 Block of CONNECTICUT ST"/>
    <s v="LEAVENWORTH ST / EDDY ST"/>
    <s v="DELIVERED"/>
    <d v="2019-02-19T00:00:00"/>
    <d v="2019-07-31T00:00:00"/>
    <n v="5"/>
  </r>
  <r>
    <n v="714"/>
    <n v="5330"/>
    <s v="Electronics"/>
    <x v="1"/>
    <s v="Express"/>
    <n v="148"/>
    <n v="835"/>
    <s v="PIERCE ST / LOMBARD ST"/>
    <s v="8TH AV / CLEMENT ST"/>
    <s v="DELIVERED"/>
    <d v="2011-04-22T00:00:00"/>
    <d v="2011-06-08T00:00:00"/>
    <n v="1"/>
  </r>
  <r>
    <n v="719"/>
    <n v="7828"/>
    <s v="Arts and crafts"/>
    <x v="1"/>
    <s v="Regular"/>
    <n v="930"/>
    <n v="1183"/>
    <s v="100 Block of BERRY ST"/>
    <s v="KERN ST / DIAMOND ST"/>
    <s v="DELIVERED"/>
    <d v="2006-01-22T00:00:00"/>
    <d v="2006-07-17T00:00:00"/>
    <n v="5"/>
  </r>
  <r>
    <n v="722"/>
    <n v="7342"/>
    <s v="Electronics"/>
    <x v="0"/>
    <s v="Express"/>
    <n v="412"/>
    <n v="566"/>
    <s v="0 Block of EUREKA ST"/>
    <s v="1800 Block of VANNESS AV"/>
    <s v="NOT DELIVERED"/>
    <d v="1996-09-21T00:00:00"/>
    <m/>
    <s v="N/A"/>
  </r>
  <r>
    <n v="723"/>
    <n v="1980"/>
    <s v="Automotive"/>
    <x v="1"/>
    <s v="Express"/>
    <n v="490"/>
    <n v="762"/>
    <s v="SILLIMAN ST / BOWDOIN ST"/>
    <s v="200 Block of LEAVENWORTH ST"/>
    <s v="NOT DELIVERED"/>
    <d v="1981-07-23T00:00:00"/>
    <m/>
    <s v="N/A"/>
  </r>
  <r>
    <n v="731"/>
    <n v="6191"/>
    <s v="Hazardous Goods"/>
    <x v="1"/>
    <s v="Express"/>
    <n v="970"/>
    <n v="1242"/>
    <s v="KEITH ST / SHAFTER AV"/>
    <s v="0 Block of SPOFFORD LN"/>
    <s v="NOT DELIVERED"/>
    <d v="1983-07-05T00:00:00"/>
    <m/>
    <s v="N/A"/>
  </r>
  <r>
    <n v="738"/>
    <n v="6713"/>
    <s v="Electronics"/>
    <x v="1"/>
    <s v="Express"/>
    <n v="545"/>
    <n v="1044"/>
    <s v="LAKE MERCED BL / BROTHERHOOD WAY"/>
    <s v="HARRISON ST / THE EMBARCADEROSOUTH ST"/>
    <s v="NOT DELIVERED"/>
    <d v="1977-09-19T00:00:00"/>
    <m/>
    <s v="N/A"/>
  </r>
  <r>
    <n v="748"/>
    <n v="2969"/>
    <s v="Home Furnishing"/>
    <x v="1"/>
    <s v="Regular"/>
    <n v="600"/>
    <n v="1048"/>
    <s v="100 Block of MONTGOMERY ST"/>
    <s v="600 Block of PRENTISS ST"/>
    <s v="NOT DELIVERED"/>
    <d v="1987-05-07T00:00:00"/>
    <m/>
    <s v="N/A"/>
  </r>
  <r>
    <n v="749"/>
    <n v="3569"/>
    <s v="Automotive"/>
    <x v="0"/>
    <s v="Express"/>
    <n v="262"/>
    <n v="875"/>
    <s v="0 Block of PAYSON ST"/>
    <s v="0 Block of POWELL ST"/>
    <s v="DELIVERED"/>
    <d v="2014-04-30T00:00:00"/>
    <d v="2014-07-02T00:00:00"/>
    <n v="2"/>
  </r>
  <r>
    <n v="762"/>
    <n v="2066"/>
    <s v="Automotive"/>
    <x v="0"/>
    <s v="Regular"/>
    <n v="242"/>
    <n v="926"/>
    <s v="16TH ST / UTAH ST"/>
    <s v="400 Block of CASTRO ST"/>
    <s v="NOT DELIVERED"/>
    <d v="1978-03-21T00:00:00"/>
    <m/>
    <s v="N/A"/>
  </r>
  <r>
    <n v="763"/>
    <n v="9792"/>
    <s v="Luggage"/>
    <x v="0"/>
    <s v="Express"/>
    <n v="796"/>
    <n v="1347"/>
    <s v="1700 Block of FULTON ST"/>
    <s v="100 Block of GOLDEN GATE AV"/>
    <s v="DELIVERED"/>
    <d v="2014-06-29T00:00:00"/>
    <d v="2014-09-09T00:00:00"/>
    <n v="2"/>
  </r>
  <r>
    <n v="771"/>
    <n v="390"/>
    <s v="Electronics"/>
    <x v="1"/>
    <s v="Regular"/>
    <n v="702"/>
    <n v="1414"/>
    <s v="SHOTWELL ST / 17TH ST"/>
    <s v="EDDY ST / HYDE ST"/>
    <s v="DELIVERED"/>
    <d v="2013-05-03T00:00:00"/>
    <d v="2013-11-15T00:00:00"/>
    <n v="6"/>
  </r>
  <r>
    <n v="775"/>
    <n v="8104"/>
    <s v="Home Furnishing"/>
    <x v="1"/>
    <s v="Express"/>
    <n v="451"/>
    <n v="713"/>
    <s v="0 Block of 6TH ST"/>
    <s v="1400 Block of RANKIN ST"/>
    <s v="NOT DELIVERED"/>
    <d v="2004-09-28T00:00:00"/>
    <m/>
    <s v="N/A"/>
  </r>
  <r>
    <n v="780"/>
    <n v="6732"/>
    <s v="Healthcare"/>
    <x v="0"/>
    <s v="Express"/>
    <n v="872"/>
    <n v="1058"/>
    <s v="100 Block of BREWSTER ST"/>
    <s v="900 Block of MARKET ST"/>
    <s v="DELIVERED"/>
    <d v="1989-10-12T00:00:00"/>
    <d v="1989-10-17T00:00:00"/>
    <n v="0"/>
  </r>
  <r>
    <n v="782"/>
    <n v="9486"/>
    <s v="Electronics"/>
    <x v="0"/>
    <s v="Regular"/>
    <n v="182"/>
    <n v="871"/>
    <s v="1400 Block of DOUGLASS ST"/>
    <s v="48TH AV / JUDAH ST"/>
    <s v="DELIVERED"/>
    <d v="2002-08-31T00:00:00"/>
    <d v="2002-10-20T00:00:00"/>
    <n v="1"/>
  </r>
  <r>
    <n v="786"/>
    <n v="5209"/>
    <s v="Healthcare"/>
    <x v="0"/>
    <s v="Express"/>
    <n v="372"/>
    <n v="679"/>
    <s v="3600 Block of SACRAMENTO ST"/>
    <s v="SCOTT ST / CHESTNUT ST"/>
    <s v="DELIVERED"/>
    <d v="1976-06-06T00:00:00"/>
    <d v="1976-08-31T00:00:00"/>
    <n v="2"/>
  </r>
  <r>
    <n v="787"/>
    <n v="2159"/>
    <s v="Arts and crafts"/>
    <x v="0"/>
    <s v="Express"/>
    <n v="187"/>
    <n v="864"/>
    <s v="0 Block of OFARRELL ST"/>
    <s v="200 Block of TURK ST"/>
    <s v="DELIVERED"/>
    <d v="2011-03-28T00:00:00"/>
    <d v="2011-06-25T00:00:00"/>
    <n v="2"/>
  </r>
  <r>
    <n v="792"/>
    <n v="1303"/>
    <s v="Arts and crafts"/>
    <x v="1"/>
    <s v="Regular"/>
    <n v="808"/>
    <n v="1257"/>
    <s v="900 Block of THE EMBARCADERO NORTH ST"/>
    <s v="2500 Block of OCTAVIA ST"/>
    <s v="NOT DELIVERED"/>
    <d v="2008-09-24T00:00:00"/>
    <m/>
    <s v="N/A"/>
  </r>
  <r>
    <n v="793"/>
    <n v="4103"/>
    <s v="Automotive"/>
    <x v="1"/>
    <s v="Regular"/>
    <n v="399"/>
    <n v="835"/>
    <s v="400 Block of ELLIS ST"/>
    <s v="17TH ST / SHOTWELL ST"/>
    <s v="NOT DELIVERED"/>
    <d v="1996-07-06T00:00:00"/>
    <m/>
    <s v="N/A"/>
  </r>
  <r>
    <n v="815"/>
    <n v="1126"/>
    <s v="Healthcare"/>
    <x v="0"/>
    <s v="Regular"/>
    <n v="71"/>
    <n v="130"/>
    <s v="1400 Block of VANDYKE AV"/>
    <s v="EDDY ST / VANNESS AV"/>
    <s v="DELIVERED"/>
    <d v="2010-01-30T00:00:00"/>
    <d v="2010-03-02T00:00:00"/>
    <n v="1"/>
  </r>
  <r>
    <n v="818"/>
    <n v="6746"/>
    <s v="Hazardous Goods"/>
    <x v="1"/>
    <s v="Express"/>
    <n v="833"/>
    <n v="1016"/>
    <s v="POLK ST / SUTTER ST"/>
    <s v="1200 Block of NOE ST"/>
    <s v="DELIVERED"/>
    <d v="2006-08-28T00:00:00"/>
    <d v="2006-10-20T00:00:00"/>
    <n v="1"/>
  </r>
  <r>
    <n v="822"/>
    <n v="114"/>
    <s v="Construction"/>
    <x v="0"/>
    <s v="Regular"/>
    <n v="88"/>
    <n v="426"/>
    <s v="EXECUTIVEPARK BL / ALANA WY"/>
    <s v="900 Block of MISSION ST"/>
    <s v="DELIVERED"/>
    <d v="1991-06-30T00:00:00"/>
    <d v="1991-07-15T00:00:00"/>
    <n v="0"/>
  </r>
  <r>
    <n v="823"/>
    <n v="3733"/>
    <s v="Healthcare"/>
    <x v="1"/>
    <s v="Express"/>
    <n v="571"/>
    <n v="1031"/>
    <s v="700 Block of STANYAN ST"/>
    <s v="600 Block of MISSION ST"/>
    <s v="DELIVERED"/>
    <d v="1975-05-18T00:00:00"/>
    <d v="1975-05-20T00:00:00"/>
    <n v="0"/>
  </r>
  <r>
    <n v="835"/>
    <n v="7587"/>
    <s v="Luggage"/>
    <x v="0"/>
    <s v="Regular"/>
    <n v="638"/>
    <n v="1314"/>
    <s v="MARTIN LUTHER KING JR DR / 9TH AV"/>
    <s v="0 Block of TURK ST"/>
    <s v="NOT DELIVERED"/>
    <d v="1977-01-05T00:00:00"/>
    <m/>
    <s v="N/A"/>
  </r>
  <r>
    <n v="838"/>
    <n v="4322"/>
    <s v="Industrial Equipments"/>
    <x v="0"/>
    <s v="Express"/>
    <n v="593"/>
    <n v="1036"/>
    <s v="100 Block of GOLDEN GATE AV"/>
    <s v="800 Block of MISSION ST"/>
    <s v="DELIVERED"/>
    <d v="1995-01-05T00:00:00"/>
    <d v="1995-08-23T00:00:00"/>
    <n v="7"/>
  </r>
  <r>
    <n v="847"/>
    <n v="8183"/>
    <s v="Fashion"/>
    <x v="0"/>
    <s v="Express"/>
    <n v="906"/>
    <n v="1297"/>
    <s v="2100 Block of MISSION ST"/>
    <s v="1100 Block of FOLSOM ST"/>
    <s v="NOT DELIVERED"/>
    <d v="1983-04-17T00:00:00"/>
    <m/>
    <s v="N/A"/>
  </r>
  <r>
    <n v="856"/>
    <n v="1278"/>
    <s v="Automotive"/>
    <x v="1"/>
    <s v="Regular"/>
    <n v="880"/>
    <n v="1178"/>
    <s v="500 Block of HYDE ST"/>
    <s v="400 Block of CAPP ST"/>
    <s v="DELIVERED"/>
    <d v="1977-06-26T00:00:00"/>
    <d v="1977-11-08T00:00:00"/>
    <n v="4"/>
  </r>
  <r>
    <n v="861"/>
    <n v="8249"/>
    <s v="Luggage"/>
    <x v="0"/>
    <s v="Regular"/>
    <n v="916"/>
    <n v="1255"/>
    <s v="500 Block of JOHNFKENNEDY DR"/>
    <s v="VALLEJO ST / KEARNY ST"/>
    <s v="DELIVERED"/>
    <d v="1996-02-09T00:00:00"/>
    <d v="1996-09-13T00:00:00"/>
    <n v="7"/>
  </r>
  <r>
    <n v="863"/>
    <n v="9030"/>
    <s v="Automotive"/>
    <x v="0"/>
    <s v="Regular"/>
    <n v="412"/>
    <n v="872"/>
    <s v="WINSTON DR / 19TH AV"/>
    <s v="300 Block of BEALE ST"/>
    <s v="NOT DELIVERED"/>
    <d v="1975-03-04T00:00:00"/>
    <m/>
    <s v="N/A"/>
  </r>
  <r>
    <n v="866"/>
    <n v="2401"/>
    <s v="Luggage"/>
    <x v="0"/>
    <s v="Regular"/>
    <n v="691"/>
    <n v="1260"/>
    <s v="0 Block of MYRTLE ST"/>
    <s v="2ND ST / TOWNSEND ST"/>
    <s v="DELIVERED"/>
    <d v="1995-01-22T00:00:00"/>
    <d v="1995-01-01T00:00:00"/>
    <s v="N/A"/>
  </r>
  <r>
    <n v="870"/>
    <n v="5578"/>
    <s v="Construction"/>
    <x v="1"/>
    <s v="Regular"/>
    <n v="783"/>
    <n v="1042"/>
    <s v="800 Block of GENEVA AV"/>
    <s v="300 Block of 4TH ST"/>
    <s v="NOT DELIVERED"/>
    <d v="2010-03-02T00:00:00"/>
    <m/>
    <s v="N/A"/>
  </r>
  <r>
    <n v="872"/>
    <n v="7861"/>
    <s v="Automotive"/>
    <x v="0"/>
    <s v="Express"/>
    <n v="91"/>
    <n v="242"/>
    <s v="21ST ST / POTRERO AV"/>
    <s v="400 Block of GENEVA AV"/>
    <s v="DELIVERED"/>
    <d v="2008-05-21T00:00:00"/>
    <d v="2008-05-17T00:00:00"/>
    <s v="N/A"/>
  </r>
  <r>
    <n v="877"/>
    <n v="1647"/>
    <s v="Industrial Equipments"/>
    <x v="1"/>
    <s v="Express"/>
    <n v="791"/>
    <n v="1169"/>
    <s v="CLARA ST / 4TH ST"/>
    <s v="100 Block of ATOLL CR"/>
    <s v="DELIVERED"/>
    <d v="2000-01-25T00:00:00"/>
    <d v="2000-03-22T00:00:00"/>
    <n v="1"/>
  </r>
  <r>
    <n v="892"/>
    <n v="6513"/>
    <s v="Luggage"/>
    <x v="1"/>
    <s v="Regular"/>
    <n v="879"/>
    <n v="1037"/>
    <s v="700 Block of FOLSOM ST"/>
    <s v="300 Block of ARBALLO DR"/>
    <s v="DELIVERED"/>
    <d v="2019-11-17T00:00:00"/>
    <d v="2019-12-12T00:00:00"/>
    <n v="0"/>
  </r>
  <r>
    <n v="895"/>
    <n v="2037"/>
    <s v="Arts and crafts"/>
    <x v="0"/>
    <s v="Express"/>
    <n v="271"/>
    <n v="704"/>
    <s v="500 Block of HOWARD ST"/>
    <s v="500 Block of JACKSON ST"/>
    <s v="NOT DELIVERED"/>
    <d v="2010-03-15T00:00:00"/>
    <m/>
    <s v="N/A"/>
  </r>
  <r>
    <n v="902"/>
    <n v="7164"/>
    <s v="Construction"/>
    <x v="1"/>
    <s v="Express"/>
    <n v="946"/>
    <n v="1082"/>
    <s v="300 Block of OFARRELL ST"/>
    <s v="0 Block of RAE AV"/>
    <s v="DELIVERED"/>
    <d v="1989-01-06T00:00:00"/>
    <d v="1989-09-17T00:00:00"/>
    <n v="8"/>
  </r>
  <r>
    <n v="905"/>
    <n v="2478"/>
    <s v="Luggage"/>
    <x v="1"/>
    <s v="Express"/>
    <n v="799"/>
    <n v="1425"/>
    <s v="1700 Block of 25TH ST"/>
    <s v="1300 Block of BROADWAY ST"/>
    <s v="DELIVERED"/>
    <d v="1983-04-11T00:00:00"/>
    <d v="1983-09-30T00:00:00"/>
    <n v="5"/>
  </r>
  <r>
    <n v="907"/>
    <n v="4351"/>
    <s v="Electronics"/>
    <x v="0"/>
    <s v="Express"/>
    <n v="803"/>
    <n v="1020"/>
    <s v="800 Block of 30TH AV"/>
    <s v="1100 Block of MARKET ST"/>
    <s v="NOT DELIVERED"/>
    <d v="2013-07-23T00:00:00"/>
    <m/>
    <s v="N/A"/>
  </r>
  <r>
    <n v="908"/>
    <n v="4711"/>
    <s v="Hazardous Goods"/>
    <x v="0"/>
    <s v="Regular"/>
    <n v="660"/>
    <n v="1470"/>
    <s v="200 Block of CHENERY ST"/>
    <s v="2900 Block of DIAMOND ST"/>
    <s v="NOT DELIVERED"/>
    <d v="1999-01-28T00:00:00"/>
    <m/>
    <s v="N/A"/>
  </r>
  <r>
    <n v="912"/>
    <n v="4283"/>
    <s v="Fashion"/>
    <x v="0"/>
    <s v="Regular"/>
    <n v="505"/>
    <n v="1082"/>
    <s v="GEARY ST / POLK ST"/>
    <s v="1600 Block of LASALLE AV"/>
    <s v="NOT DELIVERED"/>
    <d v="2019-12-30T00:00:00"/>
    <m/>
    <s v="N/A"/>
  </r>
  <r>
    <n v="913"/>
    <n v="563"/>
    <s v="Home Furnishing"/>
    <x v="1"/>
    <s v="Express"/>
    <n v="180"/>
    <n v="755"/>
    <s v="5TH ST / MARKET ST"/>
    <s v="MONTGOMERY ST / VALLEJO ST"/>
    <s v="NOT DELIVERED"/>
    <d v="1974-05-08T00:00:00"/>
    <m/>
    <s v="N/A"/>
  </r>
  <r>
    <n v="924"/>
    <n v="3624"/>
    <s v="Construction"/>
    <x v="0"/>
    <s v="Regular"/>
    <n v="606"/>
    <n v="1021"/>
    <s v="FILLMORE ST / OFARRELL ST"/>
    <s v="HAWTHORNE ST / HARRISON ST"/>
    <s v="DELIVERED"/>
    <d v="2015-01-28T00:00:00"/>
    <d v="2015-03-20T00:00:00"/>
    <n v="1"/>
  </r>
  <r>
    <n v="928"/>
    <n v="4899"/>
    <s v="Hazardous Goods"/>
    <x v="0"/>
    <s v="Express"/>
    <n v="253"/>
    <n v="904"/>
    <s v="800 Block of MARKET ST"/>
    <s v="800 Block of MARKET ST"/>
    <s v="NOT DELIVERED"/>
    <d v="1973-09-05T00:00:00"/>
    <m/>
    <s v="N/A"/>
  </r>
  <r>
    <n v="933"/>
    <n v="3189"/>
    <s v="Healthcare"/>
    <x v="0"/>
    <s v="Express"/>
    <n v="810"/>
    <n v="1114"/>
    <s v="2600 Block of ALEMANY BL"/>
    <s v="700 Block of HAMPSHIRE ST"/>
    <s v="DELIVERED"/>
    <d v="1997-06-14T00:00:00"/>
    <d v="1997-07-10T00:00:00"/>
    <n v="0"/>
  </r>
  <r>
    <n v="936"/>
    <n v="359"/>
    <s v="Electronics"/>
    <x v="0"/>
    <s v="Express"/>
    <n v="607"/>
    <n v="1007"/>
    <s v="1100 Block of POLK ST"/>
    <s v="800 Block of OFARRELL ST"/>
    <s v="NOT DELIVERED"/>
    <d v="2013-02-09T00:00:00"/>
    <m/>
    <s v="N/A"/>
  </r>
  <r>
    <n v="938"/>
    <n v="9968"/>
    <s v="Hazardous Goods"/>
    <x v="1"/>
    <s v="Regular"/>
    <n v="35"/>
    <n v="20"/>
    <s v="1200 Block of THE EMBARCADERONORTH ST"/>
    <s v="500 Block of BRANNAN ST"/>
    <s v="NOT DELIVERED"/>
    <d v="2018-12-21T00:00:00"/>
    <m/>
    <s v="N/A"/>
  </r>
  <r>
    <n v="941"/>
    <n v="5345"/>
    <s v="Food and Beverages"/>
    <x v="0"/>
    <s v="Regular"/>
    <n v="735"/>
    <n v="1181"/>
    <s v="17TH ST / FOLSOM ST"/>
    <s v="400 Block of BRIGHT ST"/>
    <s v="DELIVERED"/>
    <d v="2010-07-01T00:00:00"/>
    <d v="2010-08-28T00:00:00"/>
    <n v="1"/>
  </r>
  <r>
    <n v="945"/>
    <n v="3633"/>
    <s v="Healthcare"/>
    <x v="1"/>
    <s v="Express"/>
    <n v="299"/>
    <n v="524"/>
    <s v="1500 Block of BAKER ST"/>
    <s v="LIPPARD AV / BOSWORTH ST"/>
    <s v="DELIVERED"/>
    <d v="2001-04-29T00:00:00"/>
    <d v="2001-08-10T00:00:00"/>
    <n v="3"/>
  </r>
  <r>
    <n v="947"/>
    <n v="515"/>
    <s v="Fashion"/>
    <x v="0"/>
    <s v="Express"/>
    <n v="665"/>
    <n v="1257"/>
    <s v="3300 Block of 22ND ST"/>
    <s v="CALIFORNIA ST / POLK ST"/>
    <s v="DELIVERED"/>
    <d v="1987-01-15T00:00:00"/>
    <d v="1987-04-30T00:00:00"/>
    <n v="3"/>
  </r>
  <r>
    <n v="955"/>
    <n v="2104"/>
    <s v="Home Furnishing"/>
    <x v="0"/>
    <s v="Express"/>
    <n v="957"/>
    <n v="1007"/>
    <s v="BARTLETT ST / 21ST ST"/>
    <s v="FELL ST / POLK ST"/>
    <s v="DELIVERED"/>
    <d v="1992-05-10T00:00:00"/>
    <d v="1992-12-27T00:00:00"/>
    <n v="7"/>
  </r>
  <r>
    <n v="958"/>
    <n v="584"/>
    <s v="Hazardous Goods"/>
    <x v="0"/>
    <s v="Express"/>
    <n v="274"/>
    <n v="669"/>
    <s v="0 Block of GOLDEN GATE AV"/>
    <s v="900 Block of MARIPOSA ST"/>
    <s v="NOT DELIVERED"/>
    <d v="2016-02-24T00:00:00"/>
    <m/>
    <s v="N/A"/>
  </r>
  <r>
    <n v="968"/>
    <n v="6361"/>
    <s v="Food and Beverages"/>
    <x v="1"/>
    <s v="Regular"/>
    <n v="24"/>
    <n v="54"/>
    <s v="STOCKTON ST / BROADWAY ST"/>
    <s v="900 Block of GEARY ST"/>
    <s v="DELIVERED"/>
    <d v="1993-01-04T00:00:00"/>
    <d v="1993-08-02T00:00:00"/>
    <n v="6"/>
  </r>
  <r>
    <n v="969"/>
    <n v="4296"/>
    <s v="Industrial Equipments"/>
    <x v="0"/>
    <s v="Express"/>
    <n v="507"/>
    <n v="1334"/>
    <s v="1100 Block of CONNECTICUT ST"/>
    <s v="1700 Block of 22ND AV"/>
    <s v="DELIVERED"/>
    <d v="2013-03-19T00:00:00"/>
    <d v="2013-03-09T00:00:00"/>
    <s v="N/A"/>
  </r>
  <r>
    <n v="974"/>
    <n v="9784"/>
    <s v="Automotive"/>
    <x v="0"/>
    <s v="Regular"/>
    <n v="442"/>
    <n v="770"/>
    <s v="1000 Block of POTRERO AV"/>
    <s v="0 Block of LEAVENWORTH ST"/>
    <s v="DELIVERED"/>
    <d v="2013-04-23T00:00:00"/>
    <d v="2013-06-21T00:00:00"/>
    <n v="1"/>
  </r>
  <r>
    <n v="977"/>
    <n v="2142"/>
    <s v="Arts and crafts"/>
    <x v="0"/>
    <s v="Regular"/>
    <n v="434"/>
    <n v="558"/>
    <s v="200 Block of MISSOURI ST"/>
    <s v="900 Block of ELLSWORTH ST"/>
    <s v="DELIVERED"/>
    <d v="2002-02-03T00:00:00"/>
    <d v="2002-10-20T00:00:00"/>
    <n v="8"/>
  </r>
  <r>
    <n v="982"/>
    <n v="4523"/>
    <s v="Industrial Equipments"/>
    <x v="1"/>
    <s v="Regular"/>
    <n v="432"/>
    <n v="915"/>
    <s v="800 Block of BRYANT ST"/>
    <s v="100 Block of TOWNSEND ST"/>
    <s v="NOT DELIVERED"/>
    <d v="2017-10-17T00:00:00"/>
    <m/>
    <s v="N/A"/>
  </r>
  <r>
    <n v="983"/>
    <n v="9631"/>
    <s v="Home Furnishing"/>
    <x v="0"/>
    <s v="Regular"/>
    <n v="60"/>
    <n v="166"/>
    <s v="200 Block of TURK ST"/>
    <s v="0 Block of ANKENY ST"/>
    <s v="NOT DELIVERED"/>
    <d v="1993-07-09T00:00:00"/>
    <m/>
    <s v="N/A"/>
  </r>
  <r>
    <n v="990"/>
    <n v="7146"/>
    <s v="Construction"/>
    <x v="0"/>
    <s v="Regular"/>
    <n v="178"/>
    <n v="646"/>
    <s v="700 Block of BATTERY ST"/>
    <s v="0 Block of MARINA BL"/>
    <s v="DELIVERED"/>
    <d v="2003-05-18T00:00:00"/>
    <d v="2003-11-28T00:00:00"/>
    <n v="6"/>
  </r>
  <r>
    <n v="998"/>
    <n v="896"/>
    <s v="Hazardous Goods"/>
    <x v="0"/>
    <s v="Express"/>
    <n v="109"/>
    <n v="961"/>
    <s v="0 Block of LEE AV"/>
    <s v="0 Block of FALLON PL"/>
    <s v="DELIVERED"/>
    <d v="2013-11-21T00:00:00"/>
    <d v="2013-11-15T00:00:00"/>
    <s v="N/A"/>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s v="Mitchell"/>
    <s v="harriette42@ymail.com"/>
    <x v="0"/>
    <s v="2100 Block of 27TH AV"/>
    <n v="9961255787"/>
    <s v="313cd69e-66f3-11ea-9879-7077813058ce"/>
    <n v="690"/>
    <n v="49302"/>
    <s v="PAID"/>
    <x v="0"/>
    <d v="2014-12-18T00:00:00"/>
    <s v="Medium"/>
  </r>
  <r>
    <n v="3189"/>
    <n v="495"/>
    <s v="Reginald"/>
    <s v="matthew951@yahoo.co.in"/>
    <x v="1"/>
    <s v="300 Block of ELLIS ST"/>
    <n v="3555176867"/>
    <s v="313dc140-66f3-11ea-a952-7077813058ce"/>
    <n v="933"/>
    <n v="78698"/>
    <s v="PAID"/>
    <x v="0"/>
    <d v="1997-07-10T00:00:00"/>
    <s v="High"/>
  </r>
  <r>
    <n v="2216"/>
    <n v="795"/>
    <s v="Jaylene"/>
    <s v="geraldine867@ymail.co.in"/>
    <x v="2"/>
    <s v="1000 Block of MISSION ST"/>
    <n v="9835395970"/>
    <s v="313eab1e-66f3-11ea-81af-7077813058ce"/>
    <n v="261"/>
    <n v="69417"/>
    <s v="NOT PAID"/>
    <x v="0"/>
    <m/>
    <s v="High"/>
  </r>
  <r>
    <n v="1904"/>
    <n v="33"/>
    <s v="Stacie"/>
    <s v="brenda905@ymail.com"/>
    <x v="0"/>
    <s v="800 Block of BRYANT ST"/>
    <n v="3881250181"/>
    <s v="313f474a-66f3-11ea-a78b-7077813058ce"/>
    <n v="445"/>
    <n v="39655"/>
    <s v="NOT PAID"/>
    <x v="1"/>
    <m/>
    <s v="Medium"/>
  </r>
  <r>
    <n v="7342"/>
    <n v="882"/>
    <s v="Jonathan"/>
    <s v="malie282@gmail.com"/>
    <x v="1"/>
    <s v="0 Block of DRUMM ST"/>
    <n v="1507211823"/>
    <s v="3140589a-66f3-11ea-a057-7077813058ce"/>
    <n v="722"/>
    <n v="87400"/>
    <s v="NOT PAID"/>
    <x v="1"/>
    <m/>
    <s v="High"/>
  </r>
  <r>
    <n v="7633"/>
    <n v="657"/>
    <s v="Italia"/>
    <s v="fred847@google.co.in"/>
    <x v="0"/>
    <s v="3RD ST / FOLSOM ST"/>
    <n v="5612381477"/>
    <s v="31411bc8-66f3-11ea-a4b7-7077813058ce"/>
    <n v="129"/>
    <n v="56881"/>
    <s v="PAID"/>
    <x v="0"/>
    <d v="1971-11-01T00:00:00"/>
    <s v="Medium"/>
  </r>
  <r>
    <n v="2154"/>
    <n v="761"/>
    <s v="Catherine"/>
    <s v="clay224@gmail.com"/>
    <x v="1"/>
    <s v="GOLDEN GATE AV / PARKER AV"/>
    <n v="8094222335"/>
    <s v="3141defa-66f3-11ea-b10e-7077813058ce"/>
    <n v="489"/>
    <n v="99239"/>
    <s v="NOT PAID"/>
    <x v="1"/>
    <m/>
    <s v="High"/>
  </r>
  <r>
    <n v="5543"/>
    <n v="20"/>
    <s v="Pierre"/>
    <s v="alaysha578@hotmail.com"/>
    <x v="1"/>
    <s v="1400 Block of DEHARO ST"/>
    <n v="4133741447"/>
    <s v="3142c940-66f3-11ea-9f69-7077813058ce"/>
    <n v="165"/>
    <n v="23921"/>
    <s v="NOT PAID"/>
    <x v="1"/>
    <m/>
    <s v="Low"/>
  </r>
  <r>
    <n v="2332"/>
    <n v="356"/>
    <s v="Sheryl"/>
    <s v="kelli519@gmail.com"/>
    <x v="2"/>
    <s v="FOLSOM ST / 3RD ST"/>
    <n v="4399641006"/>
    <s v="31444fa8-66f3-11ea-912a-7077813058ce"/>
    <n v="164"/>
    <n v="67599"/>
    <s v="NOT PAID"/>
    <x v="0"/>
    <m/>
    <s v="High"/>
  </r>
  <r>
    <n v="4094"/>
    <n v="301"/>
    <s v="Rory"/>
    <s v="ryker154@hotmail.com"/>
    <x v="0"/>
    <s v="0 Block of THRIFT ST"/>
    <n v="7077259810"/>
    <s v="314539e6-66f3-11ea-bfa4-7077813058ce"/>
    <n v="364"/>
    <n v="3725"/>
    <s v="NOT PAID"/>
    <x v="1"/>
    <m/>
    <s v="Low"/>
  </r>
  <r>
    <n v="3042"/>
    <n v="450"/>
    <s v="Cecile"/>
    <s v="johnnie593@hotmail.com"/>
    <x v="1"/>
    <s v="100 Block of GOLDEN GATE AV"/>
    <n v="1634188566"/>
    <s v="3145fd0a-66f3-11ea-958b-7077813058ce"/>
    <n v="469"/>
    <n v="95516"/>
    <s v="PAID"/>
    <x v="1"/>
    <d v="1991-05-15T00:00:00"/>
    <s v="High"/>
  </r>
  <r>
    <n v="2220"/>
    <n v="782"/>
    <s v="Monte"/>
    <s v="zykeria36@google.co.in"/>
    <x v="1"/>
    <s v="2400 Block of DIAMOND ST"/>
    <n v="6963794710"/>
    <s v="31469934-66f3-11ea-8572-7077813058ce"/>
    <n v="158"/>
    <n v="62528"/>
    <s v="PAID"/>
    <x v="1"/>
    <d v="1976-06-30T00:00:00"/>
    <s v="Medium"/>
  </r>
  <r>
    <n v="4988"/>
    <n v="820"/>
    <s v="Belle"/>
    <s v="selma775@yahoo.co.in"/>
    <x v="1"/>
    <s v="FOLSOM ST / CESAR CHAVEZ ST"/>
    <n v="2644171337"/>
    <s v="3147355e-66f3-11ea-aae4-7077813058ce"/>
    <n v="337"/>
    <n v="21021"/>
    <s v="NOT PAID"/>
    <x v="0"/>
    <m/>
    <s v="Low"/>
  </r>
  <r>
    <n v="175"/>
    <n v="316"/>
    <s v="Rayshawn"/>
    <s v="kathryn298@gmail.com"/>
    <x v="1"/>
    <s v="100 Block of LELAND AV"/>
    <n v="3057896481"/>
    <s v="3147f89c-66f3-11ea-8dfd-7077813058ce"/>
    <n v="634"/>
    <n v="99492"/>
    <s v="NOT PAID"/>
    <x v="0"/>
    <m/>
    <s v="High"/>
  </r>
  <r>
    <n v="4233"/>
    <n v="945"/>
    <s v="Abby"/>
    <s v="karl167@google.co.in"/>
    <x v="0"/>
    <s v="600 Block of CLEMENT ST"/>
    <n v="3335480444"/>
    <s v="3148bbc8-66f3-11ea-8acf-7077813058ce"/>
    <n v="577"/>
    <n v="60282"/>
    <s v="PAID"/>
    <x v="0"/>
    <d v="1987-08-09T00:00:00"/>
    <s v="Medium"/>
  </r>
  <r>
    <n v="4351"/>
    <n v="174"/>
    <s v="Alonzo"/>
    <s v="freda331@yahoo.co.in"/>
    <x v="0"/>
    <s v="400 Block of LEAVENWORTH ST"/>
    <n v="1772719208"/>
    <s v="31497efa-66f3-11ea-9497-7077813058ce"/>
    <n v="907"/>
    <n v="20357"/>
    <s v="NOT PAID"/>
    <x v="0"/>
    <m/>
    <s v="Low"/>
  </r>
  <r>
    <n v="5578"/>
    <n v="634"/>
    <s v="Ray"/>
    <s v="david216@ymail.com"/>
    <x v="1"/>
    <s v="4400 Block of ANZA ST"/>
    <n v="3581081156"/>
    <s v="314a1b22-66f3-11ea-9e82-7077813058ce"/>
    <n v="870"/>
    <n v="24053"/>
    <s v="NOT PAID"/>
    <x v="0"/>
    <m/>
    <s v="Low"/>
  </r>
  <r>
    <n v="4523"/>
    <n v="456"/>
    <s v="Tiffany"/>
    <s v="winnifred436@gmail.com"/>
    <x v="1"/>
    <s v="GEARY ST / TAYLOR ST"/>
    <n v="9811567113"/>
    <s v="314ade58-66f3-11ea-8979-7077813058ce"/>
    <n v="982"/>
    <n v="50958"/>
    <s v="NOT PAID"/>
    <x v="0"/>
    <m/>
    <s v="Medium"/>
  </r>
  <r>
    <n v="2972"/>
    <n v="0"/>
    <s v="Rosalind"/>
    <s v="bryce535@google.co.in"/>
    <x v="1"/>
    <s v="1500 Block of NEWCOMB AV"/>
    <n v="7176117751"/>
    <s v="314b7a8a-66f3-11ea-97d4-7077813058ce"/>
    <n v="351"/>
    <n v="68227"/>
    <s v="PAID"/>
    <x v="0"/>
    <d v="1977-07-06T00:00:00"/>
    <s v="High"/>
  </r>
  <r>
    <n v="6153"/>
    <n v="186"/>
    <s v="Franklin"/>
    <s v="maeve922@gmail.com"/>
    <x v="2"/>
    <s v="ELLIS ST / JONES ST"/>
    <n v="5362454917"/>
    <s v="314c8bcc-66f3-11ea-b526-7077813058ce"/>
    <n v="328"/>
    <n v="77861"/>
    <s v="PAID"/>
    <x v="0"/>
    <d v="1997-09-08T00:00:00"/>
    <s v="High"/>
  </r>
  <r>
    <n v="4852"/>
    <n v="596"/>
    <s v="Sophie"/>
    <s v="seth275@ymail.com"/>
    <x v="0"/>
    <s v="24TH ST / MISSION ST"/>
    <n v="9745073612"/>
    <s v="314d761e-66f3-11ea-b155-7077813058ce"/>
    <n v="242"/>
    <n v="48315"/>
    <s v="NOT PAID"/>
    <x v="0"/>
    <m/>
    <s v="Medium"/>
  </r>
  <r>
    <n v="8106"/>
    <n v="245"/>
    <s v="Matthew"/>
    <s v="maria344@yahoo.com"/>
    <x v="2"/>
    <s v="600 Block of JOHNMUIR DR"/>
    <n v="4218762280"/>
    <s v="314eae64-66f3-11ea-b08f-7077813058ce"/>
    <n v="421"/>
    <n v="83002"/>
    <s v="PAID"/>
    <x v="0"/>
    <d v="1999-03-05T00:00:00"/>
    <s v="High"/>
  </r>
  <r>
    <n v="3917"/>
    <n v="17"/>
    <s v="Larry"/>
    <s v="taron588@yahoo.co.in"/>
    <x v="0"/>
    <s v="1700 Block of LYON ST"/>
    <n v="2224750233"/>
    <s v="314f4a7a-66f3-11ea-8b83-7077813058ce"/>
    <n v="6"/>
    <n v="47650"/>
    <s v="PAID"/>
    <x v="1"/>
    <d v="1977-11-08T00:00:00"/>
    <s v="Medium"/>
  </r>
  <r>
    <n v="9377"/>
    <n v="48"/>
    <s v="Elena"/>
    <s v="bryce621@google.co.in"/>
    <x v="0"/>
    <s v="3100 Block of 20TH AV"/>
    <n v="8017236646"/>
    <s v="315034c6-66f3-11ea-a2bf-7077813058ce"/>
    <n v="384"/>
    <n v="19386"/>
    <s v="NOT PAID"/>
    <x v="1"/>
    <m/>
    <s v="Low"/>
  </r>
  <r>
    <n v="5387"/>
    <n v="457"/>
    <s v="Brady"/>
    <s v="ramona218@gmail.com"/>
    <x v="2"/>
    <s v="1300 Block of COLUMBUS AV"/>
    <n v="5712616501"/>
    <s v="31511efa-66f3-11ea-bc4c-7077813058ce"/>
    <n v="286"/>
    <n v="39432"/>
    <s v="PAID"/>
    <x v="1"/>
    <d v="2005-09-15T00:00:00"/>
    <s v="Medium"/>
  </r>
  <r>
    <n v="6513"/>
    <n v="944"/>
    <s v="Sapphire"/>
    <s v="adrienne107@gmail.com"/>
    <x v="2"/>
    <s v="LARKIN ST / POST ST"/>
    <n v="7065731530"/>
    <s v="3151e23a-66f3-11ea-9b38-7077813058ce"/>
    <n v="892"/>
    <n v="1421"/>
    <s v="PAID"/>
    <x v="1"/>
    <d v="2019-12-12T00:00:00"/>
    <s v="Low"/>
  </r>
  <r>
    <n v="3965"/>
    <n v="516"/>
    <s v="Gene"/>
    <s v="dawn743@yahoo.com"/>
    <x v="2"/>
    <s v="800 Block of AMAZON AV"/>
    <n v="3636499761"/>
    <s v="3152a56c-66f3-11ea-9340-7077813058ce"/>
    <n v="558"/>
    <n v="16113"/>
    <s v="PAID"/>
    <x v="1"/>
    <d v="2013-11-15T00:00:00"/>
    <s v="Low"/>
  </r>
  <r>
    <n v="8893"/>
    <n v="847"/>
    <s v="Magdalene"/>
    <s v="yessenia134@yahoo.com"/>
    <x v="2"/>
    <s v="400 Block of 39TH AV"/>
    <n v="6491626668"/>
    <s v="31534188-66f3-11ea-8acd-7077813058ce"/>
    <n v="481"/>
    <n v="52318"/>
    <s v="NOT PAID"/>
    <x v="0"/>
    <m/>
    <s v="Medium"/>
  </r>
  <r>
    <n v="1897"/>
    <n v="504"/>
    <s v="Norma"/>
    <s v="ryan368@ymail.com"/>
    <x v="1"/>
    <s v="300 Block of CAPISTRANO AV"/>
    <n v="8023324199"/>
    <s v="3153ddb4-66f3-11ea-a4d6-7077813058ce"/>
    <n v="155"/>
    <n v="7389"/>
    <s v="NOT PAID"/>
    <x v="0"/>
    <m/>
    <s v="Low"/>
  </r>
  <r>
    <n v="390"/>
    <n v="115"/>
    <s v="Destiny"/>
    <s v="harriette113@ymail.co.in"/>
    <x v="2"/>
    <s v="400 Block of POWELL ST"/>
    <n v="6958292565"/>
    <s v="3154c800-66f3-11ea-8721-7077813058ce"/>
    <n v="771"/>
    <n v="86040"/>
    <s v="PAID"/>
    <x v="1"/>
    <d v="2013-11-15T00:00:00"/>
    <s v="High"/>
  </r>
  <r>
    <n v="3633"/>
    <n v="740"/>
    <s v="Glory"/>
    <s v="jana467@gmail.com"/>
    <x v="0"/>
    <s v="HARRIET ST / HOWARD ST"/>
    <n v="3794685776"/>
    <s v="3155d94c-66f3-11ea-b116-7077813058ce"/>
    <n v="945"/>
    <n v="56148"/>
    <s v="PAID"/>
    <x v="1"/>
    <d v="2001-08-10T00:00:00"/>
    <s v="Medium"/>
  </r>
  <r>
    <n v="7828"/>
    <n v="884"/>
    <s v="Latasha"/>
    <s v="frances207@ymail.co.in"/>
    <x v="0"/>
    <s v="1500 Block of TURK ST"/>
    <n v="1973040699"/>
    <s v="31575fac-66f3-11ea-8d99-7077813058ce"/>
    <n v="719"/>
    <n v="894"/>
    <s v="PAID"/>
    <x v="0"/>
    <d v="2006-07-17T00:00:00"/>
    <s v="Low"/>
  </r>
  <r>
    <n v="2241"/>
    <n v="446"/>
    <s v="Clay"/>
    <s v="tiffani841@google.co.in"/>
    <x v="0"/>
    <s v="200 Block of SILVER AV"/>
    <n v="4120733093"/>
    <s v="315897f8-66f3-11ea-ad46-7077813058ce"/>
    <n v="493"/>
    <n v="35634"/>
    <s v="NOT PAID"/>
    <x v="1"/>
    <m/>
    <s v="Medium"/>
  </r>
  <r>
    <n v="896"/>
    <n v="74"/>
    <s v="Frances"/>
    <s v="cecile32@hotmail.com"/>
    <x v="0"/>
    <s v="800 Block of BRYANT ST"/>
    <n v="5785102250"/>
    <s v="3159d04c-66f3-11ea-95df-7077813058ce"/>
    <n v="998"/>
    <n v="28701"/>
    <s v="PAID"/>
    <x v="0"/>
    <d v="2013-11-15T00:00:00"/>
    <s v="Low"/>
  </r>
  <r>
    <n v="6361"/>
    <n v="636"/>
    <s v="Dinah"/>
    <s v="bryce393@ymail.com"/>
    <x v="0"/>
    <s v="2100 Block of LOMBARD ST"/>
    <n v="9235867886"/>
    <s v="315aba8a-66f3-11ea-9db6-7077813058ce"/>
    <n v="968"/>
    <n v="90380"/>
    <s v="PAID"/>
    <x v="0"/>
    <d v="1993-08-02T00:00:00"/>
    <s v="High"/>
  </r>
  <r>
    <n v="6713"/>
    <n v="37"/>
    <s v="Merna"/>
    <s v="earle203@google.co.in"/>
    <x v="2"/>
    <s v="GOLDEN GATE AV / VANNESS AV"/>
    <n v="7134849334"/>
    <s v="315b7db4-66f3-11ea-ae41-7077813058ce"/>
    <n v="738"/>
    <n v="21813"/>
    <s v="NOT PAID"/>
    <x v="1"/>
    <m/>
    <s v="Low"/>
  </r>
  <r>
    <n v="4283"/>
    <n v="804"/>
    <s v="Louise"/>
    <s v="danita716@ymail.com"/>
    <x v="1"/>
    <s v="800 Block of BRYANT ST"/>
    <n v="4751700379"/>
    <s v="315c67f4-66f3-11ea-bcd7-7077813058ce"/>
    <n v="912"/>
    <n v="36312"/>
    <s v="NOT PAID"/>
    <x v="0"/>
    <m/>
    <s v="Medium"/>
  </r>
  <r>
    <n v="9486"/>
    <n v="694"/>
    <s v="Kaitlyn"/>
    <s v="raeleigh114@gmail.com"/>
    <x v="1"/>
    <s v="POWELL ST / MARKET ST"/>
    <n v="9430559862"/>
    <s v="315d041c-66f3-11ea-8af9-7077813058ce"/>
    <n v="782"/>
    <n v="24856"/>
    <s v="PAID"/>
    <x v="0"/>
    <d v="2002-10-20T00:00:00"/>
    <s v="Low"/>
  </r>
  <r>
    <n v="308"/>
    <n v="198"/>
    <s v="Morgan"/>
    <s v="guy394@outlook.com"/>
    <x v="2"/>
    <s v="CAPP ST / 17TH ST"/>
    <n v="4160161977"/>
    <s v="315da042-66f3-11ea-ac04-7077813058ce"/>
    <n v="140"/>
    <n v="39234"/>
    <s v="PAID"/>
    <x v="0"/>
    <d v="2006-07-17T00:00:00"/>
    <s v="Medium"/>
  </r>
  <r>
    <n v="8927"/>
    <n v="576"/>
    <s v="Courtney"/>
    <s v="anastasia108@google.co.in"/>
    <x v="1"/>
    <s v="0 Block of SADOWA ST"/>
    <n v="1660494007"/>
    <s v="315e3c68-66f3-11ea-8d08-7077813058ce"/>
    <n v="702"/>
    <n v="74222"/>
    <s v="PAID"/>
    <x v="1"/>
    <d v="2004-11-20T00:00:00"/>
    <s v="High"/>
  </r>
  <r>
    <n v="249"/>
    <n v="754"/>
    <s v="Rayshawn"/>
    <s v="benita963@gmail.com"/>
    <x v="2"/>
    <s v="500 Block of GEARY ST"/>
    <n v="2979310129"/>
    <s v="315f26ac-66f3-11ea-a883-7077813058ce"/>
    <n v="284"/>
    <n v="47260"/>
    <s v="PAID"/>
    <x v="0"/>
    <d v="1982-03-08T00:00:00"/>
    <s v="Medium"/>
  </r>
  <r>
    <n v="2620"/>
    <n v="547"/>
    <s v="Eddie"/>
    <s v="dianne471@ymail.com"/>
    <x v="2"/>
    <s v="0 Block of OFARRELL ST"/>
    <n v="1973879566"/>
    <s v="315fe9e2-66f3-11ea-b80f-7077813058ce"/>
    <n v="199"/>
    <n v="45432"/>
    <s v="NOT PAID"/>
    <x v="1"/>
    <m/>
    <s v="Medium"/>
  </r>
  <r>
    <n v="1164"/>
    <n v="656"/>
    <s v="Maurice"/>
    <s v="andrea833@yahoo.co.in"/>
    <x v="0"/>
    <s v="2700 Block of FILBERT ST"/>
    <n v="7030699598"/>
    <s v="3160ad0c-66f3-11ea-961a-7077813058ce"/>
    <n v="228"/>
    <n v="30192"/>
    <s v="PAID"/>
    <x v="1"/>
    <d v="1994-04-09T00:00:00"/>
    <s v="Low"/>
  </r>
  <r>
    <n v="4711"/>
    <n v="654"/>
    <s v="Taryn"/>
    <s v="raul112@outlook.com"/>
    <x v="0"/>
    <s v="700 Block of VALLEJO ST"/>
    <n v="2618164744"/>
    <s v="31619754-66f3-11ea-911d-7077813058ce"/>
    <n v="908"/>
    <n v="53868"/>
    <s v="NOT PAID"/>
    <x v="0"/>
    <m/>
    <s v="Medium"/>
  </r>
  <r>
    <n v="4053"/>
    <n v="646"/>
    <s v="Lazaro"/>
    <s v="raven727@yahoo.co.in"/>
    <x v="2"/>
    <s v="300 Block of FILLMORE ST"/>
    <n v="6736421797"/>
    <s v="3162337a-66f3-11ea-bf3c-7077813058ce"/>
    <n v="594"/>
    <n v="9691"/>
    <s v="NOT PAID"/>
    <x v="0"/>
    <m/>
    <s v="Low"/>
  </r>
  <r>
    <n v="4272"/>
    <n v="250"/>
    <s v="Muriel"/>
    <s v="rebecca74@yahoo.co.in"/>
    <x v="2"/>
    <s v="0 Block of MYRTLE ST"/>
    <n v="5071378297"/>
    <s v="3162cf9c-66f3-11ea-917a-7077813058ce"/>
    <n v="542"/>
    <n v="39001"/>
    <s v="NOT PAID"/>
    <x v="1"/>
    <m/>
    <s v="Medium"/>
  </r>
  <r>
    <n v="7005"/>
    <n v="81"/>
    <s v="Dejon"/>
    <s v="rosalind124@hotmail.com"/>
    <x v="2"/>
    <s v="300 Block of HOLLADAY AV"/>
    <n v="3907479910"/>
    <s v="31636bd2-66f3-11ea-aa21-7077813058ce"/>
    <n v="586"/>
    <n v="70814"/>
    <s v="NOT PAID"/>
    <x v="0"/>
    <m/>
    <s v="High"/>
  </r>
  <r>
    <n v="2308"/>
    <n v="898"/>
    <s v="Peter"/>
    <s v="anne714@gmail.com"/>
    <x v="0"/>
    <s v="DORLAND ST / GUERRERO ST"/>
    <n v="8175968796"/>
    <s v="31642f12-66f3-11ea-b553-7077813058ce"/>
    <n v="636"/>
    <n v="13740"/>
    <s v="PAID"/>
    <x v="1"/>
    <d v="2008-08-09T00:00:00"/>
    <s v="Low"/>
  </r>
  <r>
    <n v="5150"/>
    <n v="461"/>
    <s v="Todd"/>
    <s v="michael518@yahoo.com"/>
    <x v="1"/>
    <s v="23RD ST / DOUGLASS ST"/>
    <n v="2711085992"/>
    <s v="3164f24c-66f3-11ea-bf87-7077813058ce"/>
    <n v="581"/>
    <n v="33435"/>
    <s v="NOT PAID"/>
    <x v="0"/>
    <m/>
    <s v="Medium"/>
  </r>
  <r>
    <n v="693"/>
    <n v="390"/>
    <s v="Stacy"/>
    <s v="danielle957@yahoo.co.in"/>
    <x v="0"/>
    <s v="5000 Block of 3RD ST"/>
    <n v="3457826852"/>
    <s v="3165b562-66f3-11ea-83de-7077813058ce"/>
    <n v="336"/>
    <n v="73589"/>
    <s v="NOT PAID"/>
    <x v="0"/>
    <m/>
    <s v="High"/>
  </r>
  <r>
    <n v="9598"/>
    <n v="988"/>
    <s v="Frank"/>
    <s v="heather632@hotmail.com"/>
    <x v="0"/>
    <s v="0 Block of 7TH ST"/>
    <n v="2858707837"/>
    <s v="316678a4-66f3-11ea-b7d3-7077813058ce"/>
    <n v="504"/>
    <n v="18598"/>
    <s v="PAID"/>
    <x v="1"/>
    <d v="1982-10-15T00:00:00"/>
    <s v="Low"/>
  </r>
  <r>
    <n v="8103"/>
    <n v="597"/>
    <s v="Catherine"/>
    <s v="kaitlyn744@yahoo.com"/>
    <x v="2"/>
    <s v="3500 Block of 26TH ST"/>
    <n v="2065509695"/>
    <s v="31673bc8-66f3-11ea-803a-7077813058ce"/>
    <n v="346"/>
    <n v="23003"/>
    <s v="PAID"/>
    <x v="0"/>
    <d v="2007-07-12T00:00:00"/>
    <s v="Low"/>
  </r>
  <r>
    <n v="8894"/>
    <n v="916"/>
    <s v="Daren"/>
    <s v="eileen529@google.co.in"/>
    <x v="1"/>
    <s v="0 Block of MAYNARD ST"/>
    <n v="4133664929"/>
    <s v="3167d7ee-66f3-11ea-a273-7077813058ce"/>
    <n v="135"/>
    <n v="80901"/>
    <s v="NOT PAID"/>
    <x v="0"/>
    <m/>
    <s v="High"/>
  </r>
  <r>
    <n v="114"/>
    <n v="135"/>
    <s v="Tiffany"/>
    <s v="cheyenne213@outlook.com"/>
    <x v="0"/>
    <s v="MISSION ST / 17TH ST"/>
    <n v="5958159146"/>
    <s v="3168c236-66f3-11ea-ad73-7077813058ce"/>
    <n v="822"/>
    <n v="69113"/>
    <s v="PAID"/>
    <x v="1"/>
    <d v="1991-07-15T00:00:00"/>
    <s v="High"/>
  </r>
  <r>
    <n v="6546"/>
    <n v="262"/>
    <s v="Isidro"/>
    <s v="ely630@yahoo.com"/>
    <x v="1"/>
    <s v="300 Block of MARKET ST"/>
    <n v="1022633285"/>
    <s v="3169fa82-66f3-11ea-a4aa-7077813058ce"/>
    <n v="95"/>
    <n v="26060"/>
    <s v="NOT PAID"/>
    <x v="1"/>
    <m/>
    <s v="Low"/>
  </r>
  <r>
    <n v="3571"/>
    <n v="844"/>
    <s v="Claude"/>
    <s v="irby513@hotmail.com"/>
    <x v="2"/>
    <s v="800 Block of CLEMENT ST"/>
    <n v="4283361474"/>
    <s v="316abe90-66f3-11ea-b19a-7077813058ce"/>
    <n v="597"/>
    <n v="25677"/>
    <s v="NOT PAID"/>
    <x v="0"/>
    <m/>
    <s v="Low"/>
  </r>
  <r>
    <n v="7316"/>
    <n v="169"/>
    <s v="Gaylon"/>
    <s v="genevieve714@hotmail.com"/>
    <x v="2"/>
    <s v="4100 Block of GEARY BL"/>
    <n v="2950413181"/>
    <s v="316ba7f6-66f3-11ea-913f-7077813058ce"/>
    <n v="340"/>
    <n v="62912"/>
    <s v="NOT PAID"/>
    <x v="1"/>
    <m/>
    <s v="Medium"/>
  </r>
  <r>
    <n v="2478"/>
    <n v="671"/>
    <s v="Adonis"/>
    <s v="elliana123@hotmail.com"/>
    <x v="0"/>
    <s v="3300 Block of CESAR CHAVEZ ST"/>
    <n v="3513023435"/>
    <s v="316c441e-66f3-11ea-89de-7077813058ce"/>
    <n v="905"/>
    <n v="77649"/>
    <s v="PAID"/>
    <x v="0"/>
    <d v="1983-09-30T00:00:00"/>
    <s v="High"/>
  </r>
  <r>
    <n v="1215"/>
    <n v="353"/>
    <s v="Stacy"/>
    <s v="katrice318@yahoo.co.in"/>
    <x v="0"/>
    <s v="MONTGOMERY ST / BROADWAY ST"/>
    <n v="6379672748"/>
    <s v="316ce042-66f3-11ea-b223-7077813058ce"/>
    <n v="250"/>
    <n v="73561"/>
    <s v="PAID"/>
    <x v="1"/>
    <d v="2006-10-22T00:00:00"/>
    <s v="High"/>
  </r>
  <r>
    <n v="5402"/>
    <n v="776"/>
    <s v="Claude"/>
    <s v="laverne188@google.co.in"/>
    <x v="2"/>
    <s v="17TH ST / SHOTWELL ST"/>
    <n v="2335838084"/>
    <s v="316d7c6e-66f3-11ea-aad7-7077813058ce"/>
    <n v="400"/>
    <n v="50357"/>
    <s v="NOT PAID"/>
    <x v="1"/>
    <m/>
    <s v="Medium"/>
  </r>
  <r>
    <n v="1647"/>
    <n v="205"/>
    <s v="Bambi"/>
    <s v="chasity357@yahoo.co.in"/>
    <x v="0"/>
    <s v="1900 Block of UNION ST"/>
    <n v="2179414351"/>
    <s v="316e8db8-66f3-11ea-88c1-7077813058ce"/>
    <n v="877"/>
    <n v="61325"/>
    <s v="PAID"/>
    <x v="0"/>
    <d v="2000-03-22T00:00:00"/>
    <s v="Medium"/>
  </r>
  <r>
    <n v="9423"/>
    <n v="705"/>
    <s v="Isabela"/>
    <s v="kyle670@gmail.com"/>
    <x v="2"/>
    <s v="600 Block of HEAD ST"/>
    <n v="9984833487"/>
    <s v="316f77f6-66f3-11ea-8aa2-7077813058ce"/>
    <n v="97"/>
    <n v="76658"/>
    <s v="NOT PAID"/>
    <x v="1"/>
    <m/>
    <s v="High"/>
  </r>
  <r>
    <n v="6404"/>
    <n v="10"/>
    <s v="Philip"/>
    <s v="gene977@ymail.co.in"/>
    <x v="0"/>
    <s v="0 Block of 7TH ST"/>
    <n v="4771182901"/>
    <s v="3170141c-66f3-11ea-97a3-7077813058ce"/>
    <n v="12"/>
    <n v="35525"/>
    <s v="NOT PAID"/>
    <x v="1"/>
    <m/>
    <s v="Medium"/>
  </r>
  <r>
    <n v="6767"/>
    <n v="195"/>
    <s v="Joe"/>
    <s v="marlene682@outlook.com"/>
    <x v="1"/>
    <s v="4100 Block of 18TH ST"/>
    <n v="6825096485"/>
    <s v="3170d834-66f3-11ea-b48e-7077813058ce"/>
    <n v="353"/>
    <n v="12462"/>
    <s v="PAID"/>
    <x v="1"/>
    <d v="2012-10-04T00:00:00"/>
    <s v="Low"/>
  </r>
  <r>
    <n v="1278"/>
    <n v="136"/>
    <s v="Alonzo"/>
    <s v="clay181@hotmail.com"/>
    <x v="1"/>
    <s v="2700 Block of FOLSOM ST"/>
    <n v="9801474305"/>
    <s v="31717452-66f3-11ea-9fcf-7077813058ce"/>
    <n v="856"/>
    <n v="27105"/>
    <s v="PAID"/>
    <x v="1"/>
    <d v="1977-11-08T00:00:00"/>
    <s v="Low"/>
  </r>
  <r>
    <n v="1334"/>
    <n v="500"/>
    <s v="Philip"/>
    <s v="baldemar170@yahoo.co.in"/>
    <x v="0"/>
    <s v="800 Block of HOWARD ST"/>
    <n v="7636788633"/>
    <s v="3172107a-66f3-11ea-ad07-7077813058ce"/>
    <n v="1"/>
    <n v="99604"/>
    <s v="PAID"/>
    <x v="1"/>
    <d v="2010-11-30T00:00:00"/>
    <s v="High"/>
  </r>
  <r>
    <n v="8887"/>
    <n v="969"/>
    <s v="Lola"/>
    <s v="claudia529@google.co.in"/>
    <x v="2"/>
    <s v="2300 Block of MARKET ST"/>
    <n v="6328420950"/>
    <s v="3172d2fa-66f3-11ea-bad5-7077813058ce"/>
    <n v="390"/>
    <n v="90449"/>
    <s v="PAID"/>
    <x v="0"/>
    <d v="2009-03-09T00:00:00"/>
    <s v="High"/>
  </r>
  <r>
    <n v="9858"/>
    <n v="817"/>
    <s v="Jennie"/>
    <s v="arya715@ymail.co.in"/>
    <x v="1"/>
    <s v="16TH ST / SHOTWELL ST"/>
    <n v="1174341766"/>
    <s v="3173e41e-66f3-11ea-b5f4-7077813058ce"/>
    <n v="446"/>
    <n v="9520"/>
    <s v="NOT PAID"/>
    <x v="1"/>
    <m/>
    <s v="Low"/>
  </r>
  <r>
    <n v="9636"/>
    <n v="833"/>
    <s v="Brennan"/>
    <s v="rodney10@ymail.com"/>
    <x v="1"/>
    <s v="2000 Block of JERROLD AV"/>
    <n v="9030541371"/>
    <s v="3174f566-66f3-11ea-98c3-7077813058ce"/>
    <n v="32"/>
    <n v="42210"/>
    <s v="NOT PAID"/>
    <x v="0"/>
    <m/>
    <s v="Medium"/>
  </r>
  <r>
    <n v="9943"/>
    <n v="221"/>
    <s v="Juan"/>
    <s v="amelia849@hotmail.com"/>
    <x v="0"/>
    <s v="600 Block of 9TH AV"/>
    <n v="3573904144"/>
    <s v="3175dfa2-66f3-11ea-b9d8-7077813058ce"/>
    <n v="420"/>
    <n v="21639"/>
    <s v="NOT PAID"/>
    <x v="1"/>
    <m/>
    <s v="Low"/>
  </r>
  <r>
    <n v="1246"/>
    <n v="77"/>
    <s v="Carlotta"/>
    <s v="stephanie808@gmail.com"/>
    <x v="2"/>
    <s v="900 Block of GENEVA AV"/>
    <n v="9998350900"/>
    <s v="31767bca-66f3-11ea-848b-7077813058ce"/>
    <n v="708"/>
    <n v="58736"/>
    <s v="PAID"/>
    <x v="1"/>
    <d v="2019-07-31T00:00:00"/>
    <s v="Medium"/>
  </r>
  <r>
    <n v="4527"/>
    <n v="800"/>
    <s v="Austin"/>
    <s v="dejon859@ymail.com"/>
    <x v="1"/>
    <s v="POLK ST / SUTTER ST"/>
    <n v="3715864347"/>
    <s v="317717f0-66f3-11ea-b57c-7077813058ce"/>
    <n v="227"/>
    <n v="3951"/>
    <s v="PAID"/>
    <x v="0"/>
    <d v="2002-01-05T00:00:00"/>
    <s v="Low"/>
  </r>
  <r>
    <n v="3782"/>
    <n v="146"/>
    <s v="Naisha"/>
    <s v="lawrence813@gmail.com"/>
    <x v="2"/>
    <s v="MISSION ST / 9TH ST"/>
    <n v="8089653286"/>
    <s v="3177db2e-66f3-11ea-99fe-7077813058ce"/>
    <n v="595"/>
    <n v="69479"/>
    <s v="NOT PAID"/>
    <x v="0"/>
    <m/>
    <s v="High"/>
  </r>
  <r>
    <n v="6225"/>
    <n v="531"/>
    <s v="Maurice"/>
    <s v="felicity667@ymail.com"/>
    <x v="0"/>
    <s v="1400 Block of HARRISON ST"/>
    <n v="9827842133"/>
    <s v="3178c56c-66f3-11ea-9547-7077813058ce"/>
    <n v="211"/>
    <n v="10366"/>
    <s v="PAID"/>
    <x v="1"/>
    <d v="2006-12-23T00:00:00"/>
    <s v="Low"/>
  </r>
  <r>
    <n v="2257"/>
    <n v="503"/>
    <s v="Gabrielle"/>
    <s v="kim205@hotmail.com"/>
    <x v="2"/>
    <s v="FILLMORE ST / CALIFORNIA ST"/>
    <n v="2998991184"/>
    <s v="31796190-66f3-11ea-b0b6-7077813058ce"/>
    <n v="650"/>
    <n v="10001"/>
    <s v="NOT PAID"/>
    <x v="0"/>
    <m/>
    <s v="Low"/>
  </r>
  <r>
    <n v="9177"/>
    <n v="19"/>
    <s v="Grover"/>
    <s v="morgan937@yahoo.com"/>
    <x v="1"/>
    <s v="EDDY ST / POLK ST"/>
    <n v="7591554939"/>
    <s v="3179fdb8-66f3-11ea-b117-7077813058ce"/>
    <n v="45"/>
    <n v="15307"/>
    <s v="PAID"/>
    <x v="0"/>
    <d v="1996-05-01T00:00:00"/>
    <s v="Low"/>
  </r>
  <r>
    <n v="8703"/>
    <n v="897"/>
    <s v="Carter"/>
    <s v="hudson500@gmail.com"/>
    <x v="0"/>
    <s v="800 Block of BRYANT ST"/>
    <n v="7320532389"/>
    <s v="317ac112-66f3-11ea-96bf-7077813058ce"/>
    <n v="201"/>
    <n v="68923"/>
    <s v="NOT PAID"/>
    <x v="0"/>
    <m/>
    <s v="High"/>
  </r>
  <r>
    <n v="3514"/>
    <n v="703"/>
    <s v="Claude"/>
    <s v="stacy454@hotmail.com"/>
    <x v="1"/>
    <s v="800 Block of OAK ST"/>
    <n v="8552082746"/>
    <s v="317b8422-66f3-11ea-8b90-7077813058ce"/>
    <n v="564"/>
    <n v="59651"/>
    <s v="PAID"/>
    <x v="1"/>
    <d v="2004-09-25T00:00:00"/>
    <s v="Medium"/>
  </r>
  <r>
    <n v="3089"/>
    <n v="249"/>
    <s v="Bianca"/>
    <s v="peter111@ymail.co.in"/>
    <x v="0"/>
    <s v="300 Block of LEAVENWORTH ST"/>
    <n v="8015529354"/>
    <s v="317c204a-66f3-11ea-b627-7077813058ce"/>
    <n v="138"/>
    <n v="78953"/>
    <s v="NOT PAID"/>
    <x v="0"/>
    <m/>
    <s v="High"/>
  </r>
  <r>
    <n v="7253"/>
    <n v="360"/>
    <s v="Frank"/>
    <s v="beth644@outlook.com"/>
    <x v="0"/>
    <s v="1500 Block of WEBSTER ST"/>
    <n v="9700239171"/>
    <s v="317ce378-66f3-11ea-b64a-7077813058ce"/>
    <n v="57"/>
    <n v="89420"/>
    <s v="PAID"/>
    <x v="1"/>
    <d v="2004-03-02T00:00:00"/>
    <s v="High"/>
  </r>
  <r>
    <n v="8786"/>
    <n v="327"/>
    <s v="Marie"/>
    <s v="devon640@hotmail.com"/>
    <x v="0"/>
    <s v="1600 Block of GEARY BL"/>
    <n v="8588987011"/>
    <s v="317dcdc0-66f3-11ea-a3ce-7077813058ce"/>
    <n v="128"/>
    <n v="50374"/>
    <s v="NOT PAID"/>
    <x v="0"/>
    <m/>
    <s v="Medium"/>
  </r>
  <r>
    <n v="1211"/>
    <n v="121"/>
    <s v="Neri"/>
    <s v="jonathan257@google.co.in"/>
    <x v="0"/>
    <s v="500 Block of CRESTLAKE DR"/>
    <n v="2797657807"/>
    <s v="317e69e2-66f3-11ea-8d1d-7077813058ce"/>
    <n v="33"/>
    <n v="83102"/>
    <s v="NOT PAID"/>
    <x v="1"/>
    <m/>
    <s v="High"/>
  </r>
  <r>
    <n v="359"/>
    <n v="614"/>
    <s v="Chelsey"/>
    <s v="benita200@yahoo.co.in"/>
    <x v="0"/>
    <s v="CALIFORNIA ST / FILLMORE ST"/>
    <n v="3420855911"/>
    <s v="317f5426-66f3-11ea-9e99-7077813058ce"/>
    <n v="936"/>
    <n v="62151"/>
    <s v="NOT PAID"/>
    <x v="1"/>
    <m/>
    <s v="Medium"/>
  </r>
  <r>
    <n v="2066"/>
    <n v="80"/>
    <s v="Catherine"/>
    <s v="john780@yahoo.com"/>
    <x v="2"/>
    <s v="1700 Block of STEINER ST"/>
    <n v="5965931339"/>
    <s v="31803e5c-66f3-11ea-9cfa-7077813058ce"/>
    <n v="762"/>
    <n v="84665"/>
    <s v="NOT PAID"/>
    <x v="1"/>
    <m/>
    <s v="High"/>
  </r>
  <r>
    <n v="4322"/>
    <n v="401"/>
    <s v="Lucien"/>
    <s v="jan805@ymail.com"/>
    <x v="0"/>
    <s v="700 Block of PERU AV"/>
    <n v="7775860985"/>
    <s v="3180da86-66f3-11ea-a8db-7077813058ce"/>
    <n v="838"/>
    <n v="1760"/>
    <s v="PAID"/>
    <x v="1"/>
    <d v="1995-08-23T00:00:00"/>
    <s v="Low"/>
  </r>
  <r>
    <n v="7773"/>
    <n v="914"/>
    <s v="Aidan"/>
    <s v="robert988@google.co.in"/>
    <x v="0"/>
    <s v="100 Block of OAK ST"/>
    <n v="2945958018"/>
    <s v="318176ac-66f3-11ea-8841-7077813058ce"/>
    <n v="215"/>
    <n v="30239"/>
    <s v="PAID"/>
    <x v="1"/>
    <d v="1985-01-31T00:00:00"/>
    <s v="Low"/>
  </r>
  <r>
    <n v="6746"/>
    <n v="713"/>
    <s v="Tomeka"/>
    <s v="kaitlyn60@yahoo.com"/>
    <x v="1"/>
    <s v="HOWARD ST / 3RD ST"/>
    <n v="8157767838"/>
    <s v="318260fe-66f3-11ea-a0f0-7077813058ce"/>
    <n v="818"/>
    <n v="20194"/>
    <s v="PAID"/>
    <x v="1"/>
    <d v="2006-10-20T00:00:00"/>
    <s v="Low"/>
  </r>
  <r>
    <n v="6732"/>
    <n v="568"/>
    <s v="Theresa"/>
    <s v="stephan274@yahoo.co.in"/>
    <x v="0"/>
    <s v="1300 Block of MISSION ST"/>
    <n v="9712766674"/>
    <s v="31832428-66f3-11ea-9902-7077813058ce"/>
    <n v="780"/>
    <n v="58470"/>
    <s v="PAID"/>
    <x v="1"/>
    <d v="1989-10-17T00:00:00"/>
    <s v="Medium"/>
  </r>
  <r>
    <n v="805"/>
    <n v="752"/>
    <s v="Korie"/>
    <s v="emma964@gmail.com"/>
    <x v="2"/>
    <s v="400 Block of ELLIS ST"/>
    <n v="2366659988"/>
    <s v="31851fae-66f3-11ea-9f4d-7077813058ce"/>
    <n v="40"/>
    <n v="91926"/>
    <s v="NOT PAID"/>
    <x v="1"/>
    <m/>
    <s v="High"/>
  </r>
  <r>
    <n v="7540"/>
    <n v="867"/>
    <s v="Misael"/>
    <s v="monica700@gmail.com"/>
    <x v="2"/>
    <s v="4900 Block of MISSION ST"/>
    <n v="2771856986"/>
    <s v="31863106-66f3-11ea-8b2f-7077813058ce"/>
    <n v="366"/>
    <n v="34797"/>
    <s v="PAID"/>
    <x v="1"/>
    <d v="1980-03-16T00:00:00"/>
    <s v="Medium"/>
  </r>
  <r>
    <n v="5269"/>
    <n v="980"/>
    <s v="Steven"/>
    <s v="pamala451@outlook.com"/>
    <x v="2"/>
    <s v="16TH ST / SHOTWELL ST"/>
    <n v="4717095278"/>
    <s v="31876958-66f3-11ea-afcb-7077813058ce"/>
    <n v="678"/>
    <n v="19346"/>
    <s v="NOT PAID"/>
    <x v="1"/>
    <m/>
    <s v="Low"/>
  </r>
  <r>
    <n v="8404"/>
    <n v="704"/>
    <s v="Tammi"/>
    <s v="matt620@yahoo.com"/>
    <x v="1"/>
    <s v="700 Block of STANYAN ST"/>
    <n v="6852398753"/>
    <s v="31885382-66f3-11ea-b84f-7077813058ce"/>
    <n v="703"/>
    <n v="35185"/>
    <s v="NOT PAID"/>
    <x v="1"/>
    <m/>
    <s v="Medium"/>
  </r>
  <r>
    <n v="519"/>
    <n v="598"/>
    <s v="Rayburn"/>
    <s v="kristie659@hotmail.com"/>
    <x v="2"/>
    <s v="1400 Block of SACRAMENTO ST"/>
    <n v="8198842186"/>
    <s v="318916c0-66f3-11ea-8a7c-7077813058ce"/>
    <n v="180"/>
    <n v="7068"/>
    <s v="NOT PAID"/>
    <x v="0"/>
    <m/>
    <s v="Low"/>
  </r>
  <r>
    <n v="4060"/>
    <n v="932"/>
    <s v="Gordon"/>
    <s v="lee224@ymail.co.in"/>
    <x v="1"/>
    <s v="HARRISON ST / 6TH ST"/>
    <n v="7396097848"/>
    <s v="318a2800-66f3-11ea-b639-7077813058ce"/>
    <n v="214"/>
    <n v="96496"/>
    <s v="PAID"/>
    <x v="0"/>
    <d v="1987-08-09T00:00:00"/>
    <s v="High"/>
  </r>
  <r>
    <n v="8860"/>
    <n v="834"/>
    <s v="Zakariya"/>
    <s v="roger478@ymail.co.in"/>
    <x v="2"/>
    <s v="LAWTON ST / 10TH AV"/>
    <n v="4508931602"/>
    <s v="318b396c-66f3-11ea-9883-7077813058ce"/>
    <n v="408"/>
    <n v="2988"/>
    <s v="PAID"/>
    <x v="0"/>
    <d v="1990-09-11T00:00:00"/>
    <s v="Low"/>
  </r>
  <r>
    <n v="7164"/>
    <n v="209"/>
    <s v="Otis"/>
    <s v="zoya623@gmail.com"/>
    <x v="2"/>
    <s v="0 Block of URANUS TR"/>
    <n v="8013342363"/>
    <s v="318cbfc6-66f3-11ea-b57f-7077813058ce"/>
    <n v="902"/>
    <n v="83253"/>
    <s v="PAID"/>
    <x v="1"/>
    <d v="1989-09-17T00:00:00"/>
    <s v="High"/>
  </r>
  <r>
    <n v="9792"/>
    <n v="330"/>
    <s v="Curtis"/>
    <s v="robert627@yahoo.co.in"/>
    <x v="2"/>
    <s v="300 Block of HYDE ST"/>
    <n v="4775425957"/>
    <s v="318d82e8-66f3-11ea-9cca-7077813058ce"/>
    <n v="763"/>
    <n v="87828"/>
    <s v="PAID"/>
    <x v="1"/>
    <d v="2014-09-09T00:00:00"/>
    <s v="High"/>
  </r>
  <r>
    <n v="9934"/>
    <n v="138"/>
    <s v="Gabrielle"/>
    <s v="danny201@yahoo.com"/>
    <x v="2"/>
    <s v="1100 Block of SUTTER ST"/>
    <n v="2535125840"/>
    <s v="318e4628-66f3-11ea-a70e-7077813058ce"/>
    <n v="168"/>
    <n v="17035"/>
    <s v="PAID"/>
    <x v="1"/>
    <d v="1997-06-12T00:00:00"/>
    <s v="Low"/>
  </r>
  <r>
    <n v="1980"/>
    <n v="981"/>
    <s v="Dani"/>
    <s v="ryker409@gmail.com"/>
    <x v="2"/>
    <s v="1900 Block of PALOU AV"/>
    <n v="5833657416"/>
    <s v="318f305e-66f3-11ea-b203-7077813058ce"/>
    <n v="723"/>
    <n v="426"/>
    <s v="NOT PAID"/>
    <x v="1"/>
    <m/>
    <s v="Low"/>
  </r>
  <r>
    <n v="9251"/>
    <n v="130"/>
    <s v="Sadie"/>
    <s v="zelda490@yahoo.co.in"/>
    <x v="2"/>
    <s v="17TH ST / CAPP ST"/>
    <n v="5905581451"/>
    <s v="31901a98-66f3-11ea-830a-7077813058ce"/>
    <n v="438"/>
    <n v="20238"/>
    <s v="PAID"/>
    <x v="1"/>
    <d v="1977-03-30T00:00:00"/>
    <s v="Low"/>
  </r>
  <r>
    <n v="6717"/>
    <n v="685"/>
    <s v="Emma"/>
    <s v="david957@ymail.com"/>
    <x v="0"/>
    <s v="100 Block of LEAVENWORTH ST"/>
    <n v="3742557097"/>
    <s v="3190ddc6-66f3-11ea-8fea-7077813058ce"/>
    <n v="162"/>
    <n v="68331"/>
    <s v="PAID"/>
    <x v="0"/>
    <d v="1982-10-29T00:00:00"/>
    <s v="High"/>
  </r>
  <r>
    <n v="3622"/>
    <n v="544"/>
    <s v="Eddie"/>
    <s v="jacquelin945@yahoo.com"/>
    <x v="0"/>
    <s v="MARKET ST / POWELL ST"/>
    <n v="1157949513"/>
    <s v="3191ef06-66f3-11ea-bb69-7077813058ce"/>
    <n v="246"/>
    <n v="86132"/>
    <s v="PAID"/>
    <x v="0"/>
    <d v="2019-03-01T00:00:00"/>
    <s v="High"/>
  </r>
  <r>
    <n v="8808"/>
    <n v="384"/>
    <s v="Connie"/>
    <s v="ardis505@ymail.com"/>
    <x v="2"/>
    <s v="SPEAR ST / MARKET ST"/>
    <n v="6061993877"/>
    <s v="31930050-66f3-11ea-8535-7077813058ce"/>
    <n v="105"/>
    <n v="766"/>
    <s v="NOT PAID"/>
    <x v="0"/>
    <m/>
    <s v="Low"/>
  </r>
  <r>
    <n v="4920"/>
    <n v="467"/>
    <s v="Ricky"/>
    <s v="scott41@hotmail.com"/>
    <x v="2"/>
    <s v="VANNESS AV / CALIFORNIA ST"/>
    <n v="7395125371"/>
    <s v="319438b6-66f3-11ea-9722-7077813058ce"/>
    <n v="308"/>
    <n v="13169"/>
    <s v="NOT PAID"/>
    <x v="1"/>
    <m/>
    <s v="Low"/>
  </r>
  <r>
    <n v="3140"/>
    <n v="112"/>
    <s v="Patrick"/>
    <s v="alexia131@outlook.com"/>
    <x v="1"/>
    <s v="100 Block of JONES ST"/>
    <n v="7624401610"/>
    <s v="319549e8-66f3-11ea-85a4-7077813058ce"/>
    <n v="172"/>
    <n v="48657"/>
    <s v="PAID"/>
    <x v="1"/>
    <d v="2004-10-26T00:00:00"/>
    <s v="Medium"/>
  </r>
  <r>
    <n v="8104"/>
    <n v="906"/>
    <s v="Annie"/>
    <s v="donnell940@ymail.co.in"/>
    <x v="1"/>
    <s v="0 Block of FREMONT ST"/>
    <n v="8271413320"/>
    <s v="31963430-66f3-11ea-bdc7-7077813058ce"/>
    <n v="775"/>
    <n v="88037"/>
    <s v="NOT PAID"/>
    <x v="0"/>
    <m/>
    <s v="High"/>
  </r>
  <r>
    <n v="2208"/>
    <n v="609"/>
    <s v="Elvia"/>
    <s v="trent560@google.co.in"/>
    <x v="2"/>
    <s v="300 Block of 14TH ST"/>
    <n v="6202223720"/>
    <s v="31971e6e-66f3-11ea-86f5-7077813058ce"/>
    <n v="333"/>
    <n v="21972"/>
    <s v="PAID"/>
    <x v="0"/>
    <d v="2013-08-11T00:00:00"/>
    <s v="Low"/>
  </r>
  <r>
    <n v="7043"/>
    <n v="379"/>
    <s v="Laurette"/>
    <s v="gerald85@google.co.in"/>
    <x v="2"/>
    <s v="HAROLD AV / BRUCE AV"/>
    <n v="8194423563"/>
    <s v="31987dc0-66f3-11ea-a59b-7077813058ce"/>
    <n v="548"/>
    <n v="87886"/>
    <s v="NOT PAID"/>
    <x v="1"/>
    <m/>
    <s v="High"/>
  </r>
  <r>
    <n v="7485"/>
    <n v="357"/>
    <s v="Austin"/>
    <s v="zakariya835@yahoo.com"/>
    <x v="2"/>
    <s v="600 Block of TOWNSEND ST"/>
    <n v="8529931415"/>
    <s v="3199b61c-66f3-11ea-ab02-7077813058ce"/>
    <n v="665"/>
    <n v="3244"/>
    <s v="PAID"/>
    <x v="0"/>
    <d v="2010-04-27T00:00:00"/>
    <s v="Low"/>
  </r>
  <r>
    <n v="1748"/>
    <n v="364"/>
    <s v="Willie"/>
    <s v="artie206@ymail.com"/>
    <x v="0"/>
    <s v="0 Block of POWELL ST"/>
    <n v="4033094166"/>
    <s v="319ac762-66f3-11ea-b75f-7077813058ce"/>
    <n v="305"/>
    <n v="32031"/>
    <s v="PAID"/>
    <x v="1"/>
    <d v="1992-11-01T00:00:00"/>
    <s v="Low"/>
  </r>
  <r>
    <n v="9968"/>
    <n v="69"/>
    <s v="Diana"/>
    <s v="ryan128@yahoo.com"/>
    <x v="2"/>
    <s v="1200 Block of IRVING ST"/>
    <n v="1840361778"/>
    <s v="319bfff4-66f3-11ea-8fba-7077813058ce"/>
    <n v="938"/>
    <n v="51284"/>
    <s v="NOT PAID"/>
    <x v="0"/>
    <m/>
    <s v="Medium"/>
  </r>
  <r>
    <n v="5330"/>
    <n v="973"/>
    <s v="Amelia"/>
    <s v="albertha398@ymail.com"/>
    <x v="2"/>
    <s v="TARAVAL ST / 48TH AV"/>
    <n v="5888927246"/>
    <s v="319d3826-66f3-11ea-8b8d-7077813058ce"/>
    <n v="714"/>
    <n v="23055"/>
    <s v="PAID"/>
    <x v="0"/>
    <d v="2011-06-08T00:00:00"/>
    <s v="Low"/>
  </r>
  <r>
    <n v="2183"/>
    <n v="455"/>
    <s v="Dennis"/>
    <s v="carolyn538@yahoo.co.in"/>
    <x v="0"/>
    <s v="7TH ST / MISSION ST"/>
    <n v="1146373455"/>
    <s v="319e9766-66f3-11ea-9392-7077813058ce"/>
    <n v="251"/>
    <n v="94926"/>
    <s v="PAID"/>
    <x v="0"/>
    <d v="2003-12-02T00:00:00"/>
    <s v="High"/>
  </r>
  <r>
    <n v="2182"/>
    <n v="247"/>
    <s v="Paige"/>
    <s v="ilana40@ymail.co.in"/>
    <x v="2"/>
    <s v="EDDY ST / DIVISADERO ST"/>
    <n v="4951091066"/>
    <s v="319fa8a8-66f3-11ea-b17c-7077813058ce"/>
    <n v="330"/>
    <n v="312"/>
    <s v="NOT PAID"/>
    <x v="1"/>
    <m/>
    <s v="Low"/>
  </r>
  <r>
    <n v="1087"/>
    <n v="491"/>
    <s v="Lydia"/>
    <s v="christa254@gmail.com"/>
    <x v="1"/>
    <s v="EDDY ST / JONES ST"/>
    <n v="3384176833"/>
    <s v="31a0e11a-66f3-11ea-999b-7077813058ce"/>
    <n v="69"/>
    <n v="45852"/>
    <s v="PAID"/>
    <x v="1"/>
    <d v="2018-08-30T00:00:00"/>
    <s v="Medium"/>
  </r>
  <r>
    <n v="4296"/>
    <n v="826"/>
    <s v="Kandace"/>
    <s v="bobby84@yahoo.com"/>
    <x v="0"/>
    <s v="2100 Block of POLK ST"/>
    <n v="7174320820"/>
    <s v="31a1cb62-66f3-11ea-81bc-7077813058ce"/>
    <n v="969"/>
    <n v="77063"/>
    <s v="PAID"/>
    <x v="0"/>
    <d v="2013-03-09T00:00:00"/>
    <s v="High"/>
  </r>
  <r>
    <n v="9784"/>
    <n v="400"/>
    <s v="Tianna"/>
    <s v="laurence971@yahoo.co.in"/>
    <x v="0"/>
    <s v="SANSOME ST / CHESTNUT ST"/>
    <n v="2668150446"/>
    <s v="31a2b586-66f3-11ea-a9ea-7077813058ce"/>
    <n v="974"/>
    <n v="44299"/>
    <s v="PAID"/>
    <x v="1"/>
    <d v="2013-06-21T00:00:00"/>
    <s v="Medium"/>
  </r>
  <r>
    <n v="6210"/>
    <n v="271"/>
    <s v="Roxanne"/>
    <s v="trevon752@yahoo.co.in"/>
    <x v="2"/>
    <s v="1500 Block of HUDSON AV"/>
    <n v="5992525888"/>
    <s v="31a3c6d8-66f3-11ea-983d-7077813058ce"/>
    <n v="526"/>
    <n v="67123"/>
    <s v="PAID"/>
    <x v="1"/>
    <d v="1991-07-03T00:00:00"/>
    <s v="High"/>
  </r>
  <r>
    <n v="5781"/>
    <n v="110"/>
    <s v="Hellen"/>
    <s v="jason341@yahoo.com"/>
    <x v="2"/>
    <s v="1200 Block of MCALLISTER ST"/>
    <n v="5391751398"/>
    <s v="31a489fa-66f3-11ea-9155-7077813058ce"/>
    <n v="510"/>
    <n v="51104"/>
    <s v="NOT PAID"/>
    <x v="1"/>
    <m/>
    <s v="Medium"/>
  </r>
  <r>
    <n v="8306"/>
    <n v="277"/>
    <s v="Zoie"/>
    <s v="ramona899@yahoo.com"/>
    <x v="2"/>
    <s v="16TH ST / MISSION ST"/>
    <n v="4305011101"/>
    <s v="31a5c242-66f3-11ea-960b-7077813058ce"/>
    <n v="444"/>
    <n v="35369"/>
    <s v="NOT PAID"/>
    <x v="0"/>
    <m/>
    <s v="Medium"/>
  </r>
  <r>
    <n v="3270"/>
    <n v="85"/>
    <s v="George"/>
    <s v="harvey871@ymail.co.in"/>
    <x v="2"/>
    <s v="2200 Block of 14TH AV"/>
    <n v="3253132607"/>
    <s v="31a6ac9c-66f3-11ea-926a-7077813058ce"/>
    <n v="503"/>
    <n v="559"/>
    <s v="PAID"/>
    <x v="0"/>
    <d v="1974-05-25T00:00:00"/>
    <s v="Low"/>
  </r>
  <r>
    <n v="6787"/>
    <n v="863"/>
    <s v="Genesis"/>
    <s v="ericka392@hotmail.com"/>
    <x v="1"/>
    <s v="GOLDEN GATE AV / FILLMORE ST"/>
    <n v="3282200761"/>
    <s v="31a796d0-66f3-11ea-ae4e-7077813058ce"/>
    <n v="109"/>
    <n v="13394"/>
    <s v="NOT PAID"/>
    <x v="0"/>
    <m/>
    <s v="Low"/>
  </r>
  <r>
    <n v="3733"/>
    <n v="731"/>
    <s v="Reymundo"/>
    <s v="scott810@ymail.co.in"/>
    <x v="0"/>
    <s v="3000 Block of 23RD ST"/>
    <n v="8831717023"/>
    <s v="31a859f0-66f3-11ea-8394-7077813058ce"/>
    <n v="823"/>
    <n v="51472"/>
    <s v="PAID"/>
    <x v="0"/>
    <d v="1975-05-20T00:00:00"/>
    <s v="Medium"/>
  </r>
  <r>
    <n v="207"/>
    <n v="638"/>
    <s v="Boyd"/>
    <s v="shirley751@gmail.com"/>
    <x v="2"/>
    <s v="1500 Block of MCALLISTER ST"/>
    <n v="6274955877"/>
    <s v="31a9925e-66f3-11ea-b9ab-7077813058ce"/>
    <n v="147"/>
    <n v="99367"/>
    <s v="PAID"/>
    <x v="1"/>
    <d v="2005-09-15T00:00:00"/>
    <s v="High"/>
  </r>
  <r>
    <n v="3"/>
    <n v="275"/>
    <s v="Janelle"/>
    <s v="nevaeh593@outlook.com"/>
    <x v="0"/>
    <s v="OAK ST / FILLMORE ST"/>
    <n v="9875661422"/>
    <s v="31aa7c8c-66f3-11ea-bbd5-7077813058ce"/>
    <n v="625"/>
    <n v="98982"/>
    <s v="NOT PAID"/>
    <x v="0"/>
    <m/>
    <s v="High"/>
  </r>
  <r>
    <n v="1896"/>
    <n v="278"/>
    <s v="Bryn"/>
    <s v="rayburn250@yahoo.co.in"/>
    <x v="2"/>
    <s v="JOHNFKENNEDY DR / TRANSVERSE DR"/>
    <n v="9976580262"/>
    <s v="31ab66b6-66f3-11ea-b954-7077813058ce"/>
    <n v="695"/>
    <n v="47111"/>
    <s v="NOT PAID"/>
    <x v="1"/>
    <m/>
    <s v="Medium"/>
  </r>
  <r>
    <n v="9631"/>
    <n v="948"/>
    <s v="Eriana"/>
    <s v="rayburn258@gmail.com"/>
    <x v="2"/>
    <s v="MISSION ST / 20TH ST"/>
    <n v="7191264003"/>
    <s v="31ac02dc-66f3-11ea-8f7e-7077813058ce"/>
    <n v="983"/>
    <n v="87420"/>
    <s v="NOT PAID"/>
    <x v="1"/>
    <m/>
    <s v="High"/>
  </r>
  <r>
    <n v="3132"/>
    <n v="912"/>
    <s v="Bayley"/>
    <s v="sharyn974@ymail.co.in"/>
    <x v="2"/>
    <s v="900 Block of HAYES ST"/>
    <n v="3477191930"/>
    <s v="31aced36-66f3-11ea-b593-7077813058ce"/>
    <n v="82"/>
    <n v="59376"/>
    <s v="NOT PAID"/>
    <x v="1"/>
    <m/>
    <s v="Medium"/>
  </r>
  <r>
    <n v="1202"/>
    <n v="426"/>
    <s v="Chasity"/>
    <s v="leslie740@ymail.co.in"/>
    <x v="0"/>
    <s v="600 Block of PAGE ST"/>
    <n v="4935174932"/>
    <s v="31add76e-66f3-11ea-bc98-7077813058ce"/>
    <n v="397"/>
    <n v="41003"/>
    <s v="NOT PAID"/>
    <x v="0"/>
    <m/>
    <s v="Medium"/>
  </r>
  <r>
    <n v="8834"/>
    <n v="735"/>
    <s v="Dejon"/>
    <s v="ericka359@ymail.com"/>
    <x v="0"/>
    <s v="0 Block of WAVERLY PL"/>
    <n v="6582738747"/>
    <s v="31ae9a98-66f3-11ea-9239-7077813058ce"/>
    <n v="599"/>
    <n v="58511"/>
    <s v="NOT PAID"/>
    <x v="0"/>
    <m/>
    <s v="Medium"/>
  </r>
  <r>
    <n v="1201"/>
    <n v="666"/>
    <s v="Sydney"/>
    <s v="curtis682@hotmail.com"/>
    <x v="0"/>
    <s v="MARKET ST / 3RD ST"/>
    <n v="7050577792"/>
    <s v="31af36c0-66f3-11ea-9653-7077813058ce"/>
    <n v="306"/>
    <n v="52868"/>
    <s v="PAID"/>
    <x v="1"/>
    <d v="1983-07-22T00:00:00"/>
    <s v="Medium"/>
  </r>
  <r>
    <n v="2573"/>
    <n v="888"/>
    <s v="Bernadine"/>
    <s v="alessia799@hotmail.com"/>
    <x v="0"/>
    <s v="1000 Block of CONNECTICUT ST"/>
    <n v="8241842420"/>
    <s v="31affa0a-66f3-11ea-8464-7077813058ce"/>
    <n v="536"/>
    <n v="8206"/>
    <s v="PAID"/>
    <x v="0"/>
    <d v="2016-09-21T00:00:00"/>
    <s v="Low"/>
  </r>
  <r>
    <n v="6759"/>
    <n v="310"/>
    <s v="Julianna"/>
    <s v="bridgett374@yahoo.com"/>
    <x v="0"/>
    <s v="800 Block of NORTHPOINT ST"/>
    <n v="2604037592"/>
    <s v="31b0e428-66f3-11ea-8884-7077813058ce"/>
    <n v="20"/>
    <n v="48873"/>
    <s v="NOT PAID"/>
    <x v="0"/>
    <m/>
    <s v="Medium"/>
  </r>
  <r>
    <n v="2601"/>
    <n v="43"/>
    <s v="Gwendolyn"/>
    <s v="kelly848@hotmail.com"/>
    <x v="1"/>
    <s v="100 Block of 3RD ST"/>
    <n v="9380507727"/>
    <s v="31b21c7a-66f3-11ea-b007-7077813058ce"/>
    <n v="515"/>
    <n v="22214"/>
    <s v="NOT PAID"/>
    <x v="0"/>
    <m/>
    <s v="Low"/>
  </r>
  <r>
    <n v="2656"/>
    <n v="722"/>
    <s v="Maurice"/>
    <s v="francis214@hotmail.com"/>
    <x v="1"/>
    <s v="100 Block of TURQUOISE WY"/>
    <n v="4722321429"/>
    <s v="31b2dfd8-66f3-11ea-b094-7077813058ce"/>
    <n v="332"/>
    <n v="806"/>
    <s v="NOT PAID"/>
    <x v="1"/>
    <m/>
    <s v="Low"/>
  </r>
  <r>
    <n v="9645"/>
    <n v="233"/>
    <s v="Muriel"/>
    <s v="stephania835@gmail.com"/>
    <x v="1"/>
    <s v="1100 Block of SUTTER ST"/>
    <n v="9598036922"/>
    <s v="31b3ca0a-66f3-11ea-bdb1-7077813058ce"/>
    <n v="127"/>
    <n v="27590"/>
    <s v="PAID"/>
    <x v="0"/>
    <d v="2006-01-09T00:00:00"/>
    <s v="Low"/>
  </r>
  <r>
    <n v="584"/>
    <n v="392"/>
    <s v="Marie"/>
    <s v="zella692@yahoo.co.in"/>
    <x v="1"/>
    <s v="900 Block of GEARY ST"/>
    <n v="2677043411"/>
    <s v="31b4db48-66f3-11ea-8ac6-7077813058ce"/>
    <n v="958"/>
    <n v="5769"/>
    <s v="NOT PAID"/>
    <x v="0"/>
    <m/>
    <s v="Low"/>
  </r>
  <r>
    <n v="2121"/>
    <n v="527"/>
    <s v="Holli"/>
    <s v="tiffany386@ymail.com"/>
    <x v="1"/>
    <s v="HAIGHT ST / MARKET ST"/>
    <n v="4336869761"/>
    <s v="31b6138a-66f3-11ea-a991-7077813058ce"/>
    <n v="42"/>
    <n v="38290"/>
    <s v="PAID"/>
    <x v="1"/>
    <d v="1979-09-12T00:00:00"/>
    <s v="Medium"/>
  </r>
  <r>
    <n v="2142"/>
    <n v="767"/>
    <s v="Rory"/>
    <s v="bernard448@google.co.in"/>
    <x v="0"/>
    <s v="MISSION ST / RUSSIA AV"/>
    <n v="3463358376"/>
    <s v="31b6fdd4-66f3-11ea-8bc0-7077813058ce"/>
    <n v="977"/>
    <n v="44807"/>
    <s v="PAID"/>
    <x v="0"/>
    <d v="2002-10-20T00:00:00"/>
    <s v="Medium"/>
  </r>
  <r>
    <n v="2396"/>
    <n v="650"/>
    <s v="Miley"/>
    <s v="parth128@gmail.com"/>
    <x v="2"/>
    <s v="19TH ST / YORK ST"/>
    <n v="6083580617"/>
    <s v="31b80f2e-66f3-11ea-9f03-7077813058ce"/>
    <n v="460"/>
    <n v="11223"/>
    <s v="PAID"/>
    <x v="1"/>
    <d v="2005-09-15T00:00:00"/>
    <s v="Low"/>
  </r>
  <r>
    <n v="8747"/>
    <n v="908"/>
    <s v="Trey"/>
    <s v="arlene95@ymail.co.in"/>
    <x v="2"/>
    <s v="GEARY ST / STOCKTON ST"/>
    <n v="3087180828"/>
    <s v="31b8ab40-66f3-11ea-a1ea-7077813058ce"/>
    <n v="659"/>
    <n v="85889"/>
    <s v="PAID"/>
    <x v="1"/>
    <d v="1998-09-11T00:00:00"/>
    <s v="High"/>
  </r>
  <r>
    <n v="4142"/>
    <n v="955"/>
    <s v="Debora"/>
    <s v="ronnie261@ymail.co.in"/>
    <x v="2"/>
    <s v="700 Block of 14TH ST"/>
    <n v="1771412315"/>
    <s v="31b96e70-66f3-11ea-9a67-7077813058ce"/>
    <n v="197"/>
    <n v="57138"/>
    <s v="PAID"/>
    <x v="1"/>
    <d v="1989-08-23T00:00:00"/>
    <s v="Medium"/>
  </r>
  <r>
    <n v="9770"/>
    <n v="106"/>
    <s v="Sonja"/>
    <s v="anne892@hotmail.com"/>
    <x v="1"/>
    <s v="OAKDALE AV / SELBY ST"/>
    <n v="7962531995"/>
    <s v="31ba31b0-66f3-11ea-b455-7077813058ce"/>
    <n v="540"/>
    <n v="987"/>
    <s v="PAID"/>
    <x v="1"/>
    <d v="1977-11-08T00:00:00"/>
    <s v="Low"/>
  </r>
  <r>
    <n v="2593"/>
    <n v="410"/>
    <s v="Willie"/>
    <s v="kathleen439@outlook.com"/>
    <x v="1"/>
    <s v="100 Block of BROOKDALE AV"/>
    <n v="5212165773"/>
    <s v="31bb1bfa-66f3-11ea-982b-7077813058ce"/>
    <n v="178"/>
    <n v="80179"/>
    <s v="PAID"/>
    <x v="1"/>
    <d v="2009-01-26T00:00:00"/>
    <s v="High"/>
  </r>
  <r>
    <n v="9807"/>
    <n v="311"/>
    <s v="Max"/>
    <s v="jalen33@yahoo.com"/>
    <x v="2"/>
    <s v="DUNCAN ST / DOUGLASS ST"/>
    <n v="1106944265"/>
    <s v="31bbdf14-66f3-11ea-8012-7077813058ce"/>
    <n v="202"/>
    <n v="63810"/>
    <s v="PAID"/>
    <x v="0"/>
    <d v="2001-08-03T00:00:00"/>
    <s v="Medium"/>
  </r>
  <r>
    <n v="2525"/>
    <n v="830"/>
    <s v="Danielle"/>
    <s v="jensen191@ymail.co.in"/>
    <x v="0"/>
    <s v="500 Block of JOHNFKENNEDY DR"/>
    <n v="9484650144"/>
    <s v="31bca246-66f3-11ea-abf6-7077813058ce"/>
    <n v="632"/>
    <n v="22261"/>
    <s v="PAID"/>
    <x v="0"/>
    <d v="1992-12-25T00:00:00"/>
    <s v="Low"/>
  </r>
  <r>
    <n v="1724"/>
    <n v="805"/>
    <s v="Caitlin"/>
    <s v="stanley922@ymail.co.in"/>
    <x v="0"/>
    <s v="2100 Block of 24TH AV"/>
    <n v="5023276687"/>
    <s v="31bd8c92-66f3-11ea-9011-7077813058ce"/>
    <n v="25"/>
    <n v="37286"/>
    <s v="PAID"/>
    <x v="0"/>
    <d v="2004-05-17T00:00:00"/>
    <s v="Medium"/>
  </r>
  <r>
    <n v="7146"/>
    <n v="351"/>
    <s v="Enrique"/>
    <s v="stanley112@outlook.com"/>
    <x v="1"/>
    <s v="900 Block of MARKET ST"/>
    <n v="2048989791"/>
    <s v="31be28b0-66f3-11ea-ac89-7077813058ce"/>
    <n v="990"/>
    <n v="73874"/>
    <s v="PAID"/>
    <x v="0"/>
    <d v="2003-11-28T00:00:00"/>
    <s v="High"/>
  </r>
  <r>
    <n v="563"/>
    <n v="529"/>
    <s v="Brenda"/>
    <s v="pamela639@google.co.in"/>
    <x v="2"/>
    <s v="CHESTNUT ST / COLUMBUS AV"/>
    <n v="8133737988"/>
    <s v="31beebdc-66f3-11ea-a06e-7077813058ce"/>
    <n v="913"/>
    <n v="20187"/>
    <s v="NOT PAID"/>
    <x v="1"/>
    <m/>
    <s v="Low"/>
  </r>
  <r>
    <n v="7771"/>
    <n v="52"/>
    <s v="Andre"/>
    <s v="isabela532@hotmail.com"/>
    <x v="2"/>
    <s v="200 Block of 9TH ST"/>
    <n v="3262621948"/>
    <s v="31bfaf0c-66f3-11ea-8a4e-7077813058ce"/>
    <n v="371"/>
    <n v="51038"/>
    <s v="NOT PAID"/>
    <x v="1"/>
    <m/>
    <s v="Medium"/>
  </r>
  <r>
    <n v="4789"/>
    <n v="30"/>
    <s v="Eunice"/>
    <s v="tiffani333@outlook.com"/>
    <x v="0"/>
    <s v="700 Block of MARKET ST"/>
    <n v="3426943865"/>
    <s v="31c07288-66f3-11ea-a2cf-7077813058ce"/>
    <n v="514"/>
    <n v="89846"/>
    <s v="NOT PAID"/>
    <x v="1"/>
    <m/>
    <s v="High"/>
  </r>
  <r>
    <n v="3221"/>
    <n v="421"/>
    <s v="Johnny"/>
    <s v="ora822@outlook.com"/>
    <x v="2"/>
    <s v="300 Block of ATHENS ST"/>
    <n v="7803854441"/>
    <s v="31c1364c-66f3-11ea-82bf-7077813058ce"/>
    <n v="707"/>
    <n v="59967"/>
    <s v="NOT PAID"/>
    <x v="0"/>
    <m/>
    <s v="Medium"/>
  </r>
  <r>
    <n v="5197"/>
    <n v="696"/>
    <s v="Christa"/>
    <s v="crystal579@outlook.com"/>
    <x v="0"/>
    <s v="27TH AV / LAKE ST"/>
    <n v="9770768694"/>
    <s v="31c1f8b4-66f3-11ea-8397-7077813058ce"/>
    <n v="473"/>
    <n v="59474"/>
    <s v="PAID"/>
    <x v="1"/>
    <d v="2012-01-17T00:00:00"/>
    <s v="Medium"/>
  </r>
  <r>
    <n v="8183"/>
    <n v="788"/>
    <s v="Wilbur"/>
    <s v="todd405@ymail.co.in"/>
    <x v="2"/>
    <s v="2400 Block of MARKET ST"/>
    <n v="2496040176"/>
    <s v="31c30a08-66f3-11ea-aba8-7077813058ce"/>
    <n v="847"/>
    <n v="77342"/>
    <s v="NOT PAID"/>
    <x v="1"/>
    <m/>
    <s v="High"/>
  </r>
  <r>
    <n v="1126"/>
    <n v="590"/>
    <s v="Steve"/>
    <s v="frederick409@outlook.com"/>
    <x v="1"/>
    <s v="7TH ST / MARKET ST"/>
    <n v="5597753640"/>
    <s v="31c49062-66f3-11ea-ba20-7077813058ce"/>
    <n v="815"/>
    <n v="57460"/>
    <s v="PAID"/>
    <x v="1"/>
    <d v="2010-03-02T00:00:00"/>
    <s v="Medium"/>
  </r>
  <r>
    <n v="4899"/>
    <n v="417"/>
    <s v="Ronnie"/>
    <s v="makala843@ymail.com"/>
    <x v="0"/>
    <s v="1000 Block of BUSH ST"/>
    <n v="6624913103"/>
    <s v="31c616ba-66f3-11ea-afb3-7077813058ce"/>
    <n v="928"/>
    <n v="74930"/>
    <s v="NOT PAID"/>
    <x v="1"/>
    <m/>
    <s v="High"/>
  </r>
  <r>
    <n v="4732"/>
    <n v="635"/>
    <s v="Julie"/>
    <s v="wayne473@gmail.com"/>
    <x v="0"/>
    <s v="1300 Block of HAIGHT ST"/>
    <n v="2676477272"/>
    <s v="31c6b2fe-66f3-11ea-9b07-7077813058ce"/>
    <n v="210"/>
    <n v="89389"/>
    <s v="NOT PAID"/>
    <x v="1"/>
    <m/>
    <s v="High"/>
  </r>
  <r>
    <n v="4103"/>
    <n v="549"/>
    <s v="Paola"/>
    <s v="bart400@outlook.com"/>
    <x v="0"/>
    <s v="700 Block of POST ST"/>
    <n v="7164606551"/>
    <s v="31c77618-66f3-11ea-bb5b-7077813058ce"/>
    <n v="793"/>
    <n v="86767"/>
    <s v="NOT PAID"/>
    <x v="1"/>
    <m/>
    <s v="High"/>
  </r>
  <r>
    <n v="7861"/>
    <n v="877"/>
    <s v="Shemar"/>
    <s v="leighann675@gmail.com"/>
    <x v="1"/>
    <s v="1000 Block of INGERSON AV"/>
    <n v="6448120894"/>
    <s v="31c8394a-66f3-11ea-bf8e-7077813058ce"/>
    <n v="872"/>
    <n v="42257"/>
    <s v="PAID"/>
    <x v="1"/>
    <d v="2008-05-17T00:00:00"/>
    <s v="Medium"/>
  </r>
  <r>
    <n v="7764"/>
    <n v="690"/>
    <s v="Albert"/>
    <s v="christina573@hotmail.com"/>
    <x v="1"/>
    <s v="0 Block of STONEYBROOK AV"/>
    <n v="8065274712"/>
    <s v="31c8fc98-66f3-11ea-b3c3-7077813058ce"/>
    <n v="298"/>
    <n v="28987"/>
    <s v="NOT PAID"/>
    <x v="1"/>
    <m/>
    <s v="Low"/>
  </r>
  <r>
    <n v="5345"/>
    <n v="164"/>
    <s v="Kyleigh"/>
    <s v="edith189@ymail.co.in"/>
    <x v="1"/>
    <s v="3900 Block of MISSION ST"/>
    <n v="8636405460"/>
    <s v="31c9e6be-66f3-11ea-9f95-7077813058ce"/>
    <n v="941"/>
    <n v="38952"/>
    <s v="PAID"/>
    <x v="1"/>
    <d v="2010-08-28T00:00:00"/>
    <s v="Medium"/>
  </r>
  <r>
    <n v="6191"/>
    <n v="279"/>
    <s v="Julianna"/>
    <s v="milburn442@hotmail.com"/>
    <x v="2"/>
    <s v="300 Block of 6TH AV"/>
    <n v="7478765147"/>
    <s v="31caa9ee-66f3-11ea-bce1-7077813058ce"/>
    <n v="731"/>
    <n v="50635"/>
    <s v="NOT PAID"/>
    <x v="1"/>
    <m/>
    <s v="Medium"/>
  </r>
  <r>
    <n v="310"/>
    <n v="574"/>
    <s v="Michaela"/>
    <s v="loren171@gmail.com"/>
    <x v="0"/>
    <s v="2000 Block of MISSION ST"/>
    <n v="5704304288"/>
    <s v="31cb461a-66f3-11ea-a37c-7077813058ce"/>
    <n v="500"/>
    <n v="32800"/>
    <s v="NOT PAID"/>
    <x v="1"/>
    <m/>
    <s v="Low"/>
  </r>
  <r>
    <n v="3095"/>
    <n v="222"/>
    <s v="Stefania"/>
    <s v="zoie905@gmail.com"/>
    <x v="2"/>
    <s v="EDDY ST / LARKIN ST"/>
    <n v="7239777917"/>
    <s v="31cc0964-66f3-11ea-b6b3-7077813058ce"/>
    <n v="142"/>
    <n v="67478"/>
    <s v="NOT PAID"/>
    <x v="0"/>
    <m/>
    <s v="High"/>
  </r>
  <r>
    <n v="2159"/>
    <n v="640"/>
    <s v="Nigel"/>
    <s v="coleman372@yahoo.co.in"/>
    <x v="2"/>
    <s v="SUTTER ST / FRANKLIN ST"/>
    <n v="2543703845"/>
    <s v="31cccd64-66f3-11ea-a4c2-7077813058ce"/>
    <n v="787"/>
    <n v="24449"/>
    <s v="PAID"/>
    <x v="1"/>
    <d v="2011-06-25T00:00:00"/>
    <s v="Low"/>
  </r>
  <r>
    <n v="3569"/>
    <n v="896"/>
    <s v="Mavis"/>
    <s v="jennifer84@gmail.com"/>
    <x v="2"/>
    <s v="700 Block of CABRILLO ST"/>
    <n v="6104073082"/>
    <s v="31cd8fca-66f3-11ea-97a4-7077813058ce"/>
    <n v="749"/>
    <n v="3119"/>
    <s v="PAID"/>
    <x v="0"/>
    <d v="2014-07-02T00:00:00"/>
    <s v="Low"/>
  </r>
  <r>
    <n v="5958"/>
    <n v="318"/>
    <s v="Todd"/>
    <s v="jensen157@gmail.com"/>
    <x v="2"/>
    <s v="COLUMBUS AV / CHESTNUT ST"/>
    <n v="5160860537"/>
    <s v="31ce7a18-66f3-11ea-94eb-7077813058ce"/>
    <n v="304"/>
    <n v="13693"/>
    <s v="PAID"/>
    <x v="1"/>
    <d v="2004-09-25T00:00:00"/>
    <s v="Low"/>
  </r>
  <r>
    <n v="1275"/>
    <n v="953"/>
    <s v="Marion"/>
    <s v="cristina330@ymail.com"/>
    <x v="2"/>
    <s v="5TH ST / TOWNSEND ST"/>
    <n v="2792956542"/>
    <s v="31cf3d24-66f3-11ea-8054-7077813058ce"/>
    <n v="30"/>
    <n v="80796"/>
    <s v="PAID"/>
    <x v="1"/>
    <d v="2010-03-09T00:00:00"/>
    <s v="High"/>
  </r>
  <r>
    <n v="6357"/>
    <n v="681"/>
    <s v="Adrianna"/>
    <s v="annamaria542@ymail.co.in"/>
    <x v="2"/>
    <s v="100 Block of EDDY ST"/>
    <n v="3676237077"/>
    <s v="31d0006c-66f3-11ea-9c10-7077813058ce"/>
    <n v="477"/>
    <n v="19804"/>
    <s v="NOT PAID"/>
    <x v="1"/>
    <m/>
    <s v="Low"/>
  </r>
  <r>
    <n v="4551"/>
    <n v="972"/>
    <s v="Jaimee"/>
    <s v="jennie676@gmail.com"/>
    <x v="1"/>
    <s v="OAKDALE AV / RANKIN ST"/>
    <n v="2375791511"/>
    <s v="31d16094-66f3-11ea-b511-7077813058ce"/>
    <n v="52"/>
    <n v="75766"/>
    <s v="NOT PAID"/>
    <x v="0"/>
    <m/>
    <s v="High"/>
  </r>
  <r>
    <n v="4252"/>
    <n v="407"/>
    <s v="Joe"/>
    <s v="eldon965@gmail.com"/>
    <x v="0"/>
    <s v="SILVER AV / BOYLSTON ST"/>
    <n v="1578883625"/>
    <s v="31d222e8-66f3-11ea-9b54-7077813058ce"/>
    <n v="73"/>
    <n v="74338"/>
    <s v="NOT PAID"/>
    <x v="1"/>
    <m/>
    <s v="High"/>
  </r>
  <r>
    <n v="2096"/>
    <n v="226"/>
    <s v="Jennifer"/>
    <s v="tammi464@google.co.in"/>
    <x v="0"/>
    <s v="100 Block of MINNA ST"/>
    <n v="3365326918"/>
    <s v="31d2e636-66f3-11ea-8df2-7077813058ce"/>
    <n v="691"/>
    <n v="73423"/>
    <s v="PAID"/>
    <x v="0"/>
    <d v="2012-08-20T00:00:00"/>
    <s v="High"/>
  </r>
  <r>
    <n v="5209"/>
    <n v="762"/>
    <s v="Peyton"/>
    <s v="elise537@google.co.in"/>
    <x v="2"/>
    <s v="500 Block of 2ND ST"/>
    <n v="8798033999"/>
    <s v="31d3f842-66f3-11ea-a75e-7077813058ce"/>
    <n v="786"/>
    <n v="91842"/>
    <s v="PAID"/>
    <x v="1"/>
    <d v="1976-08-31T00:00:00"/>
    <s v="High"/>
  </r>
  <r>
    <n v="9271"/>
    <n v="872"/>
    <s v="Joel"/>
    <s v="twanna51@outlook.com"/>
    <x v="2"/>
    <s v="POWELL ST / GEARY ST"/>
    <n v="5734730611"/>
    <s v="31d4bb6c-66f3-11ea-9ff7-7077813058ce"/>
    <n v="68"/>
    <n v="81148"/>
    <s v="NOT PAID"/>
    <x v="1"/>
    <m/>
    <s v="High"/>
  </r>
  <r>
    <n v="6772"/>
    <n v="473"/>
    <s v="Chasity"/>
    <s v="dawn379@gmail.com"/>
    <x v="1"/>
    <s v="100 Block of TUCKER AV"/>
    <n v="7600088539"/>
    <s v="31d5a4e4-66f3-11ea-861b-7077813058ce"/>
    <n v="630"/>
    <n v="96963"/>
    <s v="PAID"/>
    <x v="1"/>
    <d v="2009-09-29T00:00:00"/>
    <s v="High"/>
  </r>
  <r>
    <n v="4628"/>
    <n v="248"/>
    <s v="Darrel"/>
    <s v="gael721@hotmail.com"/>
    <x v="2"/>
    <s v="2300 Block of BUCHANAN ST"/>
    <n v="5946963380"/>
    <s v="31d68f18-66f3-11ea-b8c4-7077813058ce"/>
    <n v="357"/>
    <n v="88092"/>
    <s v="NOT PAID"/>
    <x v="1"/>
    <m/>
    <s v="High"/>
  </r>
  <r>
    <n v="3853"/>
    <n v="416"/>
    <s v="Frank"/>
    <s v="joao478@ymail.co.in"/>
    <x v="2"/>
    <s v="TARAVAL ST / 44TH AV"/>
    <n v="2407798660"/>
    <s v="31d77952-66f3-11ea-b47a-7077813058ce"/>
    <n v="455"/>
    <n v="66397"/>
    <s v="NOT PAID"/>
    <x v="0"/>
    <m/>
    <s v="Medium"/>
  </r>
  <r>
    <n v="515"/>
    <n v="425"/>
    <s v="Christina"/>
    <s v="muriel437@yahoo.com"/>
    <x v="1"/>
    <s v="1ST ST / MISSION ST"/>
    <n v="3644687016"/>
    <s v="31d8638c-66f3-11ea-8b90-7077813058ce"/>
    <n v="947"/>
    <n v="1714"/>
    <s v="PAID"/>
    <x v="0"/>
    <d v="1987-04-30T00:00:00"/>
    <s v="Low"/>
  </r>
  <r>
    <n v="7513"/>
    <n v="435"/>
    <s v="Bruno"/>
    <s v="valeria27@ymail.com"/>
    <x v="1"/>
    <s v="0 Block of STOCKTON ST"/>
    <n v="1848195986"/>
    <s v="31d927a2-66f3-11ea-bb48-7077813058ce"/>
    <n v="589"/>
    <n v="5059"/>
    <s v="NOT PAID"/>
    <x v="0"/>
    <m/>
    <s v="Low"/>
  </r>
  <r>
    <n v="9030"/>
    <n v="370"/>
    <s v="Fabiola"/>
    <s v="yasmeen6@outlook.com"/>
    <x v="0"/>
    <s v="100 Block of HYDE ST"/>
    <n v="5755404369"/>
    <s v="31d9eaca-66f3-11ea-b8c8-7077813058ce"/>
    <n v="863"/>
    <n v="66582"/>
    <s v="NOT PAID"/>
    <x v="0"/>
    <m/>
    <s v="High"/>
  </r>
  <r>
    <n v="2378"/>
    <n v="406"/>
    <s v="Lucien"/>
    <s v="cecilia196@hotmail.com"/>
    <x v="0"/>
    <s v="MASON ST / TURK ST"/>
    <n v="2705083615"/>
    <s v="31da86f6-66f3-11ea-8b12-7077813058ce"/>
    <n v="668"/>
    <n v="42143"/>
    <s v="PAID"/>
    <x v="0"/>
    <d v="1972-06-16T00:00:00"/>
    <s v="Medium"/>
  </r>
  <r>
    <n v="5894"/>
    <n v="976"/>
    <s v="Laverne"/>
    <s v="brent496@ymail.co.in"/>
    <x v="0"/>
    <s v="4400 Block of 3RD ST"/>
    <n v="2287296780"/>
    <s v="31db9768-66f3-11ea-883c-7077813058ce"/>
    <n v="206"/>
    <n v="27741"/>
    <s v="NOT PAID"/>
    <x v="1"/>
    <m/>
    <s v="Low"/>
  </r>
  <r>
    <n v="7587"/>
    <n v="349"/>
    <s v="Joseph"/>
    <s v="gray853@yahoo.co.in"/>
    <x v="0"/>
    <s v="100 Block of MARIETTA DR"/>
    <n v="7152577292"/>
    <s v="31dcf6d4-66f3-11ea-a647-7077813058ce"/>
    <n v="835"/>
    <n v="696"/>
    <s v="NOT PAID"/>
    <x v="0"/>
    <m/>
    <s v="Low"/>
  </r>
  <r>
    <n v="1424"/>
    <n v="595"/>
    <s v="George"/>
    <s v="kenny233@hotmail.com"/>
    <x v="2"/>
    <s v="1000 Block of FOLSOM ST"/>
    <n v="5818539801"/>
    <s v="31de0880-66f3-11ea-ab1e-7077813058ce"/>
    <n v="315"/>
    <n v="37660"/>
    <s v="NOT PAID"/>
    <x v="0"/>
    <m/>
    <s v="Medium"/>
  </r>
  <r>
    <n v="5214"/>
    <n v="366"/>
    <s v="Velma"/>
    <s v="jasmine269@hotmail.com"/>
    <x v="2"/>
    <s v="1300 Block of MARKET ST"/>
    <n v="5684234865"/>
    <s v="31df1974-66f3-11ea-948f-7077813058ce"/>
    <n v="553"/>
    <n v="16299"/>
    <s v="NOT PAID"/>
    <x v="0"/>
    <m/>
    <s v="Low"/>
  </r>
  <r>
    <n v="8249"/>
    <n v="39"/>
    <s v="Christy"/>
    <s v="kelly404@gmail.com"/>
    <x v="2"/>
    <s v="200 Block of RALSTON ST"/>
    <n v="8687515154"/>
    <s v="31e02ac0-66f3-11ea-85d7-7077813058ce"/>
    <n v="861"/>
    <n v="16690"/>
    <s v="PAID"/>
    <x v="0"/>
    <d v="1996-09-13T00:00:00"/>
    <s v="Low"/>
  </r>
  <r>
    <n v="3172"/>
    <n v="978"/>
    <s v="Catherine"/>
    <s v="alysha459@ymail.co.in"/>
    <x v="0"/>
    <s v="100 Block of SANBUENAVENTURA WY"/>
    <n v="9719226221"/>
    <s v="31e163c2-66f3-11ea-a771-7077813058ce"/>
    <n v="279"/>
    <n v="21003"/>
    <s v="NOT PAID"/>
    <x v="0"/>
    <m/>
    <s v="Low"/>
  </r>
  <r>
    <n v="5489"/>
    <n v="623"/>
    <s v="Lita"/>
    <s v="rashawn68@hotmail.com"/>
    <x v="2"/>
    <s v="1400 Block of BROADWAY ST"/>
    <n v="4582180805"/>
    <s v="31e27454-66f3-11ea-985a-7077813058ce"/>
    <n v="75"/>
    <n v="93642"/>
    <s v="PAID"/>
    <x v="1"/>
    <d v="2002-09-08T00:00:00"/>
    <s v="High"/>
  </r>
  <r>
    <n v="2037"/>
    <n v="751"/>
    <s v="Stephon"/>
    <s v="rita822@google.co.in"/>
    <x v="1"/>
    <s v="1300 Block of FRANKLIN ST"/>
    <n v="1731496685"/>
    <s v="31e3aca4-66f3-11ea-b4f1-7077813058ce"/>
    <n v="895"/>
    <n v="34832"/>
    <s v="NOT PAID"/>
    <x v="1"/>
    <m/>
    <s v="Medium"/>
  </r>
  <r>
    <n v="2401"/>
    <n v="899"/>
    <s v="Demetrius"/>
    <s v="jaime171@hotmail.com"/>
    <x v="1"/>
    <s v="1000 Block of HYDE ST"/>
    <n v="2656568705"/>
    <s v="31e496d4-66f3-11ea-ae24-7077813058ce"/>
    <n v="866"/>
    <n v="59176"/>
    <s v="PAID"/>
    <x v="1"/>
    <d v="1995-01-01T00:00:00"/>
    <s v="Medium"/>
  </r>
  <r>
    <n v="1303"/>
    <n v="396"/>
    <s v="Evan"/>
    <s v="debora90@gmail.com"/>
    <x v="0"/>
    <s v="2000 Block of MISSION ST"/>
    <n v="2383254556"/>
    <s v="31e5a810-66f3-11ea-b394-7077813058ce"/>
    <n v="792"/>
    <n v="3846"/>
    <s v="NOT PAID"/>
    <x v="1"/>
    <m/>
    <s v="Low"/>
  </r>
  <r>
    <n v="6798"/>
    <n v="792"/>
    <s v="Rita"/>
    <s v="jan949@yahoo.co.in"/>
    <x v="0"/>
    <s v="800 Block of MOSCOW ST"/>
    <n v="3546706958"/>
    <s v="31e70780-66f3-11ea-a98c-7077813058ce"/>
    <n v="191"/>
    <n v="17651"/>
    <s v="PAID"/>
    <x v="0"/>
    <d v="1989-10-17T00:00:00"/>
    <s v="Low"/>
  </r>
  <r>
    <n v="9917"/>
    <n v="808"/>
    <s v="Franklin"/>
    <s v="van725@yahoo.com"/>
    <x v="1"/>
    <s v="NORTHPOINT ST / MASON ST"/>
    <n v="4148247171"/>
    <s v="31e7ca9a-66f3-11ea-a42b-7077813058ce"/>
    <n v="59"/>
    <n v="2282"/>
    <s v="NOT PAID"/>
    <x v="0"/>
    <m/>
    <s v="Low"/>
  </r>
  <r>
    <n v="2969"/>
    <n v="903"/>
    <s v="Dianne"/>
    <s v="jalen271@gmail.com"/>
    <x v="2"/>
    <s v="900 Block of NATOMA ST"/>
    <n v="8158241511"/>
    <s v="31e92a06-66f3-11ea-a2c3-7077813058ce"/>
    <n v="748"/>
    <n v="49908"/>
    <s v="NOT PAID"/>
    <x v="0"/>
    <m/>
    <s v="Medium"/>
  </r>
  <r>
    <n v="8737"/>
    <n v="335"/>
    <s v="Mickey"/>
    <s v="samual419@outlook.com"/>
    <x v="2"/>
    <s v="LINCOLN WY / 45TH AV"/>
    <n v="1345806313"/>
    <s v="31ea3b58-66f3-11ea-bc9e-7077813058ce"/>
    <n v="693"/>
    <n v="68886"/>
    <s v="NOT PAID"/>
    <x v="1"/>
    <m/>
    <s v="High"/>
  </r>
  <r>
    <n v="2104"/>
    <n v="784"/>
    <s v="Amy"/>
    <s v="holli358@ymail.com"/>
    <x v="1"/>
    <s v="UNION ST / LAGUNA ST"/>
    <n v="9076432313"/>
    <s v="31eb4c8c-66f3-11ea-b7ad-7077813058ce"/>
    <n v="955"/>
    <n v="41456"/>
    <s v="PAID"/>
    <x v="0"/>
    <d v="1992-12-27T00:00:00"/>
    <s v="Medium"/>
  </r>
  <r>
    <n v="1702"/>
    <n v="683"/>
    <s v="Eileen"/>
    <s v="latasha554@ymail.com"/>
    <x v="1"/>
    <s v="500 Block of HOLLOWAY AV"/>
    <n v="6507962797"/>
    <s v="31ebe8b4-66f3-11ea-b8ca-7077813058ce"/>
    <n v="538"/>
    <n v="39488"/>
    <s v="NOT PAID"/>
    <x v="1"/>
    <m/>
    <s v="Medium"/>
  </r>
  <r>
    <n v="8933"/>
    <n v="536"/>
    <s v="Stanley"/>
    <s v="alexia103@ymail.com"/>
    <x v="2"/>
    <s v="MARKET ST / 4TH ST"/>
    <n v="5130575428"/>
    <s v="31ecabe2-66f3-11ea-9fa2-7077813058ce"/>
    <n v="169"/>
    <n v="75362"/>
    <s v="PAID"/>
    <x v="1"/>
    <d v="2017-08-24T00:00:00"/>
    <s v="High"/>
  </r>
  <r>
    <n v="3624"/>
    <n v="142"/>
    <s v="Douglas"/>
    <s v="beth30@yahoo.co.in"/>
    <x v="0"/>
    <s v="1100 Block of MASONIC AV"/>
    <n v="7652369372"/>
    <s v="31ed6f18-66f3-11ea-af57-7077813058ce"/>
    <n v="924"/>
    <n v="73137"/>
    <s v="PAID"/>
    <x v="0"/>
    <d v="2015-03-20T00:00:00"/>
    <s v="High"/>
  </r>
  <r>
    <n v="4892"/>
    <n v="617"/>
    <s v="Jill"/>
    <s v="valencia714@yahoo.co.in"/>
    <x v="1"/>
    <s v="14TH ST / VALENCIA ST"/>
    <n v="9062287896"/>
    <s v="31ee3246-66f3-11ea-ae6c-7077813058ce"/>
    <n v="579"/>
    <n v="77570"/>
    <s v="NOT PAID"/>
    <x v="0"/>
    <m/>
    <s v="High"/>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690"/>
    <n v="690"/>
    <n v="230"/>
    <s v="Healthcare"/>
    <s v="Domestic"/>
    <s v="Regular"/>
    <n v="553"/>
    <n v="1210"/>
    <s v="1800 Block of 26TH ST"/>
    <s v="1200 Block of JACKSON ST"/>
    <s v="DELIVERED"/>
    <d v="2014-04-28T00:00:00"/>
    <d v="2014-12-18T00:00:00"/>
  </r>
  <r>
    <x v="1"/>
    <n v="933"/>
    <n v="933"/>
    <n v="3189"/>
    <s v="Healthcare"/>
    <s v="International"/>
    <s v="Express"/>
    <n v="810"/>
    <n v="1114"/>
    <s v="2600 Block of ALEMANY BL"/>
    <s v="700 Block of HAMPSHIRE ST"/>
    <s v="DELIVERED"/>
    <d v="1997-06-14T00:00:00"/>
    <d v="1997-07-10T00:00:00"/>
  </r>
  <r>
    <x v="2"/>
    <n v="261"/>
    <n v="261"/>
    <n v="2216"/>
    <s v="Luggage"/>
    <s v="Domestic"/>
    <s v="Express"/>
    <n v="994"/>
    <n v="1020"/>
    <s v="BARTLETT ST / 23RD ST"/>
    <s v="500 Block of HAIGHT ST"/>
    <s v="NOT DELIVERED"/>
    <d v="1993-08-14T00:00:00"/>
    <m/>
  </r>
  <r>
    <x v="3"/>
    <n v="445"/>
    <n v="445"/>
    <n v="1904"/>
    <s v="Home Furnishing"/>
    <s v="Domestic"/>
    <s v="Express"/>
    <n v="598"/>
    <n v="1351"/>
    <s v="1300 Block of 7TH AV"/>
    <s v="300 Block of 9TH ST"/>
    <s v="NOT DELIVERED"/>
    <d v="2019-12-13T00:00:00"/>
    <m/>
  </r>
  <r>
    <x v="4"/>
    <n v="722"/>
    <n v="722"/>
    <n v="7342"/>
    <s v="Electronics"/>
    <s v="International"/>
    <s v="Express"/>
    <n v="412"/>
    <n v="566"/>
    <s v="0 Block of EUREKA ST"/>
    <s v="1800 Block of VANNESS AV"/>
    <s v="NOT DELIVERED"/>
    <d v="1996-09-21T00:00:00"/>
    <m/>
  </r>
  <r>
    <x v="5"/>
    <n v="129"/>
    <n v="129"/>
    <n v="7633"/>
    <s v="Food and Beverages"/>
    <s v="Domestic"/>
    <s v="Regular"/>
    <n v="379"/>
    <n v="590"/>
    <s v="700 Block of VANNESS AV"/>
    <s v="500 Block of LEAVENWORTH ST"/>
    <s v="DELIVERED"/>
    <d v="1971-04-23T00:00:00"/>
    <d v="1971-11-01T00:00:00"/>
  </r>
  <r>
    <x v="6"/>
    <n v="489"/>
    <n v="489"/>
    <n v="2154"/>
    <s v="Fashion"/>
    <s v="Domestic"/>
    <s v="Regular"/>
    <n v="892"/>
    <n v="1407"/>
    <s v="200 Block of BERRY ST"/>
    <s v="CARROLL AV / JENNINGS ST"/>
    <s v="NOT DELIVERED"/>
    <d v="2005-12-21T00:00:00"/>
    <m/>
  </r>
  <r>
    <x v="7"/>
    <n v="165"/>
    <n v="165"/>
    <n v="5543"/>
    <s v="Industrial Equipments"/>
    <s v="Domestic"/>
    <s v="Regular"/>
    <n v="347"/>
    <n v="786"/>
    <s v="1100 Block of FRANCISCO ST"/>
    <s v="1000 Block of MARKET ST"/>
    <s v="NOT DELIVERED"/>
    <d v="1979-07-03T00:00:00"/>
    <m/>
  </r>
  <r>
    <x v="8"/>
    <n v="164"/>
    <n v="164"/>
    <n v="2332"/>
    <s v="Hazardous Goods"/>
    <s v="International"/>
    <s v="Express"/>
    <n v="457"/>
    <n v="855"/>
    <s v="100 Block of NEWMONTGOMERY ST"/>
    <s v="600 Block of SOUTH VAN NESS AV"/>
    <s v="NOT DELIVERED"/>
    <d v="1976-04-29T00:00:00"/>
    <m/>
  </r>
  <r>
    <x v="9"/>
    <n v="364"/>
    <n v="364"/>
    <n v="4094"/>
    <s v="Automotive"/>
    <s v="International"/>
    <s v="Express"/>
    <n v="957"/>
    <n v="1182"/>
    <s v="200 Block of SCOTT ST"/>
    <s v="2600 Block of MISSION ST"/>
    <s v="NOT DELIVERED"/>
    <d v="2012-03-03T00:00:00"/>
    <m/>
  </r>
  <r>
    <x v="10"/>
    <n v="469"/>
    <n v="469"/>
    <n v="3042"/>
    <s v="Electronics"/>
    <s v="International"/>
    <s v="Regular"/>
    <n v="23"/>
    <n v="25"/>
    <s v="BELVEDERE ST / WALLER ST"/>
    <s v="0 Block of CEDAR ST"/>
    <s v="DELIVERED"/>
    <d v="1991-02-18T00:00:00"/>
    <d v="1991-05-15T00:00:00"/>
  </r>
  <r>
    <x v="11"/>
    <n v="158"/>
    <n v="158"/>
    <n v="2220"/>
    <s v="Healthcare"/>
    <s v="Domestic"/>
    <s v="Express"/>
    <n v="479"/>
    <n v="861"/>
    <s v="800 Block of BRYANT ST"/>
    <s v="500 Block of FREDERICK ST"/>
    <s v="DELIVERED"/>
    <d v="1976-03-31T00:00:00"/>
    <d v="1976-06-30T00:00:00"/>
  </r>
  <r>
    <x v="12"/>
    <n v="337"/>
    <n v="337"/>
    <n v="4988"/>
    <s v="Electronics"/>
    <s v="Domestic"/>
    <s v="Express"/>
    <n v="305"/>
    <n v="834"/>
    <s v="1300 Block of CALIFORNIA ST"/>
    <s v="0 Block of RAUSCH ST"/>
    <s v="NOT DELIVERED"/>
    <d v="1976-05-11T00:00:00"/>
    <m/>
  </r>
  <r>
    <x v="13"/>
    <n v="634"/>
    <n v="634"/>
    <n v="175"/>
    <s v="Healthcare"/>
    <s v="International"/>
    <s v="Express"/>
    <n v="939"/>
    <n v="1446"/>
    <s v="300 Block of CHENERY ST"/>
    <s v="BUSH ST / BUCHANAN ST"/>
    <s v="NOT DELIVERED"/>
    <d v="1980-10-07T00:00:00"/>
    <m/>
  </r>
  <r>
    <x v="14"/>
    <n v="577"/>
    <n v="577"/>
    <n v="4233"/>
    <s v="Fashion"/>
    <s v="Domestic"/>
    <s v="Regular"/>
    <n v="679"/>
    <n v="1455"/>
    <s v="2600 Block of 18TH ST"/>
    <s v="800 Block of BRYANT ST"/>
    <s v="DELIVERED"/>
    <d v="1987-03-19T00:00:00"/>
    <d v="1987-08-09T00:00:00"/>
  </r>
  <r>
    <x v="15"/>
    <n v="907"/>
    <n v="907"/>
    <n v="4351"/>
    <s v="Electronics"/>
    <s v="International"/>
    <s v="Express"/>
    <n v="803"/>
    <n v="1020"/>
    <s v="800 Block of 30TH AV"/>
    <s v="1100 Block of MARKET ST"/>
    <s v="NOT DELIVERED"/>
    <d v="2013-07-23T00:00:00"/>
    <m/>
  </r>
  <r>
    <x v="16"/>
    <n v="870"/>
    <n v="870"/>
    <n v="5578"/>
    <s v="Construction"/>
    <s v="Domestic"/>
    <s v="Regular"/>
    <n v="783"/>
    <n v="1042"/>
    <s v="800 Block of GENEVA AV"/>
    <s v="300 Block of 4TH ST"/>
    <s v="NOT DELIVERED"/>
    <d v="2010-03-02T00:00:00"/>
    <m/>
  </r>
  <r>
    <x v="17"/>
    <n v="982"/>
    <n v="982"/>
    <n v="4523"/>
    <s v="Industrial Equipments"/>
    <s v="Domestic"/>
    <s v="Regular"/>
    <n v="432"/>
    <n v="915"/>
    <s v="800 Block of BRYANT ST"/>
    <s v="100 Block of TOWNSEND ST"/>
    <s v="NOT DELIVERED"/>
    <d v="2017-10-17T00:00:00"/>
    <m/>
  </r>
  <r>
    <x v="18"/>
    <n v="351"/>
    <n v="351"/>
    <n v="2972"/>
    <s v="Industrial Equipments"/>
    <s v="Domestic"/>
    <s v="Regular"/>
    <n v="776"/>
    <n v="1053"/>
    <s v="15TH ST / SANCHEZ ST"/>
    <s v="1700 Block of FULTON ST"/>
    <s v="DELIVERED"/>
    <d v="1977-01-03T00:00:00"/>
    <d v="1977-07-06T00:00:00"/>
  </r>
  <r>
    <x v="19"/>
    <n v="328"/>
    <n v="328"/>
    <n v="6153"/>
    <s v="Healthcare"/>
    <s v="Domestic"/>
    <s v="Express"/>
    <n v="710"/>
    <n v="1066"/>
    <s v="900 Block of ELLSWORTH ST"/>
    <s v="400 Block of 28TH ST"/>
    <s v="DELIVERED"/>
    <d v="1997-01-20T00:00:00"/>
    <d v="1997-09-08T00:00:00"/>
  </r>
  <r>
    <x v="20"/>
    <n v="242"/>
    <n v="242"/>
    <n v="4852"/>
    <s v="Construction"/>
    <s v="Domestic"/>
    <s v="Regular"/>
    <n v="959"/>
    <n v="1253"/>
    <s v="600 Block of FRANCISCO ST"/>
    <s v="FELL ST / MASONIC AV"/>
    <s v="NOT DELIVERED"/>
    <d v="1996-12-09T00:00:00"/>
    <m/>
  </r>
  <r>
    <x v="21"/>
    <n v="421"/>
    <n v="421"/>
    <n v="8106"/>
    <s v="Automotive"/>
    <s v="International"/>
    <s v="Regular"/>
    <n v="147"/>
    <n v="535"/>
    <s v="800 Block of BRYANT ST"/>
    <s v="900 Block of RANDOLPH ST"/>
    <s v="DELIVERED"/>
    <d v="1999-02-07T00:00:00"/>
    <d v="1999-03-05T00:00:00"/>
  </r>
  <r>
    <x v="22"/>
    <n v="6"/>
    <n v="6"/>
    <n v="3917"/>
    <s v="Arts and crafts"/>
    <s v="International"/>
    <s v="Express"/>
    <n v="613"/>
    <n v="1256"/>
    <s v="800 Block of BRYANT ST"/>
    <s v="0 Block of 6TH ST"/>
    <s v="DELIVERED"/>
    <d v="1977-03-08T00:00:00"/>
    <d v="1977-11-08T00:00:00"/>
  </r>
  <r>
    <x v="23"/>
    <n v="384"/>
    <n v="384"/>
    <n v="9377"/>
    <s v="Luggage"/>
    <s v="Domestic"/>
    <s v="Regular"/>
    <n v="590"/>
    <n v="1033"/>
    <s v="ELLIS ST / LAGUNA ST"/>
    <s v="0 Block of HYDE ST"/>
    <s v="NOT DELIVERED"/>
    <d v="1972-02-21T00:00:00"/>
    <m/>
  </r>
  <r>
    <x v="24"/>
    <n v="286"/>
    <n v="286"/>
    <n v="5387"/>
    <s v="Electronics"/>
    <s v="Domestic"/>
    <s v="Regular"/>
    <n v="193"/>
    <n v="817"/>
    <s v="100 Block of STEUART ST"/>
    <s v="900 Block of VALENCIA ST"/>
    <s v="DELIVERED"/>
    <d v="2005-06-06T00:00:00"/>
    <d v="2005-09-15T00:00:00"/>
  </r>
  <r>
    <x v="25"/>
    <n v="892"/>
    <n v="892"/>
    <n v="6513"/>
    <s v="Luggage"/>
    <s v="Domestic"/>
    <s v="Regular"/>
    <n v="879"/>
    <n v="1037"/>
    <s v="700 Block of FOLSOM ST"/>
    <s v="300 Block of ARBALLO DR"/>
    <s v="DELIVERED"/>
    <d v="2019-11-17T00:00:00"/>
    <d v="2019-12-12T00:00:00"/>
  </r>
  <r>
    <x v="26"/>
    <n v="558"/>
    <n v="558"/>
    <n v="3965"/>
    <s v="Industrial Equipments"/>
    <s v="Domestic"/>
    <s v="Regular"/>
    <n v="275"/>
    <n v="951"/>
    <s v="1600 Block of VANNESS AV"/>
    <s v="100 Block of PHELAN AV"/>
    <s v="DELIVERED"/>
    <d v="2013-10-27T00:00:00"/>
    <d v="2013-11-15T00:00:00"/>
  </r>
  <r>
    <x v="27"/>
    <n v="481"/>
    <n v="481"/>
    <n v="8893"/>
    <s v="Construction"/>
    <s v="International"/>
    <s v="Regular"/>
    <n v="319"/>
    <n v="770"/>
    <s v="800 Block of MARKET ST"/>
    <s v="0 Block of GORDON ST"/>
    <s v="NOT DELIVERED"/>
    <d v="2006-07-11T00:00:00"/>
    <m/>
  </r>
  <r>
    <x v="28"/>
    <n v="155"/>
    <n v="155"/>
    <n v="1897"/>
    <s v="Hazardous Goods"/>
    <s v="Domestic"/>
    <s v="Express"/>
    <n v="52"/>
    <n v="293"/>
    <s v="800 Block of BRYANT ST"/>
    <s v="600 Block of VALENCIA ST"/>
    <s v="NOT DELIVERED"/>
    <d v="2003-09-23T00:00:00"/>
    <m/>
  </r>
  <r>
    <x v="29"/>
    <n v="771"/>
    <n v="771"/>
    <n v="390"/>
    <s v="Electronics"/>
    <s v="Domestic"/>
    <s v="Regular"/>
    <n v="702"/>
    <n v="1414"/>
    <s v="SHOTWELL ST / 17TH ST"/>
    <s v="EDDY ST / HYDE ST"/>
    <s v="DELIVERED"/>
    <d v="2013-05-03T00:00:00"/>
    <d v="2013-11-15T00:00:00"/>
  </r>
  <r>
    <x v="30"/>
    <n v="945"/>
    <n v="945"/>
    <n v="3633"/>
    <s v="Healthcare"/>
    <s v="Domestic"/>
    <s v="Express"/>
    <n v="299"/>
    <n v="524"/>
    <s v="1500 Block of BAKER ST"/>
    <s v="LIPPARD AV / BOSWORTH ST"/>
    <s v="DELIVERED"/>
    <d v="2001-04-29T00:00:00"/>
    <d v="2001-08-10T00:00:00"/>
  </r>
  <r>
    <x v="31"/>
    <n v="719"/>
    <n v="719"/>
    <n v="7828"/>
    <s v="Arts and crafts"/>
    <s v="Domestic"/>
    <s v="Regular"/>
    <n v="930"/>
    <n v="1183"/>
    <s v="100 Block of BERRY ST"/>
    <s v="KERN ST / DIAMOND ST"/>
    <s v="DELIVERED"/>
    <d v="2006-01-22T00:00:00"/>
    <d v="2006-07-17T00:00:00"/>
  </r>
  <r>
    <x v="32"/>
    <n v="493"/>
    <n v="493"/>
    <n v="2241"/>
    <s v="Home Furnishing"/>
    <s v="Domestic"/>
    <s v="Regular"/>
    <n v="314"/>
    <n v="566"/>
    <s v="700 Block of HOWARD ST"/>
    <s v="HARRISON ST / 3RD ST"/>
    <s v="NOT DELIVERED"/>
    <d v="1995-08-20T00:00:00"/>
    <m/>
  </r>
  <r>
    <x v="33"/>
    <n v="998"/>
    <n v="998"/>
    <n v="896"/>
    <s v="Hazardous Goods"/>
    <s v="International"/>
    <s v="Express"/>
    <n v="109"/>
    <n v="961"/>
    <s v="0 Block of LEE AV"/>
    <s v="0 Block of FALLON PL"/>
    <s v="DELIVERED"/>
    <d v="2013-11-21T00:00:00"/>
    <d v="2013-11-15T00:00:00"/>
  </r>
  <r>
    <x v="34"/>
    <n v="968"/>
    <n v="968"/>
    <n v="6361"/>
    <s v="Food and Beverages"/>
    <s v="Domestic"/>
    <s v="Regular"/>
    <n v="24"/>
    <n v="54"/>
    <s v="STOCKTON ST / BROADWAY ST"/>
    <s v="900 Block of GEARY ST"/>
    <s v="DELIVERED"/>
    <d v="1993-01-04T00:00:00"/>
    <d v="1993-08-02T00:00:00"/>
  </r>
  <r>
    <x v="35"/>
    <n v="738"/>
    <n v="738"/>
    <n v="6713"/>
    <s v="Electronics"/>
    <s v="Domestic"/>
    <s v="Express"/>
    <n v="545"/>
    <n v="1044"/>
    <s v="LAKE MERCED BL / BROTHERHOOD WAY"/>
    <s v="HARRISON ST / THE EMBARCADEROSOUTH ST"/>
    <s v="NOT DELIVERED"/>
    <d v="1977-09-19T00:00:00"/>
    <m/>
  </r>
  <r>
    <x v="36"/>
    <n v="912"/>
    <n v="912"/>
    <n v="4283"/>
    <s v="Fashion"/>
    <s v="International"/>
    <s v="Regular"/>
    <n v="505"/>
    <n v="1082"/>
    <s v="GEARY ST / POLK ST"/>
    <s v="1600 Block of LASALLE AV"/>
    <s v="NOT DELIVERED"/>
    <d v="2019-12-30T00:00:00"/>
    <m/>
  </r>
  <r>
    <x v="37"/>
    <n v="782"/>
    <n v="782"/>
    <n v="9486"/>
    <s v="Electronics"/>
    <s v="International"/>
    <s v="Regular"/>
    <n v="182"/>
    <n v="871"/>
    <s v="1400 Block of DOUGLASS ST"/>
    <s v="48TH AV / JUDAH ST"/>
    <s v="DELIVERED"/>
    <d v="2002-08-31T00:00:00"/>
    <d v="2002-10-20T00:00:00"/>
  </r>
  <r>
    <x v="38"/>
    <n v="140"/>
    <n v="140"/>
    <n v="308"/>
    <s v="Luggage"/>
    <s v="International"/>
    <s v="Regular"/>
    <n v="226"/>
    <n v="970"/>
    <s v="100 Block of FONT BL"/>
    <s v="1000 Block of KEY AV"/>
    <s v="DELIVERED"/>
    <d v="2006-06-10T00:00:00"/>
    <d v="2006-07-17T00:00:00"/>
  </r>
  <r>
    <x v="39"/>
    <n v="702"/>
    <n v="702"/>
    <n v="8927"/>
    <s v="Home Furnishing"/>
    <s v="International"/>
    <s v="Regular"/>
    <n v="111"/>
    <n v="617"/>
    <s v="HOLLOWAY AV / BRIGHTON AV"/>
    <s v="TAYLOR ST / GOLDEN GATE AV"/>
    <s v="DELIVERED"/>
    <d v="2004-07-07T00:00:00"/>
    <d v="2004-11-20T00:00:00"/>
  </r>
  <r>
    <x v="40"/>
    <n v="284"/>
    <n v="284"/>
    <n v="249"/>
    <s v="Hazardous Goods"/>
    <s v="International"/>
    <s v="Express"/>
    <n v="145"/>
    <n v="814"/>
    <s v="1800 Block of KIRKHAM ST"/>
    <s v="800 Block of BRYANT ST"/>
    <s v="DELIVERED"/>
    <d v="1982-02-06T00:00:00"/>
    <d v="1982-03-08T00:00:00"/>
  </r>
  <r>
    <x v="41"/>
    <n v="199"/>
    <n v="199"/>
    <n v="2620"/>
    <s v="Electronics"/>
    <s v="Domestic"/>
    <s v="Regular"/>
    <n v="829"/>
    <n v="1145"/>
    <s v="500 Block of TUNNEL AV"/>
    <s v="1600 Block of TURK ST"/>
    <s v="NOT DELIVERED"/>
    <d v="2007-07-27T00:00:00"/>
    <m/>
  </r>
  <r>
    <x v="42"/>
    <n v="228"/>
    <n v="228"/>
    <n v="1164"/>
    <s v="Electronics"/>
    <s v="Domestic"/>
    <s v="Regular"/>
    <n v="269"/>
    <n v="902"/>
    <s v="800 Block of BRYANT ST"/>
    <s v="100 Block of SPEAR ST"/>
    <s v="DELIVERED"/>
    <d v="1994-03-30T00:00:00"/>
    <d v="1994-04-09T00:00:00"/>
  </r>
  <r>
    <x v="43"/>
    <n v="908"/>
    <n v="908"/>
    <n v="4711"/>
    <s v="Hazardous Goods"/>
    <s v="International"/>
    <s v="Regular"/>
    <n v="660"/>
    <n v="1470"/>
    <s v="200 Block of CHENERY ST"/>
    <s v="2900 Block of DIAMOND ST"/>
    <s v="NOT DELIVERED"/>
    <d v="1999-01-28T00:00:00"/>
    <m/>
  </r>
  <r>
    <x v="44"/>
    <n v="594"/>
    <n v="594"/>
    <n v="4053"/>
    <s v="Home Furnishing"/>
    <s v="Domestic"/>
    <s v="Regular"/>
    <n v="484"/>
    <n v="568"/>
    <s v="1000 Block of POTRERO AV"/>
    <s v="400 Block of ROLPH ST"/>
    <s v="NOT DELIVERED"/>
    <d v="2004-03-20T00:00:00"/>
    <m/>
  </r>
  <r>
    <x v="45"/>
    <n v="542"/>
    <n v="542"/>
    <n v="4272"/>
    <s v="Food and Beverages"/>
    <s v="International"/>
    <s v="Regular"/>
    <n v="100"/>
    <n v="487"/>
    <s v="100 Block of HYDE ST"/>
    <s v="BANCROFT AV / KEITH ST"/>
    <s v="NOT DELIVERED"/>
    <d v="1986-05-19T00:00:00"/>
    <m/>
  </r>
  <r>
    <x v="46"/>
    <n v="586"/>
    <n v="586"/>
    <n v="7005"/>
    <s v="Construction"/>
    <s v="Domestic"/>
    <s v="Express"/>
    <n v="711"/>
    <n v="1197"/>
    <s v="1100 Block of HUDSON AV"/>
    <s v="MYRTLE ST / LARKIN ST"/>
    <s v="NOT DELIVERED"/>
    <d v="1977-03-08T00:00:00"/>
    <m/>
  </r>
  <r>
    <x v="47"/>
    <n v="636"/>
    <n v="636"/>
    <n v="2308"/>
    <s v="Home Furnishing"/>
    <s v="International"/>
    <s v="Regular"/>
    <n v="325"/>
    <n v="994"/>
    <s v="STOCKTON ST / POST ST"/>
    <s v="500 Block of MAGELLAN AV"/>
    <s v="DELIVERED"/>
    <d v="2008-02-24T00:00:00"/>
    <d v="2008-08-09T00:00:00"/>
  </r>
  <r>
    <x v="48"/>
    <n v="581"/>
    <n v="581"/>
    <n v="5150"/>
    <s v="Automotive"/>
    <s v="Domestic"/>
    <s v="Regular"/>
    <n v="209"/>
    <n v="933"/>
    <s v="LEAVENWORTH ST / TURK ST"/>
    <s v="1600 Block of 38TH AV"/>
    <s v="NOT DELIVERED"/>
    <d v="2017-11-24T00:00:00"/>
    <m/>
  </r>
  <r>
    <x v="49"/>
    <n v="336"/>
    <n v="336"/>
    <n v="693"/>
    <s v="Construction"/>
    <s v="International"/>
    <s v="Express"/>
    <n v="996"/>
    <n v="1168"/>
    <s v="800 Block of BRYANT ST"/>
    <s v="3300 Block of MISSION ST"/>
    <s v="NOT DELIVERED"/>
    <d v="1972-10-09T00:00:00"/>
    <m/>
  </r>
  <r>
    <x v="50"/>
    <n v="504"/>
    <n v="504"/>
    <n v="9598"/>
    <s v="Luggage"/>
    <s v="International"/>
    <s v="Regular"/>
    <n v="420"/>
    <n v="561"/>
    <s v="4200 Block of 26TH ST"/>
    <s v="0 Block of TURK ST"/>
    <s v="DELIVERED"/>
    <d v="1982-07-11T00:00:00"/>
    <d v="1982-10-15T00:00:00"/>
  </r>
  <r>
    <x v="51"/>
    <n v="346"/>
    <n v="346"/>
    <n v="8103"/>
    <s v="Industrial Equipments"/>
    <s v="International"/>
    <s v="Express"/>
    <n v="182"/>
    <n v="850"/>
    <s v="BLAKE ST / GEARY BL"/>
    <s v="BROADWAY ST / COLUMBUS AV"/>
    <s v="DELIVERED"/>
    <d v="2007-06-05T00:00:00"/>
    <d v="2007-07-12T00:00:00"/>
  </r>
  <r>
    <x v="52"/>
    <n v="135"/>
    <n v="135"/>
    <n v="8894"/>
    <s v="Construction"/>
    <s v="Domestic"/>
    <s v="Express"/>
    <n v="901"/>
    <n v="1393"/>
    <s v="WASHINGTON ST / DRUMM ST"/>
    <s v="1200 Block of PINE ST"/>
    <s v="NOT DELIVERED"/>
    <d v="2004-09-10T00:00:00"/>
    <m/>
  </r>
  <r>
    <x v="53"/>
    <n v="822"/>
    <n v="822"/>
    <n v="114"/>
    <s v="Construction"/>
    <s v="International"/>
    <s v="Regular"/>
    <n v="88"/>
    <n v="426"/>
    <s v="EXECUTIVEPARK BL / ALANA WY"/>
    <s v="900 Block of MISSION ST"/>
    <s v="DELIVERED"/>
    <d v="1991-06-30T00:00:00"/>
    <d v="1991-07-15T00:00:00"/>
  </r>
  <r>
    <x v="54"/>
    <n v="95"/>
    <n v="95"/>
    <n v="6546"/>
    <s v="Electronics"/>
    <s v="Domestic"/>
    <s v="Regular"/>
    <n v="660"/>
    <n v="1208"/>
    <s v="0 Block of BROOKDALE AV"/>
    <s v="1300 Block of EGBERT AV"/>
    <s v="NOT DELIVERED"/>
    <d v="2013-04-11T00:00:00"/>
    <m/>
  </r>
  <r>
    <x v="55"/>
    <n v="597"/>
    <n v="597"/>
    <n v="3571"/>
    <s v="Luggage"/>
    <s v="Domestic"/>
    <s v="Regular"/>
    <n v="267"/>
    <n v="925"/>
    <s v="3600 Block of 22ND ST"/>
    <s v="200 Block of NAGLEE AV"/>
    <s v="NOT DELIVERED"/>
    <d v="2010-07-26T00:00:00"/>
    <m/>
  </r>
  <r>
    <x v="56"/>
    <n v="340"/>
    <n v="340"/>
    <n v="7316"/>
    <s v="Fashion"/>
    <s v="International"/>
    <s v="Express"/>
    <n v="905"/>
    <n v="1392"/>
    <s v="700 Block of 3RD ST"/>
    <s v="FRANCISCO ST / JONES ST"/>
    <s v="NOT DELIVERED"/>
    <d v="1981-11-03T00:00:00"/>
    <m/>
  </r>
  <r>
    <x v="57"/>
    <n v="905"/>
    <n v="905"/>
    <n v="2478"/>
    <s v="Luggage"/>
    <s v="Domestic"/>
    <s v="Express"/>
    <n v="799"/>
    <n v="1425"/>
    <s v="1700 Block of 25TH ST"/>
    <s v="1300 Block of BROADWAY ST"/>
    <s v="DELIVERED"/>
    <d v="1983-04-11T00:00:00"/>
    <d v="1983-09-30T00:00:00"/>
  </r>
  <r>
    <x v="58"/>
    <n v="250"/>
    <n v="250"/>
    <n v="1215"/>
    <s v="Construction"/>
    <s v="International"/>
    <s v="Express"/>
    <n v="773"/>
    <n v="1225"/>
    <s v="1200 Block of POLK ST"/>
    <s v="1200 Block of MARKET ST"/>
    <s v="DELIVERED"/>
    <d v="2006-09-18T00:00:00"/>
    <d v="2006-10-22T00:00:00"/>
  </r>
  <r>
    <x v="59"/>
    <n v="400"/>
    <n v="400"/>
    <n v="5402"/>
    <s v="Luggage"/>
    <s v="Domestic"/>
    <s v="Express"/>
    <n v="78"/>
    <n v="403"/>
    <s v="EARL ST / LASALLE AV"/>
    <s v="1400 Block of KIRKWOOD CT"/>
    <s v="NOT DELIVERED"/>
    <d v="2003-01-07T00:00:00"/>
    <m/>
  </r>
  <r>
    <x v="60"/>
    <n v="877"/>
    <n v="877"/>
    <n v="1647"/>
    <s v="Industrial Equipments"/>
    <s v="Domestic"/>
    <s v="Express"/>
    <n v="791"/>
    <n v="1169"/>
    <s v="CLARA ST / 4TH ST"/>
    <s v="100 Block of ATOLL CR"/>
    <s v="DELIVERED"/>
    <d v="2000-01-25T00:00:00"/>
    <d v="2000-03-22T00:00:00"/>
  </r>
  <r>
    <x v="61"/>
    <n v="97"/>
    <n v="97"/>
    <n v="9423"/>
    <s v="Construction"/>
    <s v="Domestic"/>
    <s v="Express"/>
    <n v="603"/>
    <n v="1167"/>
    <s v="0 Block of STEINER ST"/>
    <s v="1100 Block of FRANCISCO ST"/>
    <s v="NOT DELIVERED"/>
    <d v="2011-05-25T00:00:00"/>
    <m/>
  </r>
  <r>
    <x v="62"/>
    <n v="12"/>
    <n v="12"/>
    <n v="6404"/>
    <s v="Construction"/>
    <s v="Domestic"/>
    <s v="Regular"/>
    <n v="360"/>
    <n v="565"/>
    <s v="1800 Block of 8TH AV"/>
    <s v="JONES ST / GOLDEN GATE AV"/>
    <s v="NOT DELIVERED"/>
    <d v="2000-06-18T00:00:00"/>
    <m/>
  </r>
  <r>
    <x v="63"/>
    <n v="353"/>
    <n v="353"/>
    <n v="6767"/>
    <s v="Fashion"/>
    <s v="Domestic"/>
    <s v="Express"/>
    <n v="84"/>
    <n v="354"/>
    <s v="HARRISON ST / 11TH ST"/>
    <s v="BROADWAY ST / KEARNY ST"/>
    <s v="DELIVERED"/>
    <d v="2012-08-02T00:00:00"/>
    <d v="2012-10-04T00:00:00"/>
  </r>
  <r>
    <x v="64"/>
    <n v="856"/>
    <n v="856"/>
    <n v="1278"/>
    <s v="Automotive"/>
    <s v="Domestic"/>
    <s v="Regular"/>
    <n v="880"/>
    <n v="1178"/>
    <s v="500 Block of HYDE ST"/>
    <s v="400 Block of CAPP ST"/>
    <s v="DELIVERED"/>
    <d v="1977-06-26T00:00:00"/>
    <d v="1977-11-08T00:00:00"/>
  </r>
  <r>
    <x v="65"/>
    <n v="1"/>
    <n v="1"/>
    <n v="1334"/>
    <s v="Arts and crafts"/>
    <s v="International"/>
    <s v="Express"/>
    <n v="947"/>
    <n v="1385"/>
    <s v="LARKIN ST / ELLIS ST"/>
    <s v="2700 Block of DIAMOND ST"/>
    <s v="DELIVERED"/>
    <d v="2010-02-13T00:00:00"/>
    <d v="2010-11-30T00:00:00"/>
  </r>
  <r>
    <x v="66"/>
    <n v="390"/>
    <n v="390"/>
    <n v="8887"/>
    <s v="Automotive"/>
    <s v="Domestic"/>
    <s v="Regular"/>
    <n v="234"/>
    <n v="780"/>
    <s v="6500 Block of 3RD ST"/>
    <s v="800 Block of 33RD AV"/>
    <s v="DELIVERED"/>
    <d v="2009-03-24T00:00:00"/>
    <d v="2009-03-09T00:00:00"/>
  </r>
  <r>
    <x v="67"/>
    <n v="446"/>
    <n v="446"/>
    <n v="9858"/>
    <s v="Food and Beverages"/>
    <s v="Domestic"/>
    <s v="Express"/>
    <n v="931"/>
    <n v="1247"/>
    <s v="0 Block of WHITFIELD CT"/>
    <s v="1500 Block of POWELL ST"/>
    <s v="NOT DELIVERED"/>
    <d v="1993-04-25T00:00:00"/>
    <m/>
  </r>
  <r>
    <x v="68"/>
    <n v="32"/>
    <n v="32"/>
    <n v="9636"/>
    <s v="Arts and crafts"/>
    <s v="Domestic"/>
    <s v="Express"/>
    <n v="478"/>
    <n v="705"/>
    <s v="1100 Block of OCEAN AV"/>
    <s v="900 Block of DEHARO ST"/>
    <s v="NOT DELIVERED"/>
    <d v="2004-08-30T00:00:00"/>
    <m/>
  </r>
  <r>
    <x v="69"/>
    <n v="420"/>
    <n v="420"/>
    <n v="9943"/>
    <s v="Industrial Equipments"/>
    <s v="Domestic"/>
    <s v="Express"/>
    <n v="638"/>
    <n v="1130"/>
    <s v="BRYANT ST / 4TH ST"/>
    <s v="1300 Block of MISSION ST"/>
    <s v="NOT DELIVERED"/>
    <d v="1989-01-02T00:00:00"/>
    <m/>
  </r>
  <r>
    <x v="70"/>
    <n v="708"/>
    <n v="708"/>
    <n v="1246"/>
    <s v="Industrial Equipments"/>
    <s v="Domestic"/>
    <s v="Express"/>
    <n v="50"/>
    <n v="72"/>
    <s v="900 Block of CONNECTICUT ST"/>
    <s v="LEAVENWORTH ST / EDDY ST"/>
    <s v="DELIVERED"/>
    <d v="2019-02-19T00:00:00"/>
    <d v="2019-07-31T00:00:00"/>
  </r>
  <r>
    <x v="71"/>
    <n v="227"/>
    <n v="227"/>
    <n v="4527"/>
    <s v="Industrial Equipments"/>
    <s v="International"/>
    <s v="Regular"/>
    <n v="477"/>
    <n v="564"/>
    <s v="POLK ST / BEACH ST"/>
    <s v="700 Block of LARKIN ST"/>
    <s v="DELIVERED"/>
    <d v="2002-01-25T00:00:00"/>
    <d v="2002-01-05T00:00:00"/>
  </r>
  <r>
    <x v="72"/>
    <n v="595"/>
    <n v="595"/>
    <n v="3782"/>
    <s v="Fashion"/>
    <s v="International"/>
    <s v="Regular"/>
    <n v="879"/>
    <n v="1040"/>
    <s v="37TH AV / RIVERA ST"/>
    <s v="1200 Block of 36TH AV"/>
    <s v="NOT DELIVERED"/>
    <d v="2003-05-10T00:00:00"/>
    <m/>
  </r>
  <r>
    <x v="73"/>
    <n v="211"/>
    <n v="211"/>
    <n v="6225"/>
    <s v="Electronics"/>
    <s v="Domestic"/>
    <s v="Express"/>
    <n v="912"/>
    <n v="1220"/>
    <s v="FREMONT ST / HARRISON ST"/>
    <s v="0 Block of CRESTLAKE DR"/>
    <s v="DELIVERED"/>
    <d v="2006-03-17T00:00:00"/>
    <d v="2006-12-23T00:00:00"/>
  </r>
  <r>
    <x v="74"/>
    <n v="650"/>
    <n v="650"/>
    <n v="2257"/>
    <s v="Food and Beverages"/>
    <s v="International"/>
    <s v="Regular"/>
    <n v="868"/>
    <n v="1141"/>
    <s v="400 Block of GENEVA AV"/>
    <s v="POWELL ST / OFARRELL ST"/>
    <s v="NOT DELIVERED"/>
    <d v="2007-06-18T00:00:00"/>
    <m/>
  </r>
  <r>
    <x v="75"/>
    <n v="45"/>
    <n v="45"/>
    <n v="9177"/>
    <s v="Healthcare"/>
    <s v="Domestic"/>
    <s v="Express"/>
    <n v="889"/>
    <n v="1050"/>
    <s v="20TH ST / KANSAS ST"/>
    <s v="JEFFERSON ST / TAYLOR ST"/>
    <s v="DELIVERED"/>
    <d v="1996-03-03T00:00:00"/>
    <d v="1996-05-01T00:00:00"/>
  </r>
  <r>
    <x v="76"/>
    <n v="201"/>
    <n v="201"/>
    <n v="8703"/>
    <s v="Home Furnishing"/>
    <s v="Domestic"/>
    <s v="Regular"/>
    <n v="482"/>
    <n v="850"/>
    <s v="4000 Block of 18TH ST"/>
    <s v="500 Block of ELLIS ST"/>
    <s v="NOT DELIVERED"/>
    <d v="1982-12-02T00:00:00"/>
    <m/>
  </r>
  <r>
    <x v="77"/>
    <n v="564"/>
    <n v="564"/>
    <n v="3514"/>
    <s v="Healthcare"/>
    <s v="International"/>
    <s v="Express"/>
    <n v="683"/>
    <n v="1275"/>
    <s v="1400 Block of 14TH AV"/>
    <s v="1800 Block of DIVISADERO ST"/>
    <s v="DELIVERED"/>
    <d v="2004-05-02T00:00:00"/>
    <d v="2004-09-25T00:00:00"/>
  </r>
  <r>
    <x v="78"/>
    <n v="138"/>
    <n v="138"/>
    <n v="3089"/>
    <s v="Home Furnishing"/>
    <s v="Domestic"/>
    <s v="Regular"/>
    <n v="382"/>
    <n v="714"/>
    <s v="200 Block of 2ND ST"/>
    <s v="0 Block of THRIFT ST"/>
    <s v="NOT DELIVERED"/>
    <d v="2008-02-22T00:00:00"/>
    <m/>
  </r>
  <r>
    <x v="79"/>
    <n v="57"/>
    <n v="57"/>
    <n v="7253"/>
    <s v="Construction"/>
    <s v="Domestic"/>
    <s v="Regular"/>
    <n v="753"/>
    <n v="1027"/>
    <s v="2900 Block of TURK ST"/>
    <s v="300 Block of DEMONTFORT AV"/>
    <s v="DELIVERED"/>
    <d v="2004-03-18T00:00:00"/>
    <d v="2004-03-02T00:00:00"/>
  </r>
  <r>
    <x v="80"/>
    <n v="128"/>
    <n v="128"/>
    <n v="8786"/>
    <s v="Arts and crafts"/>
    <s v="International"/>
    <s v="Express"/>
    <n v="718"/>
    <n v="1486"/>
    <s v="0 Block of 7TH ST"/>
    <s v="300 Block of 10TH ST"/>
    <s v="NOT DELIVERED"/>
    <d v="1992-03-22T00:00:00"/>
    <m/>
  </r>
  <r>
    <x v="81"/>
    <n v="33"/>
    <n v="33"/>
    <n v="1211"/>
    <s v="Industrial Equipments"/>
    <s v="Domestic"/>
    <s v="Express"/>
    <n v="577"/>
    <n v="1312"/>
    <s v="0 Block of CUMBERLAND ST"/>
    <s v="200 Block of POPLAR ST"/>
    <s v="NOT DELIVERED"/>
    <d v="1988-04-05T00:00:00"/>
    <m/>
  </r>
  <r>
    <x v="82"/>
    <n v="936"/>
    <n v="936"/>
    <n v="359"/>
    <s v="Electronics"/>
    <s v="International"/>
    <s v="Express"/>
    <n v="607"/>
    <n v="1007"/>
    <s v="1100 Block of POLK ST"/>
    <s v="800 Block of OFARRELL ST"/>
    <s v="NOT DELIVERED"/>
    <d v="2013-02-09T00:00:00"/>
    <m/>
  </r>
  <r>
    <x v="83"/>
    <n v="762"/>
    <n v="762"/>
    <n v="2066"/>
    <s v="Automotive"/>
    <s v="International"/>
    <s v="Regular"/>
    <n v="242"/>
    <n v="926"/>
    <s v="16TH ST / UTAH ST"/>
    <s v="400 Block of CASTRO ST"/>
    <s v="NOT DELIVERED"/>
    <d v="1978-03-21T00:00:00"/>
    <m/>
  </r>
  <r>
    <x v="84"/>
    <n v="838"/>
    <n v="838"/>
    <n v="4322"/>
    <s v="Industrial Equipments"/>
    <s v="International"/>
    <s v="Express"/>
    <n v="593"/>
    <n v="1036"/>
    <s v="100 Block of GOLDEN GATE AV"/>
    <s v="800 Block of MISSION ST"/>
    <s v="DELIVERED"/>
    <d v="1995-01-05T00:00:00"/>
    <d v="1995-08-23T00:00:00"/>
  </r>
  <r>
    <x v="85"/>
    <n v="215"/>
    <n v="215"/>
    <n v="7773"/>
    <s v="Electronics"/>
    <s v="Domestic"/>
    <s v="Express"/>
    <n v="812"/>
    <n v="1161"/>
    <s v="1500 Block of POLK ST"/>
    <s v="600 Block of KANSAS ST"/>
    <s v="DELIVERED"/>
    <d v="1985-01-10T00:00:00"/>
    <d v="1985-01-31T00:00:00"/>
  </r>
  <r>
    <x v="86"/>
    <n v="818"/>
    <n v="818"/>
    <n v="6746"/>
    <s v="Hazardous Goods"/>
    <s v="Domestic"/>
    <s v="Express"/>
    <n v="833"/>
    <n v="1016"/>
    <s v="POLK ST / SUTTER ST"/>
    <s v="1200 Block of NOE ST"/>
    <s v="DELIVERED"/>
    <d v="2006-08-28T00:00:00"/>
    <d v="2006-10-20T00:00:00"/>
  </r>
  <r>
    <x v="87"/>
    <n v="780"/>
    <n v="780"/>
    <n v="6732"/>
    <s v="Healthcare"/>
    <s v="International"/>
    <s v="Express"/>
    <n v="872"/>
    <n v="1058"/>
    <s v="100 Block of BREWSTER ST"/>
    <s v="900 Block of MARKET ST"/>
    <s v="DELIVERED"/>
    <d v="1989-10-12T00:00:00"/>
    <d v="1989-10-17T00:00:00"/>
  </r>
  <r>
    <x v="88"/>
    <n v="40"/>
    <n v="40"/>
    <n v="805"/>
    <s v="Arts and crafts"/>
    <s v="Domestic"/>
    <s v="Regular"/>
    <n v="483"/>
    <n v="648"/>
    <s v="0 Block of TURK ST"/>
    <s v="900 Block of CAPITOL AV"/>
    <s v="NOT DELIVERED"/>
    <d v="1980-05-03T00:00:00"/>
    <m/>
  </r>
  <r>
    <x v="89"/>
    <n v="366"/>
    <n v="366"/>
    <n v="7540"/>
    <s v="Fashion"/>
    <s v="International"/>
    <s v="Regular"/>
    <n v="679"/>
    <n v="1015"/>
    <s v="1700 Block of SUNNYDALE AV"/>
    <s v="400 Block of BAKER ST"/>
    <s v="DELIVERED"/>
    <d v="1980-03-01T00:00:00"/>
    <d v="1980-03-16T00:00:00"/>
  </r>
  <r>
    <x v="90"/>
    <n v="678"/>
    <n v="678"/>
    <n v="5269"/>
    <s v="Hazardous Goods"/>
    <s v="International"/>
    <s v="Express"/>
    <n v="318"/>
    <n v="938"/>
    <s v="SOUTH VAN NESS AV / 13TH ST"/>
    <s v="100 Block of LELAND AV"/>
    <s v="NOT DELIVERED"/>
    <d v="1994-01-15T00:00:00"/>
    <m/>
  </r>
  <r>
    <x v="91"/>
    <n v="703"/>
    <n v="703"/>
    <n v="8404"/>
    <s v="Home Furnishing"/>
    <s v="Domestic"/>
    <s v="Express"/>
    <n v="329"/>
    <n v="597"/>
    <s v="22ND ST / CAROLINA ST"/>
    <s v="2600 Block of FOLSOM ST"/>
    <s v="NOT DELIVERED"/>
    <d v="2017-01-25T00:00:00"/>
    <m/>
  </r>
  <r>
    <x v="92"/>
    <n v="180"/>
    <n v="180"/>
    <n v="519"/>
    <s v="Luggage"/>
    <s v="Domestic"/>
    <s v="Regular"/>
    <n v="588"/>
    <n v="1182"/>
    <s v="POWELL ST / GEARY ST"/>
    <s v="3RD ST / PALOU AV"/>
    <s v="NOT DELIVERED"/>
    <d v="1975-04-01T00:00:00"/>
    <m/>
  </r>
  <r>
    <x v="93"/>
    <n v="214"/>
    <n v="214"/>
    <n v="4060"/>
    <s v="Food and Beverages"/>
    <s v="International"/>
    <s v="Regular"/>
    <n v="442"/>
    <n v="713"/>
    <s v="2500 Block of MISSION ST"/>
    <s v="2600 Block of 34TH AV"/>
    <s v="DELIVERED"/>
    <d v="1987-03-06T00:00:00"/>
    <d v="1987-08-09T00:00:00"/>
  </r>
  <r>
    <x v="94"/>
    <n v="408"/>
    <n v="408"/>
    <n v="8860"/>
    <s v="Hazardous Goods"/>
    <s v="Domestic"/>
    <s v="Express"/>
    <n v="216"/>
    <n v="939"/>
    <s v="600 Block of VALENCIA ST"/>
    <s v="500 Block of 9TH ST"/>
    <s v="DELIVERED"/>
    <d v="1990-02-21T00:00:00"/>
    <d v="1990-09-11T00:00:00"/>
  </r>
  <r>
    <x v="95"/>
    <n v="902"/>
    <n v="902"/>
    <n v="7164"/>
    <s v="Construction"/>
    <s v="Domestic"/>
    <s v="Express"/>
    <n v="946"/>
    <n v="1082"/>
    <s v="300 Block of OFARRELL ST"/>
    <s v="0 Block of RAE AV"/>
    <s v="DELIVERED"/>
    <d v="1989-01-06T00:00:00"/>
    <d v="1989-09-17T00:00:00"/>
  </r>
  <r>
    <x v="96"/>
    <n v="763"/>
    <n v="763"/>
    <n v="9792"/>
    <s v="Luggage"/>
    <s v="International"/>
    <s v="Express"/>
    <n v="796"/>
    <n v="1347"/>
    <s v="1700 Block of FULTON ST"/>
    <s v="100 Block of GOLDEN GATE AV"/>
    <s v="DELIVERED"/>
    <d v="2014-06-29T00:00:00"/>
    <d v="2014-09-09T00:00:00"/>
  </r>
  <r>
    <x v="97"/>
    <n v="168"/>
    <n v="168"/>
    <n v="9934"/>
    <s v="Arts and crafts"/>
    <s v="Domestic"/>
    <s v="Regular"/>
    <n v="26"/>
    <n v="47"/>
    <s v="DIVISADERO ST / JACKSON ST"/>
    <s v="0 Block of DESOTO ST"/>
    <s v="DELIVERED"/>
    <d v="1997-01-05T00:00:00"/>
    <d v="1997-06-12T00:00:00"/>
  </r>
  <r>
    <x v="98"/>
    <n v="723"/>
    <n v="723"/>
    <n v="1980"/>
    <s v="Automotive"/>
    <s v="Domestic"/>
    <s v="Express"/>
    <n v="490"/>
    <n v="762"/>
    <s v="SILLIMAN ST / BOWDOIN ST"/>
    <s v="200 Block of LEAVENWORTH ST"/>
    <s v="NOT DELIVERED"/>
    <d v="1981-07-23T00:00:00"/>
    <m/>
  </r>
  <r>
    <x v="99"/>
    <n v="438"/>
    <n v="438"/>
    <n v="9251"/>
    <s v="Home Furnishing"/>
    <s v="Domestic"/>
    <s v="Regular"/>
    <n v="430"/>
    <n v="642"/>
    <s v="2300 Block of CHESTNUT ST"/>
    <s v="LAKE MERCED BL / SUNSET BL"/>
    <s v="DELIVERED"/>
    <d v="1977-03-26T00:00:00"/>
    <d v="1977-03-30T00:00:00"/>
  </r>
  <r>
    <x v="100"/>
    <n v="162"/>
    <n v="162"/>
    <n v="6717"/>
    <s v="Arts and crafts"/>
    <s v="Domestic"/>
    <s v="Express"/>
    <n v="209"/>
    <n v="665"/>
    <s v="500 Block of VALENCIA ST"/>
    <s v="6TH ST / STEVENSON ST"/>
    <s v="DELIVERED"/>
    <d v="1982-06-10T00:00:00"/>
    <d v="1982-10-29T00:00:00"/>
  </r>
  <r>
    <x v="101"/>
    <n v="246"/>
    <n v="246"/>
    <n v="3622"/>
    <s v="Automotive"/>
    <s v="International"/>
    <s v="Express"/>
    <n v="379"/>
    <n v="963"/>
    <s v="800 Block of 47TH AV"/>
    <s v="0 Block of LURLINE ST"/>
    <s v="DELIVERED"/>
    <d v="2019-03-03T00:00:00"/>
    <d v="2019-03-01T00:00:00"/>
  </r>
  <r>
    <x v="102"/>
    <n v="105"/>
    <n v="105"/>
    <n v="8808"/>
    <s v="Industrial Equipments"/>
    <s v="Domestic"/>
    <s v="Regular"/>
    <n v="949"/>
    <n v="1419"/>
    <s v="KEITH ST / THOMAS AV"/>
    <s v="100 Block of CAPP ST"/>
    <s v="NOT DELIVERED"/>
    <d v="1997-08-27T00:00:00"/>
    <m/>
  </r>
  <r>
    <x v="103"/>
    <n v="308"/>
    <n v="308"/>
    <n v="4920"/>
    <s v="Electronics"/>
    <s v="Domestic"/>
    <s v="Express"/>
    <n v="438"/>
    <n v="656"/>
    <s v="LYON ST / OFARRELL ST"/>
    <s v="1200 Block of NOE ST"/>
    <s v="NOT DELIVERED"/>
    <d v="1979-01-28T00:00:00"/>
    <m/>
  </r>
  <r>
    <x v="104"/>
    <n v="172"/>
    <n v="172"/>
    <n v="3140"/>
    <s v="Food and Beverages"/>
    <s v="International"/>
    <s v="Express"/>
    <n v="726"/>
    <n v="1381"/>
    <s v="0 Block of HARRISON ST"/>
    <s v="1200 Block of GOLDEN GATE AV"/>
    <s v="DELIVERED"/>
    <d v="2004-10-29T00:00:00"/>
    <d v="2004-10-26T00:00:00"/>
  </r>
  <r>
    <x v="105"/>
    <n v="775"/>
    <n v="775"/>
    <n v="8104"/>
    <s v="Home Furnishing"/>
    <s v="Domestic"/>
    <s v="Express"/>
    <n v="451"/>
    <n v="713"/>
    <s v="0 Block of 6TH ST"/>
    <s v="1400 Block of RANKIN ST"/>
    <s v="NOT DELIVERED"/>
    <d v="2004-09-28T00:00:00"/>
    <m/>
  </r>
  <r>
    <x v="106"/>
    <n v="333"/>
    <n v="333"/>
    <n v="2208"/>
    <s v="Luggage"/>
    <s v="Domestic"/>
    <s v="Regular"/>
    <n v="812"/>
    <n v="1104"/>
    <s v="1800 Block of DONNER AV"/>
    <s v="19TH AV / LINCOLN WY"/>
    <s v="DELIVERED"/>
    <d v="2013-01-12T00:00:00"/>
    <d v="2013-08-11T00:00:00"/>
  </r>
  <r>
    <x v="107"/>
    <n v="548"/>
    <n v="548"/>
    <n v="7043"/>
    <s v="Healthcare"/>
    <s v="International"/>
    <s v="Regular"/>
    <n v="240"/>
    <n v="571"/>
    <s v="800 Block of INGERSON AV"/>
    <s v="MISSION ST / 2ND ST"/>
    <s v="NOT DELIVERED"/>
    <d v="2012-06-17T00:00:00"/>
    <m/>
  </r>
  <r>
    <x v="108"/>
    <n v="665"/>
    <n v="665"/>
    <n v="7485"/>
    <s v="Arts and crafts"/>
    <s v="Domestic"/>
    <s v="Regular"/>
    <n v="982"/>
    <n v="1405"/>
    <s v="1300 Block of REVERE AV"/>
    <s v="0 Block of WILLIAR AV"/>
    <s v="DELIVERED"/>
    <d v="2010-01-12T00:00:00"/>
    <d v="2010-04-27T00:00:00"/>
  </r>
  <r>
    <x v="109"/>
    <n v="305"/>
    <n v="305"/>
    <n v="1748"/>
    <s v="Automotive"/>
    <s v="Domestic"/>
    <s v="Express"/>
    <n v="954"/>
    <n v="1473"/>
    <s v="0 Block of DORE ST"/>
    <s v="100 Block of TURK ST"/>
    <s v="DELIVERED"/>
    <d v="1992-08-11T00:00:00"/>
    <d v="1992-11-01T00:00:00"/>
  </r>
  <r>
    <x v="110"/>
    <n v="938"/>
    <n v="938"/>
    <n v="9968"/>
    <s v="Hazardous Goods"/>
    <s v="Domestic"/>
    <s v="Regular"/>
    <n v="35"/>
    <n v="20"/>
    <s v="1200 Block of THE EMBARCADERONORTH ST"/>
    <s v="500 Block of BRANNAN ST"/>
    <s v="NOT DELIVERED"/>
    <d v="2018-12-21T00:00:00"/>
    <m/>
  </r>
  <r>
    <x v="111"/>
    <n v="714"/>
    <n v="714"/>
    <n v="5330"/>
    <s v="Electronics"/>
    <s v="Domestic"/>
    <s v="Express"/>
    <n v="148"/>
    <n v="835"/>
    <s v="PIERCE ST / LOMBARD ST"/>
    <s v="8TH AV / CLEMENT ST"/>
    <s v="DELIVERED"/>
    <d v="2011-04-22T00:00:00"/>
    <d v="2011-06-08T00:00:00"/>
  </r>
  <r>
    <x v="112"/>
    <n v="251"/>
    <n v="251"/>
    <n v="2183"/>
    <s v="Food and Beverages"/>
    <s v="International"/>
    <s v="Regular"/>
    <n v="422"/>
    <n v="651"/>
    <s v="1700 Block of NEWCOMB AV"/>
    <s v="1500 Block of LASALLE AV"/>
    <s v="DELIVERED"/>
    <d v="2003-10-25T00:00:00"/>
    <d v="2003-12-02T00:00:00"/>
  </r>
  <r>
    <x v="113"/>
    <n v="330"/>
    <n v="330"/>
    <n v="2182"/>
    <s v="Home Furnishing"/>
    <s v="Domestic"/>
    <s v="Express"/>
    <n v="275"/>
    <n v="653"/>
    <s v="2300 Block of 25TH AV"/>
    <s v="HOLLYPARK CR / MURRAY ST"/>
    <s v="NOT DELIVERED"/>
    <d v="2012-02-08T00:00:00"/>
    <m/>
  </r>
  <r>
    <x v="114"/>
    <n v="69"/>
    <n v="69"/>
    <n v="1087"/>
    <s v="Healthcare"/>
    <s v="Domestic"/>
    <s v="Regular"/>
    <n v="367"/>
    <n v="740"/>
    <s v="2000 Block of MISSION ST"/>
    <s v="2400 Block of SAN BRUNO AV"/>
    <s v="DELIVERED"/>
    <d v="2018-03-14T00:00:00"/>
    <d v="2018-08-30T00:00:00"/>
  </r>
  <r>
    <x v="115"/>
    <n v="969"/>
    <n v="969"/>
    <n v="4296"/>
    <s v="Industrial Equipments"/>
    <s v="International"/>
    <s v="Express"/>
    <n v="507"/>
    <n v="1334"/>
    <s v="1100 Block of CONNECTICUT ST"/>
    <s v="1700 Block of 22ND AV"/>
    <s v="DELIVERED"/>
    <d v="2013-03-19T00:00:00"/>
    <d v="2013-03-09T00:00:00"/>
  </r>
  <r>
    <x v="116"/>
    <n v="974"/>
    <n v="974"/>
    <n v="9784"/>
    <s v="Automotive"/>
    <s v="International"/>
    <s v="Regular"/>
    <n v="442"/>
    <n v="770"/>
    <s v="1000 Block of POTRERO AV"/>
    <s v="0 Block of LEAVENWORTH ST"/>
    <s v="DELIVERED"/>
    <d v="2013-04-23T00:00:00"/>
    <d v="2013-06-21T00:00:00"/>
  </r>
  <r>
    <x v="117"/>
    <n v="526"/>
    <n v="526"/>
    <n v="6210"/>
    <s v="Arts and crafts"/>
    <s v="International"/>
    <s v="Regular"/>
    <n v="510"/>
    <n v="1205"/>
    <s v="500 Block of 41ST AV"/>
    <s v="500 Block of GUERRERO ST"/>
    <s v="DELIVERED"/>
    <d v="1991-02-10T00:00:00"/>
    <d v="1991-07-03T00:00:00"/>
  </r>
  <r>
    <x v="118"/>
    <n v="510"/>
    <n v="510"/>
    <n v="5781"/>
    <s v="Fashion"/>
    <s v="International"/>
    <s v="Regular"/>
    <n v="117"/>
    <n v="716"/>
    <s v="700 Block of MARKET ST"/>
    <s v="ELLIS ST / HYDE ST"/>
    <s v="NOT DELIVERED"/>
    <d v="1976-10-04T00:00:00"/>
    <m/>
  </r>
  <r>
    <x v="119"/>
    <n v="444"/>
    <n v="444"/>
    <n v="8306"/>
    <s v="Construction"/>
    <s v="Domestic"/>
    <s v="Express"/>
    <n v="973"/>
    <n v="1250"/>
    <s v="0 Block of CASTLEMANOR AV"/>
    <s v="LANE ST / REVERE AV"/>
    <s v="NOT DELIVERED"/>
    <d v="1987-10-25T00:00:00"/>
    <m/>
  </r>
  <r>
    <x v="120"/>
    <n v="503"/>
    <n v="503"/>
    <n v="3270"/>
    <s v="Food and Beverages"/>
    <s v="Domestic"/>
    <s v="Regular"/>
    <n v="243"/>
    <n v="935"/>
    <s v="GEARY ST / HYDE ST"/>
    <s v="1200 Block of MARKET ST"/>
    <s v="DELIVERED"/>
    <d v="1974-03-26T00:00:00"/>
    <d v="1974-05-25T00:00:00"/>
  </r>
  <r>
    <x v="121"/>
    <n v="109"/>
    <n v="109"/>
    <n v="6787"/>
    <s v="Luggage"/>
    <s v="Domestic"/>
    <s v="Express"/>
    <n v="715"/>
    <n v="1185"/>
    <s v="2000 Block of MISSION ST"/>
    <s v="500 Block of 39TH AV"/>
    <s v="NOT DELIVERED"/>
    <d v="2014-05-18T00:00:00"/>
    <m/>
  </r>
  <r>
    <x v="122"/>
    <n v="823"/>
    <n v="823"/>
    <n v="3733"/>
    <s v="Healthcare"/>
    <s v="Domestic"/>
    <s v="Express"/>
    <n v="571"/>
    <n v="1031"/>
    <s v="700 Block of STANYAN ST"/>
    <s v="600 Block of MISSION ST"/>
    <s v="DELIVERED"/>
    <d v="1975-05-18T00:00:00"/>
    <d v="1975-05-20T00:00:00"/>
  </r>
  <r>
    <x v="123"/>
    <n v="147"/>
    <n v="147"/>
    <n v="207"/>
    <s v="Industrial Equipments"/>
    <s v="Domestic"/>
    <s v="Express"/>
    <n v="369"/>
    <n v="646"/>
    <s v="300 Block of ATHENS ST"/>
    <s v="1400 Block of CLAY ST"/>
    <s v="DELIVERED"/>
    <d v="2005-03-20T00:00:00"/>
    <d v="2005-09-15T00:00:00"/>
  </r>
  <r>
    <x v="124"/>
    <n v="625"/>
    <n v="625"/>
    <n v="3"/>
    <s v="Industrial Equipments"/>
    <s v="International"/>
    <s v="Regular"/>
    <n v="318"/>
    <n v="980"/>
    <s v="5600 Block of DIAMONDHEIGHTS BL"/>
    <s v="100 Block of ELLIOT ST"/>
    <s v="NOT DELIVERED"/>
    <d v="2018-10-03T00:00:00"/>
    <m/>
  </r>
  <r>
    <x v="125"/>
    <n v="695"/>
    <n v="695"/>
    <n v="1896"/>
    <s v="Food and Beverages"/>
    <s v="Domestic"/>
    <s v="Regular"/>
    <n v="266"/>
    <n v="833"/>
    <s v="2000 Block of MISSION ST"/>
    <s v="4600 Block of IRVING ST"/>
    <s v="NOT DELIVERED"/>
    <d v="2013-09-25T00:00:00"/>
    <m/>
  </r>
  <r>
    <x v="126"/>
    <n v="983"/>
    <n v="983"/>
    <n v="9631"/>
    <s v="Home Furnishing"/>
    <s v="International"/>
    <s v="Regular"/>
    <n v="60"/>
    <n v="166"/>
    <s v="200 Block of TURK ST"/>
    <s v="0 Block of ANKENY ST"/>
    <s v="NOT DELIVERED"/>
    <d v="1993-07-09T00:00:00"/>
    <m/>
  </r>
  <r>
    <x v="127"/>
    <n v="82"/>
    <n v="82"/>
    <n v="3132"/>
    <s v="Luggage"/>
    <s v="International"/>
    <s v="Express"/>
    <n v="121"/>
    <n v="557"/>
    <s v="NATOMA ST / 2ND ST"/>
    <s v="3500 Block of MISSION ST"/>
    <s v="NOT DELIVERED"/>
    <d v="1997-05-29T00:00:00"/>
    <m/>
  </r>
  <r>
    <x v="128"/>
    <n v="397"/>
    <n v="397"/>
    <n v="1202"/>
    <s v="Automotive"/>
    <s v="International"/>
    <s v="Express"/>
    <n v="876"/>
    <n v="1045"/>
    <s v="1600 Block of DONNER AV"/>
    <s v="800 Block of LARKIN ST"/>
    <s v="NOT DELIVERED"/>
    <d v="2004-02-29T00:00:00"/>
    <m/>
  </r>
  <r>
    <x v="129"/>
    <n v="599"/>
    <n v="599"/>
    <n v="8834"/>
    <s v="Industrial Equipments"/>
    <s v="Domestic"/>
    <s v="Regular"/>
    <n v="946"/>
    <n v="1100"/>
    <s v="400 Block of ELLIS ST"/>
    <s v="800 Block of MOSCOW ST"/>
    <s v="NOT DELIVERED"/>
    <d v="2001-08-31T00:00:00"/>
    <m/>
  </r>
  <r>
    <x v="130"/>
    <n v="306"/>
    <n v="306"/>
    <n v="1201"/>
    <s v="Hazardous Goods"/>
    <s v="Domestic"/>
    <s v="Regular"/>
    <n v="654"/>
    <n v="1150"/>
    <s v="100 Block of LEAVENWORTH ST"/>
    <s v="100 Block of PERSIA AV"/>
    <s v="DELIVERED"/>
    <d v="1983-01-28T00:00:00"/>
    <d v="1983-07-22T00:00:00"/>
  </r>
  <r>
    <x v="131"/>
    <n v="536"/>
    <n v="536"/>
    <n v="2573"/>
    <s v="Construction"/>
    <s v="Domestic"/>
    <s v="Express"/>
    <n v="74"/>
    <n v="281"/>
    <s v="100 Block of POWELL ST"/>
    <s v="0 Block of TAYLOR ST"/>
    <s v="DELIVERED"/>
    <d v="2016-09-23T00:00:00"/>
    <d v="2016-09-21T00:00:00"/>
  </r>
  <r>
    <x v="132"/>
    <n v="20"/>
    <n v="20"/>
    <n v="6759"/>
    <s v="Construction"/>
    <s v="Domestic"/>
    <s v="Regular"/>
    <n v="630"/>
    <n v="1062"/>
    <s v="1600 Block of 39TH AV"/>
    <s v="PARNASSUS AV / CLAYTON ST"/>
    <s v="NOT DELIVERED"/>
    <d v="2017-09-29T00:00:00"/>
    <m/>
  </r>
  <r>
    <x v="133"/>
    <n v="515"/>
    <n v="515"/>
    <n v="2601"/>
    <s v="Healthcare"/>
    <s v="Domestic"/>
    <s v="Express"/>
    <n v="782"/>
    <n v="1425"/>
    <s v="MARKET ST / CHURCH ST"/>
    <s v="LOMBARD ST / LEAVENWORTH ST"/>
    <s v="NOT DELIVERED"/>
    <d v="1996-01-01T00:00:00"/>
    <m/>
  </r>
  <r>
    <x v="134"/>
    <n v="332"/>
    <n v="332"/>
    <n v="2656"/>
    <s v="Luggage"/>
    <s v="International"/>
    <s v="Regular"/>
    <n v="45"/>
    <n v="39"/>
    <s v="100 Block of UPPER TR"/>
    <s v="POST ST / HYDE ST"/>
    <s v="NOT DELIVERED"/>
    <d v="2008-09-14T00:00:00"/>
    <m/>
  </r>
  <r>
    <x v="135"/>
    <n v="127"/>
    <n v="127"/>
    <n v="9645"/>
    <s v="Luggage"/>
    <s v="International"/>
    <s v="Express"/>
    <n v="916"/>
    <n v="1143"/>
    <s v="300 Block of SALINAS AV"/>
    <s v="1900 Block of FILLMORE ST"/>
    <s v="DELIVERED"/>
    <d v="2006-01-08T00:00:00"/>
    <d v="2006-01-09T00:00:00"/>
  </r>
  <r>
    <x v="136"/>
    <n v="958"/>
    <n v="958"/>
    <n v="584"/>
    <s v="Hazardous Goods"/>
    <s v="International"/>
    <s v="Express"/>
    <n v="274"/>
    <n v="669"/>
    <s v="0 Block of GOLDEN GATE AV"/>
    <s v="900 Block of MARIPOSA ST"/>
    <s v="NOT DELIVERED"/>
    <d v="2016-02-24T00:00:00"/>
    <m/>
  </r>
  <r>
    <x v="137"/>
    <n v="42"/>
    <n v="42"/>
    <n v="2121"/>
    <s v="Arts and crafts"/>
    <s v="Domestic"/>
    <s v="Regular"/>
    <n v="987"/>
    <n v="1134"/>
    <s v="MINNA ST / 5TH ST"/>
    <s v="MARKET ST / 5TH ST"/>
    <s v="DELIVERED"/>
    <d v="1979-01-20T00:00:00"/>
    <d v="1979-09-12T00:00:00"/>
  </r>
  <r>
    <x v="138"/>
    <n v="977"/>
    <n v="977"/>
    <n v="2142"/>
    <s v="Arts and crafts"/>
    <s v="International"/>
    <s v="Regular"/>
    <n v="434"/>
    <n v="558"/>
    <s v="200 Block of MISSOURI ST"/>
    <s v="900 Block of ELLSWORTH ST"/>
    <s v="DELIVERED"/>
    <d v="2002-02-03T00:00:00"/>
    <d v="2002-10-20T00:00:00"/>
  </r>
  <r>
    <x v="139"/>
    <n v="460"/>
    <n v="460"/>
    <n v="2396"/>
    <s v="Electronics"/>
    <s v="International"/>
    <s v="Express"/>
    <n v="897"/>
    <n v="1313"/>
    <s v="100 Block of EDDY ST"/>
    <s v="1400 Block of KIRKWOOD CT"/>
    <s v="DELIVERED"/>
    <d v="2005-04-16T00:00:00"/>
    <d v="2005-09-15T00:00:00"/>
  </r>
  <r>
    <x v="140"/>
    <n v="659"/>
    <n v="659"/>
    <n v="8747"/>
    <s v="Automotive"/>
    <s v="International"/>
    <s v="Regular"/>
    <n v="442"/>
    <n v="595"/>
    <s v="0 Block of UNITEDNATIONS PZ"/>
    <s v="200 Block of HAHN ST"/>
    <s v="DELIVERED"/>
    <d v="1998-02-21T00:00:00"/>
    <d v="1998-09-11T00:00:00"/>
  </r>
  <r>
    <x v="141"/>
    <n v="197"/>
    <n v="197"/>
    <n v="4142"/>
    <s v="Food and Beverages"/>
    <s v="Domestic"/>
    <s v="Express"/>
    <n v="98"/>
    <n v="360"/>
    <s v="300 Block of BUCHANAN ST"/>
    <s v="2800 Block of BRYANT ST"/>
    <s v="DELIVERED"/>
    <d v="1989-03-29T00:00:00"/>
    <d v="1989-08-23T00:00:00"/>
  </r>
  <r>
    <x v="142"/>
    <n v="540"/>
    <n v="540"/>
    <n v="9770"/>
    <s v="Luggage"/>
    <s v="International"/>
    <s v="Express"/>
    <n v="431"/>
    <n v="934"/>
    <s v="4000 Block of GEARY BL"/>
    <s v="1000 Block of POTRERO AV"/>
    <s v="DELIVERED"/>
    <d v="1977-04-21T00:00:00"/>
    <d v="1977-11-08T00:00:00"/>
  </r>
  <r>
    <x v="143"/>
    <n v="178"/>
    <n v="178"/>
    <n v="2593"/>
    <s v="Construction"/>
    <s v="International"/>
    <s v="Express"/>
    <n v="745"/>
    <n v="1383"/>
    <s v="3100 Block of 23RD ST"/>
    <s v="GEARY ST / POWELL ST"/>
    <s v="DELIVERED"/>
    <d v="2009-01-01T00:00:00"/>
    <d v="2009-01-26T00:00:00"/>
  </r>
  <r>
    <x v="144"/>
    <n v="202"/>
    <n v="202"/>
    <n v="9807"/>
    <s v="Home Furnishing"/>
    <s v="International"/>
    <s v="Express"/>
    <n v="871"/>
    <n v="1274"/>
    <s v="200 Block of HAHN ST"/>
    <s v="600 Block of VALENCIA ST"/>
    <s v="DELIVERED"/>
    <d v="2001-01-27T00:00:00"/>
    <d v="2001-08-03T00:00:00"/>
  </r>
  <r>
    <x v="145"/>
    <n v="632"/>
    <n v="632"/>
    <n v="2525"/>
    <s v="Industrial Equipments"/>
    <s v="Domestic"/>
    <s v="Regular"/>
    <n v="67"/>
    <n v="193"/>
    <s v="CAPP ST / 17TH ST"/>
    <s v="ALEMANY BL / ELLSWORTH ST"/>
    <s v="DELIVERED"/>
    <d v="1992-08-26T00:00:00"/>
    <d v="1992-12-25T00:00:00"/>
  </r>
  <r>
    <x v="146"/>
    <n v="25"/>
    <n v="25"/>
    <n v="1724"/>
    <s v="Home Furnishing"/>
    <s v="Domestic"/>
    <s v="Express"/>
    <n v="431"/>
    <n v="702"/>
    <s v="4TH ST / HARRISON ST"/>
    <s v="600 Block of CLAY ST"/>
    <s v="DELIVERED"/>
    <d v="2004-05-29T00:00:00"/>
    <d v="2004-05-17T00:00:00"/>
  </r>
  <r>
    <x v="147"/>
    <n v="990"/>
    <n v="990"/>
    <n v="7146"/>
    <s v="Construction"/>
    <s v="International"/>
    <s v="Regular"/>
    <n v="178"/>
    <n v="646"/>
    <s v="700 Block of BATTERY ST"/>
    <s v="0 Block of MARINA BL"/>
    <s v="DELIVERED"/>
    <d v="2003-05-18T00:00:00"/>
    <d v="2003-11-28T00:00:00"/>
  </r>
  <r>
    <x v="148"/>
    <n v="913"/>
    <n v="913"/>
    <n v="563"/>
    <s v="Home Furnishing"/>
    <s v="Domestic"/>
    <s v="Express"/>
    <n v="180"/>
    <n v="755"/>
    <s v="5TH ST / MARKET ST"/>
    <s v="MONTGOMERY ST / VALLEJO ST"/>
    <s v="NOT DELIVERED"/>
    <d v="1974-05-08T00:00:00"/>
    <m/>
  </r>
  <r>
    <x v="149"/>
    <n v="371"/>
    <n v="371"/>
    <n v="7771"/>
    <s v="Arts and crafts"/>
    <s v="Domestic"/>
    <s v="Express"/>
    <n v="280"/>
    <n v="990"/>
    <s v="2400 Block of MISSION ST"/>
    <s v="BEACH ST / TAYLOR ST"/>
    <s v="NOT DELIVERED"/>
    <d v="1975-07-03T00:00:00"/>
    <m/>
  </r>
  <r>
    <x v="150"/>
    <n v="514"/>
    <n v="514"/>
    <n v="4789"/>
    <s v="Hazardous Goods"/>
    <s v="Domestic"/>
    <s v="Express"/>
    <n v="263"/>
    <n v="965"/>
    <s v="TARAVAL ST / 17TH AV"/>
    <s v="EDDY ST / MASON ST"/>
    <s v="NOT DELIVERED"/>
    <d v="1982-05-18T00:00:00"/>
    <m/>
  </r>
  <r>
    <x v="151"/>
    <n v="707"/>
    <n v="707"/>
    <n v="3221"/>
    <s v="Automotive"/>
    <s v="Domestic"/>
    <s v="Regular"/>
    <n v="187"/>
    <n v="931"/>
    <s v="19TH ST / SHOTWELL ST"/>
    <s v="7TH ST / STEVENSON ST"/>
    <s v="NOT DELIVERED"/>
    <d v="2007-06-19T00:00:00"/>
    <m/>
  </r>
  <r>
    <x v="152"/>
    <n v="473"/>
    <n v="473"/>
    <n v="5197"/>
    <s v="Arts and crafts"/>
    <s v="International"/>
    <s v="Regular"/>
    <n v="94"/>
    <n v="361"/>
    <s v="2300 Block of 14TH AV"/>
    <s v="0 Block of 12TH ST"/>
    <s v="DELIVERED"/>
    <d v="2012-01-25T00:00:00"/>
    <d v="2012-01-17T00:00:00"/>
  </r>
  <r>
    <x v="153"/>
    <n v="847"/>
    <n v="847"/>
    <n v="8183"/>
    <s v="Fashion"/>
    <s v="International"/>
    <s v="Express"/>
    <n v="906"/>
    <n v="1297"/>
    <s v="2100 Block of MISSION ST"/>
    <s v="1100 Block of FOLSOM ST"/>
    <s v="NOT DELIVERED"/>
    <d v="1983-04-17T00:00:00"/>
    <m/>
  </r>
  <r>
    <x v="154"/>
    <n v="815"/>
    <n v="815"/>
    <n v="1126"/>
    <s v="Healthcare"/>
    <s v="International"/>
    <s v="Regular"/>
    <n v="71"/>
    <n v="130"/>
    <s v="1400 Block of VANDYKE AV"/>
    <s v="EDDY ST / VANNESS AV"/>
    <s v="DELIVERED"/>
    <d v="2010-01-30T00:00:00"/>
    <d v="2010-03-02T00:00:00"/>
  </r>
  <r>
    <x v="155"/>
    <n v="928"/>
    <n v="928"/>
    <n v="4899"/>
    <s v="Hazardous Goods"/>
    <s v="International"/>
    <s v="Express"/>
    <n v="253"/>
    <n v="904"/>
    <s v="800 Block of MARKET ST"/>
    <s v="800 Block of MARKET ST"/>
    <s v="NOT DELIVERED"/>
    <d v="1973-09-05T00:00:00"/>
    <m/>
  </r>
  <r>
    <x v="156"/>
    <n v="210"/>
    <n v="210"/>
    <n v="4732"/>
    <s v="Home Furnishing"/>
    <s v="International"/>
    <s v="Express"/>
    <n v="591"/>
    <n v="1433"/>
    <s v="300 Block of COLLINGWOOD ST"/>
    <s v="900 Block of MARKET ST"/>
    <s v="NOT DELIVERED"/>
    <d v="2005-10-23T00:00:00"/>
    <m/>
  </r>
  <r>
    <x v="157"/>
    <n v="793"/>
    <n v="793"/>
    <n v="4103"/>
    <s v="Automotive"/>
    <s v="Domestic"/>
    <s v="Regular"/>
    <n v="399"/>
    <n v="835"/>
    <s v="400 Block of ELLIS ST"/>
    <s v="17TH ST / SHOTWELL ST"/>
    <s v="NOT DELIVERED"/>
    <d v="1996-07-06T00:00:00"/>
    <m/>
  </r>
  <r>
    <x v="158"/>
    <n v="872"/>
    <n v="872"/>
    <n v="7861"/>
    <s v="Automotive"/>
    <s v="International"/>
    <s v="Express"/>
    <n v="91"/>
    <n v="242"/>
    <s v="21ST ST / POTRERO AV"/>
    <s v="400 Block of GENEVA AV"/>
    <s v="DELIVERED"/>
    <d v="2008-05-21T00:00:00"/>
    <d v="2008-05-17T00:00:00"/>
  </r>
  <r>
    <x v="159"/>
    <n v="298"/>
    <n v="298"/>
    <n v="7764"/>
    <s v="Hazardous Goods"/>
    <s v="International"/>
    <s v="Regular"/>
    <n v="717"/>
    <n v="1297"/>
    <s v="200 Block of 11TH AV"/>
    <s v="400 Block of TURK ST"/>
    <s v="NOT DELIVERED"/>
    <d v="1979-05-13T00:00:00"/>
    <m/>
  </r>
  <r>
    <x v="160"/>
    <n v="941"/>
    <n v="941"/>
    <n v="5345"/>
    <s v="Food and Beverages"/>
    <s v="International"/>
    <s v="Regular"/>
    <n v="735"/>
    <n v="1181"/>
    <s v="17TH ST / FOLSOM ST"/>
    <s v="400 Block of BRIGHT ST"/>
    <s v="DELIVERED"/>
    <d v="2010-07-01T00:00:00"/>
    <d v="2010-08-28T00:00:00"/>
  </r>
  <r>
    <x v="161"/>
    <n v="731"/>
    <n v="731"/>
    <n v="6191"/>
    <s v="Hazardous Goods"/>
    <s v="Domestic"/>
    <s v="Express"/>
    <n v="970"/>
    <n v="1242"/>
    <s v="KEITH ST / SHAFTER AV"/>
    <s v="0 Block of SPOFFORD LN"/>
    <s v="NOT DELIVERED"/>
    <d v="1983-07-05T00:00:00"/>
    <m/>
  </r>
  <r>
    <x v="162"/>
    <n v="500"/>
    <n v="500"/>
    <n v="310"/>
    <s v="Arts and crafts"/>
    <s v="Domestic"/>
    <s v="Regular"/>
    <n v="80"/>
    <n v="236"/>
    <s v="900 Block of LARKIN ST"/>
    <s v="900 Block of STOCKTON ST"/>
    <s v="NOT DELIVERED"/>
    <d v="1980-07-05T00:00:00"/>
    <m/>
  </r>
  <r>
    <x v="163"/>
    <n v="142"/>
    <n v="142"/>
    <n v="3095"/>
    <s v="Arts and crafts"/>
    <s v="Domestic"/>
    <s v="Express"/>
    <n v="550"/>
    <n v="1171"/>
    <s v="400 Block of TURK ST"/>
    <s v="MADRID ST / RUSSIA AV"/>
    <s v="NOT DELIVERED"/>
    <d v="1983-08-21T00:00:00"/>
    <m/>
  </r>
  <r>
    <x v="164"/>
    <n v="787"/>
    <n v="787"/>
    <n v="2159"/>
    <s v="Arts and crafts"/>
    <s v="International"/>
    <s v="Express"/>
    <n v="187"/>
    <n v="864"/>
    <s v="0 Block of OFARRELL ST"/>
    <s v="200 Block of TURK ST"/>
    <s v="DELIVERED"/>
    <d v="2011-03-28T00:00:00"/>
    <d v="2011-06-25T00:00:00"/>
  </r>
  <r>
    <x v="165"/>
    <n v="749"/>
    <n v="749"/>
    <n v="3569"/>
    <s v="Automotive"/>
    <s v="International"/>
    <s v="Express"/>
    <n v="262"/>
    <n v="875"/>
    <s v="0 Block of PAYSON ST"/>
    <s v="0 Block of POWELL ST"/>
    <s v="DELIVERED"/>
    <d v="2014-04-30T00:00:00"/>
    <d v="2014-07-02T00:00:00"/>
  </r>
  <r>
    <x v="166"/>
    <n v="304"/>
    <n v="304"/>
    <n v="5958"/>
    <s v="Food and Beverages"/>
    <s v="Domestic"/>
    <s v="Regular"/>
    <n v="540"/>
    <n v="1172"/>
    <s v="500 Block of STEVENSON ST"/>
    <s v="HYDE ST / TURK ST"/>
    <s v="DELIVERED"/>
    <d v="2004-03-20T00:00:00"/>
    <d v="2004-09-25T00:00:00"/>
  </r>
  <r>
    <x v="167"/>
    <n v="30"/>
    <n v="30"/>
    <n v="1275"/>
    <s v="Fashion"/>
    <s v="Domestic"/>
    <s v="Regular"/>
    <n v="581"/>
    <n v="1422"/>
    <s v="CALIFORNIA ST / DAVIS ST"/>
    <s v="0 Block of STOCKTON ST"/>
    <s v="DELIVERED"/>
    <d v="2010-02-19T00:00:00"/>
    <d v="2010-03-09T00:00:00"/>
  </r>
  <r>
    <x v="168"/>
    <n v="477"/>
    <n v="477"/>
    <n v="6357"/>
    <s v="Fashion"/>
    <s v="International"/>
    <s v="Regular"/>
    <n v="840"/>
    <n v="1061"/>
    <s v="400 Block of LEAVENWORTH ST"/>
    <s v="NEWCOMB AV / 3RD ST"/>
    <s v="NOT DELIVERED"/>
    <d v="1986-09-07T00:00:00"/>
    <m/>
  </r>
  <r>
    <x v="169"/>
    <n v="52"/>
    <n v="52"/>
    <n v="4551"/>
    <s v="Hazardous Goods"/>
    <s v="Domestic"/>
    <s v="Express"/>
    <n v="873"/>
    <n v="1199"/>
    <s v="1000 Block of COLUMBUS AV"/>
    <s v="1400 Block of PHELPS ST"/>
    <s v="NOT DELIVERED"/>
    <d v="2016-05-20T00:00:00"/>
    <m/>
  </r>
  <r>
    <x v="170"/>
    <n v="73"/>
    <n v="73"/>
    <n v="4252"/>
    <s v="Home Furnishing"/>
    <s v="Domestic"/>
    <s v="Express"/>
    <n v="315"/>
    <n v="937"/>
    <s v="800 Block of BRYANT ST"/>
    <s v="3800 Block of 24TH ST"/>
    <s v="NOT DELIVERED"/>
    <d v="1993-03-06T00:00:00"/>
    <m/>
  </r>
  <r>
    <x v="171"/>
    <n v="691"/>
    <n v="691"/>
    <n v="2096"/>
    <s v="Industrial Equipments"/>
    <s v="Domestic"/>
    <s v="Regular"/>
    <n v="955"/>
    <n v="1369"/>
    <s v="5TH ST / MISSION ST"/>
    <s v="1500 Block of HAIGHT ST"/>
    <s v="DELIVERED"/>
    <d v="2012-05-02T00:00:00"/>
    <d v="2012-08-20T00:00:00"/>
  </r>
  <r>
    <x v="172"/>
    <n v="786"/>
    <n v="786"/>
    <n v="5209"/>
    <s v="Healthcare"/>
    <s v="International"/>
    <s v="Express"/>
    <n v="372"/>
    <n v="679"/>
    <s v="3600 Block of SACRAMENTO ST"/>
    <s v="SCOTT ST / CHESTNUT ST"/>
    <s v="DELIVERED"/>
    <d v="1976-06-06T00:00:00"/>
    <d v="1976-08-31T00:00:00"/>
  </r>
  <r>
    <x v="173"/>
    <n v="68"/>
    <n v="68"/>
    <n v="9271"/>
    <s v="Arts and crafts"/>
    <s v="Domestic"/>
    <s v="Express"/>
    <n v="182"/>
    <n v="726"/>
    <s v="1700 Block of FULTON ST"/>
    <s v="300 Block of HAIGHT ST"/>
    <s v="NOT DELIVERED"/>
    <d v="2004-07-30T00:00:00"/>
    <m/>
  </r>
  <r>
    <x v="174"/>
    <n v="630"/>
    <n v="630"/>
    <n v="6772"/>
    <s v="Hazardous Goods"/>
    <s v="Domestic"/>
    <s v="Regular"/>
    <n v="868"/>
    <n v="1320"/>
    <s v="3300 Block of BALBOA ST"/>
    <s v="300 Block of ELLIS ST"/>
    <s v="DELIVERED"/>
    <d v="2009-02-23T00:00:00"/>
    <d v="2009-09-29T00:00:00"/>
  </r>
  <r>
    <x v="175"/>
    <n v="357"/>
    <n v="357"/>
    <n v="4628"/>
    <s v="Healthcare"/>
    <s v="International"/>
    <s v="Express"/>
    <n v="777"/>
    <n v="1113"/>
    <s v="200 Block of KING ST"/>
    <s v="0 Block of FUENTE AV"/>
    <s v="NOT DELIVERED"/>
    <d v="1990-10-11T00:00:00"/>
    <m/>
  </r>
  <r>
    <x v="176"/>
    <n v="455"/>
    <n v="455"/>
    <n v="3853"/>
    <s v="Construction"/>
    <s v="International"/>
    <s v="Regular"/>
    <n v="172"/>
    <n v="580"/>
    <s v="LASALLE AV / PHELPS ST"/>
    <s v="2000 Block of MISSION ST"/>
    <s v="NOT DELIVERED"/>
    <d v="2011-10-08T00:00:00"/>
    <m/>
  </r>
  <r>
    <x v="177"/>
    <n v="947"/>
    <n v="947"/>
    <n v="515"/>
    <s v="Fashion"/>
    <s v="International"/>
    <s v="Express"/>
    <n v="665"/>
    <n v="1257"/>
    <s v="3300 Block of 22ND ST"/>
    <s v="CALIFORNIA ST / POLK ST"/>
    <s v="DELIVERED"/>
    <d v="1987-01-15T00:00:00"/>
    <d v="1987-04-30T00:00:00"/>
  </r>
  <r>
    <x v="178"/>
    <n v="589"/>
    <n v="589"/>
    <n v="7513"/>
    <s v="Arts and crafts"/>
    <s v="International"/>
    <s v="Express"/>
    <n v="516"/>
    <n v="1084"/>
    <s v="16TH ST / MISSOURI ST"/>
    <s v="200 Block of HARKNESS AV"/>
    <s v="NOT DELIVERED"/>
    <d v="1971-02-06T00:00:00"/>
    <m/>
  </r>
  <r>
    <x v="179"/>
    <n v="863"/>
    <n v="863"/>
    <n v="9030"/>
    <s v="Automotive"/>
    <s v="International"/>
    <s v="Regular"/>
    <n v="412"/>
    <n v="872"/>
    <s v="WINSTON DR / 19TH AV"/>
    <s v="300 Block of BEALE ST"/>
    <s v="NOT DELIVERED"/>
    <d v="1975-03-04T00:00:00"/>
    <m/>
  </r>
  <r>
    <x v="180"/>
    <n v="668"/>
    <n v="668"/>
    <n v="2378"/>
    <s v="Luggage"/>
    <s v="Domestic"/>
    <s v="Express"/>
    <n v="938"/>
    <n v="1067"/>
    <s v="2100 Block of 16TH AV"/>
    <s v="5TH ST / MARKET ST"/>
    <s v="DELIVERED"/>
    <d v="1972-06-10T00:00:00"/>
    <d v="1972-06-16T00:00:00"/>
  </r>
  <r>
    <x v="181"/>
    <n v="206"/>
    <n v="206"/>
    <n v="5894"/>
    <s v="Luggage"/>
    <s v="International"/>
    <s v="Express"/>
    <n v="854"/>
    <n v="1251"/>
    <s v="1900 Block of WASHINGTON ST"/>
    <s v="CALIFORNIA ST / FILLMORE ST"/>
    <s v="NOT DELIVERED"/>
    <d v="2012-06-25T00:00:00"/>
    <m/>
  </r>
  <r>
    <x v="182"/>
    <n v="835"/>
    <n v="835"/>
    <n v="7587"/>
    <s v="Luggage"/>
    <s v="International"/>
    <s v="Regular"/>
    <n v="638"/>
    <n v="1314"/>
    <s v="MARTIN LUTHER KING JR DR / 9TH AV"/>
    <s v="0 Block of TURK ST"/>
    <s v="NOT DELIVERED"/>
    <d v="1977-01-05T00:00:00"/>
    <m/>
  </r>
  <r>
    <x v="183"/>
    <n v="315"/>
    <n v="315"/>
    <n v="1424"/>
    <s v="Food and Beverages"/>
    <s v="Domestic"/>
    <s v="Express"/>
    <n v="230"/>
    <n v="638"/>
    <s v="3RD AV / BALBOA ST"/>
    <s v="400 Block of LAKESHORE DR"/>
    <s v="NOT DELIVERED"/>
    <d v="1995-11-26T00:00:00"/>
    <m/>
  </r>
  <r>
    <x v="184"/>
    <n v="553"/>
    <n v="553"/>
    <n v="5214"/>
    <s v="Arts and crafts"/>
    <s v="Domestic"/>
    <s v="Regular"/>
    <n v="245"/>
    <n v="611"/>
    <s v="3800 Block of MISSION ST"/>
    <s v="100 Block of PAGE ST"/>
    <s v="NOT DELIVERED"/>
    <d v="1995-07-26T00:00:00"/>
    <m/>
  </r>
  <r>
    <x v="185"/>
    <n v="861"/>
    <n v="861"/>
    <n v="8249"/>
    <s v="Luggage"/>
    <s v="International"/>
    <s v="Regular"/>
    <n v="916"/>
    <n v="1255"/>
    <s v="500 Block of JOHNFKENNEDY DR"/>
    <s v="VALLEJO ST / KEARNY ST"/>
    <s v="DELIVERED"/>
    <d v="1996-02-09T00:00:00"/>
    <d v="1996-09-13T00:00:00"/>
  </r>
  <r>
    <x v="186"/>
    <n v="279"/>
    <n v="279"/>
    <n v="3172"/>
    <s v="Construction"/>
    <s v="International"/>
    <s v="Regular"/>
    <n v="84"/>
    <n v="464"/>
    <s v="800 Block of MARKET ST"/>
    <s v="1500 Block of SLOAT BL"/>
    <s v="NOT DELIVERED"/>
    <d v="2016-03-18T00:00:00"/>
    <m/>
  </r>
  <r>
    <x v="187"/>
    <n v="75"/>
    <n v="75"/>
    <n v="5489"/>
    <s v="Fashion"/>
    <s v="Domestic"/>
    <s v="Regular"/>
    <n v="869"/>
    <n v="1317"/>
    <s v="100 Block of POWELL ST"/>
    <s v="GOLDEN GATE AV / LEAVENWORTH ST"/>
    <s v="DELIVERED"/>
    <d v="2002-05-28T00:00:00"/>
    <d v="2002-09-08T00:00:00"/>
  </r>
  <r>
    <x v="188"/>
    <n v="895"/>
    <n v="895"/>
    <n v="2037"/>
    <s v="Arts and crafts"/>
    <s v="International"/>
    <s v="Express"/>
    <n v="271"/>
    <n v="704"/>
    <s v="500 Block of HOWARD ST"/>
    <s v="500 Block of JACKSON ST"/>
    <s v="NOT DELIVERED"/>
    <d v="2010-03-15T00:00:00"/>
    <m/>
  </r>
  <r>
    <x v="189"/>
    <n v="866"/>
    <n v="866"/>
    <n v="2401"/>
    <s v="Luggage"/>
    <s v="International"/>
    <s v="Regular"/>
    <n v="691"/>
    <n v="1260"/>
    <s v="0 Block of MYRTLE ST"/>
    <s v="2ND ST / TOWNSEND ST"/>
    <s v="DELIVERED"/>
    <d v="1995-01-22T00:00:00"/>
    <d v="1995-01-01T00:00:00"/>
  </r>
  <r>
    <x v="190"/>
    <n v="792"/>
    <n v="792"/>
    <n v="1303"/>
    <s v="Arts and crafts"/>
    <s v="Domestic"/>
    <s v="Regular"/>
    <n v="808"/>
    <n v="1257"/>
    <s v="900 Block of THE EMBARCADERO NORTH ST"/>
    <s v="2500 Block of OCTAVIA ST"/>
    <s v="NOT DELIVERED"/>
    <d v="2008-09-24T00:00:00"/>
    <m/>
  </r>
  <r>
    <x v="191"/>
    <n v="191"/>
    <n v="191"/>
    <n v="6798"/>
    <s v="Home Furnishing"/>
    <s v="International"/>
    <s v="Express"/>
    <n v="997"/>
    <n v="1382"/>
    <s v="600 Block of GOETTINGEN ST"/>
    <s v="100 Block of 6TH ST"/>
    <s v="DELIVERED"/>
    <d v="1989-01-03T00:00:00"/>
    <d v="1989-10-17T00:00:00"/>
  </r>
  <r>
    <x v="192"/>
    <n v="59"/>
    <n v="59"/>
    <n v="9917"/>
    <s v="Construction"/>
    <s v="International"/>
    <s v="Regular"/>
    <n v="329"/>
    <n v="977"/>
    <s v="1000 Block of SUTTER ST"/>
    <s v="800 Block of 3RD ST"/>
    <s v="NOT DELIVERED"/>
    <d v="1984-04-02T00:00:00"/>
    <m/>
  </r>
  <r>
    <x v="193"/>
    <n v="748"/>
    <n v="748"/>
    <n v="2969"/>
    <s v="Home Furnishing"/>
    <s v="Domestic"/>
    <s v="Regular"/>
    <n v="600"/>
    <n v="1048"/>
    <s v="100 Block of MONTGOMERY ST"/>
    <s v="600 Block of PRENTISS ST"/>
    <s v="NOT DELIVERED"/>
    <d v="1987-05-07T00:00:00"/>
    <m/>
  </r>
  <r>
    <x v="194"/>
    <n v="693"/>
    <n v="693"/>
    <n v="8737"/>
    <s v="Home Furnishing"/>
    <s v="International"/>
    <s v="Express"/>
    <n v="715"/>
    <n v="1271"/>
    <s v="0 Block of POWELL ST"/>
    <s v="600 Block of VALENCIA ST"/>
    <s v="NOT DELIVERED"/>
    <d v="1984-01-04T00:00:00"/>
    <m/>
  </r>
  <r>
    <x v="195"/>
    <n v="955"/>
    <n v="955"/>
    <n v="2104"/>
    <s v="Home Furnishing"/>
    <s v="International"/>
    <s v="Express"/>
    <n v="957"/>
    <n v="1007"/>
    <s v="BARTLETT ST / 21ST ST"/>
    <s v="FELL ST / POLK ST"/>
    <s v="DELIVERED"/>
    <d v="1992-05-10T00:00:00"/>
    <d v="1992-12-27T00:00:00"/>
  </r>
  <r>
    <x v="196"/>
    <n v="538"/>
    <n v="538"/>
    <n v="1702"/>
    <s v="Industrial Equipments"/>
    <s v="International"/>
    <s v="Express"/>
    <n v="484"/>
    <n v="863"/>
    <s v="700 Block of MARKET ST"/>
    <s v="700 Block of SWEENY ST"/>
    <s v="NOT DELIVERED"/>
    <d v="2009-08-07T00:00:00"/>
    <m/>
  </r>
  <r>
    <x v="197"/>
    <n v="169"/>
    <n v="169"/>
    <n v="8933"/>
    <s v="Electronics"/>
    <s v="International"/>
    <s v="Express"/>
    <n v="576"/>
    <n v="1077"/>
    <s v="0 Block of CAMERON WY"/>
    <s v="200 Block of DORE ST"/>
    <s v="DELIVERED"/>
    <d v="2017-03-17T00:00:00"/>
    <d v="2017-08-24T00:00:00"/>
  </r>
  <r>
    <x v="198"/>
    <n v="924"/>
    <n v="924"/>
    <n v="3624"/>
    <s v="Construction"/>
    <s v="International"/>
    <s v="Regular"/>
    <n v="606"/>
    <n v="1021"/>
    <s v="FILLMORE ST / OFARRELL ST"/>
    <s v="HAWTHORNE ST / HARRISON ST"/>
    <s v="DELIVERED"/>
    <d v="2015-01-28T00:00:00"/>
    <d v="2015-03-20T00:00:00"/>
  </r>
  <r>
    <x v="199"/>
    <n v="579"/>
    <n v="579"/>
    <n v="4892"/>
    <s v="Home Furnishing"/>
    <s v="Domestic"/>
    <s v="Express"/>
    <n v="913"/>
    <n v="1385"/>
    <s v="SUTTER ST / LAGUNA ST"/>
    <s v="SOUTH VAN NESS AV / 22ND ST"/>
    <s v="NOT DELIVERED"/>
    <d v="2016-12-21T00:00:00"/>
    <m/>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n v="31"/>
    <x v="0"/>
    <s v="harriette42@ymail.com"/>
    <s v="Internal Goods"/>
    <s v="2100 Block of 27TH AV"/>
    <n v="9961255787"/>
    <n v="49302"/>
    <n v="3"/>
  </r>
  <r>
    <x v="1"/>
    <n v="0"/>
    <x v="1"/>
    <s v="bryce535@google.co.in"/>
    <s v="Wholesale"/>
    <s v="1500 Block of NEWCOMB AV"/>
    <n v="7176117751"/>
    <n v="68227"/>
    <n v="4"/>
  </r>
  <r>
    <x v="2"/>
    <n v="495"/>
    <x v="2"/>
    <s v="matthew951@yahoo.co.in"/>
    <s v="Wholesale"/>
    <s v="300 Block of ELLIS ST"/>
    <n v="3555176867"/>
    <n v="78698"/>
    <n v="19"/>
  </r>
  <r>
    <x v="3"/>
    <n v="10"/>
    <x v="3"/>
    <s v="gene977@ymail.co.in"/>
    <s v="Internal Goods"/>
    <s v="0 Block of 7TH ST"/>
    <n v="4771182901"/>
    <n v="35525"/>
    <n v="5"/>
  </r>
  <r>
    <x v="4"/>
    <n v="795"/>
    <x v="4"/>
    <s v="geraldine867@ymail.co.in"/>
    <s v="Retail"/>
    <s v="1000 Block of MISSION ST"/>
    <n v="9835395970"/>
    <n v="69417"/>
    <n v="18"/>
  </r>
  <r>
    <x v="5"/>
    <n v="17"/>
    <x v="5"/>
    <s v="taron588@yahoo.co.in"/>
    <s v="Internal Goods"/>
    <s v="1700 Block of LYON ST"/>
    <n v="2224750233"/>
    <n v="47650"/>
    <n v="16"/>
  </r>
  <r>
    <x v="6"/>
    <n v="33"/>
    <x v="6"/>
    <s v="brenda905@ymail.com"/>
    <s v="Internal Goods"/>
    <s v="800 Block of BRYANT ST"/>
    <n v="3881250181"/>
    <n v="39655"/>
    <n v="17"/>
  </r>
  <r>
    <x v="7"/>
    <n v="19"/>
    <x v="7"/>
    <s v="morgan937@yahoo.com"/>
    <s v="Wholesale"/>
    <s v="EDDY ST / POLK ST"/>
    <n v="7591554939"/>
    <n v="15307"/>
    <n v="10"/>
  </r>
  <r>
    <x v="8"/>
    <n v="882"/>
    <x v="8"/>
    <s v="malie282@gmail.com"/>
    <s v="Wholesale"/>
    <s v="0 Block of DRUMM ST"/>
    <n v="1507211823"/>
    <n v="87400"/>
    <n v="13"/>
  </r>
  <r>
    <x v="9"/>
    <n v="20"/>
    <x v="9"/>
    <s v="alaysha578@hotmail.com"/>
    <s v="Wholesale"/>
    <s v="1400 Block of DEHARO ST"/>
    <n v="4133741447"/>
    <n v="23921"/>
    <n v="13"/>
  </r>
  <r>
    <x v="10"/>
    <n v="657"/>
    <x v="10"/>
    <s v="fred847@google.co.in"/>
    <s v="Internal Goods"/>
    <s v="3RD ST / FOLSOM ST"/>
    <n v="5612381477"/>
    <n v="56881"/>
    <n v="20"/>
  </r>
  <r>
    <x v="11"/>
    <n v="30"/>
    <x v="11"/>
    <s v="tiffani333@outlook.com"/>
    <s v="Internal Goods"/>
    <s v="700 Block of MARKET ST"/>
    <n v="3426943865"/>
    <n v="89846"/>
    <n v="12"/>
  </r>
  <r>
    <x v="12"/>
    <n v="761"/>
    <x v="12"/>
    <s v="clay224@gmail.com"/>
    <s v="Wholesale"/>
    <s v="GOLDEN GATE AV / PARKER AV"/>
    <n v="8094222335"/>
    <n v="99239"/>
    <n v="6"/>
  </r>
  <r>
    <x v="13"/>
    <n v="356"/>
    <x v="13"/>
    <s v="kelli519@gmail.com"/>
    <s v="Retail"/>
    <s v="FOLSOM ST / 3RD ST"/>
    <n v="4399641006"/>
    <n v="67599"/>
    <n v="5"/>
  </r>
  <r>
    <x v="14"/>
    <n v="37"/>
    <x v="14"/>
    <s v="earle203@google.co.in"/>
    <s v="Retail"/>
    <s v="GOLDEN GATE AV / VANNESS AV"/>
    <n v="7134849334"/>
    <n v="21813"/>
    <n v="19"/>
  </r>
  <r>
    <x v="15"/>
    <n v="301"/>
    <x v="15"/>
    <s v="ryker154@hotmail.com"/>
    <s v="Internal Goods"/>
    <s v="0 Block of THRIFT ST"/>
    <n v="7077259810"/>
    <n v="3725"/>
    <n v="17"/>
  </r>
  <r>
    <x v="16"/>
    <n v="39"/>
    <x v="16"/>
    <s v="kelly404@gmail.com"/>
    <s v="Retail"/>
    <s v="200 Block of RALSTON ST"/>
    <n v="8687515154"/>
    <n v="16690"/>
    <n v="14"/>
  </r>
  <r>
    <x v="17"/>
    <n v="450"/>
    <x v="17"/>
    <s v="johnnie593@hotmail.com"/>
    <s v="Wholesale"/>
    <s v="100 Block of GOLDEN GATE AV"/>
    <n v="1634188566"/>
    <n v="95516"/>
    <n v="9"/>
  </r>
  <r>
    <x v="18"/>
    <n v="43"/>
    <x v="18"/>
    <s v="kelly848@hotmail.com"/>
    <s v="Wholesale"/>
    <s v="100 Block of 3RD ST"/>
    <n v="9380507727"/>
    <n v="22214"/>
    <n v="12"/>
  </r>
  <r>
    <x v="19"/>
    <n v="782"/>
    <x v="19"/>
    <s v="zykeria36@google.co.in"/>
    <s v="Wholesale"/>
    <s v="2400 Block of DIAMOND ST"/>
    <n v="6963794710"/>
    <n v="62528"/>
    <n v="13"/>
  </r>
  <r>
    <x v="20"/>
    <n v="48"/>
    <x v="20"/>
    <s v="bryce621@google.co.in"/>
    <s v="Internal Goods"/>
    <s v="3100 Block of 20TH AV"/>
    <n v="8017236646"/>
    <n v="19386"/>
    <n v="6"/>
  </r>
  <r>
    <x v="21"/>
    <n v="820"/>
    <x v="21"/>
    <s v="selma775@yahoo.co.in"/>
    <s v="Wholesale"/>
    <s v="FOLSOM ST / CESAR CHAVEZ ST"/>
    <n v="2644171337"/>
    <n v="21021"/>
    <n v="12"/>
  </r>
  <r>
    <x v="22"/>
    <n v="52"/>
    <x v="22"/>
    <s v="isabela532@hotmail.com"/>
    <s v="Retail"/>
    <s v="200 Block of 9TH ST"/>
    <n v="3262621948"/>
    <n v="51038"/>
    <n v="20"/>
  </r>
  <r>
    <x v="23"/>
    <n v="316"/>
    <x v="23"/>
    <s v="kathryn298@gmail.com"/>
    <s v="Wholesale"/>
    <s v="100 Block of LELAND AV"/>
    <n v="3057896481"/>
    <n v="99492"/>
    <n v="5"/>
  </r>
  <r>
    <x v="24"/>
    <n v="69"/>
    <x v="24"/>
    <s v="ryan128@yahoo.com"/>
    <s v="Retail"/>
    <s v="1200 Block of IRVING ST"/>
    <n v="1840361778"/>
    <n v="51284"/>
    <n v="10"/>
  </r>
  <r>
    <x v="25"/>
    <n v="945"/>
    <x v="25"/>
    <s v="karl167@google.co.in"/>
    <s v="Internal Goods"/>
    <s v="600 Block of CLEMENT ST"/>
    <n v="3335480444"/>
    <n v="60282"/>
    <n v="15"/>
  </r>
  <r>
    <x v="26"/>
    <n v="74"/>
    <x v="26"/>
    <s v="cecile32@hotmail.com"/>
    <s v="Internal Goods"/>
    <s v="800 Block of BRYANT ST"/>
    <n v="5785102250"/>
    <n v="28701"/>
    <n v="18"/>
  </r>
  <r>
    <x v="27"/>
    <n v="174"/>
    <x v="27"/>
    <s v="freda331@yahoo.co.in"/>
    <s v="Internal Goods"/>
    <s v="400 Block of LEAVENWORTH ST"/>
    <n v="1772719208"/>
    <n v="20357"/>
    <n v="5"/>
  </r>
  <r>
    <x v="28"/>
    <n v="77"/>
    <x v="28"/>
    <s v="stephanie808@gmail.com"/>
    <s v="Retail"/>
    <s v="900 Block of GENEVA AV"/>
    <n v="9998350900"/>
    <n v="58736"/>
    <n v="19"/>
  </r>
  <r>
    <x v="29"/>
    <n v="634"/>
    <x v="29"/>
    <s v="david216@ymail.com"/>
    <s v="Wholesale"/>
    <s v="4400 Block of ANZA ST"/>
    <n v="3581081156"/>
    <n v="24053"/>
    <n v="12"/>
  </r>
  <r>
    <x v="30"/>
    <n v="80"/>
    <x v="12"/>
    <s v="john780@yahoo.com"/>
    <s v="Retail"/>
    <s v="1700 Block of STEINER ST"/>
    <n v="5965931339"/>
    <n v="84665"/>
    <n v="18"/>
  </r>
  <r>
    <x v="31"/>
    <n v="456"/>
    <x v="30"/>
    <s v="winnifred436@gmail.com"/>
    <s v="Wholesale"/>
    <s v="GEARY ST / TAYLOR ST"/>
    <n v="9811567113"/>
    <n v="50958"/>
    <n v="17"/>
  </r>
  <r>
    <x v="32"/>
    <n v="81"/>
    <x v="31"/>
    <s v="rosalind124@hotmail.com"/>
    <s v="Retail"/>
    <s v="300 Block of HOLLADAY AV"/>
    <n v="3907479910"/>
    <n v="70814"/>
    <n v="11"/>
  </r>
  <r>
    <x v="33"/>
    <n v="85"/>
    <x v="32"/>
    <s v="harvey871@ymail.co.in"/>
    <s v="Retail"/>
    <s v="2200 Block of 14TH AV"/>
    <n v="3253132607"/>
    <n v="559"/>
    <n v="20"/>
  </r>
  <r>
    <x v="34"/>
    <n v="186"/>
    <x v="33"/>
    <s v="maeve922@gmail.com"/>
    <s v="Retail"/>
    <s v="ELLIS ST / JONES ST"/>
    <n v="5362454917"/>
    <n v="77861"/>
    <n v="10"/>
  </r>
  <r>
    <x v="35"/>
    <n v="106"/>
    <x v="34"/>
    <s v="anne892@hotmail.com"/>
    <s v="Wholesale"/>
    <s v="OAKDALE AV / SELBY ST"/>
    <n v="7962531995"/>
    <n v="987"/>
    <n v="6"/>
  </r>
  <r>
    <x v="36"/>
    <n v="596"/>
    <x v="35"/>
    <s v="seth275@ymail.com"/>
    <s v="Internal Goods"/>
    <s v="24TH ST / MISSION ST"/>
    <n v="9745073612"/>
    <n v="48315"/>
    <n v="16"/>
  </r>
  <r>
    <x v="37"/>
    <n v="110"/>
    <x v="36"/>
    <s v="jason341@yahoo.com"/>
    <s v="Retail"/>
    <s v="1200 Block of MCALLISTER ST"/>
    <n v="5391751398"/>
    <n v="51104"/>
    <n v="8"/>
  </r>
  <r>
    <x v="38"/>
    <n v="245"/>
    <x v="37"/>
    <s v="maria344@yahoo.com"/>
    <s v="Retail"/>
    <s v="600 Block of JOHNMUIR DR"/>
    <n v="4218762280"/>
    <n v="83002"/>
    <n v="5"/>
  </r>
  <r>
    <x v="39"/>
    <n v="112"/>
    <x v="38"/>
    <s v="alexia131@outlook.com"/>
    <s v="Wholesale"/>
    <s v="100 Block of JONES ST"/>
    <n v="7624401610"/>
    <n v="48657"/>
    <n v="1"/>
  </r>
  <r>
    <x v="40"/>
    <n v="115"/>
    <x v="39"/>
    <s v="harriette113@ymail.co.in"/>
    <s v="Retail"/>
    <s v="400 Block of POWELL ST"/>
    <n v="6958292565"/>
    <n v="86040"/>
    <n v="2"/>
  </r>
  <r>
    <x v="41"/>
    <n v="121"/>
    <x v="40"/>
    <s v="jonathan257@google.co.in"/>
    <s v="Internal Goods"/>
    <s v="500 Block of CRESTLAKE DR"/>
    <n v="2797657807"/>
    <n v="83102"/>
    <n v="2"/>
  </r>
  <r>
    <x v="42"/>
    <n v="457"/>
    <x v="41"/>
    <s v="ramona218@gmail.com"/>
    <s v="Retail"/>
    <s v="1300 Block of COLUMBUS AV"/>
    <n v="5712616501"/>
    <n v="39432"/>
    <n v="2"/>
  </r>
  <r>
    <x v="43"/>
    <n v="130"/>
    <x v="42"/>
    <s v="zelda490@yahoo.co.in"/>
    <s v="Retail"/>
    <s v="17TH ST / CAPP ST"/>
    <n v="5905581451"/>
    <n v="20238"/>
    <n v="3"/>
  </r>
  <r>
    <x v="44"/>
    <n v="944"/>
    <x v="43"/>
    <s v="adrienne107@gmail.com"/>
    <s v="Retail"/>
    <s v="LARKIN ST / POST ST"/>
    <n v="7065731530"/>
    <n v="1421"/>
    <n v="12"/>
  </r>
  <r>
    <x v="45"/>
    <n v="135"/>
    <x v="30"/>
    <s v="cheyenne213@outlook.com"/>
    <s v="Internal Goods"/>
    <s v="MISSION ST / 17TH ST"/>
    <n v="5958159146"/>
    <n v="69113"/>
    <n v="13"/>
  </r>
  <r>
    <x v="46"/>
    <n v="516"/>
    <x v="44"/>
    <s v="dawn743@yahoo.com"/>
    <s v="Retail"/>
    <s v="800 Block of AMAZON AV"/>
    <n v="3636499761"/>
    <n v="16113"/>
    <n v="6"/>
  </r>
  <r>
    <x v="47"/>
    <n v="136"/>
    <x v="27"/>
    <s v="clay181@hotmail.com"/>
    <s v="Wholesale"/>
    <s v="2700 Block of FOLSOM ST"/>
    <n v="9801474305"/>
    <n v="27105"/>
    <n v="19"/>
  </r>
  <r>
    <x v="48"/>
    <n v="847"/>
    <x v="45"/>
    <s v="yessenia134@yahoo.com"/>
    <s v="Retail"/>
    <s v="400 Block of 39TH AV"/>
    <n v="6491626668"/>
    <n v="52318"/>
    <n v="8"/>
  </r>
  <r>
    <x v="49"/>
    <n v="138"/>
    <x v="46"/>
    <s v="danny201@yahoo.com"/>
    <s v="Retail"/>
    <s v="1100 Block of SUTTER ST"/>
    <n v="2535125840"/>
    <n v="17035"/>
    <n v="15"/>
  </r>
  <r>
    <x v="50"/>
    <n v="504"/>
    <x v="47"/>
    <s v="ryan368@ymail.com"/>
    <s v="Wholesale"/>
    <s v="300 Block of CAPISTRANO AV"/>
    <n v="8023324199"/>
    <n v="7389"/>
    <n v="8"/>
  </r>
  <r>
    <x v="51"/>
    <n v="142"/>
    <x v="48"/>
    <s v="beth30@yahoo.co.in"/>
    <s v="Internal Goods"/>
    <s v="1100 Block of MASONIC AV"/>
    <n v="7652369372"/>
    <n v="73137"/>
    <n v="5"/>
  </r>
  <r>
    <x v="52"/>
    <n v="146"/>
    <x v="49"/>
    <s v="lawrence813@gmail.com"/>
    <s v="Retail"/>
    <s v="MISSION ST / 9TH ST"/>
    <n v="8089653286"/>
    <n v="69479"/>
    <n v="6"/>
  </r>
  <r>
    <x v="53"/>
    <n v="740"/>
    <x v="50"/>
    <s v="jana467@gmail.com"/>
    <s v="Internal Goods"/>
    <s v="HARRIET ST / HOWARD ST"/>
    <n v="3794685776"/>
    <n v="56148"/>
    <n v="1"/>
  </r>
  <r>
    <x v="54"/>
    <n v="164"/>
    <x v="51"/>
    <s v="edith189@ymail.co.in"/>
    <s v="Wholesale"/>
    <s v="3900 Block of MISSION ST"/>
    <n v="8636405460"/>
    <n v="38952"/>
    <n v="10"/>
  </r>
  <r>
    <x v="55"/>
    <n v="884"/>
    <x v="52"/>
    <s v="frances207@ymail.co.in"/>
    <s v="Internal Goods"/>
    <s v="1500 Block of TURK ST"/>
    <n v="1973040699"/>
    <n v="894"/>
    <n v="18"/>
  </r>
  <r>
    <x v="56"/>
    <n v="169"/>
    <x v="53"/>
    <s v="genevieve714@hotmail.com"/>
    <s v="Retail"/>
    <s v="4100 Block of GEARY BL"/>
    <n v="2950413181"/>
    <n v="62912"/>
    <n v="18"/>
  </r>
  <r>
    <x v="57"/>
    <n v="446"/>
    <x v="54"/>
    <s v="tiffani841@google.co.in"/>
    <s v="Internal Goods"/>
    <s v="200 Block of SILVER AV"/>
    <n v="4120733093"/>
    <n v="35634"/>
    <n v="18"/>
  </r>
  <r>
    <x v="58"/>
    <n v="636"/>
    <x v="55"/>
    <s v="bryce393@ymail.com"/>
    <s v="Internal Goods"/>
    <s v="2100 Block of LOMBARD ST"/>
    <n v="9235867886"/>
    <n v="90380"/>
    <n v="6"/>
  </r>
  <r>
    <x v="59"/>
    <n v="195"/>
    <x v="56"/>
    <s v="marlene682@outlook.com"/>
    <s v="Wholesale"/>
    <s v="4100 Block of 18TH ST"/>
    <n v="6825096485"/>
    <n v="12462"/>
    <n v="0"/>
  </r>
  <r>
    <x v="60"/>
    <n v="198"/>
    <x v="57"/>
    <s v="guy394@outlook.com"/>
    <s v="Retail"/>
    <s v="CAPP ST / 17TH ST"/>
    <n v="4160161977"/>
    <n v="39234"/>
    <n v="18"/>
  </r>
  <r>
    <x v="61"/>
    <n v="804"/>
    <x v="58"/>
    <s v="danita716@ymail.com"/>
    <s v="Wholesale"/>
    <s v="800 Block of BRYANT ST"/>
    <n v="4751700379"/>
    <n v="36312"/>
    <n v="12"/>
  </r>
  <r>
    <x v="62"/>
    <n v="205"/>
    <x v="59"/>
    <s v="chasity357@yahoo.co.in"/>
    <s v="Internal Goods"/>
    <s v="1900 Block of UNION ST"/>
    <n v="2179414351"/>
    <n v="61325"/>
    <n v="8"/>
  </r>
  <r>
    <x v="63"/>
    <n v="694"/>
    <x v="60"/>
    <s v="raeleigh114@gmail.com"/>
    <s v="Wholesale"/>
    <s v="POWELL ST / MARKET ST"/>
    <n v="9430559862"/>
    <n v="24856"/>
    <n v="10"/>
  </r>
  <r>
    <x v="64"/>
    <n v="209"/>
    <x v="61"/>
    <s v="zoya623@gmail.com"/>
    <s v="Retail"/>
    <s v="0 Block of URANUS TR"/>
    <n v="8013342363"/>
    <n v="83253"/>
    <n v="12"/>
  </r>
  <r>
    <x v="65"/>
    <n v="221"/>
    <x v="62"/>
    <s v="amelia849@hotmail.com"/>
    <s v="Internal Goods"/>
    <s v="600 Block of 9TH AV"/>
    <n v="3573904144"/>
    <n v="21639"/>
    <n v="2"/>
  </r>
  <r>
    <x v="66"/>
    <n v="576"/>
    <x v="63"/>
    <s v="anastasia108@google.co.in"/>
    <s v="Wholesale"/>
    <s v="0 Block of SADOWA ST"/>
    <n v="1660494007"/>
    <n v="74222"/>
    <n v="9"/>
  </r>
  <r>
    <x v="67"/>
    <n v="222"/>
    <x v="64"/>
    <s v="zoie905@gmail.com"/>
    <s v="Retail"/>
    <s v="EDDY ST / LARKIN ST"/>
    <n v="7239777917"/>
    <n v="67478"/>
    <n v="17"/>
  </r>
  <r>
    <x v="68"/>
    <n v="754"/>
    <x v="23"/>
    <s v="benita963@gmail.com"/>
    <s v="Retail"/>
    <s v="500 Block of GEARY ST"/>
    <n v="2979310129"/>
    <n v="47260"/>
    <n v="17"/>
  </r>
  <r>
    <x v="69"/>
    <n v="226"/>
    <x v="65"/>
    <s v="tammi464@google.co.in"/>
    <s v="Internal Goods"/>
    <s v="100 Block of MINNA ST"/>
    <n v="3365326918"/>
    <n v="73423"/>
    <n v="8"/>
  </r>
  <r>
    <x v="70"/>
    <n v="547"/>
    <x v="66"/>
    <s v="dianne471@ymail.com"/>
    <s v="Retail"/>
    <s v="0 Block of OFARRELL ST"/>
    <n v="1973879566"/>
    <n v="45432"/>
    <n v="15"/>
  </r>
  <r>
    <x v="71"/>
    <n v="233"/>
    <x v="67"/>
    <s v="stephania835@gmail.com"/>
    <s v="Wholesale"/>
    <s v="1100 Block of SUTTER ST"/>
    <n v="9598036922"/>
    <n v="27590"/>
    <n v="16"/>
  </r>
  <r>
    <x v="72"/>
    <n v="656"/>
    <x v="68"/>
    <s v="andrea833@yahoo.co.in"/>
    <s v="Internal Goods"/>
    <s v="2700 Block of FILBERT ST"/>
    <n v="7030699598"/>
    <n v="30192"/>
    <n v="18"/>
  </r>
  <r>
    <x v="73"/>
    <n v="654"/>
    <x v="69"/>
    <s v="raul112@outlook.com"/>
    <s v="Internal Goods"/>
    <s v="700 Block of VALLEJO ST"/>
    <n v="2618164744"/>
    <n v="53868"/>
    <n v="9"/>
  </r>
  <r>
    <x v="74"/>
    <n v="247"/>
    <x v="70"/>
    <s v="ilana40@ymail.co.in"/>
    <s v="Retail"/>
    <s v="EDDY ST / DIVISADERO ST"/>
    <n v="4951091066"/>
    <n v="312"/>
    <n v="11"/>
  </r>
  <r>
    <x v="75"/>
    <n v="646"/>
    <x v="71"/>
    <s v="raven727@yahoo.co.in"/>
    <s v="Retail"/>
    <s v="300 Block of FILLMORE ST"/>
    <n v="6736421797"/>
    <n v="9691"/>
    <n v="11"/>
  </r>
  <r>
    <x v="76"/>
    <n v="248"/>
    <x v="72"/>
    <s v="gael721@hotmail.com"/>
    <s v="Retail"/>
    <s v="2300 Block of BUCHANAN ST"/>
    <n v="5946963380"/>
    <n v="88092"/>
    <n v="9"/>
  </r>
  <r>
    <x v="77"/>
    <n v="250"/>
    <x v="67"/>
    <s v="rebecca74@yahoo.co.in"/>
    <s v="Retail"/>
    <s v="0 Block of MYRTLE ST"/>
    <n v="5071378297"/>
    <n v="39001"/>
    <n v="8"/>
  </r>
  <r>
    <x v="78"/>
    <n v="249"/>
    <x v="73"/>
    <s v="peter111@ymail.co.in"/>
    <s v="Internal Goods"/>
    <s v="300 Block of LEAVENWORTH ST"/>
    <n v="8015529354"/>
    <n v="78953"/>
    <n v="0"/>
  </r>
  <r>
    <x v="79"/>
    <n v="898"/>
    <x v="74"/>
    <s v="anne714@gmail.com"/>
    <s v="Internal Goods"/>
    <s v="DORLAND ST / GUERRERO ST"/>
    <n v="8175968796"/>
    <n v="13740"/>
    <n v="3"/>
  </r>
  <r>
    <x v="80"/>
    <n v="262"/>
    <x v="75"/>
    <s v="ely630@yahoo.com"/>
    <s v="Wholesale"/>
    <s v="300 Block of MARKET ST"/>
    <n v="1022633285"/>
    <n v="26060"/>
    <n v="10"/>
  </r>
  <r>
    <x v="81"/>
    <n v="461"/>
    <x v="76"/>
    <s v="michael518@yahoo.com"/>
    <s v="Wholesale"/>
    <s v="23RD ST / DOUGLASS ST"/>
    <n v="2711085992"/>
    <n v="33435"/>
    <n v="16"/>
  </r>
  <r>
    <x v="82"/>
    <n v="271"/>
    <x v="77"/>
    <s v="trevon752@yahoo.co.in"/>
    <s v="Retail"/>
    <s v="1500 Block of HUDSON AV"/>
    <n v="5992525888"/>
    <n v="67123"/>
    <n v="19"/>
  </r>
  <r>
    <x v="83"/>
    <n v="390"/>
    <x v="78"/>
    <s v="danielle957@yahoo.co.in"/>
    <s v="Internal Goods"/>
    <s v="5000 Block of 3RD ST"/>
    <n v="3457826852"/>
    <n v="73589"/>
    <n v="14"/>
  </r>
  <r>
    <x v="84"/>
    <n v="275"/>
    <x v="79"/>
    <s v="nevaeh593@outlook.com"/>
    <s v="Internal Goods"/>
    <s v="OAK ST / FILLMORE ST"/>
    <n v="9875661422"/>
    <n v="98982"/>
    <n v="9"/>
  </r>
  <r>
    <x v="85"/>
    <n v="988"/>
    <x v="80"/>
    <s v="heather632@hotmail.com"/>
    <s v="Internal Goods"/>
    <s v="0 Block of 7TH ST"/>
    <n v="2858707837"/>
    <n v="18598"/>
    <n v="1"/>
  </r>
  <r>
    <x v="86"/>
    <n v="277"/>
    <x v="81"/>
    <s v="ramona899@yahoo.com"/>
    <s v="Retail"/>
    <s v="16TH ST / MISSION ST"/>
    <n v="4305011101"/>
    <n v="35369"/>
    <n v="7"/>
  </r>
  <r>
    <x v="87"/>
    <n v="597"/>
    <x v="12"/>
    <s v="kaitlyn744@yahoo.com"/>
    <s v="Retail"/>
    <s v="3500 Block of 26TH ST"/>
    <n v="2065509695"/>
    <n v="23003"/>
    <n v="11"/>
  </r>
  <r>
    <x v="88"/>
    <n v="278"/>
    <x v="82"/>
    <s v="rayburn250@yahoo.co.in"/>
    <s v="Retail"/>
    <s v="JOHNFKENNEDY DR / TRANSVERSE DR"/>
    <n v="9976580262"/>
    <n v="47111"/>
    <n v="9"/>
  </r>
  <r>
    <x v="89"/>
    <n v="916"/>
    <x v="83"/>
    <s v="eileen529@google.co.in"/>
    <s v="Wholesale"/>
    <s v="0 Block of MAYNARD ST"/>
    <n v="4133664929"/>
    <n v="80901"/>
    <n v="12"/>
  </r>
  <r>
    <x v="90"/>
    <n v="279"/>
    <x v="84"/>
    <s v="milburn442@hotmail.com"/>
    <s v="Retail"/>
    <s v="300 Block of 6TH AV"/>
    <n v="7478765147"/>
    <n v="50635"/>
    <n v="7"/>
  </r>
  <r>
    <x v="91"/>
    <n v="310"/>
    <x v="84"/>
    <s v="bridgett374@yahoo.com"/>
    <s v="Internal Goods"/>
    <s v="800 Block of NORTHPOINT ST"/>
    <n v="2604037592"/>
    <n v="48873"/>
    <n v="9"/>
  </r>
  <r>
    <x v="92"/>
    <n v="844"/>
    <x v="85"/>
    <s v="irby513@hotmail.com"/>
    <s v="Retail"/>
    <s v="800 Block of CLEMENT ST"/>
    <n v="4283361474"/>
    <n v="25677"/>
    <n v="1"/>
  </r>
  <r>
    <x v="93"/>
    <n v="311"/>
    <x v="86"/>
    <s v="jalen33@yahoo.com"/>
    <s v="Retail"/>
    <s v="DUNCAN ST / DOUGLASS ST"/>
    <n v="1106944265"/>
    <n v="63810"/>
    <n v="14"/>
  </r>
  <r>
    <x v="94"/>
    <n v="671"/>
    <x v="87"/>
    <s v="elliana123@hotmail.com"/>
    <s v="Internal Goods"/>
    <s v="3300 Block of CESAR CHAVEZ ST"/>
    <n v="3513023435"/>
    <n v="77649"/>
    <n v="6"/>
  </r>
  <r>
    <x v="95"/>
    <n v="318"/>
    <x v="76"/>
    <s v="jensen157@gmail.com"/>
    <s v="Retail"/>
    <s v="COLUMBUS AV / CHESTNUT ST"/>
    <n v="5160860537"/>
    <n v="13693"/>
    <n v="13"/>
  </r>
  <r>
    <x v="96"/>
    <n v="353"/>
    <x v="78"/>
    <s v="katrice318@yahoo.co.in"/>
    <s v="Internal Goods"/>
    <s v="MONTGOMERY ST / BROADWAY ST"/>
    <n v="6379672748"/>
    <n v="73561"/>
    <n v="19"/>
  </r>
  <r>
    <x v="97"/>
    <n v="327"/>
    <x v="88"/>
    <s v="devon640@hotmail.com"/>
    <s v="Internal Goods"/>
    <s v="1600 Block of GEARY BL"/>
    <n v="8588987011"/>
    <n v="50374"/>
    <n v="9"/>
  </r>
  <r>
    <x v="98"/>
    <n v="776"/>
    <x v="85"/>
    <s v="laverne188@google.co.in"/>
    <s v="Retail"/>
    <s v="17TH ST / SHOTWELL ST"/>
    <n v="2335838084"/>
    <n v="50357"/>
    <n v="3"/>
  </r>
  <r>
    <x v="99"/>
    <n v="330"/>
    <x v="89"/>
    <s v="robert627@yahoo.co.in"/>
    <s v="Retail"/>
    <s v="300 Block of HYDE ST"/>
    <n v="4775425957"/>
    <n v="87828"/>
    <n v="10"/>
  </r>
  <r>
    <x v="100"/>
    <n v="335"/>
    <x v="90"/>
    <s v="samual419@outlook.com"/>
    <s v="Retail"/>
    <s v="LINCOLN WY / 45TH AV"/>
    <n v="1345806313"/>
    <n v="68886"/>
    <n v="11"/>
  </r>
  <r>
    <x v="101"/>
    <n v="705"/>
    <x v="91"/>
    <s v="kyle670@gmail.com"/>
    <s v="Retail"/>
    <s v="600 Block of HEAD ST"/>
    <n v="9984833487"/>
    <n v="76658"/>
    <n v="15"/>
  </r>
  <r>
    <x v="102"/>
    <n v="349"/>
    <x v="92"/>
    <s v="gray853@yahoo.co.in"/>
    <s v="Internal Goods"/>
    <s v="100 Block of MARIETTA DR"/>
    <n v="7152577292"/>
    <n v="696"/>
    <n v="5"/>
  </r>
  <r>
    <x v="103"/>
    <n v="351"/>
    <x v="93"/>
    <s v="stanley112@outlook.com"/>
    <s v="Wholesale"/>
    <s v="900 Block of MARKET ST"/>
    <n v="2048989791"/>
    <n v="73874"/>
    <n v="13"/>
  </r>
  <r>
    <x v="104"/>
    <n v="500"/>
    <x v="3"/>
    <s v="baldemar170@yahoo.co.in"/>
    <s v="Internal Goods"/>
    <s v="800 Block of HOWARD ST"/>
    <n v="7636788633"/>
    <n v="99604"/>
    <n v="2"/>
  </r>
  <r>
    <x v="105"/>
    <n v="357"/>
    <x v="94"/>
    <s v="zakariya835@yahoo.com"/>
    <s v="Retail"/>
    <s v="600 Block of TOWNSEND ST"/>
    <n v="8529931415"/>
    <n v="3244"/>
    <n v="2"/>
  </r>
  <r>
    <x v="106"/>
    <n v="969"/>
    <x v="95"/>
    <s v="claudia529@google.co.in"/>
    <s v="Retail"/>
    <s v="2300 Block of MARKET ST"/>
    <n v="6328420950"/>
    <n v="90449"/>
    <n v="18"/>
  </r>
  <r>
    <x v="107"/>
    <n v="360"/>
    <x v="80"/>
    <s v="beth644@outlook.com"/>
    <s v="Internal Goods"/>
    <s v="1500 Block of WEBSTER ST"/>
    <n v="9700239171"/>
    <n v="89420"/>
    <n v="14"/>
  </r>
  <r>
    <x v="108"/>
    <n v="817"/>
    <x v="96"/>
    <s v="arya715@ymail.co.in"/>
    <s v="Wholesale"/>
    <s v="16TH ST / SHOTWELL ST"/>
    <n v="1174341766"/>
    <n v="9520"/>
    <n v="3"/>
  </r>
  <r>
    <x v="109"/>
    <n v="364"/>
    <x v="97"/>
    <s v="artie206@ymail.com"/>
    <s v="Internal Goods"/>
    <s v="0 Block of POWELL ST"/>
    <n v="4033094166"/>
    <n v="32031"/>
    <n v="8"/>
  </r>
  <r>
    <x v="110"/>
    <n v="833"/>
    <x v="98"/>
    <s v="rodney10@ymail.com"/>
    <s v="Wholesale"/>
    <s v="2000 Block of JERROLD AV"/>
    <n v="9030541371"/>
    <n v="42210"/>
    <n v="15"/>
  </r>
  <r>
    <x v="111"/>
    <n v="366"/>
    <x v="99"/>
    <s v="jasmine269@hotmail.com"/>
    <s v="Retail"/>
    <s v="1300 Block of MARKET ST"/>
    <n v="5684234865"/>
    <n v="16299"/>
    <n v="3"/>
  </r>
  <r>
    <x v="112"/>
    <n v="370"/>
    <x v="100"/>
    <s v="yasmeen6@outlook.com"/>
    <s v="Internal Goods"/>
    <s v="100 Block of HYDE ST"/>
    <n v="5755404369"/>
    <n v="66582"/>
    <n v="17"/>
  </r>
  <r>
    <x v="113"/>
    <n v="379"/>
    <x v="101"/>
    <s v="gerald85@google.co.in"/>
    <s v="Retail"/>
    <s v="HAROLD AV / BRUCE AV"/>
    <n v="8194423563"/>
    <n v="87886"/>
    <n v="7"/>
  </r>
  <r>
    <x v="114"/>
    <n v="800"/>
    <x v="94"/>
    <s v="dejon859@ymail.com"/>
    <s v="Wholesale"/>
    <s v="POLK ST / SUTTER ST"/>
    <n v="3715864347"/>
    <n v="3951"/>
    <n v="19"/>
  </r>
  <r>
    <x v="115"/>
    <n v="384"/>
    <x v="102"/>
    <s v="ardis505@ymail.com"/>
    <s v="Retail"/>
    <s v="SPEAR ST / MARKET ST"/>
    <n v="6061993877"/>
    <n v="766"/>
    <n v="12"/>
  </r>
  <r>
    <x v="116"/>
    <n v="531"/>
    <x v="68"/>
    <s v="felicity667@ymail.com"/>
    <s v="Internal Goods"/>
    <s v="1400 Block of HARRISON ST"/>
    <n v="9827842133"/>
    <n v="10366"/>
    <n v="17"/>
  </r>
  <r>
    <x v="117"/>
    <n v="392"/>
    <x v="88"/>
    <s v="zella692@yahoo.co.in"/>
    <s v="Wholesale"/>
    <s v="900 Block of GEARY ST"/>
    <n v="2677043411"/>
    <n v="5769"/>
    <n v="2"/>
  </r>
  <r>
    <x v="118"/>
    <n v="503"/>
    <x v="46"/>
    <s v="kim205@hotmail.com"/>
    <s v="Retail"/>
    <s v="FILLMORE ST / CALIFORNIA ST"/>
    <n v="2998991184"/>
    <n v="10001"/>
    <n v="16"/>
  </r>
  <r>
    <x v="119"/>
    <n v="396"/>
    <x v="103"/>
    <s v="debora90@gmail.com"/>
    <s v="Internal Goods"/>
    <s v="2000 Block of MISSION ST"/>
    <n v="2383254556"/>
    <n v="3846"/>
    <n v="14"/>
  </r>
  <r>
    <x v="120"/>
    <n v="400"/>
    <x v="104"/>
    <s v="laurence971@yahoo.co.in"/>
    <s v="Internal Goods"/>
    <s v="SANSOME ST / CHESTNUT ST"/>
    <n v="2668150446"/>
    <n v="44299"/>
    <n v="14"/>
  </r>
  <r>
    <x v="121"/>
    <n v="897"/>
    <x v="105"/>
    <s v="hudson500@gmail.com"/>
    <s v="Internal Goods"/>
    <s v="800 Block of BRYANT ST"/>
    <n v="7320532389"/>
    <n v="68923"/>
    <n v="0"/>
  </r>
  <r>
    <x v="122"/>
    <n v="401"/>
    <x v="106"/>
    <s v="jan805@ymail.com"/>
    <s v="Internal Goods"/>
    <s v="700 Block of PERU AV"/>
    <n v="7775860985"/>
    <n v="1760"/>
    <n v="5"/>
  </r>
  <r>
    <x v="123"/>
    <n v="703"/>
    <x v="85"/>
    <s v="stacy454@hotmail.com"/>
    <s v="Wholesale"/>
    <s v="800 Block of OAK ST"/>
    <n v="8552082746"/>
    <n v="59651"/>
    <n v="0"/>
  </r>
  <r>
    <x v="124"/>
    <n v="406"/>
    <x v="106"/>
    <s v="cecilia196@hotmail.com"/>
    <s v="Internal Goods"/>
    <s v="MASON ST / TURK ST"/>
    <n v="2705083615"/>
    <n v="42143"/>
    <n v="18"/>
  </r>
  <r>
    <x v="125"/>
    <n v="407"/>
    <x v="56"/>
    <s v="eldon965@gmail.com"/>
    <s v="Internal Goods"/>
    <s v="SILVER AV / BOYLSTON ST"/>
    <n v="1578883625"/>
    <n v="74338"/>
    <n v="18"/>
  </r>
  <r>
    <x v="126"/>
    <n v="410"/>
    <x v="97"/>
    <s v="kathleen439@outlook.com"/>
    <s v="Wholesale"/>
    <s v="100 Block of BROOKDALE AV"/>
    <n v="5212165773"/>
    <n v="80179"/>
    <n v="19"/>
  </r>
  <r>
    <x v="127"/>
    <n v="416"/>
    <x v="80"/>
    <s v="joao478@ymail.co.in"/>
    <s v="Retail"/>
    <s v="TARAVAL ST / 44TH AV"/>
    <n v="2407798660"/>
    <n v="66397"/>
    <n v="14"/>
  </r>
  <r>
    <x v="128"/>
    <n v="417"/>
    <x v="107"/>
    <s v="makala843@ymail.com"/>
    <s v="Internal Goods"/>
    <s v="1000 Block of BUSH ST"/>
    <n v="6624913103"/>
    <n v="74930"/>
    <n v="13"/>
  </r>
  <r>
    <x v="129"/>
    <n v="614"/>
    <x v="108"/>
    <s v="benita200@yahoo.co.in"/>
    <s v="Internal Goods"/>
    <s v="CALIFORNIA ST / FILLMORE ST"/>
    <n v="3420855911"/>
    <n v="62151"/>
    <n v="3"/>
  </r>
  <r>
    <x v="130"/>
    <n v="421"/>
    <x v="109"/>
    <s v="ora822@outlook.com"/>
    <s v="Retail"/>
    <s v="300 Block of ATHENS ST"/>
    <n v="7803854441"/>
    <n v="59967"/>
    <n v="11"/>
  </r>
  <r>
    <x v="131"/>
    <n v="425"/>
    <x v="110"/>
    <s v="muriel437@yahoo.com"/>
    <s v="Wholesale"/>
    <s v="1ST ST / MISSION ST"/>
    <n v="3644687016"/>
    <n v="1714"/>
    <n v="2"/>
  </r>
  <r>
    <x v="132"/>
    <n v="426"/>
    <x v="111"/>
    <s v="leslie740@ymail.co.in"/>
    <s v="Internal Goods"/>
    <s v="600 Block of PAGE ST"/>
    <n v="4935174932"/>
    <n v="41003"/>
    <n v="17"/>
  </r>
  <r>
    <x v="133"/>
    <n v="914"/>
    <x v="112"/>
    <s v="robert988@google.co.in"/>
    <s v="Internal Goods"/>
    <s v="100 Block of OAK ST"/>
    <n v="2945958018"/>
    <n v="30239"/>
    <n v="12"/>
  </r>
  <r>
    <x v="134"/>
    <n v="435"/>
    <x v="113"/>
    <s v="valeria27@ymail.com"/>
    <s v="Wholesale"/>
    <s v="0 Block of STOCKTON ST"/>
    <n v="1848195986"/>
    <n v="5059"/>
    <n v="14"/>
  </r>
  <r>
    <x v="135"/>
    <n v="713"/>
    <x v="114"/>
    <s v="kaitlyn60@yahoo.com"/>
    <s v="Wholesale"/>
    <s v="HOWARD ST / 3RD ST"/>
    <n v="8157767838"/>
    <n v="20194"/>
    <n v="14"/>
  </r>
  <r>
    <x v="136"/>
    <n v="568"/>
    <x v="115"/>
    <s v="stephan274@yahoo.co.in"/>
    <s v="Internal Goods"/>
    <s v="1300 Block of MISSION ST"/>
    <n v="9712766674"/>
    <n v="58470"/>
    <n v="10"/>
  </r>
  <r>
    <x v="137"/>
    <n v="752"/>
    <x v="116"/>
    <s v="emma964@gmail.com"/>
    <s v="Retail"/>
    <s v="400 Block of ELLIS ST"/>
    <n v="2366659988"/>
    <n v="91926"/>
    <n v="2"/>
  </r>
  <r>
    <x v="138"/>
    <n v="455"/>
    <x v="117"/>
    <s v="carolyn538@yahoo.co.in"/>
    <s v="Internal Goods"/>
    <s v="7TH ST / MISSION ST"/>
    <n v="1146373455"/>
    <n v="94926"/>
    <n v="13"/>
  </r>
  <r>
    <x v="139"/>
    <n v="867"/>
    <x v="118"/>
    <s v="monica700@gmail.com"/>
    <s v="Retail"/>
    <s v="4900 Block of MISSION ST"/>
    <n v="2771856986"/>
    <n v="34797"/>
    <n v="16"/>
  </r>
  <r>
    <x v="140"/>
    <n v="980"/>
    <x v="119"/>
    <s v="pamala451@outlook.com"/>
    <s v="Retail"/>
    <s v="16TH ST / SHOTWELL ST"/>
    <n v="4717095278"/>
    <n v="19346"/>
    <n v="13"/>
  </r>
  <r>
    <x v="141"/>
    <n v="704"/>
    <x v="120"/>
    <s v="matt620@yahoo.com"/>
    <s v="Wholesale"/>
    <s v="700 Block of STANYAN ST"/>
    <n v="6852398753"/>
    <n v="35185"/>
    <n v="15"/>
  </r>
  <r>
    <x v="142"/>
    <n v="598"/>
    <x v="121"/>
    <s v="kristie659@hotmail.com"/>
    <s v="Retail"/>
    <s v="1400 Block of SACRAMENTO ST"/>
    <n v="8198842186"/>
    <n v="7068"/>
    <n v="9"/>
  </r>
  <r>
    <x v="143"/>
    <n v="467"/>
    <x v="122"/>
    <s v="scott41@hotmail.com"/>
    <s v="Retail"/>
    <s v="VANNESS AV / CALIFORNIA ST"/>
    <n v="7395125371"/>
    <n v="13169"/>
    <n v="10"/>
  </r>
  <r>
    <x v="144"/>
    <n v="932"/>
    <x v="123"/>
    <s v="lee224@ymail.co.in"/>
    <s v="Wholesale"/>
    <s v="HARRISON ST / 6TH ST"/>
    <n v="7396097848"/>
    <n v="96496"/>
    <n v="7"/>
  </r>
  <r>
    <x v="145"/>
    <n v="473"/>
    <x v="111"/>
    <s v="dawn379@gmail.com"/>
    <s v="Wholesale"/>
    <s v="100 Block of TUCKER AV"/>
    <n v="7600088539"/>
    <n v="96963"/>
    <n v="18"/>
  </r>
  <r>
    <x v="146"/>
    <n v="834"/>
    <x v="124"/>
    <s v="roger478@ymail.co.in"/>
    <s v="Retail"/>
    <s v="LAWTON ST / 10TH AV"/>
    <n v="4508931602"/>
    <n v="2988"/>
    <n v="19"/>
  </r>
  <r>
    <x v="147"/>
    <n v="491"/>
    <x v="125"/>
    <s v="christa254@gmail.com"/>
    <s v="Wholesale"/>
    <s v="EDDY ST / JONES ST"/>
    <n v="3384176833"/>
    <n v="45852"/>
    <n v="13"/>
  </r>
  <r>
    <x v="148"/>
    <n v="981"/>
    <x v="126"/>
    <s v="ryker409@gmail.com"/>
    <s v="Retail"/>
    <s v="1900 Block of PALOU AV"/>
    <n v="5833657416"/>
    <n v="426"/>
    <n v="18"/>
  </r>
  <r>
    <x v="149"/>
    <n v="685"/>
    <x v="127"/>
    <s v="david957@ymail.com"/>
    <s v="Internal Goods"/>
    <s v="100 Block of LEAVENWORTH ST"/>
    <n v="3742557097"/>
    <n v="68331"/>
    <n v="9"/>
  </r>
  <r>
    <x v="150"/>
    <n v="527"/>
    <x v="128"/>
    <s v="tiffany386@ymail.com"/>
    <s v="Wholesale"/>
    <s v="HAIGHT ST / MARKET ST"/>
    <n v="4336869761"/>
    <n v="38290"/>
    <n v="7"/>
  </r>
  <r>
    <x v="151"/>
    <n v="544"/>
    <x v="66"/>
    <s v="jacquelin945@yahoo.com"/>
    <s v="Internal Goods"/>
    <s v="MARKET ST / POWELL ST"/>
    <n v="1157949513"/>
    <n v="86132"/>
    <n v="20"/>
  </r>
  <r>
    <x v="152"/>
    <n v="529"/>
    <x v="129"/>
    <s v="pamela639@google.co.in"/>
    <s v="Retail"/>
    <s v="CHESTNUT ST / COLUMBUS AV"/>
    <n v="8133737988"/>
    <n v="20187"/>
    <n v="7"/>
  </r>
  <r>
    <x v="153"/>
    <n v="536"/>
    <x v="130"/>
    <s v="alexia103@ymail.com"/>
    <s v="Retail"/>
    <s v="MARKET ST / 4TH ST"/>
    <n v="5130575428"/>
    <n v="75362"/>
    <n v="5"/>
  </r>
  <r>
    <x v="154"/>
    <n v="906"/>
    <x v="131"/>
    <s v="donnell940@ymail.co.in"/>
    <s v="Wholesale"/>
    <s v="0 Block of FREMONT ST"/>
    <n v="8271413320"/>
    <n v="88037"/>
    <n v="10"/>
  </r>
  <r>
    <x v="155"/>
    <n v="609"/>
    <x v="132"/>
    <s v="trent560@google.co.in"/>
    <s v="Retail"/>
    <s v="300 Block of 14TH ST"/>
    <n v="6202223720"/>
    <n v="21972"/>
    <n v="8"/>
  </r>
  <r>
    <x v="156"/>
    <n v="549"/>
    <x v="133"/>
    <s v="bart400@outlook.com"/>
    <s v="Internal Goods"/>
    <s v="700 Block of POST ST"/>
    <n v="7164606551"/>
    <n v="86767"/>
    <n v="17"/>
  </r>
  <r>
    <x v="157"/>
    <n v="574"/>
    <x v="134"/>
    <s v="loren171@gmail.com"/>
    <s v="Internal Goods"/>
    <s v="2000 Block of MISSION ST"/>
    <n v="5704304288"/>
    <n v="32800"/>
    <n v="15"/>
  </r>
  <r>
    <x v="158"/>
    <n v="590"/>
    <x v="135"/>
    <s v="frederick409@outlook.com"/>
    <s v="Wholesale"/>
    <s v="7TH ST / MARKET ST"/>
    <n v="5597753640"/>
    <n v="57460"/>
    <n v="8"/>
  </r>
  <r>
    <x v="159"/>
    <n v="973"/>
    <x v="136"/>
    <s v="albertha398@ymail.com"/>
    <s v="Retail"/>
    <s v="TARAVAL ST / 48TH AV"/>
    <n v="5888927246"/>
    <n v="23055"/>
    <n v="17"/>
  </r>
  <r>
    <x v="160"/>
    <n v="595"/>
    <x v="32"/>
    <s v="kenny233@hotmail.com"/>
    <s v="Retail"/>
    <s v="1000 Block of FOLSOM ST"/>
    <n v="5818539801"/>
    <n v="37660"/>
    <n v="15"/>
  </r>
  <r>
    <x v="161"/>
    <n v="826"/>
    <x v="137"/>
    <s v="bobby84@yahoo.com"/>
    <s v="Internal Goods"/>
    <s v="2100 Block of POLK ST"/>
    <n v="7174320820"/>
    <n v="77063"/>
    <n v="10"/>
  </r>
  <r>
    <x v="162"/>
    <n v="617"/>
    <x v="138"/>
    <s v="valencia714@yahoo.co.in"/>
    <s v="Wholesale"/>
    <s v="14TH ST / VALENCIA ST"/>
    <n v="9062287896"/>
    <n v="77570"/>
    <n v="3"/>
  </r>
  <r>
    <x v="163"/>
    <n v="623"/>
    <x v="139"/>
    <s v="rashawn68@hotmail.com"/>
    <s v="Retail"/>
    <s v="1400 Block of BROADWAY ST"/>
    <n v="4582180805"/>
    <n v="93642"/>
    <n v="8"/>
  </r>
  <r>
    <x v="164"/>
    <n v="635"/>
    <x v="140"/>
    <s v="wayne473@gmail.com"/>
    <s v="Internal Goods"/>
    <s v="1300 Block of HAIGHT ST"/>
    <n v="2676477272"/>
    <n v="89389"/>
    <n v="7"/>
  </r>
  <r>
    <x v="165"/>
    <n v="863"/>
    <x v="141"/>
    <s v="ericka392@hotmail.com"/>
    <s v="Wholesale"/>
    <s v="GOLDEN GATE AV / FILLMORE ST"/>
    <n v="3282200761"/>
    <n v="13394"/>
    <n v="8"/>
  </r>
  <r>
    <x v="166"/>
    <n v="731"/>
    <x v="142"/>
    <s v="scott810@ymail.co.in"/>
    <s v="Internal Goods"/>
    <s v="3000 Block of 23RD ST"/>
    <n v="8831717023"/>
    <n v="51472"/>
    <n v="5"/>
  </r>
  <r>
    <x v="167"/>
    <n v="638"/>
    <x v="143"/>
    <s v="shirley751@gmail.com"/>
    <s v="Retail"/>
    <s v="1500 Block of MCALLISTER ST"/>
    <n v="6274955877"/>
    <n v="99367"/>
    <n v="6"/>
  </r>
  <r>
    <x v="168"/>
    <n v="640"/>
    <x v="144"/>
    <s v="coleman372@yahoo.co.in"/>
    <s v="Retail"/>
    <s v="SUTTER ST / FRANKLIN ST"/>
    <n v="2543703845"/>
    <n v="24449"/>
    <n v="10"/>
  </r>
  <r>
    <x v="169"/>
    <n v="650"/>
    <x v="145"/>
    <s v="parth128@gmail.com"/>
    <s v="Retail"/>
    <s v="19TH ST / YORK ST"/>
    <n v="6083580617"/>
    <n v="11223"/>
    <n v="6"/>
  </r>
  <r>
    <x v="170"/>
    <n v="948"/>
    <x v="146"/>
    <s v="rayburn258@gmail.com"/>
    <s v="Retail"/>
    <s v="MISSION ST / 20TH ST"/>
    <n v="7191264003"/>
    <n v="87420"/>
    <n v="5"/>
  </r>
  <r>
    <x v="171"/>
    <n v="912"/>
    <x v="147"/>
    <s v="sharyn974@ymail.co.in"/>
    <s v="Retail"/>
    <s v="900 Block of HAYES ST"/>
    <n v="3477191930"/>
    <n v="59376"/>
    <n v="1"/>
  </r>
  <r>
    <x v="172"/>
    <n v="735"/>
    <x v="31"/>
    <s v="ericka359@ymail.com"/>
    <s v="Internal Goods"/>
    <s v="0 Block of WAVERLY PL"/>
    <n v="6582738747"/>
    <n v="58511"/>
    <n v="14"/>
  </r>
  <r>
    <x v="173"/>
    <n v="666"/>
    <x v="148"/>
    <s v="curtis682@hotmail.com"/>
    <s v="Internal Goods"/>
    <s v="MARKET ST / 3RD ST"/>
    <n v="7050577792"/>
    <n v="52868"/>
    <n v="19"/>
  </r>
  <r>
    <x v="174"/>
    <n v="888"/>
    <x v="149"/>
    <s v="alessia799@hotmail.com"/>
    <s v="Internal Goods"/>
    <s v="1000 Block of CONNECTICUT ST"/>
    <n v="8241842420"/>
    <n v="8206"/>
    <n v="1"/>
  </r>
  <r>
    <x v="175"/>
    <n v="681"/>
    <x v="150"/>
    <s v="annamaria542@ymail.co.in"/>
    <s v="Retail"/>
    <s v="100 Block of EDDY ST"/>
    <n v="3676237077"/>
    <n v="19804"/>
    <n v="11"/>
  </r>
  <r>
    <x v="176"/>
    <n v="683"/>
    <x v="151"/>
    <s v="latasha554@ymail.com"/>
    <s v="Wholesale"/>
    <s v="500 Block of HOLLOWAY AV"/>
    <n v="6507962797"/>
    <n v="39488"/>
    <n v="16"/>
  </r>
  <r>
    <x v="177"/>
    <n v="722"/>
    <x v="68"/>
    <s v="francis214@hotmail.com"/>
    <s v="Wholesale"/>
    <s v="100 Block of TURQUOISE WY"/>
    <n v="4722321429"/>
    <n v="806"/>
    <n v="15"/>
  </r>
  <r>
    <x v="178"/>
    <n v="690"/>
    <x v="152"/>
    <s v="christina573@hotmail.com"/>
    <s v="Wholesale"/>
    <s v="0 Block of STONEYBROOK AV"/>
    <n v="8065274712"/>
    <n v="28987"/>
    <n v="4"/>
  </r>
  <r>
    <x v="179"/>
    <n v="696"/>
    <x v="153"/>
    <s v="crystal579@outlook.com"/>
    <s v="Internal Goods"/>
    <s v="27TH AV / LAKE ST"/>
    <n v="9770768694"/>
    <n v="59474"/>
    <n v="4"/>
  </r>
  <r>
    <x v="180"/>
    <n v="767"/>
    <x v="15"/>
    <s v="bernard448@google.co.in"/>
    <s v="Internal Goods"/>
    <s v="MISSION ST / RUSSIA AV"/>
    <n v="3463358376"/>
    <n v="44807"/>
    <n v="3"/>
  </r>
  <r>
    <x v="181"/>
    <n v="908"/>
    <x v="154"/>
    <s v="arlene95@ymail.co.in"/>
    <s v="Retail"/>
    <s v="GEARY ST / STOCKTON ST"/>
    <n v="3087180828"/>
    <n v="85889"/>
    <n v="18"/>
  </r>
  <r>
    <x v="182"/>
    <n v="955"/>
    <x v="155"/>
    <s v="ronnie261@ymail.co.in"/>
    <s v="Retail"/>
    <s v="700 Block of 14TH ST"/>
    <n v="1771412315"/>
    <n v="57138"/>
    <n v="14"/>
  </r>
  <r>
    <x v="183"/>
    <n v="830"/>
    <x v="156"/>
    <s v="jensen191@ymail.co.in"/>
    <s v="Internal Goods"/>
    <s v="500 Block of JOHNFKENNEDY DR"/>
    <n v="9484650144"/>
    <n v="22261"/>
    <n v="16"/>
  </r>
  <r>
    <x v="184"/>
    <n v="751"/>
    <x v="157"/>
    <s v="rita822@google.co.in"/>
    <s v="Wholesale"/>
    <s v="1300 Block of FRANKLIN ST"/>
    <n v="1731496685"/>
    <n v="34832"/>
    <n v="5"/>
  </r>
  <r>
    <x v="185"/>
    <n v="805"/>
    <x v="158"/>
    <s v="stanley922@ymail.co.in"/>
    <s v="Internal Goods"/>
    <s v="2100 Block of 24TH AV"/>
    <n v="5023276687"/>
    <n v="37286"/>
    <n v="3"/>
  </r>
  <r>
    <x v="186"/>
    <n v="762"/>
    <x v="159"/>
    <s v="elise537@google.co.in"/>
    <s v="Retail"/>
    <s v="500 Block of 2ND ST"/>
    <n v="8798033999"/>
    <n v="91842"/>
    <n v="5"/>
  </r>
  <r>
    <x v="187"/>
    <n v="788"/>
    <x v="160"/>
    <s v="todd405@ymail.co.in"/>
    <s v="Retail"/>
    <s v="2400 Block of MARKET ST"/>
    <n v="2496040176"/>
    <n v="77342"/>
    <n v="2"/>
  </r>
  <r>
    <x v="188"/>
    <n v="784"/>
    <x v="161"/>
    <s v="holli358@ymail.com"/>
    <s v="Wholesale"/>
    <s v="UNION ST / LAGUNA ST"/>
    <n v="9076432313"/>
    <n v="41456"/>
    <n v="13"/>
  </r>
  <r>
    <x v="189"/>
    <n v="792"/>
    <x v="162"/>
    <s v="jan949@yahoo.co.in"/>
    <s v="Internal Goods"/>
    <s v="800 Block of MOSCOW ST"/>
    <n v="3546706958"/>
    <n v="17651"/>
    <n v="12"/>
  </r>
  <r>
    <x v="190"/>
    <n v="877"/>
    <x v="163"/>
    <s v="leighann675@gmail.com"/>
    <s v="Wholesale"/>
    <s v="1000 Block of INGERSON AV"/>
    <n v="6448120894"/>
    <n v="42257"/>
    <n v="14"/>
  </r>
  <r>
    <x v="191"/>
    <n v="808"/>
    <x v="33"/>
    <s v="van725@yahoo.com"/>
    <s v="Wholesale"/>
    <s v="NORTHPOINT ST / MASON ST"/>
    <n v="4148247171"/>
    <n v="2282"/>
    <n v="19"/>
  </r>
  <r>
    <x v="192"/>
    <n v="896"/>
    <x v="164"/>
    <s v="jennifer84@gmail.com"/>
    <s v="Retail"/>
    <s v="700 Block of CABRILLO ST"/>
    <n v="6104073082"/>
    <n v="3119"/>
    <n v="4"/>
  </r>
  <r>
    <x v="193"/>
    <n v="953"/>
    <x v="165"/>
    <s v="cristina330@ymail.com"/>
    <s v="Retail"/>
    <s v="5TH ST / TOWNSEND ST"/>
    <n v="2792956542"/>
    <n v="80796"/>
    <n v="15"/>
  </r>
  <r>
    <x v="194"/>
    <n v="972"/>
    <x v="166"/>
    <s v="jennie676@gmail.com"/>
    <s v="Wholesale"/>
    <s v="OAKDALE AV / RANKIN ST"/>
    <n v="2375791511"/>
    <n v="75766"/>
    <n v="14"/>
  </r>
  <r>
    <x v="195"/>
    <n v="872"/>
    <x v="167"/>
    <s v="twanna51@outlook.com"/>
    <s v="Retail"/>
    <s v="POWELL ST / GEARY ST"/>
    <n v="5734730611"/>
    <n v="81148"/>
    <n v="14"/>
  </r>
  <r>
    <x v="196"/>
    <n v="899"/>
    <x v="168"/>
    <s v="jaime171@hotmail.com"/>
    <s v="Wholesale"/>
    <s v="1000 Block of HYDE ST"/>
    <n v="2656568705"/>
    <n v="59176"/>
    <n v="10"/>
  </r>
  <r>
    <x v="197"/>
    <n v="903"/>
    <x v="169"/>
    <s v="jalen271@gmail.com"/>
    <s v="Retail"/>
    <s v="900 Block of NATOMA ST"/>
    <n v="8158241511"/>
    <n v="49908"/>
    <n v="3"/>
  </r>
  <r>
    <x v="198"/>
    <n v="976"/>
    <x v="170"/>
    <s v="brent496@ymail.co.in"/>
    <s v="Internal Goods"/>
    <s v="4400 Block of 3RD ST"/>
    <n v="2287296780"/>
    <n v="27741"/>
    <n v="0"/>
  </r>
  <r>
    <x v="199"/>
    <n v="978"/>
    <x v="12"/>
    <s v="alysha459@ymail.co.in"/>
    <s v="Internal Goods"/>
    <s v="100 Block of SANBUENAVENTURA WY"/>
    <n v="9719226221"/>
    <n v="21003"/>
    <n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n v="230"/>
    <n v="31"/>
    <s v="Mitchell"/>
    <s v="harriette42@ymail.com"/>
    <x v="0"/>
    <s v="2100 Block of 27TH AV"/>
    <n v="9961255787"/>
    <n v="31"/>
    <d v="1979-11-05T00:00:00"/>
    <d v="1983-05-16T00:00:00"/>
    <x v="0"/>
    <n v="690"/>
    <n v="230"/>
    <x v="0"/>
    <x v="0"/>
    <s v="Regular"/>
    <n v="553"/>
    <n v="1210"/>
    <s v="1800 Block of 26TH ST"/>
    <s v="1200 Block of JACKSON ST"/>
    <s v="Heavy"/>
    <n v="0.45702479338842977"/>
    <n v="582"/>
    <n v="690"/>
    <n v="690"/>
    <n v="1"/>
    <x v="0"/>
    <x v="0"/>
    <x v="0"/>
    <s v="600 Block of PINE ST"/>
    <s v="TX"/>
    <n v="2754220306"/>
    <s v="313cd69e-66f3-11ea-9879-7077813058ce"/>
    <n v="230"/>
    <n v="690"/>
    <n v="49302"/>
    <x v="0"/>
    <x v="0"/>
    <x v="0"/>
    <s v="Medium"/>
    <n v="690"/>
    <x v="0"/>
    <x v="0"/>
    <d v="2014-12-18T00:00:00"/>
    <n v="7"/>
  </r>
  <r>
    <n v="7164"/>
    <n v="209"/>
    <s v="Otis"/>
    <s v="zoya623@gmail.com"/>
    <x v="1"/>
    <s v="0 Block of URANUS TR"/>
    <n v="8013342363"/>
    <n v="209"/>
    <d v="1981-11-18T00:00:00"/>
    <d v="1993-12-21T00:00:00"/>
    <x v="1"/>
    <n v="902"/>
    <n v="7164"/>
    <x v="1"/>
    <x v="0"/>
    <s v="Express"/>
    <n v="946"/>
    <n v="1082"/>
    <s v="300 Block of OFARRELL ST"/>
    <s v="0 Block of RAE AV"/>
    <s v="Heavy"/>
    <n v="0.87430683918669128"/>
    <n v="2"/>
    <n v="902"/>
    <n v="902"/>
    <n v="1"/>
    <x v="1"/>
    <x v="1"/>
    <x v="1"/>
    <s v="400 Block of MASON ST"/>
    <s v="TN"/>
    <n v="9250747856"/>
    <s v="318cbfc6-66f3-11ea-b57f-7077813058ce"/>
    <n v="7164"/>
    <n v="902"/>
    <n v="83253"/>
    <x v="0"/>
    <x v="1"/>
    <x v="1"/>
    <s v="High"/>
    <n v="902"/>
    <x v="0"/>
    <x v="1"/>
    <d v="1989-09-17T00:00:00"/>
    <n v="8"/>
  </r>
  <r>
    <n v="3189"/>
    <n v="495"/>
    <s v="Reginald"/>
    <s v="matthew951@yahoo.co.in"/>
    <x v="2"/>
    <s v="300 Block of ELLIS ST"/>
    <n v="3555176867"/>
    <n v="495"/>
    <d v="2014-09-26T00:00:00"/>
    <d v="2034-04-11T00:00:00"/>
    <x v="2"/>
    <n v="933"/>
    <n v="3189"/>
    <x v="0"/>
    <x v="1"/>
    <s v="Express"/>
    <n v="810"/>
    <n v="1114"/>
    <s v="2600 Block of ALEMANY BL"/>
    <s v="700 Block of HAMPSHIRE ST"/>
    <s v="Heavy"/>
    <n v="0.72710951526032319"/>
    <n v="396"/>
    <n v="933"/>
    <n v="933"/>
    <n v="1"/>
    <x v="2"/>
    <x v="2"/>
    <x v="2"/>
    <s v="EDDY ST / MASON ST"/>
    <s v="MA"/>
    <n v="4171197971"/>
    <s v="313dc140-66f3-11ea-a952-7077813058ce"/>
    <n v="3189"/>
    <n v="933"/>
    <n v="78698"/>
    <x v="0"/>
    <x v="0"/>
    <x v="2"/>
    <s v="High"/>
    <n v="933"/>
    <x v="0"/>
    <x v="2"/>
    <d v="1997-07-10T00:00:00"/>
    <n v="0"/>
  </r>
  <r>
    <n v="2216"/>
    <n v="795"/>
    <s v="Jaylene"/>
    <s v="geraldine867@ymail.co.in"/>
    <x v="1"/>
    <s v="1000 Block of MISSION ST"/>
    <n v="9835395970"/>
    <n v="795"/>
    <d v="1983-10-23T00:00:00"/>
    <d v="2002-07-13T00:00:00"/>
    <x v="3"/>
    <n v="261"/>
    <n v="2216"/>
    <x v="2"/>
    <x v="0"/>
    <s v="Express"/>
    <n v="994"/>
    <n v="1020"/>
    <s v="BARTLETT ST / 23RD ST"/>
    <s v="500 Block of HAIGHT ST"/>
    <s v="Heavy"/>
    <n v="0.97450980392156861"/>
    <n v="545"/>
    <n v="261"/>
    <n v="261"/>
    <n v="1"/>
    <x v="3"/>
    <x v="3"/>
    <x v="1"/>
    <s v="800 Block of BRYANT ST"/>
    <s v="CT"/>
    <n v="8354987185"/>
    <s v="313eab1e-66f3-11ea-81af-7077813058ce"/>
    <n v="2216"/>
    <n v="261"/>
    <n v="69417"/>
    <x v="1"/>
    <x v="0"/>
    <x v="3"/>
    <s v="High"/>
    <n v="261"/>
    <x v="1"/>
    <x v="3"/>
    <m/>
    <s v="N/A"/>
  </r>
  <r>
    <n v="1334"/>
    <n v="500"/>
    <s v="Philip"/>
    <s v="baldemar170@yahoo.co.in"/>
    <x v="0"/>
    <s v="800 Block of HOWARD ST"/>
    <n v="7636788633"/>
    <n v="500"/>
    <d v="2010-05-14T00:00:00"/>
    <d v="2012-08-04T00:00:00"/>
    <x v="4"/>
    <n v="1"/>
    <n v="1334"/>
    <x v="3"/>
    <x v="1"/>
    <s v="Express"/>
    <n v="947"/>
    <n v="1385"/>
    <s v="LARKIN ST / ELLIS ST"/>
    <s v="2700 Block of DIAMOND ST"/>
    <s v="Heavy"/>
    <n v="0.68375451263537901"/>
    <n v="361"/>
    <n v="1"/>
    <n v="1"/>
    <n v="1"/>
    <x v="4"/>
    <x v="4"/>
    <x v="0"/>
    <s v="2700 Block of TAYLOR ST"/>
    <s v="NY"/>
    <n v="3968979172"/>
    <s v="3172107a-66f3-11ea-ad07-7077813058ce"/>
    <n v="1334"/>
    <n v="1"/>
    <n v="99604"/>
    <x v="0"/>
    <x v="1"/>
    <x v="4"/>
    <s v="High"/>
    <n v="1"/>
    <x v="0"/>
    <x v="4"/>
    <d v="2010-11-30T00:00:00"/>
    <n v="9"/>
  </r>
  <r>
    <n v="1904"/>
    <n v="33"/>
    <s v="Stacie"/>
    <s v="brenda905@ymail.com"/>
    <x v="0"/>
    <s v="800 Block of BRYANT ST"/>
    <n v="3881250181"/>
    <n v="33"/>
    <d v="1994-06-06T00:00:00"/>
    <d v="2012-06-01T00:00:00"/>
    <x v="5"/>
    <n v="445"/>
    <n v="1904"/>
    <x v="4"/>
    <x v="0"/>
    <s v="Express"/>
    <n v="598"/>
    <n v="1351"/>
    <s v="1300 Block of 7TH AV"/>
    <s v="300 Block of 9TH ST"/>
    <s v="Heavy"/>
    <n v="0.44263508512213173"/>
    <n v="770"/>
    <n v="445"/>
    <n v="445"/>
    <n v="1"/>
    <x v="5"/>
    <x v="5"/>
    <x v="3"/>
    <s v="3300 Block of JUDAH ST"/>
    <s v="UT"/>
    <n v="6348759218"/>
    <s v="313f474a-66f3-11ea-a78b-7077813058ce"/>
    <n v="1904"/>
    <n v="445"/>
    <n v="39655"/>
    <x v="1"/>
    <x v="1"/>
    <x v="3"/>
    <s v="Medium"/>
    <n v="445"/>
    <x v="1"/>
    <x v="5"/>
    <m/>
    <s v="N/A"/>
  </r>
  <r>
    <n v="7342"/>
    <n v="882"/>
    <s v="Jonathan"/>
    <s v="malie282@gmail.com"/>
    <x v="2"/>
    <s v="0 Block of DRUMM ST"/>
    <n v="1507211823"/>
    <n v="882"/>
    <d v="2001-06-02T00:00:00"/>
    <d v="2014-07-26T00:00:00"/>
    <x v="6"/>
    <n v="722"/>
    <n v="7342"/>
    <x v="5"/>
    <x v="1"/>
    <s v="Express"/>
    <n v="412"/>
    <n v="566"/>
    <s v="0 Block of EUREKA ST"/>
    <s v="1800 Block of VANNESS AV"/>
    <s v="Light"/>
    <n v="0.72791519434628971"/>
    <n v="991"/>
    <n v="722"/>
    <n v="722"/>
    <n v="1"/>
    <x v="6"/>
    <x v="6"/>
    <x v="4"/>
    <s v="3200 Block of GEARY BL"/>
    <s v="OH"/>
    <n v="5096424869"/>
    <s v="3140589a-66f3-11ea-a057-7077813058ce"/>
    <n v="7342"/>
    <n v="722"/>
    <n v="87400"/>
    <x v="1"/>
    <x v="1"/>
    <x v="3"/>
    <s v="High"/>
    <n v="722"/>
    <x v="1"/>
    <x v="6"/>
    <m/>
    <s v="N/A"/>
  </r>
  <r>
    <n v="308"/>
    <n v="198"/>
    <s v="Morgan"/>
    <s v="guy394@outlook.com"/>
    <x v="1"/>
    <s v="CAPP ST / 17TH ST"/>
    <n v="4160161977"/>
    <n v="198"/>
    <d v="1998-05-07T00:00:00"/>
    <d v="2016-12-29T00:00:00"/>
    <x v="3"/>
    <n v="140"/>
    <n v="308"/>
    <x v="2"/>
    <x v="1"/>
    <s v="Regular"/>
    <n v="226"/>
    <n v="970"/>
    <s v="100 Block of FONT BL"/>
    <s v="1000 Block of KEY AV"/>
    <s v="Light"/>
    <n v="0.23298969072164949"/>
    <n v="7"/>
    <n v="140"/>
    <n v="140"/>
    <n v="1"/>
    <x v="7"/>
    <x v="7"/>
    <x v="1"/>
    <s v="NATOMA ST / 6TH ST"/>
    <s v="TN"/>
    <n v="9744154055"/>
    <s v="315da042-66f3-11ea-ac04-7077813058ce"/>
    <n v="308"/>
    <n v="140"/>
    <n v="39234"/>
    <x v="0"/>
    <x v="0"/>
    <x v="5"/>
    <s v="Medium"/>
    <n v="140"/>
    <x v="0"/>
    <x v="7"/>
    <d v="2006-07-17T00:00:00"/>
    <n v="1"/>
  </r>
  <r>
    <n v="7633"/>
    <n v="657"/>
    <s v="Italia"/>
    <s v="fred847@google.co.in"/>
    <x v="0"/>
    <s v="3RD ST / FOLSOM ST"/>
    <n v="5612381477"/>
    <n v="657"/>
    <d v="1986-06-20T00:00:00"/>
    <d v="2006-07-22T00:00:00"/>
    <x v="7"/>
    <n v="129"/>
    <n v="7633"/>
    <x v="6"/>
    <x v="0"/>
    <s v="Regular"/>
    <n v="379"/>
    <n v="590"/>
    <s v="700 Block of VANNESS AV"/>
    <s v="500 Block of LEAVENWORTH ST"/>
    <s v="Light"/>
    <n v="0.64237288135593218"/>
    <n v="437"/>
    <n v="129"/>
    <n v="129"/>
    <n v="1"/>
    <x v="8"/>
    <x v="8"/>
    <x v="5"/>
    <s v="VANNESS AV / MARKET ST"/>
    <s v="MO"/>
    <n v="2378946703"/>
    <s v="31411bc8-66f3-11ea-a4b7-7077813058ce"/>
    <n v="7633"/>
    <n v="129"/>
    <n v="56881"/>
    <x v="0"/>
    <x v="0"/>
    <x v="6"/>
    <s v="Medium"/>
    <n v="129"/>
    <x v="0"/>
    <x v="8"/>
    <d v="1971-11-01T00:00:00"/>
    <n v="6"/>
  </r>
  <r>
    <n v="2154"/>
    <n v="761"/>
    <s v="Catherine"/>
    <s v="clay224@gmail.com"/>
    <x v="2"/>
    <s v="GOLDEN GATE AV / PARKER AV"/>
    <n v="8094222335"/>
    <n v="761"/>
    <d v="1974-03-11T00:00:00"/>
    <d v="1980-10-27T00:00:00"/>
    <x v="8"/>
    <n v="489"/>
    <n v="2154"/>
    <x v="7"/>
    <x v="0"/>
    <s v="Regular"/>
    <n v="892"/>
    <n v="1407"/>
    <s v="200 Block of BERRY ST"/>
    <s v="CARROLL AV / JENNINGS ST"/>
    <s v="Heavy"/>
    <n v="0.63397299218194736"/>
    <n v="805"/>
    <n v="489"/>
    <n v="489"/>
    <n v="1"/>
    <x v="9"/>
    <x v="9"/>
    <x v="6"/>
    <s v="1000 Block of BOSWORTH ST"/>
    <s v="SD"/>
    <n v="8374022176"/>
    <s v="3141defa-66f3-11ea-b10e-7077813058ce"/>
    <n v="2154"/>
    <n v="489"/>
    <n v="99239"/>
    <x v="1"/>
    <x v="1"/>
    <x v="3"/>
    <s v="High"/>
    <n v="489"/>
    <x v="1"/>
    <x v="9"/>
    <m/>
    <s v="N/A"/>
  </r>
  <r>
    <n v="5543"/>
    <n v="20"/>
    <s v="Pierre"/>
    <s v="alaysha578@hotmail.com"/>
    <x v="2"/>
    <s v="1400 Block of DEHARO ST"/>
    <n v="4133741447"/>
    <n v="20"/>
    <d v="1971-11-24T00:00:00"/>
    <d v="1984-11-24T00:00:00"/>
    <x v="6"/>
    <n v="165"/>
    <n v="5543"/>
    <x v="8"/>
    <x v="0"/>
    <s v="Regular"/>
    <n v="347"/>
    <n v="786"/>
    <s v="1100 Block of FRANCISCO ST"/>
    <s v="1000 Block of MARKET ST"/>
    <s v="Light"/>
    <n v="0.44147582697201015"/>
    <n v="803"/>
    <n v="165"/>
    <n v="165"/>
    <n v="1"/>
    <x v="10"/>
    <x v="10"/>
    <x v="7"/>
    <s v="800 Block of GEARY ST"/>
    <s v="UT"/>
    <n v="5698225463"/>
    <s v="3142c940-66f3-11ea-9f69-7077813058ce"/>
    <n v="5543"/>
    <n v="165"/>
    <n v="23921"/>
    <x v="1"/>
    <x v="1"/>
    <x v="3"/>
    <s v="Low"/>
    <n v="165"/>
    <x v="1"/>
    <x v="10"/>
    <m/>
    <s v="N/A"/>
  </r>
  <r>
    <n v="2037"/>
    <n v="751"/>
    <s v="Stephon"/>
    <s v="rita822@google.co.in"/>
    <x v="2"/>
    <s v="1300 Block of FRANKLIN ST"/>
    <n v="1731496685"/>
    <n v="751"/>
    <d v="2010-06-24T00:00:00"/>
    <d v="2016-03-14T00:00:00"/>
    <x v="9"/>
    <n v="895"/>
    <n v="2037"/>
    <x v="3"/>
    <x v="1"/>
    <s v="Express"/>
    <n v="271"/>
    <n v="704"/>
    <s v="500 Block of HOWARD ST"/>
    <s v="500 Block of JACKSON ST"/>
    <s v="Light"/>
    <n v="0.38494318181818182"/>
    <n v="11"/>
    <n v="895"/>
    <n v="895"/>
    <n v="1"/>
    <x v="11"/>
    <x v="11"/>
    <x v="8"/>
    <s v="300 Block of GOLDEN GATE AV"/>
    <s v="WI"/>
    <n v="7945949825"/>
    <s v="31e3aca4-66f3-11ea-b4f1-7077813058ce"/>
    <n v="2037"/>
    <n v="895"/>
    <n v="34832"/>
    <x v="1"/>
    <x v="1"/>
    <x v="3"/>
    <s v="Medium"/>
    <n v="895"/>
    <x v="1"/>
    <x v="11"/>
    <m/>
    <s v="N/A"/>
  </r>
  <r>
    <n v="2332"/>
    <n v="356"/>
    <s v="Sheryl"/>
    <s v="kelli519@gmail.com"/>
    <x v="1"/>
    <s v="FOLSOM ST / 3RD ST"/>
    <n v="4399641006"/>
    <n v="356"/>
    <d v="2009-05-31T00:00:00"/>
    <d v="2014-10-02T00:00:00"/>
    <x v="9"/>
    <n v="164"/>
    <n v="2332"/>
    <x v="9"/>
    <x v="1"/>
    <s v="Express"/>
    <n v="457"/>
    <n v="855"/>
    <s v="100 Block of NEWMONTGOMERY ST"/>
    <s v="600 Block of SOUTH VAN NESS AV"/>
    <s v="Light"/>
    <n v="0.53450292397660815"/>
    <n v="295"/>
    <n v="164"/>
    <n v="164"/>
    <n v="1"/>
    <x v="12"/>
    <x v="12"/>
    <x v="9"/>
    <s v="BAY SHORE BL / JERROLD AV"/>
    <s v="OH"/>
    <n v="1948808609"/>
    <s v="31444fa8-66f3-11ea-912a-7077813058ce"/>
    <n v="2332"/>
    <n v="164"/>
    <n v="67599"/>
    <x v="1"/>
    <x v="0"/>
    <x v="3"/>
    <s v="High"/>
    <n v="164"/>
    <x v="1"/>
    <x v="12"/>
    <m/>
    <s v="N/A"/>
  </r>
  <r>
    <n v="4094"/>
    <n v="301"/>
    <s v="Rory"/>
    <s v="ryker154@hotmail.com"/>
    <x v="0"/>
    <s v="0 Block of THRIFT ST"/>
    <n v="7077259810"/>
    <n v="301"/>
    <d v="2018-03-24T00:00:00"/>
    <d v="2035-12-29T00:00:00"/>
    <x v="5"/>
    <n v="364"/>
    <n v="4094"/>
    <x v="10"/>
    <x v="1"/>
    <s v="Express"/>
    <n v="957"/>
    <n v="1182"/>
    <s v="200 Block of SCOTT ST"/>
    <s v="2600 Block of MISSION ST"/>
    <s v="Heavy"/>
    <n v="0.80964467005076146"/>
    <n v="804"/>
    <n v="364"/>
    <n v="364"/>
    <n v="1"/>
    <x v="13"/>
    <x v="13"/>
    <x v="0"/>
    <s v="400 Block of LEAVENWORTH ST"/>
    <s v="HI"/>
    <n v="5155277679"/>
    <s v="314539e6-66f3-11ea-bfa4-7077813058ce"/>
    <n v="4094"/>
    <n v="364"/>
    <n v="3725"/>
    <x v="1"/>
    <x v="1"/>
    <x v="3"/>
    <s v="Low"/>
    <n v="364"/>
    <x v="1"/>
    <x v="13"/>
    <m/>
    <s v="N/A"/>
  </r>
  <r>
    <n v="2972"/>
    <n v="0"/>
    <s v="Rosalind"/>
    <s v="bryce535@google.co.in"/>
    <x v="2"/>
    <s v="1500 Block of NEWCOMB AV"/>
    <n v="7176117751"/>
    <n v="0"/>
    <d v="2015-12-30T00:00:00"/>
    <d v="2020-09-14T00:00:00"/>
    <x v="10"/>
    <n v="351"/>
    <n v="2972"/>
    <x v="8"/>
    <x v="0"/>
    <s v="Regular"/>
    <n v="776"/>
    <n v="1053"/>
    <s v="15TH ST / SANCHEZ ST"/>
    <s v="1700 Block of FULTON ST"/>
    <s v="Heavy"/>
    <n v="0.73694207027540359"/>
    <n v="90"/>
    <n v="351"/>
    <n v="351"/>
    <n v="1"/>
    <x v="14"/>
    <x v="14"/>
    <x v="8"/>
    <s v="20TH ST / MISSION ST"/>
    <s v="CA"/>
    <n v="2812376384"/>
    <s v="314b7a8a-66f3-11ea-97d4-7077813058ce"/>
    <n v="2972"/>
    <n v="351"/>
    <n v="68227"/>
    <x v="0"/>
    <x v="0"/>
    <x v="7"/>
    <s v="High"/>
    <n v="351"/>
    <x v="0"/>
    <x v="14"/>
    <d v="1977-07-06T00:00:00"/>
    <n v="6"/>
  </r>
  <r>
    <n v="3042"/>
    <n v="450"/>
    <s v="Cecile"/>
    <s v="johnnie593@hotmail.com"/>
    <x v="2"/>
    <s v="100 Block of GOLDEN GATE AV"/>
    <n v="1634188566"/>
    <n v="450"/>
    <d v="1973-09-07T00:00:00"/>
    <d v="1983-01-08T00:00:00"/>
    <x v="11"/>
    <n v="469"/>
    <n v="3042"/>
    <x v="5"/>
    <x v="1"/>
    <s v="Regular"/>
    <n v="23"/>
    <n v="25"/>
    <s v="BELVEDERE ST / WALLER ST"/>
    <s v="0 Block of CEDAR ST"/>
    <s v="Light"/>
    <n v="0.92"/>
    <n v="54"/>
    <n v="469"/>
    <n v="469"/>
    <n v="1"/>
    <x v="15"/>
    <x v="15"/>
    <x v="10"/>
    <s v="100 Block of BRITTON ST"/>
    <s v="RI"/>
    <n v="8682770474"/>
    <s v="3145fd0a-66f3-11ea-958b-7077813058ce"/>
    <n v="3042"/>
    <n v="469"/>
    <n v="95516"/>
    <x v="0"/>
    <x v="1"/>
    <x v="8"/>
    <s v="High"/>
    <n v="469"/>
    <x v="0"/>
    <x v="15"/>
    <d v="1991-05-15T00:00:00"/>
    <n v="2"/>
  </r>
  <r>
    <n v="2220"/>
    <n v="782"/>
    <s v="Monte"/>
    <s v="zykeria36@google.co.in"/>
    <x v="2"/>
    <s v="2400 Block of DIAMOND ST"/>
    <n v="6963794710"/>
    <n v="782"/>
    <d v="2001-09-27T00:00:00"/>
    <d v="2014-10-25T00:00:00"/>
    <x v="6"/>
    <n v="158"/>
    <n v="2220"/>
    <x v="0"/>
    <x v="0"/>
    <s v="Express"/>
    <n v="479"/>
    <n v="861"/>
    <s v="800 Block of BRYANT ST"/>
    <s v="500 Block of FREDERICK ST"/>
    <s v="Light"/>
    <n v="0.55632984901277582"/>
    <n v="853"/>
    <n v="158"/>
    <n v="158"/>
    <n v="1"/>
    <x v="16"/>
    <x v="16"/>
    <x v="11"/>
    <s v="2700 Block of PACIFIC AV"/>
    <s v="VA"/>
    <n v="9334728554"/>
    <s v="31469934-66f3-11ea-8572-7077813058ce"/>
    <n v="2220"/>
    <n v="158"/>
    <n v="62528"/>
    <x v="0"/>
    <x v="1"/>
    <x v="9"/>
    <s v="Medium"/>
    <n v="158"/>
    <x v="0"/>
    <x v="16"/>
    <d v="1976-06-30T00:00:00"/>
    <n v="2"/>
  </r>
  <r>
    <n v="4551"/>
    <n v="972"/>
    <s v="Jaimee"/>
    <s v="jennie676@gmail.com"/>
    <x v="2"/>
    <s v="OAKDALE AV / RANKIN ST"/>
    <n v="2375791511"/>
    <n v="972"/>
    <d v="2009-05-31T00:00:00"/>
    <d v="2023-09-25T00:00:00"/>
    <x v="12"/>
    <n v="52"/>
    <n v="4551"/>
    <x v="9"/>
    <x v="0"/>
    <s v="Express"/>
    <n v="873"/>
    <n v="1199"/>
    <s v="1000 Block of COLUMBUS AV"/>
    <s v="1400 Block of PHELPS ST"/>
    <s v="Heavy"/>
    <n v="0.7281067556296914"/>
    <n v="18"/>
    <n v="52"/>
    <n v="52"/>
    <n v="1"/>
    <x v="17"/>
    <x v="17"/>
    <x v="5"/>
    <s v="2400 Block of SAN BRUNO AV"/>
    <s v="WA"/>
    <n v="8311555346"/>
    <s v="31d16094-66f3-11ea-b511-7077813058ce"/>
    <n v="4551"/>
    <n v="52"/>
    <n v="75766"/>
    <x v="1"/>
    <x v="0"/>
    <x v="3"/>
    <s v="High"/>
    <n v="52"/>
    <x v="1"/>
    <x v="17"/>
    <m/>
    <s v="N/A"/>
  </r>
  <r>
    <n v="4988"/>
    <n v="820"/>
    <s v="Belle"/>
    <s v="selma775@yahoo.co.in"/>
    <x v="2"/>
    <s v="FOLSOM ST / CESAR CHAVEZ ST"/>
    <n v="2644171337"/>
    <n v="820"/>
    <d v="2012-04-29T00:00:00"/>
    <d v="2024-09-11T00:00:00"/>
    <x v="1"/>
    <n v="337"/>
    <n v="4988"/>
    <x v="5"/>
    <x v="0"/>
    <s v="Express"/>
    <n v="305"/>
    <n v="834"/>
    <s v="1300 Block of CALIFORNIA ST"/>
    <s v="0 Block of RAUSCH ST"/>
    <s v="Light"/>
    <n v="0.3657074340527578"/>
    <n v="902"/>
    <n v="337"/>
    <n v="337"/>
    <n v="1"/>
    <x v="18"/>
    <x v="18"/>
    <x v="12"/>
    <s v="900 Block of SANSOME ST"/>
    <s v="KY"/>
    <n v="8568849220"/>
    <s v="3147355e-66f3-11ea-aae4-7077813058ce"/>
    <n v="4988"/>
    <n v="337"/>
    <n v="21021"/>
    <x v="1"/>
    <x v="0"/>
    <x v="3"/>
    <s v="Low"/>
    <n v="337"/>
    <x v="1"/>
    <x v="18"/>
    <m/>
    <s v="N/A"/>
  </r>
  <r>
    <n v="175"/>
    <n v="316"/>
    <s v="Rayshawn"/>
    <s v="kathryn298@gmail.com"/>
    <x v="2"/>
    <s v="100 Block of LELAND AV"/>
    <n v="3057896481"/>
    <n v="316"/>
    <d v="1982-06-02T00:00:00"/>
    <d v="1987-12-10T00:00:00"/>
    <x v="9"/>
    <n v="634"/>
    <n v="175"/>
    <x v="0"/>
    <x v="1"/>
    <s v="Express"/>
    <n v="939"/>
    <n v="1446"/>
    <s v="300 Block of CHENERY ST"/>
    <s v="BUSH ST / BUCHANAN ST"/>
    <s v="Heavy"/>
    <n v="0.64937759336099588"/>
    <n v="163"/>
    <n v="634"/>
    <n v="634"/>
    <n v="1"/>
    <x v="19"/>
    <x v="19"/>
    <x v="13"/>
    <s v="1300 Block of PACIFIC AV"/>
    <s v="AL"/>
    <n v="6993831591"/>
    <s v="3147f89c-66f3-11ea-8dfd-7077813058ce"/>
    <n v="175"/>
    <n v="634"/>
    <n v="99492"/>
    <x v="1"/>
    <x v="0"/>
    <x v="3"/>
    <s v="High"/>
    <n v="634"/>
    <x v="1"/>
    <x v="19"/>
    <m/>
    <s v="N/A"/>
  </r>
  <r>
    <n v="4233"/>
    <n v="945"/>
    <s v="Abby"/>
    <s v="karl167@google.co.in"/>
    <x v="0"/>
    <s v="600 Block of CLEMENT ST"/>
    <n v="3335480444"/>
    <n v="945"/>
    <d v="1975-08-10T00:00:00"/>
    <d v="1991-05-22T00:00:00"/>
    <x v="13"/>
    <n v="577"/>
    <n v="4233"/>
    <x v="7"/>
    <x v="0"/>
    <s v="Regular"/>
    <n v="679"/>
    <n v="1455"/>
    <s v="2600 Block of 18TH ST"/>
    <s v="800 Block of BRYANT ST"/>
    <s v="Heavy"/>
    <n v="0.46666666666666667"/>
    <n v="993"/>
    <n v="577"/>
    <n v="577"/>
    <n v="1"/>
    <x v="20"/>
    <x v="20"/>
    <x v="4"/>
    <s v="LA PLAYA ST / BALBOA ST"/>
    <s v="TX"/>
    <n v="3028920870"/>
    <s v="3148bbc8-66f3-11ea-8acf-7077813058ce"/>
    <n v="4233"/>
    <n v="577"/>
    <n v="60282"/>
    <x v="0"/>
    <x v="0"/>
    <x v="10"/>
    <s v="Medium"/>
    <n v="577"/>
    <x v="0"/>
    <x v="20"/>
    <d v="1987-08-09T00:00:00"/>
    <n v="4"/>
  </r>
  <r>
    <n v="9030"/>
    <n v="370"/>
    <s v="Fabiola"/>
    <s v="yasmeen6@outlook.com"/>
    <x v="0"/>
    <s v="100 Block of HYDE ST"/>
    <n v="5755404369"/>
    <n v="370"/>
    <d v="1998-06-14T00:00:00"/>
    <d v="2016-04-26T00:00:00"/>
    <x v="5"/>
    <n v="863"/>
    <n v="9030"/>
    <x v="10"/>
    <x v="1"/>
    <s v="Regular"/>
    <n v="412"/>
    <n v="872"/>
    <s v="WINSTON DR / 19TH AV"/>
    <s v="300 Block of BEALE ST"/>
    <s v="Light"/>
    <n v="0.47247706422018348"/>
    <n v="23"/>
    <n v="863"/>
    <n v="863"/>
    <n v="1"/>
    <x v="21"/>
    <x v="21"/>
    <x v="10"/>
    <s v="1200 Block of HOWARD ST"/>
    <s v="TX"/>
    <n v="2261795235"/>
    <s v="31d9eaca-66f3-11ea-b8c8-7077813058ce"/>
    <n v="9030"/>
    <n v="863"/>
    <n v="66582"/>
    <x v="1"/>
    <x v="0"/>
    <x v="3"/>
    <s v="High"/>
    <n v="863"/>
    <x v="1"/>
    <x v="21"/>
    <m/>
    <s v="N/A"/>
  </r>
  <r>
    <n v="4351"/>
    <n v="174"/>
    <s v="Alonzo"/>
    <s v="freda331@yahoo.co.in"/>
    <x v="0"/>
    <s v="400 Block of LEAVENWORTH ST"/>
    <n v="1772719208"/>
    <n v="174"/>
    <d v="2014-09-14T00:00:00"/>
    <d v="2019-10-22T00:00:00"/>
    <x v="9"/>
    <n v="907"/>
    <n v="4351"/>
    <x v="5"/>
    <x v="1"/>
    <s v="Express"/>
    <n v="803"/>
    <n v="1020"/>
    <s v="800 Block of 30TH AV"/>
    <s v="1100 Block of MARKET ST"/>
    <s v="Heavy"/>
    <n v="0.78725490196078429"/>
    <n v="891"/>
    <n v="907"/>
    <n v="907"/>
    <n v="1"/>
    <x v="22"/>
    <x v="22"/>
    <x v="14"/>
    <s v="1900 Block of MISSION ST"/>
    <s v="NH"/>
    <n v="8786356477"/>
    <s v="31497efa-66f3-11ea-9497-7077813058ce"/>
    <n v="4351"/>
    <n v="907"/>
    <n v="20357"/>
    <x v="1"/>
    <x v="0"/>
    <x v="3"/>
    <s v="Low"/>
    <n v="907"/>
    <x v="1"/>
    <x v="22"/>
    <m/>
    <s v="N/A"/>
  </r>
  <r>
    <n v="5578"/>
    <n v="634"/>
    <s v="Ray"/>
    <s v="david216@ymail.com"/>
    <x v="2"/>
    <s v="4400 Block of ANZA ST"/>
    <n v="3581081156"/>
    <n v="634"/>
    <d v="2004-05-18T00:00:00"/>
    <d v="2016-09-11T00:00:00"/>
    <x v="1"/>
    <n v="870"/>
    <n v="5578"/>
    <x v="1"/>
    <x v="0"/>
    <s v="Regular"/>
    <n v="783"/>
    <n v="1042"/>
    <s v="800 Block of GENEVA AV"/>
    <s v="300 Block of 4TH ST"/>
    <s v="Heavy"/>
    <n v="0.75143953934740881"/>
    <n v="950"/>
    <n v="870"/>
    <n v="870"/>
    <n v="1"/>
    <x v="23"/>
    <x v="23"/>
    <x v="15"/>
    <s v="22ND ST / IOWA ST"/>
    <s v="OH"/>
    <n v="5614057152"/>
    <s v="314a1b22-66f3-11ea-9e82-7077813058ce"/>
    <n v="5578"/>
    <n v="870"/>
    <n v="24053"/>
    <x v="1"/>
    <x v="0"/>
    <x v="3"/>
    <s v="Low"/>
    <n v="870"/>
    <x v="1"/>
    <x v="23"/>
    <m/>
    <s v="N/A"/>
  </r>
  <r>
    <n v="3917"/>
    <n v="17"/>
    <s v="Larry"/>
    <s v="taron588@yahoo.co.in"/>
    <x v="0"/>
    <s v="1700 Block of LYON ST"/>
    <n v="2224750233"/>
    <n v="17"/>
    <d v="1979-08-05T00:00:00"/>
    <d v="1996-08-03T00:00:00"/>
    <x v="14"/>
    <n v="6"/>
    <n v="3917"/>
    <x v="3"/>
    <x v="1"/>
    <s v="Express"/>
    <n v="613"/>
    <n v="1256"/>
    <s v="800 Block of BRYANT ST"/>
    <s v="0 Block of 6TH ST"/>
    <s v="Heavy"/>
    <n v="0.48805732484076431"/>
    <n v="584"/>
    <n v="6"/>
    <n v="6"/>
    <n v="1"/>
    <x v="24"/>
    <x v="24"/>
    <x v="16"/>
    <s v="1000 Block of POTRERO AV"/>
    <s v="NC"/>
    <n v="1646327916"/>
    <s v="314f4a7a-66f3-11ea-8b83-7077813058ce"/>
    <n v="3917"/>
    <n v="6"/>
    <n v="47650"/>
    <x v="0"/>
    <x v="1"/>
    <x v="11"/>
    <s v="Medium"/>
    <n v="6"/>
    <x v="0"/>
    <x v="24"/>
    <d v="1977-11-08T00:00:00"/>
    <n v="8"/>
  </r>
  <r>
    <n v="4523"/>
    <n v="456"/>
    <s v="Tiffany"/>
    <s v="winnifred436@gmail.com"/>
    <x v="2"/>
    <s v="GEARY ST / TAYLOR ST"/>
    <n v="9811567113"/>
    <n v="456"/>
    <d v="2015-12-30T00:00:00"/>
    <d v="2033-12-21T00:00:00"/>
    <x v="5"/>
    <n v="982"/>
    <n v="4523"/>
    <x v="8"/>
    <x v="0"/>
    <s v="Regular"/>
    <n v="432"/>
    <n v="915"/>
    <s v="800 Block of BRYANT ST"/>
    <s v="100 Block of TOWNSEND ST"/>
    <s v="Light"/>
    <n v="0.47213114754098362"/>
    <n v="292"/>
    <n v="982"/>
    <n v="982"/>
    <n v="1"/>
    <x v="25"/>
    <x v="25"/>
    <x v="10"/>
    <s v="0 Block of 6TH ST"/>
    <s v="OH"/>
    <n v="7483616892"/>
    <s v="314ade58-66f3-11ea-8979-7077813058ce"/>
    <n v="4523"/>
    <n v="982"/>
    <n v="50958"/>
    <x v="1"/>
    <x v="0"/>
    <x v="3"/>
    <s v="Medium"/>
    <n v="982"/>
    <x v="1"/>
    <x v="25"/>
    <m/>
    <s v="N/A"/>
  </r>
  <r>
    <n v="3965"/>
    <n v="516"/>
    <s v="Gene"/>
    <s v="dawn743@yahoo.com"/>
    <x v="1"/>
    <s v="800 Block of AMAZON AV"/>
    <n v="3636499761"/>
    <n v="516"/>
    <d v="2003-07-11T00:00:00"/>
    <d v="2010-04-01T00:00:00"/>
    <x v="8"/>
    <n v="558"/>
    <n v="3965"/>
    <x v="8"/>
    <x v="0"/>
    <s v="Regular"/>
    <n v="275"/>
    <n v="951"/>
    <s v="1600 Block of VANNESS AV"/>
    <s v="100 Block of PHELAN AV"/>
    <s v="Light"/>
    <n v="0.28916929547844372"/>
    <n v="26"/>
    <n v="558"/>
    <n v="558"/>
    <n v="1"/>
    <x v="26"/>
    <x v="26"/>
    <x v="9"/>
    <s v="200 Block of DIVISION ST"/>
    <s v="PA"/>
    <n v="5544881818"/>
    <s v="3152a56c-66f3-11ea-9340-7077813058ce"/>
    <n v="3965"/>
    <n v="558"/>
    <n v="16113"/>
    <x v="0"/>
    <x v="1"/>
    <x v="12"/>
    <s v="Low"/>
    <n v="558"/>
    <x v="0"/>
    <x v="26"/>
    <d v="2013-11-15T00:00:00"/>
    <n v="0"/>
  </r>
  <r>
    <n v="6153"/>
    <n v="186"/>
    <s v="Franklin"/>
    <s v="maeve922@gmail.com"/>
    <x v="1"/>
    <s v="ELLIS ST / JONES ST"/>
    <n v="5362454917"/>
    <n v="186"/>
    <d v="1983-10-23T00:00:00"/>
    <d v="1994-05-17T00:00:00"/>
    <x v="15"/>
    <n v="328"/>
    <n v="6153"/>
    <x v="0"/>
    <x v="0"/>
    <s v="Express"/>
    <n v="710"/>
    <n v="1066"/>
    <s v="900 Block of ELLSWORTH ST"/>
    <s v="400 Block of 28TH ST"/>
    <s v="Heavy"/>
    <n v="0.66604127579737338"/>
    <n v="49"/>
    <n v="328"/>
    <n v="328"/>
    <n v="1"/>
    <x v="27"/>
    <x v="27"/>
    <x v="2"/>
    <s v="GENEVA AV / MISSION ST"/>
    <s v="MA"/>
    <n v="5956508519"/>
    <s v="314c8bcc-66f3-11ea-b526-7077813058ce"/>
    <n v="6153"/>
    <n v="328"/>
    <n v="77861"/>
    <x v="0"/>
    <x v="0"/>
    <x v="13"/>
    <s v="High"/>
    <n v="328"/>
    <x v="0"/>
    <x v="27"/>
    <d v="1997-09-08T00:00:00"/>
    <n v="7"/>
  </r>
  <r>
    <n v="4852"/>
    <n v="596"/>
    <s v="Sophie"/>
    <s v="seth275@ymail.com"/>
    <x v="0"/>
    <s v="24TH ST / MISSION ST"/>
    <n v="9745073612"/>
    <n v="596"/>
    <d v="2014-12-30T00:00:00"/>
    <d v="2031-06-10T00:00:00"/>
    <x v="14"/>
    <n v="242"/>
    <n v="4852"/>
    <x v="1"/>
    <x v="0"/>
    <s v="Regular"/>
    <n v="959"/>
    <n v="1253"/>
    <s v="600 Block of FRANCISCO ST"/>
    <s v="FELL ST / MASONIC AV"/>
    <s v="Heavy"/>
    <n v="0.76536312849162014"/>
    <n v="100"/>
    <n v="242"/>
    <n v="242"/>
    <n v="1"/>
    <x v="28"/>
    <x v="28"/>
    <x v="7"/>
    <s v="1600 Block of FILLMORE ST"/>
    <s v="NJ"/>
    <n v="5847136625"/>
    <s v="314d761e-66f3-11ea-b155-7077813058ce"/>
    <n v="4852"/>
    <n v="242"/>
    <n v="48315"/>
    <x v="1"/>
    <x v="0"/>
    <x v="3"/>
    <s v="Medium"/>
    <n v="242"/>
    <x v="1"/>
    <x v="28"/>
    <m/>
    <s v="N/A"/>
  </r>
  <r>
    <n v="8106"/>
    <n v="245"/>
    <s v="Matthew"/>
    <s v="maria344@yahoo.com"/>
    <x v="1"/>
    <s v="600 Block of JOHNMUIR DR"/>
    <n v="4218762280"/>
    <n v="245"/>
    <d v="1995-01-03T00:00:00"/>
    <d v="2000-09-14T00:00:00"/>
    <x v="9"/>
    <n v="421"/>
    <n v="8106"/>
    <x v="10"/>
    <x v="1"/>
    <s v="Regular"/>
    <n v="147"/>
    <n v="535"/>
    <s v="800 Block of BRYANT ST"/>
    <s v="900 Block of RANDOLPH ST"/>
    <s v="Light"/>
    <n v="0.27476635514018694"/>
    <n v="405"/>
    <n v="421"/>
    <n v="421"/>
    <n v="1"/>
    <x v="29"/>
    <x v="29"/>
    <x v="14"/>
    <s v="3400 Block of CESAR CHAVEZ ST"/>
    <s v="OK"/>
    <n v="4048218701"/>
    <s v="314eae64-66f3-11ea-b08f-7077813058ce"/>
    <n v="8106"/>
    <n v="421"/>
    <n v="83002"/>
    <x v="0"/>
    <x v="0"/>
    <x v="14"/>
    <s v="High"/>
    <n v="421"/>
    <x v="0"/>
    <x v="29"/>
    <d v="1999-03-05T00:00:00"/>
    <n v="0"/>
  </r>
  <r>
    <n v="2478"/>
    <n v="671"/>
    <s v="Adonis"/>
    <s v="elliana123@hotmail.com"/>
    <x v="0"/>
    <s v="3300 Block of CESAR CHAVEZ ST"/>
    <n v="3513023435"/>
    <n v="671"/>
    <d v="2003-06-03T00:00:00"/>
    <d v="2009-11-02T00:00:00"/>
    <x v="8"/>
    <n v="905"/>
    <n v="2478"/>
    <x v="2"/>
    <x v="0"/>
    <s v="Express"/>
    <n v="799"/>
    <n v="1425"/>
    <s v="1700 Block of 25TH ST"/>
    <s v="1300 Block of BROADWAY ST"/>
    <s v="Heavy"/>
    <n v="0.56070175438596492"/>
    <n v="31"/>
    <n v="905"/>
    <n v="905"/>
    <n v="1"/>
    <x v="30"/>
    <x v="30"/>
    <x v="17"/>
    <s v="COLUMBUS AV / LOMBARD ST"/>
    <s v="LA"/>
    <n v="9741124956"/>
    <s v="316c441e-66f3-11ea-89de-7077813058ce"/>
    <n v="2478"/>
    <n v="905"/>
    <n v="77649"/>
    <x v="0"/>
    <x v="0"/>
    <x v="15"/>
    <s v="High"/>
    <n v="905"/>
    <x v="0"/>
    <x v="30"/>
    <d v="1983-09-30T00:00:00"/>
    <n v="5"/>
  </r>
  <r>
    <n v="9377"/>
    <n v="48"/>
    <s v="Elena"/>
    <s v="bryce621@google.co.in"/>
    <x v="0"/>
    <s v="3100 Block of 20TH AV"/>
    <n v="8017236646"/>
    <n v="48"/>
    <d v="2003-06-11T00:00:00"/>
    <d v="2010-03-16T00:00:00"/>
    <x v="8"/>
    <n v="384"/>
    <n v="9377"/>
    <x v="2"/>
    <x v="0"/>
    <s v="Regular"/>
    <n v="590"/>
    <n v="1033"/>
    <s v="ELLIS ST / LAGUNA ST"/>
    <s v="0 Block of HYDE ST"/>
    <s v="Heavy"/>
    <n v="0.57115198451113258"/>
    <n v="326"/>
    <n v="384"/>
    <n v="384"/>
    <n v="1"/>
    <x v="31"/>
    <x v="14"/>
    <x v="18"/>
    <s v="900 Block of MARKET ST"/>
    <s v="NY"/>
    <n v="2898450180"/>
    <s v="315034c6-66f3-11ea-a2bf-7077813058ce"/>
    <n v="9377"/>
    <n v="384"/>
    <n v="19386"/>
    <x v="1"/>
    <x v="1"/>
    <x v="3"/>
    <s v="Low"/>
    <n v="384"/>
    <x v="1"/>
    <x v="31"/>
    <m/>
    <s v="N/A"/>
  </r>
  <r>
    <n v="5387"/>
    <n v="457"/>
    <s v="Brady"/>
    <s v="ramona218@gmail.com"/>
    <x v="1"/>
    <s v="1300 Block of COLUMBUS AV"/>
    <n v="5712616501"/>
    <n v="457"/>
    <d v="1974-06-06T00:00:00"/>
    <d v="1976-10-09T00:00:00"/>
    <x v="4"/>
    <n v="286"/>
    <n v="5387"/>
    <x v="5"/>
    <x v="0"/>
    <s v="Regular"/>
    <n v="193"/>
    <n v="817"/>
    <s v="100 Block of STEUART ST"/>
    <s v="900 Block of VALENCIA ST"/>
    <s v="Light"/>
    <n v="0.23623011015911874"/>
    <n v="95"/>
    <n v="286"/>
    <n v="286"/>
    <n v="1"/>
    <x v="32"/>
    <x v="31"/>
    <x v="10"/>
    <s v="POLK ST / PINE ST"/>
    <s v="OH"/>
    <n v="1977102732"/>
    <s v="31511efa-66f3-11ea-bc4c-7077813058ce"/>
    <n v="5387"/>
    <n v="286"/>
    <n v="39432"/>
    <x v="0"/>
    <x v="1"/>
    <x v="16"/>
    <s v="Medium"/>
    <n v="286"/>
    <x v="0"/>
    <x v="32"/>
    <d v="2005-09-15T00:00:00"/>
    <n v="3"/>
  </r>
  <r>
    <n v="3569"/>
    <n v="896"/>
    <s v="Mavis"/>
    <s v="jennifer84@gmail.com"/>
    <x v="1"/>
    <s v="700 Block of CABRILLO ST"/>
    <n v="6104073082"/>
    <n v="896"/>
    <d v="2016-11-01T00:00:00"/>
    <d v="2021-07-18T00:00:00"/>
    <x v="10"/>
    <n v="749"/>
    <n v="3569"/>
    <x v="10"/>
    <x v="1"/>
    <s v="Express"/>
    <n v="262"/>
    <n v="875"/>
    <s v="0 Block of PAYSON ST"/>
    <s v="0 Block of POWELL ST"/>
    <s v="Light"/>
    <n v="0.29942857142857143"/>
    <n v="33"/>
    <n v="749"/>
    <n v="749"/>
    <n v="1"/>
    <x v="33"/>
    <x v="32"/>
    <x v="19"/>
    <s v="FELL ST / STEINER ST"/>
    <s v="MA"/>
    <n v="6522949251"/>
    <s v="31cd8fca-66f3-11ea-97a4-7077813058ce"/>
    <n v="3569"/>
    <n v="749"/>
    <n v="3119"/>
    <x v="0"/>
    <x v="0"/>
    <x v="17"/>
    <s v="Low"/>
    <n v="749"/>
    <x v="0"/>
    <x v="33"/>
    <d v="2014-07-02T00:00:00"/>
    <n v="2"/>
  </r>
  <r>
    <n v="6513"/>
    <n v="944"/>
    <s v="Sapphire"/>
    <s v="adrienne107@gmail.com"/>
    <x v="1"/>
    <s v="LARKIN ST / POST ST"/>
    <n v="7065731530"/>
    <n v="944"/>
    <d v="1994-09-13T00:00:00"/>
    <d v="2007-04-20T00:00:00"/>
    <x v="1"/>
    <n v="892"/>
    <n v="6513"/>
    <x v="2"/>
    <x v="0"/>
    <s v="Regular"/>
    <n v="879"/>
    <n v="1037"/>
    <s v="700 Block of FOLSOM ST"/>
    <s v="300 Block of ARBALLO DR"/>
    <s v="Heavy"/>
    <n v="0.84763741562198647"/>
    <n v="600"/>
    <n v="892"/>
    <n v="892"/>
    <n v="1"/>
    <x v="34"/>
    <x v="33"/>
    <x v="20"/>
    <s v="6TH ST / MARKET ST"/>
    <s v="NM"/>
    <n v="1551452510"/>
    <s v="3151e23a-66f3-11ea-9b38-7077813058ce"/>
    <n v="6513"/>
    <n v="892"/>
    <n v="1421"/>
    <x v="0"/>
    <x v="1"/>
    <x v="18"/>
    <s v="Low"/>
    <n v="892"/>
    <x v="0"/>
    <x v="34"/>
    <d v="2019-12-12T00:00:00"/>
    <n v="0"/>
  </r>
  <r>
    <n v="6404"/>
    <n v="10"/>
    <s v="Philip"/>
    <s v="gene977@ymail.co.in"/>
    <x v="0"/>
    <s v="0 Block of 7TH ST"/>
    <n v="4771182901"/>
    <n v="10"/>
    <d v="1995-01-03T00:00:00"/>
    <d v="2000-10-03T00:00:00"/>
    <x v="9"/>
    <n v="12"/>
    <n v="6404"/>
    <x v="1"/>
    <x v="0"/>
    <s v="Regular"/>
    <n v="360"/>
    <n v="565"/>
    <s v="1800 Block of 8TH AV"/>
    <s v="JONES ST / GOLDEN GATE AV"/>
    <s v="Light"/>
    <n v="0.63716814159292035"/>
    <n v="256"/>
    <n v="12"/>
    <n v="12"/>
    <n v="1"/>
    <x v="35"/>
    <x v="34"/>
    <x v="20"/>
    <s v="1900 Block of LOMBARD ST"/>
    <s v="ME"/>
    <n v="2513725051"/>
    <s v="3170141c-66f3-11ea-97a3-7077813058ce"/>
    <n v="6404"/>
    <n v="12"/>
    <n v="35525"/>
    <x v="1"/>
    <x v="1"/>
    <x v="3"/>
    <s v="Medium"/>
    <n v="12"/>
    <x v="1"/>
    <x v="35"/>
    <m/>
    <s v="N/A"/>
  </r>
  <r>
    <n v="8893"/>
    <n v="847"/>
    <s v="Magdalene"/>
    <s v="yessenia134@yahoo.com"/>
    <x v="1"/>
    <s v="400 Block of 39TH AV"/>
    <n v="6491626668"/>
    <n v="847"/>
    <d v="1992-05-28T00:00:00"/>
    <d v="2001-01-22T00:00:00"/>
    <x v="16"/>
    <n v="481"/>
    <n v="8893"/>
    <x v="1"/>
    <x v="1"/>
    <s v="Regular"/>
    <n v="319"/>
    <n v="770"/>
    <s v="800 Block of MARKET ST"/>
    <s v="0 Block of GORDON ST"/>
    <s v="Light"/>
    <n v="0.41428571428571431"/>
    <n v="515"/>
    <n v="481"/>
    <n v="481"/>
    <n v="1"/>
    <x v="36"/>
    <x v="35"/>
    <x v="21"/>
    <s v="1600 Block of FOLSOM ST"/>
    <s v="MO"/>
    <n v="6808482203"/>
    <s v="31534188-66f3-11ea-8acd-7077813058ce"/>
    <n v="8893"/>
    <n v="481"/>
    <n v="52318"/>
    <x v="1"/>
    <x v="0"/>
    <x v="3"/>
    <s v="Medium"/>
    <n v="481"/>
    <x v="1"/>
    <x v="36"/>
    <m/>
    <s v="N/A"/>
  </r>
  <r>
    <n v="1897"/>
    <n v="504"/>
    <s v="Norma"/>
    <s v="ryan368@ymail.com"/>
    <x v="2"/>
    <s v="300 Block of CAPISTRANO AV"/>
    <n v="8023324199"/>
    <n v="504"/>
    <d v="1979-11-16T00:00:00"/>
    <d v="1988-11-14T00:00:00"/>
    <x v="16"/>
    <n v="155"/>
    <n v="1897"/>
    <x v="9"/>
    <x v="0"/>
    <s v="Express"/>
    <n v="52"/>
    <n v="293"/>
    <s v="800 Block of BRYANT ST"/>
    <s v="600 Block of VALENCIA ST"/>
    <s v="Light"/>
    <n v="0.17747440273037543"/>
    <n v="876"/>
    <n v="155"/>
    <n v="155"/>
    <n v="1"/>
    <x v="37"/>
    <x v="36"/>
    <x v="4"/>
    <s v="600 Block of INDIANA ST"/>
    <s v="NY"/>
    <n v="6818183906"/>
    <s v="3153ddb4-66f3-11ea-a4d6-7077813058ce"/>
    <n v="1897"/>
    <n v="155"/>
    <n v="7389"/>
    <x v="1"/>
    <x v="0"/>
    <x v="3"/>
    <s v="Low"/>
    <n v="155"/>
    <x v="1"/>
    <x v="37"/>
    <m/>
    <s v="N/A"/>
  </r>
  <r>
    <n v="8103"/>
    <n v="597"/>
    <s v="Catherine"/>
    <s v="kaitlyn744@yahoo.com"/>
    <x v="1"/>
    <s v="3500 Block of 26TH ST"/>
    <n v="2065509695"/>
    <n v="597"/>
    <d v="1979-08-05T00:00:00"/>
    <d v="1990-11-20T00:00:00"/>
    <x v="17"/>
    <n v="346"/>
    <n v="8103"/>
    <x v="8"/>
    <x v="1"/>
    <s v="Express"/>
    <n v="182"/>
    <n v="850"/>
    <s v="BLAKE ST / GEARY BL"/>
    <s v="BROADWAY ST / COLUMBUS AV"/>
    <s v="Light"/>
    <n v="0.21411764705882352"/>
    <n v="47"/>
    <n v="346"/>
    <n v="346"/>
    <n v="1"/>
    <x v="38"/>
    <x v="37"/>
    <x v="2"/>
    <s v="800 Block of MARKET ST"/>
    <s v="MS"/>
    <n v="6223189308"/>
    <s v="31673bc8-66f3-11ea-803a-7077813058ce"/>
    <n v="8103"/>
    <n v="346"/>
    <n v="23003"/>
    <x v="0"/>
    <x v="0"/>
    <x v="19"/>
    <s v="Low"/>
    <n v="346"/>
    <x v="0"/>
    <x v="38"/>
    <d v="2007-07-12T00:00:00"/>
    <n v="1"/>
  </r>
  <r>
    <n v="390"/>
    <n v="115"/>
    <s v="Destiny"/>
    <s v="harriette113@ymail.co.in"/>
    <x v="1"/>
    <s v="400 Block of POWELL ST"/>
    <n v="6958292565"/>
    <n v="115"/>
    <d v="2010-06-16T00:00:00"/>
    <d v="2012-10-01T00:00:00"/>
    <x v="4"/>
    <n v="771"/>
    <n v="390"/>
    <x v="5"/>
    <x v="0"/>
    <s v="Regular"/>
    <n v="702"/>
    <n v="1414"/>
    <s v="SHOTWELL ST / 17TH ST"/>
    <s v="EDDY ST / HYDE ST"/>
    <s v="Heavy"/>
    <n v="0.49646393210749645"/>
    <n v="691"/>
    <n v="771"/>
    <n v="771"/>
    <n v="1"/>
    <x v="39"/>
    <x v="0"/>
    <x v="9"/>
    <s v="1100 Block of GUERRERO ST"/>
    <s v="RI"/>
    <n v="1052447026"/>
    <s v="3154c800-66f3-11ea-8721-7077813058ce"/>
    <n v="390"/>
    <n v="771"/>
    <n v="86040"/>
    <x v="0"/>
    <x v="1"/>
    <x v="12"/>
    <s v="High"/>
    <n v="771"/>
    <x v="0"/>
    <x v="39"/>
    <d v="2013-11-15T00:00:00"/>
    <n v="6"/>
  </r>
  <r>
    <n v="3633"/>
    <n v="740"/>
    <s v="Glory"/>
    <s v="jana467@gmail.com"/>
    <x v="0"/>
    <s v="HARRIET ST / HOWARD ST"/>
    <n v="3794685776"/>
    <n v="740"/>
    <d v="1971-09-13T00:00:00"/>
    <d v="1973-06-25T00:00:00"/>
    <x v="18"/>
    <n v="945"/>
    <n v="3633"/>
    <x v="0"/>
    <x v="0"/>
    <s v="Express"/>
    <n v="299"/>
    <n v="524"/>
    <s v="1500 Block of BAKER ST"/>
    <s v="LIPPARD AV / BOSWORTH ST"/>
    <s v="Light"/>
    <n v="0.57061068702290074"/>
    <n v="605"/>
    <n v="945"/>
    <n v="945"/>
    <n v="1"/>
    <x v="40"/>
    <x v="38"/>
    <x v="17"/>
    <s v="500 Block of CARTER ST"/>
    <s v="OR"/>
    <n v="1926409080"/>
    <s v="3155d94c-66f3-11ea-b116-7077813058ce"/>
    <n v="3633"/>
    <n v="945"/>
    <n v="56148"/>
    <x v="0"/>
    <x v="1"/>
    <x v="20"/>
    <s v="Medium"/>
    <n v="945"/>
    <x v="0"/>
    <x v="40"/>
    <d v="2001-08-10T00:00:00"/>
    <n v="3"/>
  </r>
  <r>
    <n v="3782"/>
    <n v="146"/>
    <s v="Naisha"/>
    <s v="lawrence813@gmail.com"/>
    <x v="1"/>
    <s v="MISSION ST / 9TH ST"/>
    <n v="8089653286"/>
    <n v="146"/>
    <d v="2000-03-28T00:00:00"/>
    <d v="2006-10-12T00:00:00"/>
    <x v="8"/>
    <n v="595"/>
    <n v="3782"/>
    <x v="7"/>
    <x v="1"/>
    <s v="Regular"/>
    <n v="879"/>
    <n v="1040"/>
    <s v="37TH AV / RIVERA ST"/>
    <s v="1200 Block of 36TH AV"/>
    <s v="Heavy"/>
    <n v="0.84519230769230769"/>
    <n v="48"/>
    <n v="595"/>
    <n v="595"/>
    <n v="1"/>
    <x v="41"/>
    <x v="39"/>
    <x v="15"/>
    <s v="100 Block of APTOS AV"/>
    <s v="CO"/>
    <n v="3072705157"/>
    <s v="3177db2e-66f3-11ea-99fe-7077813058ce"/>
    <n v="3782"/>
    <n v="595"/>
    <n v="69479"/>
    <x v="1"/>
    <x v="0"/>
    <x v="3"/>
    <s v="High"/>
    <n v="595"/>
    <x v="1"/>
    <x v="41"/>
    <m/>
    <s v="N/A"/>
  </r>
  <r>
    <n v="7828"/>
    <n v="884"/>
    <s v="Latasha"/>
    <s v="frances207@ymail.co.in"/>
    <x v="0"/>
    <s v="1500 Block of TURK ST"/>
    <n v="1973040699"/>
    <n v="884"/>
    <d v="1995-07-02T00:00:00"/>
    <d v="2013-09-05T00:00:00"/>
    <x v="3"/>
    <n v="719"/>
    <n v="7828"/>
    <x v="3"/>
    <x v="0"/>
    <s v="Regular"/>
    <n v="930"/>
    <n v="1183"/>
    <s v="100 Block of BERRY ST"/>
    <s v="KERN ST / DIAMOND ST"/>
    <s v="Heavy"/>
    <n v="0.78613693998309386"/>
    <n v="864"/>
    <n v="719"/>
    <n v="719"/>
    <n v="1"/>
    <x v="42"/>
    <x v="40"/>
    <x v="19"/>
    <s v="0 Block of WHITFIELD CT"/>
    <s v="HI"/>
    <n v="7332778584"/>
    <s v="31575fac-66f3-11ea-8d99-7077813058ce"/>
    <n v="7828"/>
    <n v="719"/>
    <n v="894"/>
    <x v="0"/>
    <x v="0"/>
    <x v="5"/>
    <s v="Low"/>
    <n v="719"/>
    <x v="0"/>
    <x v="42"/>
    <d v="2006-07-17T00:00:00"/>
    <n v="5"/>
  </r>
  <r>
    <n v="2241"/>
    <n v="446"/>
    <s v="Clay"/>
    <s v="tiffani841@google.co.in"/>
    <x v="0"/>
    <s v="200 Block of SILVER AV"/>
    <n v="4120733093"/>
    <n v="446"/>
    <d v="1998-01-11T00:00:00"/>
    <d v="2016-07-06T00:00:00"/>
    <x v="3"/>
    <n v="493"/>
    <n v="2241"/>
    <x v="4"/>
    <x v="0"/>
    <s v="Regular"/>
    <n v="314"/>
    <n v="566"/>
    <s v="700 Block of HOWARD ST"/>
    <s v="HARRISON ST / 3RD ST"/>
    <s v="Light"/>
    <n v="0.55477031802120136"/>
    <n v="886"/>
    <n v="493"/>
    <n v="493"/>
    <n v="1"/>
    <x v="43"/>
    <x v="41"/>
    <x v="2"/>
    <s v="8TH ST / MARKET ST"/>
    <s v="MO"/>
    <n v="1374706667"/>
    <s v="315897f8-66f3-11ea-ad46-7077813058ce"/>
    <n v="2241"/>
    <n v="493"/>
    <n v="35634"/>
    <x v="1"/>
    <x v="1"/>
    <x v="3"/>
    <s v="Medium"/>
    <n v="493"/>
    <x v="1"/>
    <x v="43"/>
    <m/>
    <s v="N/A"/>
  </r>
  <r>
    <n v="6759"/>
    <n v="310"/>
    <s v="Julianna"/>
    <s v="bridgett374@yahoo.com"/>
    <x v="0"/>
    <s v="800 Block of NORTHPOINT ST"/>
    <n v="2604037592"/>
    <n v="310"/>
    <d v="1972-04-24T00:00:00"/>
    <d v="1982-03-12T00:00:00"/>
    <x v="11"/>
    <n v="20"/>
    <n v="6759"/>
    <x v="1"/>
    <x v="0"/>
    <s v="Regular"/>
    <n v="630"/>
    <n v="1062"/>
    <s v="1600 Block of 39TH AV"/>
    <s v="PARNASSUS AV / CLAYTON ST"/>
    <s v="Heavy"/>
    <n v="0.59322033898305082"/>
    <n v="959"/>
    <n v="20"/>
    <n v="20"/>
    <n v="1"/>
    <x v="44"/>
    <x v="42"/>
    <x v="11"/>
    <s v="100 Block of OFARRELL ST"/>
    <s v="MS"/>
    <n v="1171287473"/>
    <s v="31b0e428-66f3-11ea-8884-7077813058ce"/>
    <n v="6759"/>
    <n v="20"/>
    <n v="48873"/>
    <x v="1"/>
    <x v="0"/>
    <x v="3"/>
    <s v="Medium"/>
    <n v="20"/>
    <x v="1"/>
    <x v="44"/>
    <m/>
    <s v="N/A"/>
  </r>
  <r>
    <n v="896"/>
    <n v="74"/>
    <s v="Frances"/>
    <s v="cecile32@hotmail.com"/>
    <x v="0"/>
    <s v="800 Block of BRYANT ST"/>
    <n v="5785102250"/>
    <n v="74"/>
    <d v="1982-09-06T00:00:00"/>
    <d v="2001-08-11T00:00:00"/>
    <x v="3"/>
    <n v="998"/>
    <n v="896"/>
    <x v="9"/>
    <x v="1"/>
    <s v="Express"/>
    <n v="109"/>
    <n v="961"/>
    <s v="0 Block of LEE AV"/>
    <s v="0 Block of FALLON PL"/>
    <s v="Light"/>
    <n v="0.11342351716961499"/>
    <n v="365"/>
    <n v="998"/>
    <n v="998"/>
    <n v="1"/>
    <x v="45"/>
    <x v="43"/>
    <x v="20"/>
    <s v="400 Block of ELLIS ST"/>
    <s v="CO"/>
    <n v="2176301525"/>
    <s v="3159d04c-66f3-11ea-95df-7077813058ce"/>
    <n v="896"/>
    <n v="998"/>
    <n v="28701"/>
    <x v="0"/>
    <x v="0"/>
    <x v="12"/>
    <s v="Low"/>
    <n v="998"/>
    <x v="0"/>
    <x v="45"/>
    <d v="2013-11-15T00:00:00"/>
    <s v="N/A"/>
  </r>
  <r>
    <n v="6361"/>
    <n v="636"/>
    <s v="Dinah"/>
    <s v="bryce393@ymail.com"/>
    <x v="0"/>
    <s v="2100 Block of LOMBARD ST"/>
    <n v="9235867886"/>
    <n v="636"/>
    <d v="1999-05-09T00:00:00"/>
    <d v="2005-06-01T00:00:00"/>
    <x v="8"/>
    <n v="968"/>
    <n v="6361"/>
    <x v="6"/>
    <x v="0"/>
    <s v="Regular"/>
    <n v="24"/>
    <n v="54"/>
    <s v="STOCKTON ST / BROADWAY ST"/>
    <s v="900 Block of GEARY ST"/>
    <s v="Light"/>
    <n v="0.44444444444444442"/>
    <n v="946"/>
    <n v="968"/>
    <n v="968"/>
    <n v="1"/>
    <x v="46"/>
    <x v="14"/>
    <x v="22"/>
    <s v="TAYLOR ST / EDDY ST"/>
    <s v="NH"/>
    <n v="1590827102"/>
    <s v="315aba8a-66f3-11ea-9db6-7077813058ce"/>
    <n v="6361"/>
    <n v="968"/>
    <n v="90380"/>
    <x v="0"/>
    <x v="0"/>
    <x v="21"/>
    <s v="High"/>
    <n v="968"/>
    <x v="0"/>
    <x v="46"/>
    <d v="1993-08-02T00:00:00"/>
    <n v="6"/>
  </r>
  <r>
    <n v="6713"/>
    <n v="37"/>
    <s v="Merna"/>
    <s v="earle203@google.co.in"/>
    <x v="1"/>
    <s v="GOLDEN GATE AV / VANNESS AV"/>
    <n v="7134849334"/>
    <n v="37"/>
    <d v="2004-09-17T00:00:00"/>
    <d v="2024-06-03T00:00:00"/>
    <x v="2"/>
    <n v="738"/>
    <n v="6713"/>
    <x v="5"/>
    <x v="0"/>
    <s v="Express"/>
    <n v="545"/>
    <n v="1044"/>
    <s v="LAKE MERCED BL / BROTHERHOOD WAY"/>
    <s v="HARRISON ST / THE EMBARCADEROSOUTH ST"/>
    <s v="Heavy"/>
    <n v="0.52203065134099613"/>
    <n v="152"/>
    <n v="738"/>
    <n v="738"/>
    <n v="1"/>
    <x v="47"/>
    <x v="44"/>
    <x v="21"/>
    <s v="1200 Block of WAWONA ST"/>
    <s v="NY"/>
    <n v="1705805447"/>
    <s v="315b7db4-66f3-11ea-ae41-7077813058ce"/>
    <n v="6713"/>
    <n v="738"/>
    <n v="21813"/>
    <x v="1"/>
    <x v="1"/>
    <x v="3"/>
    <s v="Low"/>
    <n v="738"/>
    <x v="1"/>
    <x v="47"/>
    <m/>
    <s v="N/A"/>
  </r>
  <r>
    <n v="4283"/>
    <n v="804"/>
    <s v="Louise"/>
    <s v="danita716@ymail.com"/>
    <x v="2"/>
    <s v="800 Block of BRYANT ST"/>
    <n v="4751700379"/>
    <n v="804"/>
    <d v="1997-08-24T00:00:00"/>
    <d v="2010-07-07T00:00:00"/>
    <x v="1"/>
    <n v="912"/>
    <n v="4283"/>
    <x v="7"/>
    <x v="1"/>
    <s v="Regular"/>
    <n v="505"/>
    <n v="1082"/>
    <s v="GEARY ST / POLK ST"/>
    <s v="1600 Block of LASALLE AV"/>
    <s v="Heavy"/>
    <n v="0.46672828096118302"/>
    <n v="789"/>
    <n v="912"/>
    <n v="912"/>
    <n v="1"/>
    <x v="48"/>
    <x v="45"/>
    <x v="5"/>
    <s v="500 Block of BROADWAY ST"/>
    <s v="UT"/>
    <n v="7412005788"/>
    <s v="315c67f4-66f3-11ea-bcd7-7077813058ce"/>
    <n v="4283"/>
    <n v="912"/>
    <n v="36312"/>
    <x v="1"/>
    <x v="0"/>
    <x v="3"/>
    <s v="Medium"/>
    <n v="912"/>
    <x v="1"/>
    <x v="48"/>
    <m/>
    <s v="N/A"/>
  </r>
  <r>
    <n v="9486"/>
    <n v="694"/>
    <s v="Kaitlyn"/>
    <s v="raeleigh114@gmail.com"/>
    <x v="2"/>
    <s v="POWELL ST / MARKET ST"/>
    <n v="9430559862"/>
    <n v="694"/>
    <d v="2003-06-03T00:00:00"/>
    <d v="2014-05-08T00:00:00"/>
    <x v="15"/>
    <n v="782"/>
    <n v="9486"/>
    <x v="5"/>
    <x v="1"/>
    <s v="Regular"/>
    <n v="182"/>
    <n v="871"/>
    <s v="1400 Block of DOUGLASS ST"/>
    <s v="48TH AV / JUDAH ST"/>
    <s v="Light"/>
    <n v="0.20895522388059701"/>
    <n v="148"/>
    <n v="782"/>
    <n v="782"/>
    <n v="1"/>
    <x v="49"/>
    <x v="46"/>
    <x v="3"/>
    <s v="400 Block of CASTRO ST"/>
    <s v="OK"/>
    <n v="4924177596"/>
    <s v="315d041c-66f3-11ea-8af9-7077813058ce"/>
    <n v="9486"/>
    <n v="782"/>
    <n v="24856"/>
    <x v="0"/>
    <x v="0"/>
    <x v="22"/>
    <s v="Low"/>
    <n v="782"/>
    <x v="0"/>
    <x v="49"/>
    <d v="2002-10-20T00:00:00"/>
    <n v="1"/>
  </r>
  <r>
    <n v="4628"/>
    <n v="248"/>
    <s v="Darrel"/>
    <s v="gael721@hotmail.com"/>
    <x v="1"/>
    <s v="2300 Block of BUCHANAN ST"/>
    <n v="5946963380"/>
    <n v="248"/>
    <d v="2010-06-16T00:00:00"/>
    <d v="2020-05-12T00:00:00"/>
    <x v="11"/>
    <n v="357"/>
    <n v="4628"/>
    <x v="0"/>
    <x v="1"/>
    <s v="Express"/>
    <n v="777"/>
    <n v="1113"/>
    <s v="200 Block of KING ST"/>
    <s v="0 Block of FUENTE AV"/>
    <s v="Heavy"/>
    <n v="0.69811320754716977"/>
    <n v="69"/>
    <n v="357"/>
    <n v="357"/>
    <n v="1"/>
    <x v="50"/>
    <x v="47"/>
    <x v="0"/>
    <s v="26TH ST / TREAT AV"/>
    <s v="KY"/>
    <n v="5913610613"/>
    <s v="31d68f18-66f3-11ea-b8c4-7077813058ce"/>
    <n v="4628"/>
    <n v="357"/>
    <n v="88092"/>
    <x v="1"/>
    <x v="1"/>
    <x v="3"/>
    <s v="High"/>
    <n v="357"/>
    <x v="1"/>
    <x v="50"/>
    <m/>
    <s v="N/A"/>
  </r>
  <r>
    <n v="8927"/>
    <n v="576"/>
    <s v="Courtney"/>
    <s v="anastasia108@google.co.in"/>
    <x v="2"/>
    <s v="0 Block of SADOWA ST"/>
    <n v="1660494007"/>
    <n v="576"/>
    <d v="1976-01-04T00:00:00"/>
    <d v="1985-09-15T00:00:00"/>
    <x v="11"/>
    <n v="702"/>
    <n v="8927"/>
    <x v="4"/>
    <x v="1"/>
    <s v="Regular"/>
    <n v="111"/>
    <n v="617"/>
    <s v="HOLLOWAY AV / BRIGHTON AV"/>
    <s v="TAYLOR ST / GOLDEN GATE AV"/>
    <s v="Light"/>
    <n v="0.17990275526742303"/>
    <n v="982"/>
    <n v="702"/>
    <n v="702"/>
    <n v="1"/>
    <x v="51"/>
    <x v="48"/>
    <x v="16"/>
    <s v="JONES ST / PINE ST"/>
    <s v="MA"/>
    <n v="5862720266"/>
    <s v="315e3c68-66f3-11ea-8d08-7077813058ce"/>
    <n v="8927"/>
    <n v="702"/>
    <n v="74222"/>
    <x v="0"/>
    <x v="1"/>
    <x v="23"/>
    <s v="High"/>
    <n v="702"/>
    <x v="0"/>
    <x v="51"/>
    <d v="2004-11-20T00:00:00"/>
    <n v="4"/>
  </r>
  <r>
    <n v="1724"/>
    <n v="805"/>
    <s v="Caitlin"/>
    <s v="stanley922@ymail.co.in"/>
    <x v="0"/>
    <s v="2100 Block of 24TH AV"/>
    <n v="5023276687"/>
    <n v="805"/>
    <d v="1983-10-29T00:00:00"/>
    <d v="1987-08-30T00:00:00"/>
    <x v="0"/>
    <n v="25"/>
    <n v="1724"/>
    <x v="4"/>
    <x v="0"/>
    <s v="Express"/>
    <n v="431"/>
    <n v="702"/>
    <s v="4TH ST / HARRISON ST"/>
    <s v="600 Block of CLAY ST"/>
    <s v="Light"/>
    <n v="0.61396011396011396"/>
    <n v="180"/>
    <n v="25"/>
    <n v="25"/>
    <n v="1"/>
    <x v="52"/>
    <x v="49"/>
    <x v="11"/>
    <s v="SUTTER ST / LARKIN ST"/>
    <s v="WV"/>
    <n v="6076587686"/>
    <s v="31bd8c92-66f3-11ea-9011-7077813058ce"/>
    <n v="1724"/>
    <n v="25"/>
    <n v="37286"/>
    <x v="0"/>
    <x v="0"/>
    <x v="24"/>
    <s v="Medium"/>
    <n v="25"/>
    <x v="0"/>
    <x v="52"/>
    <d v="2004-05-17T00:00:00"/>
    <s v="N/A"/>
  </r>
  <r>
    <n v="249"/>
    <n v="754"/>
    <s v="Rayshawn"/>
    <s v="benita963@gmail.com"/>
    <x v="1"/>
    <s v="500 Block of GEARY ST"/>
    <n v="2979310129"/>
    <n v="754"/>
    <d v="2010-05-14T00:00:00"/>
    <d v="2027-11-18T00:00:00"/>
    <x v="5"/>
    <n v="284"/>
    <n v="249"/>
    <x v="9"/>
    <x v="1"/>
    <s v="Express"/>
    <n v="145"/>
    <n v="814"/>
    <s v="1800 Block of KIRKHAM ST"/>
    <s v="800 Block of BRYANT ST"/>
    <s v="Light"/>
    <n v="0.17813267813267813"/>
    <n v="249"/>
    <n v="284"/>
    <n v="284"/>
    <n v="1"/>
    <x v="53"/>
    <x v="50"/>
    <x v="8"/>
    <s v="1700 Block of GREENWICH ST"/>
    <s v="TX"/>
    <n v="6264685114"/>
    <s v="315f26ac-66f3-11ea-a883-7077813058ce"/>
    <n v="249"/>
    <n v="284"/>
    <n v="47260"/>
    <x v="0"/>
    <x v="0"/>
    <x v="25"/>
    <s v="Medium"/>
    <n v="284"/>
    <x v="0"/>
    <x v="53"/>
    <d v="1982-03-08T00:00:00"/>
    <n v="1"/>
  </r>
  <r>
    <n v="2308"/>
    <n v="898"/>
    <s v="Peter"/>
    <s v="anne714@gmail.com"/>
    <x v="0"/>
    <s v="DORLAND ST / GUERRERO ST"/>
    <n v="8175968796"/>
    <n v="898"/>
    <d v="1979-11-16T00:00:00"/>
    <d v="1983-06-05T00:00:00"/>
    <x v="0"/>
    <n v="636"/>
    <n v="2308"/>
    <x v="4"/>
    <x v="1"/>
    <s v="Regular"/>
    <n v="325"/>
    <n v="994"/>
    <s v="STOCKTON ST / POST ST"/>
    <s v="500 Block of MAGELLAN AV"/>
    <s v="Light"/>
    <n v="0.32696177062374243"/>
    <n v="82"/>
    <n v="636"/>
    <n v="636"/>
    <n v="1"/>
    <x v="54"/>
    <x v="51"/>
    <x v="18"/>
    <s v="1000 Block of POTRERO AV"/>
    <s v="IA"/>
    <n v="7381630742"/>
    <s v="31642f12-66f3-11ea-b553-7077813058ce"/>
    <n v="2308"/>
    <n v="636"/>
    <n v="13740"/>
    <x v="0"/>
    <x v="1"/>
    <x v="26"/>
    <s v="Low"/>
    <n v="636"/>
    <x v="0"/>
    <x v="54"/>
    <d v="2008-08-09T00:00:00"/>
    <n v="5"/>
  </r>
  <r>
    <n v="2620"/>
    <n v="547"/>
    <s v="Eddie"/>
    <s v="dianne471@ymail.com"/>
    <x v="1"/>
    <s v="0 Block of OFARRELL ST"/>
    <n v="1973879566"/>
    <n v="547"/>
    <d v="2006-08-19T00:00:00"/>
    <d v="2022-01-03T00:00:00"/>
    <x v="13"/>
    <n v="199"/>
    <n v="2620"/>
    <x v="5"/>
    <x v="0"/>
    <s v="Regular"/>
    <n v="829"/>
    <n v="1145"/>
    <s v="500 Block of TUNNEL AV"/>
    <s v="1600 Block of TURK ST"/>
    <s v="Heavy"/>
    <n v="0.72401746724890825"/>
    <n v="273"/>
    <n v="199"/>
    <n v="199"/>
    <n v="1"/>
    <x v="55"/>
    <x v="52"/>
    <x v="4"/>
    <s v="SCOTT ST / SACRAMENTO ST"/>
    <s v="NY"/>
    <n v="6650624462"/>
    <s v="315fe9e2-66f3-11ea-b80f-7077813058ce"/>
    <n v="2620"/>
    <n v="199"/>
    <n v="45432"/>
    <x v="1"/>
    <x v="1"/>
    <x v="3"/>
    <s v="Medium"/>
    <n v="199"/>
    <x v="1"/>
    <x v="55"/>
    <m/>
    <s v="N/A"/>
  </r>
  <r>
    <n v="1164"/>
    <n v="656"/>
    <s v="Maurice"/>
    <s v="andrea833@yahoo.co.in"/>
    <x v="0"/>
    <s v="2700 Block of FILBERT ST"/>
    <n v="7030699598"/>
    <n v="656"/>
    <d v="1983-06-12T00:00:00"/>
    <d v="2001-11-24T00:00:00"/>
    <x v="3"/>
    <n v="228"/>
    <n v="1164"/>
    <x v="5"/>
    <x v="0"/>
    <s v="Regular"/>
    <n v="269"/>
    <n v="902"/>
    <s v="800 Block of BRYANT ST"/>
    <s v="100 Block of SPEAR ST"/>
    <s v="Light"/>
    <n v="0.29822616407982261"/>
    <n v="172"/>
    <n v="228"/>
    <n v="228"/>
    <n v="1"/>
    <x v="56"/>
    <x v="53"/>
    <x v="7"/>
    <s v="1700 Block of BEACH ST"/>
    <s v="TX"/>
    <n v="7889923764"/>
    <s v="3160ad0c-66f3-11ea-961a-7077813058ce"/>
    <n v="1164"/>
    <n v="228"/>
    <n v="30192"/>
    <x v="0"/>
    <x v="1"/>
    <x v="27"/>
    <s v="Low"/>
    <n v="228"/>
    <x v="0"/>
    <x v="56"/>
    <d v="1994-04-09T00:00:00"/>
    <n v="0"/>
  </r>
  <r>
    <n v="4711"/>
    <n v="654"/>
    <s v="Taryn"/>
    <s v="raul112@outlook.com"/>
    <x v="0"/>
    <s v="700 Block of VALLEJO ST"/>
    <n v="2618164744"/>
    <n v="654"/>
    <d v="1998-05-12T00:00:00"/>
    <d v="2007-09-17T00:00:00"/>
    <x v="11"/>
    <n v="908"/>
    <n v="4711"/>
    <x v="9"/>
    <x v="1"/>
    <s v="Regular"/>
    <n v="660"/>
    <n v="1470"/>
    <s v="200 Block of CHENERY ST"/>
    <s v="2900 Block of DIAMOND ST"/>
    <s v="Heavy"/>
    <n v="0.44897959183673469"/>
    <n v="234"/>
    <n v="908"/>
    <n v="908"/>
    <n v="1"/>
    <x v="57"/>
    <x v="54"/>
    <x v="5"/>
    <s v="1400 Block of 47TH AV"/>
    <s v="CA"/>
    <n v="4666975381"/>
    <s v="31619754-66f3-11ea-911d-7077813058ce"/>
    <n v="4711"/>
    <n v="908"/>
    <n v="53868"/>
    <x v="1"/>
    <x v="0"/>
    <x v="3"/>
    <s v="Medium"/>
    <n v="908"/>
    <x v="1"/>
    <x v="57"/>
    <m/>
    <s v="N/A"/>
  </r>
  <r>
    <n v="1980"/>
    <n v="981"/>
    <s v="Dani"/>
    <s v="ryker409@gmail.com"/>
    <x v="1"/>
    <s v="1900 Block of PALOU AV"/>
    <n v="5833657416"/>
    <n v="981"/>
    <d v="1977-03-20T00:00:00"/>
    <d v="1995-03-26T00:00:00"/>
    <x v="3"/>
    <n v="723"/>
    <n v="1980"/>
    <x v="10"/>
    <x v="0"/>
    <s v="Express"/>
    <n v="490"/>
    <n v="762"/>
    <s v="SILLIMAN ST / BOWDOIN ST"/>
    <s v="200 Block of LEAVENWORTH ST"/>
    <s v="Light"/>
    <n v="0.64304461942257218"/>
    <n v="87"/>
    <n v="723"/>
    <n v="723"/>
    <n v="1"/>
    <x v="58"/>
    <x v="13"/>
    <x v="4"/>
    <s v="800 Block of BRYANT ST"/>
    <s v="CO"/>
    <n v="4444871583"/>
    <s v="318f305e-66f3-11ea-b203-7077813058ce"/>
    <n v="1980"/>
    <n v="723"/>
    <n v="426"/>
    <x v="1"/>
    <x v="1"/>
    <x v="3"/>
    <s v="Low"/>
    <n v="723"/>
    <x v="1"/>
    <x v="58"/>
    <m/>
    <s v="N/A"/>
  </r>
  <r>
    <n v="4053"/>
    <n v="646"/>
    <s v="Lazaro"/>
    <s v="raven727@yahoo.co.in"/>
    <x v="1"/>
    <s v="300 Block of FILLMORE ST"/>
    <n v="6736421797"/>
    <n v="646"/>
    <d v="2013-03-15T00:00:00"/>
    <d v="2024-06-05T00:00:00"/>
    <x v="17"/>
    <n v="594"/>
    <n v="4053"/>
    <x v="4"/>
    <x v="0"/>
    <s v="Regular"/>
    <n v="484"/>
    <n v="568"/>
    <s v="1000 Block of POTRERO AV"/>
    <s v="400 Block of ROLPH ST"/>
    <s v="Light"/>
    <n v="0.852112676056338"/>
    <n v="844"/>
    <n v="594"/>
    <n v="594"/>
    <n v="1"/>
    <x v="59"/>
    <x v="55"/>
    <x v="19"/>
    <s v="CASTRO ST / MARKET ST"/>
    <s v="AL"/>
    <n v="1860620006"/>
    <s v="3162337a-66f3-11ea-bf3c-7077813058ce"/>
    <n v="4053"/>
    <n v="594"/>
    <n v="9691"/>
    <x v="1"/>
    <x v="0"/>
    <x v="3"/>
    <s v="Low"/>
    <n v="594"/>
    <x v="1"/>
    <x v="59"/>
    <m/>
    <s v="N/A"/>
  </r>
  <r>
    <n v="4272"/>
    <n v="250"/>
    <s v="Muriel"/>
    <s v="rebecca74@yahoo.co.in"/>
    <x v="1"/>
    <s v="0 Block of MYRTLE ST"/>
    <n v="5071378297"/>
    <n v="250"/>
    <d v="2014-04-17T00:00:00"/>
    <d v="2022-06-30T00:00:00"/>
    <x v="16"/>
    <n v="542"/>
    <n v="4272"/>
    <x v="6"/>
    <x v="1"/>
    <s v="Regular"/>
    <n v="100"/>
    <n v="487"/>
    <s v="100 Block of HYDE ST"/>
    <s v="BANCROFT AV / KEITH ST"/>
    <s v="Light"/>
    <n v="0.20533880903490759"/>
    <n v="368"/>
    <n v="542"/>
    <n v="542"/>
    <n v="1"/>
    <x v="60"/>
    <x v="56"/>
    <x v="7"/>
    <s v="400 Block of SCOTT ST"/>
    <s v="TX"/>
    <n v="1015130737"/>
    <s v="3162cf9c-66f3-11ea-917a-7077813058ce"/>
    <n v="4272"/>
    <n v="542"/>
    <n v="39001"/>
    <x v="1"/>
    <x v="1"/>
    <x v="3"/>
    <s v="Medium"/>
    <n v="542"/>
    <x v="1"/>
    <x v="60"/>
    <m/>
    <s v="N/A"/>
  </r>
  <r>
    <n v="1275"/>
    <n v="953"/>
    <s v="Marion"/>
    <s v="cristina330@ymail.com"/>
    <x v="1"/>
    <s v="5TH ST / TOWNSEND ST"/>
    <n v="2792956542"/>
    <n v="953"/>
    <d v="2000-03-04T00:00:00"/>
    <d v="2016-01-28T00:00:00"/>
    <x v="13"/>
    <n v="30"/>
    <n v="1275"/>
    <x v="7"/>
    <x v="0"/>
    <s v="Regular"/>
    <n v="581"/>
    <n v="1422"/>
    <s v="CALIFORNIA ST / DAVIS ST"/>
    <s v="0 Block of STOCKTON ST"/>
    <s v="Heavy"/>
    <n v="0.40857946554149088"/>
    <n v="811"/>
    <n v="30"/>
    <n v="30"/>
    <n v="1"/>
    <x v="61"/>
    <x v="57"/>
    <x v="1"/>
    <s v="MISSION ST / FRANCIS ST"/>
    <s v="VA"/>
    <n v="3993420544"/>
    <s v="31cf3d24-66f3-11ea-8054-7077813058ce"/>
    <n v="1275"/>
    <n v="30"/>
    <n v="80796"/>
    <x v="0"/>
    <x v="1"/>
    <x v="28"/>
    <s v="High"/>
    <n v="30"/>
    <x v="0"/>
    <x v="61"/>
    <d v="2010-03-09T00:00:00"/>
    <n v="0"/>
  </r>
  <r>
    <n v="7005"/>
    <n v="81"/>
    <s v="Dejon"/>
    <s v="rosalind124@hotmail.com"/>
    <x v="1"/>
    <s v="300 Block of HOLLADAY AV"/>
    <n v="3907479910"/>
    <n v="81"/>
    <d v="1971-03-29T00:00:00"/>
    <d v="1983-03-28T00:00:00"/>
    <x v="17"/>
    <n v="586"/>
    <n v="7005"/>
    <x v="1"/>
    <x v="0"/>
    <s v="Express"/>
    <n v="711"/>
    <n v="1197"/>
    <s v="1100 Block of HUDSON AV"/>
    <s v="MYRTLE ST / LARKIN ST"/>
    <s v="Heavy"/>
    <n v="0.59398496240601506"/>
    <n v="372"/>
    <n v="586"/>
    <n v="586"/>
    <n v="1"/>
    <x v="62"/>
    <x v="58"/>
    <x v="1"/>
    <s v="MINNA ST / JULIA ST"/>
    <s v="MA"/>
    <n v="3355369287"/>
    <s v="31636bd2-66f3-11ea-aa21-7077813058ce"/>
    <n v="7005"/>
    <n v="586"/>
    <n v="70814"/>
    <x v="1"/>
    <x v="0"/>
    <x v="3"/>
    <s v="High"/>
    <n v="586"/>
    <x v="1"/>
    <x v="24"/>
    <m/>
    <s v="N/A"/>
  </r>
  <r>
    <n v="2257"/>
    <n v="503"/>
    <s v="Gabrielle"/>
    <s v="kim205@hotmail.com"/>
    <x v="1"/>
    <s v="FILLMORE ST / CALIFORNIA ST"/>
    <n v="2998991184"/>
    <n v="503"/>
    <d v="1998-08-06T00:00:00"/>
    <d v="2014-10-22T00:00:00"/>
    <x v="14"/>
    <n v="650"/>
    <n v="2257"/>
    <x v="6"/>
    <x v="1"/>
    <s v="Regular"/>
    <n v="868"/>
    <n v="1141"/>
    <s v="400 Block of GENEVA AV"/>
    <s v="POWELL ST / OFARRELL ST"/>
    <s v="Heavy"/>
    <n v="0.76073619631901845"/>
    <n v="88"/>
    <n v="650"/>
    <n v="650"/>
    <n v="1"/>
    <x v="63"/>
    <x v="59"/>
    <x v="17"/>
    <s v="100 Block of CEDAR ST"/>
    <s v="NY"/>
    <n v="8271644418"/>
    <s v="31796190-66f3-11ea-b0b6-7077813058ce"/>
    <n v="2257"/>
    <n v="650"/>
    <n v="10001"/>
    <x v="1"/>
    <x v="0"/>
    <x v="3"/>
    <s v="Low"/>
    <n v="650"/>
    <x v="1"/>
    <x v="62"/>
    <m/>
    <s v="N/A"/>
  </r>
  <r>
    <n v="5150"/>
    <n v="461"/>
    <s v="Todd"/>
    <s v="michael518@yahoo.com"/>
    <x v="2"/>
    <s v="23RD ST / DOUGLASS ST"/>
    <n v="2711085992"/>
    <n v="461"/>
    <d v="2017-07-10T00:00:00"/>
    <d v="2033-11-24T00:00:00"/>
    <x v="14"/>
    <n v="581"/>
    <n v="5150"/>
    <x v="10"/>
    <x v="0"/>
    <s v="Regular"/>
    <n v="209"/>
    <n v="933"/>
    <s v="LEAVENWORTH ST / TURK ST"/>
    <s v="1600 Block of 38TH AV"/>
    <s v="Light"/>
    <n v="0.22400857449088959"/>
    <n v="528"/>
    <n v="581"/>
    <n v="581"/>
    <n v="1"/>
    <x v="64"/>
    <x v="60"/>
    <x v="0"/>
    <s v="7TH ST / MARKET ST"/>
    <s v="TN"/>
    <n v="3343867513"/>
    <s v="3164f24c-66f3-11ea-bf87-7077813058ce"/>
    <n v="5150"/>
    <n v="581"/>
    <n v="33435"/>
    <x v="1"/>
    <x v="0"/>
    <x v="3"/>
    <s v="Medium"/>
    <n v="581"/>
    <x v="1"/>
    <x v="63"/>
    <m/>
    <s v="N/A"/>
  </r>
  <r>
    <n v="693"/>
    <n v="390"/>
    <s v="Stacy"/>
    <s v="danielle957@yahoo.co.in"/>
    <x v="0"/>
    <s v="5000 Block of 3RD ST"/>
    <n v="3457826852"/>
    <n v="390"/>
    <d v="2007-09-06T00:00:00"/>
    <d v="2021-12-25T00:00:00"/>
    <x v="12"/>
    <n v="336"/>
    <n v="693"/>
    <x v="1"/>
    <x v="1"/>
    <s v="Express"/>
    <n v="996"/>
    <n v="1168"/>
    <s v="800 Block of BRYANT ST"/>
    <s v="3300 Block of MISSION ST"/>
    <s v="Heavy"/>
    <n v="0.85273972602739723"/>
    <n v="143"/>
    <n v="336"/>
    <n v="336"/>
    <n v="1"/>
    <x v="65"/>
    <x v="61"/>
    <x v="14"/>
    <s v="100 Block of EUREKA ST"/>
    <s v="CT"/>
    <n v="1484052991"/>
    <s v="3165b562-66f3-11ea-83de-7077813058ce"/>
    <n v="693"/>
    <n v="336"/>
    <n v="73589"/>
    <x v="1"/>
    <x v="0"/>
    <x v="3"/>
    <s v="High"/>
    <n v="336"/>
    <x v="1"/>
    <x v="64"/>
    <m/>
    <s v="N/A"/>
  </r>
  <r>
    <n v="9598"/>
    <n v="988"/>
    <s v="Frank"/>
    <s v="heather632@hotmail.com"/>
    <x v="0"/>
    <s v="0 Block of 7TH ST"/>
    <n v="2858707837"/>
    <n v="988"/>
    <d v="1984-09-25T00:00:00"/>
    <d v="1986-07-17T00:00:00"/>
    <x v="18"/>
    <n v="504"/>
    <n v="9598"/>
    <x v="2"/>
    <x v="1"/>
    <s v="Regular"/>
    <n v="420"/>
    <n v="561"/>
    <s v="4200 Block of 26TH ST"/>
    <s v="0 Block of TURK ST"/>
    <s v="Light"/>
    <n v="0.74866310160427807"/>
    <n v="429"/>
    <n v="504"/>
    <n v="504"/>
    <n v="1"/>
    <x v="66"/>
    <x v="62"/>
    <x v="3"/>
    <s v="2000 Block of UNION ST"/>
    <s v="RI"/>
    <n v="5158272401"/>
    <s v="316678a4-66f3-11ea-b7d3-7077813058ce"/>
    <n v="9598"/>
    <n v="504"/>
    <n v="18598"/>
    <x v="0"/>
    <x v="1"/>
    <x v="29"/>
    <s v="Low"/>
    <n v="504"/>
    <x v="0"/>
    <x v="65"/>
    <d v="1982-10-15T00:00:00"/>
    <n v="3"/>
  </r>
  <r>
    <n v="6787"/>
    <n v="863"/>
    <s v="Genesis"/>
    <s v="ericka392@hotmail.com"/>
    <x v="2"/>
    <s v="GOLDEN GATE AV / FILLMORE ST"/>
    <n v="3282200761"/>
    <n v="863"/>
    <d v="2000-11-20T00:00:00"/>
    <d v="2008-12-13T00:00:00"/>
    <x v="16"/>
    <n v="109"/>
    <n v="6787"/>
    <x v="2"/>
    <x v="0"/>
    <s v="Express"/>
    <n v="715"/>
    <n v="1185"/>
    <s v="2000 Block of MISSION ST"/>
    <s v="500 Block of 39TH AV"/>
    <s v="Heavy"/>
    <n v="0.6033755274261603"/>
    <n v="92"/>
    <n v="109"/>
    <n v="109"/>
    <n v="1"/>
    <x v="67"/>
    <x v="63"/>
    <x v="23"/>
    <s v="1000 Block of MARKET ST"/>
    <s v="TX"/>
    <n v="4615496293"/>
    <s v="31a796d0-66f3-11ea-ae4e-7077813058ce"/>
    <n v="6787"/>
    <n v="109"/>
    <n v="13394"/>
    <x v="1"/>
    <x v="0"/>
    <x v="3"/>
    <s v="Low"/>
    <n v="109"/>
    <x v="1"/>
    <x v="66"/>
    <m/>
    <s v="N/A"/>
  </r>
  <r>
    <n v="8894"/>
    <n v="916"/>
    <s v="Daren"/>
    <s v="eileen529@google.co.in"/>
    <x v="2"/>
    <s v="0 Block of MAYNARD ST"/>
    <n v="4133664929"/>
    <n v="916"/>
    <d v="2009-05-31T00:00:00"/>
    <d v="2021-11-04T00:00:00"/>
    <x v="1"/>
    <n v="135"/>
    <n v="8894"/>
    <x v="1"/>
    <x v="0"/>
    <s v="Express"/>
    <n v="901"/>
    <n v="1393"/>
    <s v="WASHINGTON ST / DRUMM ST"/>
    <s v="1200 Block of PINE ST"/>
    <s v="Heavy"/>
    <n v="0.64680545585068194"/>
    <n v="790"/>
    <n v="135"/>
    <n v="135"/>
    <n v="1"/>
    <x v="68"/>
    <x v="64"/>
    <x v="22"/>
    <s v="SAN JOSE AV / GUERRERO ST"/>
    <s v="MA"/>
    <n v="1246424250"/>
    <s v="3167d7ee-66f3-11ea-a273-7077813058ce"/>
    <n v="8894"/>
    <n v="135"/>
    <n v="80901"/>
    <x v="1"/>
    <x v="0"/>
    <x v="3"/>
    <s v="High"/>
    <n v="135"/>
    <x v="1"/>
    <x v="67"/>
    <m/>
    <s v="N/A"/>
  </r>
  <r>
    <n v="9636"/>
    <n v="833"/>
    <s v="Brennan"/>
    <s v="rodney10@ymail.com"/>
    <x v="2"/>
    <s v="2000 Block of JERROLD AV"/>
    <n v="9030541371"/>
    <n v="833"/>
    <d v="1994-09-13T00:00:00"/>
    <d v="2010-04-29T00:00:00"/>
    <x v="13"/>
    <n v="32"/>
    <n v="9636"/>
    <x v="3"/>
    <x v="0"/>
    <s v="Express"/>
    <n v="478"/>
    <n v="705"/>
    <s v="1100 Block of OCEAN AV"/>
    <s v="900 Block of DEHARO ST"/>
    <s v="Light"/>
    <n v="0.6780141843971631"/>
    <n v="977"/>
    <n v="32"/>
    <n v="32"/>
    <n v="1"/>
    <x v="69"/>
    <x v="65"/>
    <x v="23"/>
    <s v="800 Block of MARKET ST"/>
    <s v="NC"/>
    <n v="2448301670"/>
    <s v="3174f566-66f3-11ea-98c3-7077813058ce"/>
    <n v="9636"/>
    <n v="32"/>
    <n v="42210"/>
    <x v="1"/>
    <x v="0"/>
    <x v="3"/>
    <s v="Medium"/>
    <n v="32"/>
    <x v="1"/>
    <x v="68"/>
    <m/>
    <s v="N/A"/>
  </r>
  <r>
    <n v="114"/>
    <n v="135"/>
    <s v="Tiffany"/>
    <s v="cheyenne213@outlook.com"/>
    <x v="0"/>
    <s v="MISSION ST / 17TH ST"/>
    <n v="5958159146"/>
    <n v="135"/>
    <d v="1982-12-13T00:00:00"/>
    <d v="1996-03-30T00:00:00"/>
    <x v="6"/>
    <n v="822"/>
    <n v="114"/>
    <x v="1"/>
    <x v="1"/>
    <s v="Regular"/>
    <n v="88"/>
    <n v="426"/>
    <s v="EXECUTIVEPARK BL / ALANA WY"/>
    <s v="900 Block of MISSION ST"/>
    <s v="Light"/>
    <n v="0.20657276995305165"/>
    <n v="427"/>
    <n v="822"/>
    <n v="822"/>
    <n v="1"/>
    <x v="70"/>
    <x v="66"/>
    <x v="4"/>
    <s v="100 Block of GIRARD ST"/>
    <s v="CA"/>
    <n v="4239981168"/>
    <s v="3168c236-66f3-11ea-ad73-7077813058ce"/>
    <n v="114"/>
    <n v="822"/>
    <n v="69113"/>
    <x v="0"/>
    <x v="1"/>
    <x v="30"/>
    <s v="High"/>
    <n v="822"/>
    <x v="0"/>
    <x v="69"/>
    <d v="1991-07-15T00:00:00"/>
    <n v="0"/>
  </r>
  <r>
    <n v="6546"/>
    <n v="262"/>
    <s v="Isidro"/>
    <s v="ely630@yahoo.com"/>
    <x v="2"/>
    <s v="300 Block of MARKET ST"/>
    <n v="1022633285"/>
    <n v="262"/>
    <d v="2010-05-01T00:00:00"/>
    <d v="2020-11-07T00:00:00"/>
    <x v="15"/>
    <n v="95"/>
    <n v="6546"/>
    <x v="5"/>
    <x v="0"/>
    <s v="Regular"/>
    <n v="660"/>
    <n v="1208"/>
    <s v="0 Block of BROOKDALE AV"/>
    <s v="1300 Block of EGBERT AV"/>
    <s v="Heavy"/>
    <n v="0.54635761589403975"/>
    <n v="906"/>
    <n v="95"/>
    <n v="95"/>
    <n v="1"/>
    <x v="71"/>
    <x v="67"/>
    <x v="17"/>
    <s v="0 Block of 6TH ST"/>
    <s v="KS"/>
    <n v="3882423236"/>
    <s v="3169fa82-66f3-11ea-a4aa-7077813058ce"/>
    <n v="6546"/>
    <n v="95"/>
    <n v="26060"/>
    <x v="1"/>
    <x v="1"/>
    <x v="3"/>
    <s v="Low"/>
    <n v="95"/>
    <x v="1"/>
    <x v="70"/>
    <m/>
    <s v="N/A"/>
  </r>
  <r>
    <n v="3571"/>
    <n v="844"/>
    <s v="Claude"/>
    <s v="irby513@hotmail.com"/>
    <x v="1"/>
    <s v="800 Block of CLEMENT ST"/>
    <n v="4283361474"/>
    <n v="844"/>
    <d v="1985-11-24T00:00:00"/>
    <d v="1987-09-04T00:00:00"/>
    <x v="18"/>
    <n v="597"/>
    <n v="3571"/>
    <x v="2"/>
    <x v="0"/>
    <s v="Regular"/>
    <n v="267"/>
    <n v="925"/>
    <s v="3600 Block of 22ND ST"/>
    <s v="200 Block of NAGLEE AV"/>
    <s v="Light"/>
    <n v="0.28864864864864864"/>
    <n v="750"/>
    <n v="597"/>
    <n v="597"/>
    <n v="1"/>
    <x v="72"/>
    <x v="68"/>
    <x v="20"/>
    <s v="0 Block of CRANE ST"/>
    <s v="AR"/>
    <n v="9166200177"/>
    <s v="316abe90-66f3-11ea-b19a-7077813058ce"/>
    <n v="3571"/>
    <n v="597"/>
    <n v="25677"/>
    <x v="1"/>
    <x v="0"/>
    <x v="3"/>
    <s v="Low"/>
    <n v="597"/>
    <x v="1"/>
    <x v="71"/>
    <m/>
    <s v="N/A"/>
  </r>
  <r>
    <n v="7316"/>
    <n v="169"/>
    <s v="Gaylon"/>
    <s v="genevieve714@hotmail.com"/>
    <x v="1"/>
    <s v="4100 Block of GEARY BL"/>
    <n v="2950413181"/>
    <n v="169"/>
    <d v="1976-07-30T00:00:00"/>
    <d v="1995-05-27T00:00:00"/>
    <x v="3"/>
    <n v="340"/>
    <n v="7316"/>
    <x v="7"/>
    <x v="1"/>
    <s v="Express"/>
    <n v="905"/>
    <n v="1392"/>
    <s v="700 Block of 3RD ST"/>
    <s v="FRANCISCO ST / JONES ST"/>
    <s v="Heavy"/>
    <n v="0.65014367816091956"/>
    <n v="913"/>
    <n v="340"/>
    <n v="340"/>
    <n v="1"/>
    <x v="73"/>
    <x v="69"/>
    <x v="24"/>
    <s v="LEAVENWORTH ST / GOLDEN GATE AV"/>
    <s v="OH"/>
    <n v="5137511014"/>
    <s v="316ba7f6-66f3-11ea-913f-7077813058ce"/>
    <n v="7316"/>
    <n v="340"/>
    <n v="62912"/>
    <x v="1"/>
    <x v="1"/>
    <x v="3"/>
    <s v="Medium"/>
    <n v="340"/>
    <x v="1"/>
    <x v="72"/>
    <m/>
    <s v="N/A"/>
  </r>
  <r>
    <n v="9177"/>
    <n v="19"/>
    <s v="Grover"/>
    <s v="morgan937@yahoo.com"/>
    <x v="2"/>
    <s v="EDDY ST / POLK ST"/>
    <n v="7591554939"/>
    <n v="19"/>
    <d v="2010-12-17T00:00:00"/>
    <d v="2021-01-03T00:00:00"/>
    <x v="15"/>
    <n v="45"/>
    <n v="9177"/>
    <x v="0"/>
    <x v="0"/>
    <s v="Express"/>
    <n v="889"/>
    <n v="1050"/>
    <s v="20TH ST / KANSAS ST"/>
    <s v="JEFFERSON ST / TAYLOR ST"/>
    <s v="Heavy"/>
    <n v="0.84666666666666668"/>
    <n v="289"/>
    <n v="45"/>
    <n v="45"/>
    <n v="1"/>
    <x v="74"/>
    <x v="70"/>
    <x v="2"/>
    <s v="400 Block of VALENCIA ST"/>
    <s v="SC"/>
    <n v="3201665520"/>
    <s v="3179fdb8-66f3-11ea-b117-7077813058ce"/>
    <n v="9177"/>
    <n v="45"/>
    <n v="15307"/>
    <x v="0"/>
    <x v="0"/>
    <x v="31"/>
    <s v="Low"/>
    <n v="45"/>
    <x v="0"/>
    <x v="73"/>
    <d v="1996-05-01T00:00:00"/>
    <n v="1"/>
  </r>
  <r>
    <n v="1215"/>
    <n v="353"/>
    <s v="Stacy"/>
    <s v="katrice318@yahoo.co.in"/>
    <x v="0"/>
    <s v="MONTGOMERY ST / BROADWAY ST"/>
    <n v="6379672748"/>
    <n v="353"/>
    <d v="1988-10-03T00:00:00"/>
    <d v="2008-03-11T00:00:00"/>
    <x v="2"/>
    <n v="250"/>
    <n v="1215"/>
    <x v="1"/>
    <x v="1"/>
    <s v="Express"/>
    <n v="773"/>
    <n v="1225"/>
    <s v="1200 Block of POLK ST"/>
    <s v="1200 Block of MARKET ST"/>
    <s v="Heavy"/>
    <n v="0.63102040816326532"/>
    <n v="733"/>
    <n v="250"/>
    <n v="250"/>
    <n v="1"/>
    <x v="75"/>
    <x v="71"/>
    <x v="16"/>
    <s v="1600 Block of MARKET ST"/>
    <s v="WV"/>
    <n v="1055293942"/>
    <s v="316ce042-66f3-11ea-b223-7077813058ce"/>
    <n v="1215"/>
    <n v="250"/>
    <n v="73561"/>
    <x v="0"/>
    <x v="1"/>
    <x v="32"/>
    <s v="High"/>
    <n v="250"/>
    <x v="0"/>
    <x v="74"/>
    <d v="2006-10-22T00:00:00"/>
    <n v="1"/>
  </r>
  <r>
    <n v="1278"/>
    <n v="136"/>
    <s v="Alonzo"/>
    <s v="clay181@hotmail.com"/>
    <x v="2"/>
    <s v="2700 Block of FOLSOM ST"/>
    <n v="9801474305"/>
    <n v="136"/>
    <d v="1977-08-28T00:00:00"/>
    <d v="1996-09-09T00:00:00"/>
    <x v="2"/>
    <n v="856"/>
    <n v="1278"/>
    <x v="10"/>
    <x v="0"/>
    <s v="Regular"/>
    <n v="880"/>
    <n v="1178"/>
    <s v="500 Block of HYDE ST"/>
    <s v="400 Block of CAPP ST"/>
    <s v="Heavy"/>
    <n v="0.74702886247877764"/>
    <n v="102"/>
    <n v="856"/>
    <n v="856"/>
    <n v="1"/>
    <x v="76"/>
    <x v="9"/>
    <x v="21"/>
    <s v="MISSION ST / 16TH ST"/>
    <s v="AL"/>
    <n v="3746956671"/>
    <s v="31717452-66f3-11ea-9fcf-7077813058ce"/>
    <n v="1278"/>
    <n v="856"/>
    <n v="27105"/>
    <x v="0"/>
    <x v="1"/>
    <x v="11"/>
    <s v="Low"/>
    <n v="856"/>
    <x v="0"/>
    <x v="75"/>
    <d v="1977-11-08T00:00:00"/>
    <n v="4"/>
  </r>
  <r>
    <n v="5402"/>
    <n v="776"/>
    <s v="Claude"/>
    <s v="laverne188@google.co.in"/>
    <x v="1"/>
    <s v="17TH ST / SHOTWELL ST"/>
    <n v="2335838084"/>
    <n v="776"/>
    <d v="2017-05-03T00:00:00"/>
    <d v="2021-01-18T00:00:00"/>
    <x v="0"/>
    <n v="400"/>
    <n v="5402"/>
    <x v="2"/>
    <x v="0"/>
    <s v="Express"/>
    <n v="78"/>
    <n v="403"/>
    <s v="EARL ST / LASALLE AV"/>
    <s v="1400 Block of KIRKWOOD CT"/>
    <s v="Light"/>
    <n v="0.19354838709677419"/>
    <n v="624"/>
    <n v="400"/>
    <n v="400"/>
    <n v="1"/>
    <x v="77"/>
    <x v="72"/>
    <x v="19"/>
    <s v="1800 Block of WALLER ST"/>
    <s v="CA"/>
    <n v="2774587967"/>
    <s v="316d7c6e-66f3-11ea-aad7-7077813058ce"/>
    <n v="5402"/>
    <n v="400"/>
    <n v="50357"/>
    <x v="1"/>
    <x v="1"/>
    <x v="3"/>
    <s v="Medium"/>
    <n v="400"/>
    <x v="1"/>
    <x v="76"/>
    <m/>
    <s v="N/A"/>
  </r>
  <r>
    <n v="1647"/>
    <n v="205"/>
    <s v="Bambi"/>
    <s v="chasity357@yahoo.co.in"/>
    <x v="0"/>
    <s v="1900 Block of UNION ST"/>
    <n v="2179414351"/>
    <n v="205"/>
    <d v="1992-11-10T00:00:00"/>
    <d v="2001-07-30T00:00:00"/>
    <x v="16"/>
    <n v="877"/>
    <n v="1647"/>
    <x v="8"/>
    <x v="0"/>
    <s v="Express"/>
    <n v="791"/>
    <n v="1169"/>
    <s v="CLARA ST / 4TH ST"/>
    <s v="100 Block of ATOLL CR"/>
    <s v="Heavy"/>
    <n v="0.67664670658682635"/>
    <n v="199"/>
    <n v="877"/>
    <n v="877"/>
    <n v="1"/>
    <x v="78"/>
    <x v="73"/>
    <x v="21"/>
    <s v="600 Block of MANGELS AV"/>
    <s v="WA"/>
    <n v="6383939014"/>
    <s v="316e8db8-66f3-11ea-88c1-7077813058ce"/>
    <n v="1647"/>
    <n v="877"/>
    <n v="61325"/>
    <x v="0"/>
    <x v="0"/>
    <x v="33"/>
    <s v="Medium"/>
    <n v="877"/>
    <x v="0"/>
    <x v="77"/>
    <d v="2000-03-22T00:00:00"/>
    <n v="1"/>
  </r>
  <r>
    <n v="9423"/>
    <n v="705"/>
    <s v="Isabela"/>
    <s v="kyle670@gmail.com"/>
    <x v="1"/>
    <s v="600 Block of HEAD ST"/>
    <n v="9984833487"/>
    <n v="705"/>
    <d v="2005-12-06T00:00:00"/>
    <d v="2021-05-07T00:00:00"/>
    <x v="13"/>
    <n v="97"/>
    <n v="9423"/>
    <x v="1"/>
    <x v="0"/>
    <s v="Express"/>
    <n v="603"/>
    <n v="1167"/>
    <s v="0 Block of STEINER ST"/>
    <s v="1100 Block of FRANCISCO ST"/>
    <s v="Heavy"/>
    <n v="0.51670951156812339"/>
    <n v="112"/>
    <n v="97"/>
    <n v="97"/>
    <n v="1"/>
    <x v="79"/>
    <x v="74"/>
    <x v="9"/>
    <s v="0 Block of POWELL ST"/>
    <s v="CT"/>
    <n v="8157564947"/>
    <s v="316f77f6-66f3-11ea-8aa2-7077813058ce"/>
    <n v="9423"/>
    <n v="97"/>
    <n v="76658"/>
    <x v="1"/>
    <x v="1"/>
    <x v="3"/>
    <s v="High"/>
    <n v="97"/>
    <x v="1"/>
    <x v="78"/>
    <m/>
    <s v="N/A"/>
  </r>
  <r>
    <n v="6767"/>
    <n v="195"/>
    <s v="Joe"/>
    <s v="marlene682@outlook.com"/>
    <x v="2"/>
    <s v="4100 Block of 18TH ST"/>
    <n v="6825096485"/>
    <n v="195"/>
    <d v="2011-12-05T00:00:00"/>
    <d v="2012-07-27T00:00:00"/>
    <x v="19"/>
    <n v="353"/>
    <n v="6767"/>
    <x v="7"/>
    <x v="0"/>
    <s v="Express"/>
    <n v="84"/>
    <n v="354"/>
    <s v="HARRISON ST / 11TH ST"/>
    <s v="BROADWAY ST / KEARNY ST"/>
    <s v="Light"/>
    <n v="0.23728813559322035"/>
    <n v="848"/>
    <n v="353"/>
    <n v="353"/>
    <n v="1"/>
    <x v="80"/>
    <x v="75"/>
    <x v="21"/>
    <s v="500 Block of NOE ST"/>
    <s v="CO"/>
    <n v="6829482368"/>
    <s v="3170d834-66f3-11ea-b48e-7077813058ce"/>
    <n v="6767"/>
    <n v="353"/>
    <n v="12462"/>
    <x v="0"/>
    <x v="1"/>
    <x v="34"/>
    <s v="Low"/>
    <n v="353"/>
    <x v="0"/>
    <x v="79"/>
    <d v="2012-10-04T00:00:00"/>
    <n v="2"/>
  </r>
  <r>
    <n v="1211"/>
    <n v="121"/>
    <s v="Neri"/>
    <s v="jonathan257@google.co.in"/>
    <x v="0"/>
    <s v="500 Block of CRESTLAKE DR"/>
    <n v="2797657807"/>
    <n v="121"/>
    <d v="2012-09-15T00:00:00"/>
    <d v="2015-08-22T00:00:00"/>
    <x v="4"/>
    <n v="33"/>
    <n v="1211"/>
    <x v="8"/>
    <x v="0"/>
    <s v="Express"/>
    <n v="577"/>
    <n v="1312"/>
    <s v="0 Block of CUMBERLAND ST"/>
    <s v="200 Block of POPLAR ST"/>
    <s v="Heavy"/>
    <n v="0.43978658536585363"/>
    <n v="953"/>
    <n v="33"/>
    <n v="33"/>
    <n v="1"/>
    <x v="81"/>
    <x v="76"/>
    <x v="25"/>
    <s v="1600 Block of WEBSTER ST"/>
    <s v="CT"/>
    <n v="1029837290"/>
    <s v="317e69e2-66f3-11ea-8d1d-7077813058ce"/>
    <n v="1211"/>
    <n v="33"/>
    <n v="83102"/>
    <x v="1"/>
    <x v="1"/>
    <x v="3"/>
    <s v="High"/>
    <n v="33"/>
    <x v="1"/>
    <x v="80"/>
    <m/>
    <s v="N/A"/>
  </r>
  <r>
    <n v="2182"/>
    <n v="247"/>
    <s v="Paige"/>
    <s v="ilana40@ymail.co.in"/>
    <x v="1"/>
    <s v="EDDY ST / DIVISADERO ST"/>
    <n v="4951091066"/>
    <n v="247"/>
    <d v="1971-01-02T00:00:00"/>
    <d v="1982-09-13T00:00:00"/>
    <x v="17"/>
    <n v="330"/>
    <n v="2182"/>
    <x v="4"/>
    <x v="0"/>
    <s v="Express"/>
    <n v="275"/>
    <n v="653"/>
    <s v="2300 Block of 25TH AV"/>
    <s v="HOLLYPARK CR / MURRAY ST"/>
    <s v="Light"/>
    <n v="0.42113323124042878"/>
    <n v="113"/>
    <n v="330"/>
    <n v="330"/>
    <n v="1"/>
    <x v="82"/>
    <x v="77"/>
    <x v="17"/>
    <s v="900 Block of GRANT AV"/>
    <s v="MI"/>
    <n v="4235755436"/>
    <s v="319fa8a8-66f3-11ea-b17c-7077813058ce"/>
    <n v="2182"/>
    <n v="330"/>
    <n v="312"/>
    <x v="1"/>
    <x v="1"/>
    <x v="3"/>
    <s v="Low"/>
    <n v="330"/>
    <x v="1"/>
    <x v="81"/>
    <m/>
    <s v="N/A"/>
  </r>
  <r>
    <n v="8887"/>
    <n v="969"/>
    <s v="Lola"/>
    <s v="claudia529@google.co.in"/>
    <x v="1"/>
    <s v="2300 Block of MARKET ST"/>
    <n v="6328420950"/>
    <n v="969"/>
    <d v="1981-11-11T00:00:00"/>
    <d v="2000-03-09T00:00:00"/>
    <x v="3"/>
    <n v="390"/>
    <n v="8887"/>
    <x v="10"/>
    <x v="0"/>
    <s v="Regular"/>
    <n v="234"/>
    <n v="780"/>
    <s v="6500 Block of 3RD ST"/>
    <s v="800 Block of 33RD AV"/>
    <s v="Light"/>
    <n v="0.3"/>
    <n v="962"/>
    <n v="390"/>
    <n v="390"/>
    <n v="1"/>
    <x v="83"/>
    <x v="78"/>
    <x v="12"/>
    <s v="CEDAR ST / POLK ST"/>
    <s v="HI"/>
    <n v="3932448384"/>
    <s v="3172d2fa-66f3-11ea-bad5-7077813058ce"/>
    <n v="8887"/>
    <n v="390"/>
    <n v="90449"/>
    <x v="0"/>
    <x v="0"/>
    <x v="35"/>
    <s v="High"/>
    <n v="390"/>
    <x v="0"/>
    <x v="82"/>
    <d v="2009-03-09T00:00:00"/>
    <s v="N/A"/>
  </r>
  <r>
    <n v="9858"/>
    <n v="817"/>
    <s v="Jennie"/>
    <s v="arya715@ymail.co.in"/>
    <x v="2"/>
    <s v="16TH ST / SHOTWELL ST"/>
    <n v="1174341766"/>
    <n v="817"/>
    <d v="2002-09-23T00:00:00"/>
    <d v="2006-03-25T00:00:00"/>
    <x v="0"/>
    <n v="446"/>
    <n v="9858"/>
    <x v="6"/>
    <x v="0"/>
    <s v="Express"/>
    <n v="931"/>
    <n v="1247"/>
    <s v="0 Block of WHITFIELD CT"/>
    <s v="1500 Block of POWELL ST"/>
    <s v="Heavy"/>
    <n v="0.74659182036888527"/>
    <n v="443"/>
    <n v="446"/>
    <n v="446"/>
    <n v="1"/>
    <x v="84"/>
    <x v="79"/>
    <x v="11"/>
    <s v="1200 Block of MARKET ST"/>
    <s v="KY"/>
    <n v="2852248623"/>
    <s v="3173e41e-66f3-11ea-b5f4-7077813058ce"/>
    <n v="9858"/>
    <n v="446"/>
    <n v="9520"/>
    <x v="1"/>
    <x v="1"/>
    <x v="3"/>
    <s v="Low"/>
    <n v="446"/>
    <x v="1"/>
    <x v="83"/>
    <m/>
    <s v="N/A"/>
  </r>
  <r>
    <n v="4252"/>
    <n v="407"/>
    <s v="Joe"/>
    <s v="eldon965@gmail.com"/>
    <x v="0"/>
    <s v="SILVER AV / BOYLSTON ST"/>
    <n v="1578883625"/>
    <n v="407"/>
    <d v="1989-08-09T00:00:00"/>
    <d v="2007-08-14T00:00:00"/>
    <x v="3"/>
    <n v="73"/>
    <n v="4252"/>
    <x v="4"/>
    <x v="0"/>
    <s v="Express"/>
    <n v="315"/>
    <n v="937"/>
    <s v="800 Block of BRYANT ST"/>
    <s v="3800 Block of 24TH ST"/>
    <s v="Light"/>
    <n v="0.33617929562433296"/>
    <n v="114"/>
    <n v="73"/>
    <n v="73"/>
    <n v="1"/>
    <x v="85"/>
    <x v="80"/>
    <x v="3"/>
    <s v="200 Block of BATTERY ST"/>
    <s v="SC"/>
    <n v="7612488075"/>
    <s v="31d222e8-66f3-11ea-9b54-7077813058ce"/>
    <n v="4252"/>
    <n v="73"/>
    <n v="74338"/>
    <x v="1"/>
    <x v="1"/>
    <x v="3"/>
    <s v="High"/>
    <n v="73"/>
    <x v="1"/>
    <x v="84"/>
    <m/>
    <s v="N/A"/>
  </r>
  <r>
    <n v="9943"/>
    <n v="221"/>
    <s v="Juan"/>
    <s v="amelia849@hotmail.com"/>
    <x v="0"/>
    <s v="600 Block of 9TH AV"/>
    <n v="3573904144"/>
    <n v="221"/>
    <d v="1982-12-31T00:00:00"/>
    <d v="1985-08-09T00:00:00"/>
    <x v="4"/>
    <n v="420"/>
    <n v="9943"/>
    <x v="8"/>
    <x v="0"/>
    <s v="Express"/>
    <n v="638"/>
    <n v="1130"/>
    <s v="BRYANT ST / 4TH ST"/>
    <s v="1300 Block of MISSION ST"/>
    <s v="Heavy"/>
    <n v="0.56460176991150446"/>
    <n v="936"/>
    <n v="420"/>
    <n v="420"/>
    <n v="1"/>
    <x v="86"/>
    <x v="81"/>
    <x v="0"/>
    <s v="BAY ST / POWELL ST"/>
    <s v="FL"/>
    <n v="3017545245"/>
    <s v="3175dfa2-66f3-11ea-b9d8-7077813058ce"/>
    <n v="9943"/>
    <n v="420"/>
    <n v="21639"/>
    <x v="1"/>
    <x v="1"/>
    <x v="3"/>
    <s v="Low"/>
    <n v="420"/>
    <x v="1"/>
    <x v="85"/>
    <m/>
    <s v="N/A"/>
  </r>
  <r>
    <n v="1246"/>
    <n v="77"/>
    <s v="Carlotta"/>
    <s v="stephanie808@gmail.com"/>
    <x v="1"/>
    <s v="900 Block of GENEVA AV"/>
    <n v="9998350900"/>
    <n v="77"/>
    <d v="1996-11-18T00:00:00"/>
    <d v="2016-04-22T00:00:00"/>
    <x v="2"/>
    <n v="708"/>
    <n v="1246"/>
    <x v="8"/>
    <x v="0"/>
    <s v="Express"/>
    <n v="50"/>
    <n v="72"/>
    <s v="900 Block of CONNECTICUT ST"/>
    <s v="LEAVENWORTH ST / EDDY ST"/>
    <s v="Light"/>
    <n v="0.69444444444444442"/>
    <n v="395"/>
    <n v="708"/>
    <n v="708"/>
    <n v="1"/>
    <x v="87"/>
    <x v="82"/>
    <x v="14"/>
    <s v="1800 Block of OCEAN AV"/>
    <s v="TX"/>
    <n v="3061127061"/>
    <s v="31767bca-66f3-11ea-848b-7077813058ce"/>
    <n v="1246"/>
    <n v="708"/>
    <n v="58736"/>
    <x v="0"/>
    <x v="1"/>
    <x v="36"/>
    <s v="Medium"/>
    <n v="708"/>
    <x v="0"/>
    <x v="86"/>
    <d v="2019-07-31T00:00:00"/>
    <n v="5"/>
  </r>
  <r>
    <n v="4527"/>
    <n v="800"/>
    <s v="Austin"/>
    <s v="dejon859@ymail.com"/>
    <x v="2"/>
    <s v="POLK ST / SUTTER ST"/>
    <n v="3715864347"/>
    <n v="800"/>
    <d v="1989-11-30T00:00:00"/>
    <d v="2009-06-14T00:00:00"/>
    <x v="2"/>
    <n v="227"/>
    <n v="4527"/>
    <x v="8"/>
    <x v="1"/>
    <s v="Regular"/>
    <n v="477"/>
    <n v="564"/>
    <s v="POLK ST / BEACH ST"/>
    <s v="700 Block of LARKIN ST"/>
    <s v="Light"/>
    <n v="0.8457446808510638"/>
    <n v="344"/>
    <n v="227"/>
    <n v="227"/>
    <n v="1"/>
    <x v="88"/>
    <x v="83"/>
    <x v="25"/>
    <s v="100 Block of CLINTONPARK ST"/>
    <s v="IL"/>
    <n v="6894953031"/>
    <s v="317717f0-66f3-11ea-b57c-7077813058ce"/>
    <n v="4527"/>
    <n v="227"/>
    <n v="3951"/>
    <x v="0"/>
    <x v="0"/>
    <x v="37"/>
    <s v="Low"/>
    <n v="227"/>
    <x v="0"/>
    <x v="87"/>
    <d v="2002-01-05T00:00:00"/>
    <s v="N/A"/>
  </r>
  <r>
    <n v="3270"/>
    <n v="85"/>
    <s v="George"/>
    <s v="harvey871@ymail.co.in"/>
    <x v="1"/>
    <s v="2200 Block of 14TH AV"/>
    <n v="3253132607"/>
    <n v="85"/>
    <d v="1998-09-20T00:00:00"/>
    <d v="2018-10-29T00:00:00"/>
    <x v="7"/>
    <n v="503"/>
    <n v="3270"/>
    <x v="6"/>
    <x v="0"/>
    <s v="Regular"/>
    <n v="243"/>
    <n v="935"/>
    <s v="GEARY ST / HYDE ST"/>
    <s v="1200 Block of MARKET ST"/>
    <s v="Light"/>
    <n v="0.25989304812834224"/>
    <n v="120"/>
    <n v="503"/>
    <n v="503"/>
    <n v="1"/>
    <x v="89"/>
    <x v="84"/>
    <x v="1"/>
    <s v="200 Block of LAKEVIEW AV"/>
    <s v="DC"/>
    <n v="6456637698"/>
    <s v="31a6ac9c-66f3-11ea-926a-7077813058ce"/>
    <n v="3270"/>
    <n v="503"/>
    <n v="559"/>
    <x v="0"/>
    <x v="0"/>
    <x v="38"/>
    <s v="Low"/>
    <n v="503"/>
    <x v="0"/>
    <x v="88"/>
    <d v="1974-05-25T00:00:00"/>
    <n v="1"/>
  </r>
  <r>
    <n v="805"/>
    <n v="752"/>
    <s v="Korie"/>
    <s v="emma964@gmail.com"/>
    <x v="1"/>
    <s v="400 Block of ELLIS ST"/>
    <n v="2366659988"/>
    <n v="752"/>
    <d v="2014-05-23T00:00:00"/>
    <d v="2016-10-05T00:00:00"/>
    <x v="4"/>
    <n v="40"/>
    <n v="805"/>
    <x v="3"/>
    <x v="0"/>
    <s v="Regular"/>
    <n v="483"/>
    <n v="648"/>
    <s v="0 Block of TURK ST"/>
    <s v="900 Block of CAPITOL AV"/>
    <s v="Light"/>
    <n v="0.74537037037037035"/>
    <n v="535"/>
    <n v="40"/>
    <n v="40"/>
    <n v="1"/>
    <x v="90"/>
    <x v="85"/>
    <x v="1"/>
    <s v="300 Block of PRAGUE ST"/>
    <s v="CA"/>
    <n v="7774474168"/>
    <s v="31851fae-66f3-11ea-9f4d-7077813058ce"/>
    <n v="805"/>
    <n v="40"/>
    <n v="91926"/>
    <x v="1"/>
    <x v="1"/>
    <x v="3"/>
    <s v="High"/>
    <n v="40"/>
    <x v="1"/>
    <x v="89"/>
    <m/>
    <s v="N/A"/>
  </r>
  <r>
    <n v="6225"/>
    <n v="531"/>
    <s v="Maurice"/>
    <s v="felicity667@ymail.com"/>
    <x v="0"/>
    <s v="1400 Block of HARRISON ST"/>
    <n v="9827842133"/>
    <n v="531"/>
    <d v="2009-11-26T00:00:00"/>
    <d v="2027-11-17T00:00:00"/>
    <x v="5"/>
    <n v="211"/>
    <n v="6225"/>
    <x v="5"/>
    <x v="0"/>
    <s v="Express"/>
    <n v="912"/>
    <n v="1220"/>
    <s v="FREMONT ST / HARRISON ST"/>
    <s v="0 Block of CRESTLAKE DR"/>
    <s v="Heavy"/>
    <n v="0.74754098360655741"/>
    <n v="362"/>
    <n v="211"/>
    <n v="211"/>
    <n v="1"/>
    <x v="91"/>
    <x v="86"/>
    <x v="2"/>
    <s v="1800 Block of NEWHALL ST"/>
    <s v="MO"/>
    <n v="7245809798"/>
    <s v="3178c56c-66f3-11ea-9547-7077813058ce"/>
    <n v="6225"/>
    <n v="211"/>
    <n v="10366"/>
    <x v="0"/>
    <x v="1"/>
    <x v="39"/>
    <s v="Low"/>
    <n v="211"/>
    <x v="0"/>
    <x v="90"/>
    <d v="2006-12-23T00:00:00"/>
    <n v="9"/>
  </r>
  <r>
    <n v="2525"/>
    <n v="830"/>
    <s v="Danielle"/>
    <s v="jensen191@ymail.co.in"/>
    <x v="0"/>
    <s v="500 Block of JOHNFKENNEDY DR"/>
    <n v="9484650144"/>
    <n v="830"/>
    <d v="2010-06-24T00:00:00"/>
    <d v="2026-11-19T00:00:00"/>
    <x v="14"/>
    <n v="632"/>
    <n v="2525"/>
    <x v="8"/>
    <x v="0"/>
    <s v="Regular"/>
    <n v="67"/>
    <n v="193"/>
    <s v="CAPP ST / 17TH ST"/>
    <s v="ALEMANY BL / ELLSWORTH ST"/>
    <s v="Light"/>
    <n v="0.34715025906735753"/>
    <n v="123"/>
    <n v="632"/>
    <n v="632"/>
    <n v="1"/>
    <x v="92"/>
    <x v="87"/>
    <x v="11"/>
    <s v="1900 Block of UNION ST"/>
    <s v="OH"/>
    <n v="1029848581"/>
    <s v="31bca246-66f3-11ea-abf6-7077813058ce"/>
    <n v="2525"/>
    <n v="632"/>
    <n v="22261"/>
    <x v="0"/>
    <x v="0"/>
    <x v="40"/>
    <s v="Low"/>
    <n v="632"/>
    <x v="0"/>
    <x v="91"/>
    <d v="1992-12-25T00:00:00"/>
    <n v="3"/>
  </r>
  <r>
    <n v="8703"/>
    <n v="897"/>
    <s v="Carter"/>
    <s v="hudson500@gmail.com"/>
    <x v="0"/>
    <s v="800 Block of BRYANT ST"/>
    <n v="7320532389"/>
    <n v="897"/>
    <d v="1998-05-07T00:00:00"/>
    <d v="1999-04-02T00:00:00"/>
    <x v="19"/>
    <n v="201"/>
    <n v="8703"/>
    <x v="4"/>
    <x v="0"/>
    <s v="Regular"/>
    <n v="482"/>
    <n v="850"/>
    <s v="4000 Block of 18TH ST"/>
    <s v="500 Block of ELLIS ST"/>
    <s v="Light"/>
    <n v="0.56705882352941173"/>
    <n v="704"/>
    <n v="201"/>
    <n v="201"/>
    <n v="1"/>
    <x v="93"/>
    <x v="88"/>
    <x v="9"/>
    <s v="STEINER ST / WASHINGTON ST"/>
    <s v="CO"/>
    <n v="3426056035"/>
    <s v="317ac112-66f3-11ea-96bf-7077813058ce"/>
    <n v="8703"/>
    <n v="201"/>
    <n v="68923"/>
    <x v="1"/>
    <x v="0"/>
    <x v="3"/>
    <s v="High"/>
    <n v="201"/>
    <x v="1"/>
    <x v="92"/>
    <m/>
    <s v="N/A"/>
  </r>
  <r>
    <n v="3514"/>
    <n v="703"/>
    <s v="Claude"/>
    <s v="stacy454@hotmail.com"/>
    <x v="2"/>
    <s v="800 Block of OAK ST"/>
    <n v="8552082746"/>
    <n v="703"/>
    <d v="1986-01-29T00:00:00"/>
    <d v="1987-01-03T00:00:00"/>
    <x v="19"/>
    <n v="564"/>
    <n v="3514"/>
    <x v="0"/>
    <x v="1"/>
    <s v="Express"/>
    <n v="683"/>
    <n v="1275"/>
    <s v="1400 Block of 14TH AV"/>
    <s v="1800 Block of DIVISADERO ST"/>
    <s v="Heavy"/>
    <n v="0.53568627450980388"/>
    <n v="903"/>
    <n v="564"/>
    <n v="564"/>
    <n v="1"/>
    <x v="94"/>
    <x v="89"/>
    <x v="19"/>
    <s v="200 Block of BRANNAN ST"/>
    <s v="SC"/>
    <n v="1233066378"/>
    <s v="317b8422-66f3-11ea-8b90-7077813058ce"/>
    <n v="3514"/>
    <n v="564"/>
    <n v="59651"/>
    <x v="0"/>
    <x v="1"/>
    <x v="41"/>
    <s v="Medium"/>
    <n v="564"/>
    <x v="0"/>
    <x v="93"/>
    <d v="2004-09-25T00:00:00"/>
    <n v="4"/>
  </r>
  <r>
    <n v="9631"/>
    <n v="948"/>
    <s v="Eriana"/>
    <s v="rayburn258@gmail.com"/>
    <x v="1"/>
    <s v="MISSION ST / 20TH ST"/>
    <n v="7191264003"/>
    <n v="948"/>
    <d v="2011-01-22T00:00:00"/>
    <d v="2016-10-11T00:00:00"/>
    <x v="9"/>
    <n v="983"/>
    <n v="9631"/>
    <x v="4"/>
    <x v="1"/>
    <s v="Regular"/>
    <n v="60"/>
    <n v="166"/>
    <s v="200 Block of TURK ST"/>
    <s v="0 Block of ANKENY ST"/>
    <s v="Light"/>
    <n v="0.36144578313253012"/>
    <n v="127"/>
    <n v="983"/>
    <n v="983"/>
    <n v="1"/>
    <x v="95"/>
    <x v="90"/>
    <x v="8"/>
    <s v="400 Block of JONES ST"/>
    <s v="CA"/>
    <n v="5199096406"/>
    <s v="31ac02dc-66f3-11ea-8f7e-7077813058ce"/>
    <n v="9631"/>
    <n v="983"/>
    <n v="87420"/>
    <x v="1"/>
    <x v="1"/>
    <x v="3"/>
    <s v="High"/>
    <n v="983"/>
    <x v="1"/>
    <x v="94"/>
    <m/>
    <s v="N/A"/>
  </r>
  <r>
    <n v="3089"/>
    <n v="249"/>
    <s v="Bianca"/>
    <s v="peter111@ymail.co.in"/>
    <x v="0"/>
    <s v="300 Block of LEAVENWORTH ST"/>
    <n v="8015529354"/>
    <n v="249"/>
    <d v="2001-08-16T00:00:00"/>
    <d v="2002-05-08T00:00:00"/>
    <x v="19"/>
    <n v="138"/>
    <n v="3089"/>
    <x v="4"/>
    <x v="0"/>
    <s v="Regular"/>
    <n v="382"/>
    <n v="714"/>
    <s v="200 Block of 2ND ST"/>
    <s v="0 Block of THRIFT ST"/>
    <s v="Light"/>
    <n v="0.53501400560224088"/>
    <n v="315"/>
    <n v="138"/>
    <n v="138"/>
    <n v="1"/>
    <x v="96"/>
    <x v="91"/>
    <x v="2"/>
    <s v="800 Block of BRYANT ST"/>
    <s v="KS"/>
    <n v="6263485134"/>
    <s v="317c204a-66f3-11ea-b627-7077813058ce"/>
    <n v="3089"/>
    <n v="138"/>
    <n v="78953"/>
    <x v="1"/>
    <x v="0"/>
    <x v="3"/>
    <s v="High"/>
    <n v="138"/>
    <x v="1"/>
    <x v="95"/>
    <m/>
    <s v="N/A"/>
  </r>
  <r>
    <n v="7253"/>
    <n v="360"/>
    <s v="Frank"/>
    <s v="beth644@outlook.com"/>
    <x v="0"/>
    <s v="1500 Block of WEBSTER ST"/>
    <n v="9700239171"/>
    <n v="360"/>
    <d v="1979-09-15T00:00:00"/>
    <d v="1994-06-30T00:00:00"/>
    <x v="12"/>
    <n v="57"/>
    <n v="7253"/>
    <x v="1"/>
    <x v="0"/>
    <s v="Regular"/>
    <n v="753"/>
    <n v="1027"/>
    <s v="2900 Block of TURK ST"/>
    <s v="300 Block of DEMONTFORT AV"/>
    <s v="Heavy"/>
    <n v="0.73320350535540413"/>
    <n v="501"/>
    <n v="57"/>
    <n v="57"/>
    <n v="1"/>
    <x v="97"/>
    <x v="92"/>
    <x v="11"/>
    <s v="2200 Block of CHESTNUT ST"/>
    <s v="NY"/>
    <n v="1354925878"/>
    <s v="317ce378-66f3-11ea-b64a-7077813058ce"/>
    <n v="7253"/>
    <n v="57"/>
    <n v="89420"/>
    <x v="0"/>
    <x v="1"/>
    <x v="42"/>
    <s v="High"/>
    <n v="57"/>
    <x v="0"/>
    <x v="96"/>
    <d v="2004-03-02T00:00:00"/>
    <s v="N/A"/>
  </r>
  <r>
    <n v="5330"/>
    <n v="973"/>
    <s v="Amelia"/>
    <s v="albertha398@ymail.com"/>
    <x v="1"/>
    <s v="TARAVAL ST / 48TH AV"/>
    <n v="5888927246"/>
    <n v="973"/>
    <d v="2008-12-02T00:00:00"/>
    <d v="2026-03-24T00:00:00"/>
    <x v="5"/>
    <n v="714"/>
    <n v="5330"/>
    <x v="5"/>
    <x v="0"/>
    <s v="Express"/>
    <n v="148"/>
    <n v="835"/>
    <s v="PIERCE ST / LOMBARD ST"/>
    <s v="8TH AV / CLEMENT ST"/>
    <s v="Light"/>
    <n v="0.17724550898203592"/>
    <n v="132"/>
    <n v="714"/>
    <n v="714"/>
    <n v="1"/>
    <x v="98"/>
    <x v="93"/>
    <x v="20"/>
    <s v="1000 Block of VANNESS AV"/>
    <s v="NC"/>
    <n v="2019622576"/>
    <s v="319d3826-66f3-11ea-8b8d-7077813058ce"/>
    <n v="5330"/>
    <n v="714"/>
    <n v="23055"/>
    <x v="0"/>
    <x v="0"/>
    <x v="43"/>
    <s v="Low"/>
    <n v="714"/>
    <x v="0"/>
    <x v="97"/>
    <d v="2011-06-08T00:00:00"/>
    <n v="1"/>
  </r>
  <r>
    <n v="8786"/>
    <n v="327"/>
    <s v="Marie"/>
    <s v="devon640@hotmail.com"/>
    <x v="0"/>
    <s v="1600 Block of GEARY BL"/>
    <n v="8588987011"/>
    <n v="327"/>
    <d v="2017-08-13T00:00:00"/>
    <d v="2027-01-14T00:00:00"/>
    <x v="11"/>
    <n v="128"/>
    <n v="8786"/>
    <x v="3"/>
    <x v="1"/>
    <s v="Express"/>
    <n v="718"/>
    <n v="1486"/>
    <s v="0 Block of 7TH ST"/>
    <s v="300 Block of 10TH ST"/>
    <s v="Heavy"/>
    <n v="0.48317631224764468"/>
    <n v="812"/>
    <n v="128"/>
    <n v="128"/>
    <n v="1"/>
    <x v="99"/>
    <x v="94"/>
    <x v="0"/>
    <s v="ADA CT / OFARRELL ST"/>
    <s v="MO"/>
    <n v="6143377957"/>
    <s v="317dcdc0-66f3-11ea-a3ce-7077813058ce"/>
    <n v="8786"/>
    <n v="128"/>
    <n v="50374"/>
    <x v="1"/>
    <x v="0"/>
    <x v="3"/>
    <s v="Medium"/>
    <n v="128"/>
    <x v="1"/>
    <x v="98"/>
    <m/>
    <s v="N/A"/>
  </r>
  <r>
    <n v="2121"/>
    <n v="527"/>
    <s v="Holli"/>
    <s v="tiffany386@ymail.com"/>
    <x v="2"/>
    <s v="HAIGHT ST / MARKET ST"/>
    <n v="4336869761"/>
    <n v="527"/>
    <d v="1973-11-27T00:00:00"/>
    <d v="1981-10-16T00:00:00"/>
    <x v="20"/>
    <n v="42"/>
    <n v="2121"/>
    <x v="3"/>
    <x v="0"/>
    <s v="Regular"/>
    <n v="987"/>
    <n v="1134"/>
    <s v="MINNA ST / 5TH ST"/>
    <s v="MARKET ST / 5TH ST"/>
    <s v="Heavy"/>
    <n v="0.87037037037037035"/>
    <n v="305"/>
    <n v="42"/>
    <n v="42"/>
    <n v="1"/>
    <x v="100"/>
    <x v="95"/>
    <x v="20"/>
    <s v="JACKSON ST / GRANT AV"/>
    <s v="OH"/>
    <n v="4425132485"/>
    <s v="31b6138a-66f3-11ea-a991-7077813058ce"/>
    <n v="2121"/>
    <n v="42"/>
    <n v="38290"/>
    <x v="0"/>
    <x v="1"/>
    <x v="44"/>
    <s v="Medium"/>
    <n v="42"/>
    <x v="0"/>
    <x v="99"/>
    <d v="1979-09-12T00:00:00"/>
    <n v="7"/>
  </r>
  <r>
    <n v="359"/>
    <n v="614"/>
    <s v="Chelsey"/>
    <s v="benita200@yahoo.co.in"/>
    <x v="0"/>
    <s v="CALIFORNIA ST / FILLMORE ST"/>
    <n v="3420855911"/>
    <n v="614"/>
    <d v="1986-01-29T00:00:00"/>
    <d v="1989-04-08T00:00:00"/>
    <x v="0"/>
    <n v="936"/>
    <n v="359"/>
    <x v="5"/>
    <x v="1"/>
    <s v="Express"/>
    <n v="607"/>
    <n v="1007"/>
    <s v="1100 Block of POLK ST"/>
    <s v="800 Block of OFARRELL ST"/>
    <s v="Heavy"/>
    <n v="0.60278053624627603"/>
    <n v="830"/>
    <n v="936"/>
    <n v="936"/>
    <n v="1"/>
    <x v="101"/>
    <x v="50"/>
    <x v="26"/>
    <s v="4800 Block of GEARY BL"/>
    <s v="MA"/>
    <n v="9313787148"/>
    <s v="317f5426-66f3-11ea-9e99-7077813058ce"/>
    <n v="359"/>
    <n v="936"/>
    <n v="62151"/>
    <x v="1"/>
    <x v="1"/>
    <x v="3"/>
    <s v="Medium"/>
    <n v="936"/>
    <x v="1"/>
    <x v="100"/>
    <m/>
    <s v="N/A"/>
  </r>
  <r>
    <n v="2066"/>
    <n v="80"/>
    <s v="Catherine"/>
    <s v="john780@yahoo.com"/>
    <x v="1"/>
    <s v="1700 Block of STEINER ST"/>
    <n v="5965931339"/>
    <n v="80"/>
    <d v="2005-03-25T00:00:00"/>
    <d v="2023-09-29T00:00:00"/>
    <x v="3"/>
    <n v="762"/>
    <n v="2066"/>
    <x v="10"/>
    <x v="1"/>
    <s v="Regular"/>
    <n v="242"/>
    <n v="926"/>
    <s v="16TH ST / UTAH ST"/>
    <s v="400 Block of CASTRO ST"/>
    <s v="Light"/>
    <n v="0.26133909287257018"/>
    <n v="656"/>
    <n v="762"/>
    <n v="762"/>
    <n v="1"/>
    <x v="102"/>
    <x v="96"/>
    <x v="18"/>
    <s v="1100 Block of SUNNYDALE AV"/>
    <s v="WA"/>
    <n v="9053980373"/>
    <s v="31803e5c-66f3-11ea-9cfa-7077813058ce"/>
    <n v="2066"/>
    <n v="762"/>
    <n v="84665"/>
    <x v="1"/>
    <x v="1"/>
    <x v="3"/>
    <s v="High"/>
    <n v="762"/>
    <x v="1"/>
    <x v="101"/>
    <m/>
    <s v="N/A"/>
  </r>
  <r>
    <n v="4322"/>
    <n v="401"/>
    <s v="Lucien"/>
    <s v="jan805@ymail.com"/>
    <x v="0"/>
    <s v="700 Block of PERU AV"/>
    <n v="7775860985"/>
    <n v="401"/>
    <d v="2001-01-15T00:00:00"/>
    <d v="2006-12-29T00:00:00"/>
    <x v="9"/>
    <n v="838"/>
    <n v="4322"/>
    <x v="8"/>
    <x v="1"/>
    <s v="Express"/>
    <n v="593"/>
    <n v="1036"/>
    <s v="100 Block of GOLDEN GATE AV"/>
    <s v="800 Block of MISSION ST"/>
    <s v="Heavy"/>
    <n v="0.57239382239382242"/>
    <n v="935"/>
    <n v="838"/>
    <n v="838"/>
    <n v="1"/>
    <x v="103"/>
    <x v="97"/>
    <x v="20"/>
    <s v="300 Block of CHATTANOOGA ST"/>
    <s v="OR"/>
    <n v="2836649349"/>
    <s v="3180da86-66f3-11ea-a8db-7077813058ce"/>
    <n v="4322"/>
    <n v="838"/>
    <n v="1760"/>
    <x v="0"/>
    <x v="1"/>
    <x v="45"/>
    <s v="Low"/>
    <n v="838"/>
    <x v="0"/>
    <x v="102"/>
    <d v="1995-08-23T00:00:00"/>
    <n v="7"/>
  </r>
  <r>
    <n v="7773"/>
    <n v="914"/>
    <s v="Aidan"/>
    <s v="robert988@google.co.in"/>
    <x v="0"/>
    <s v="100 Block of OAK ST"/>
    <n v="2945958018"/>
    <n v="914"/>
    <d v="1985-11-17T00:00:00"/>
    <d v="1998-11-08T00:00:00"/>
    <x v="1"/>
    <n v="215"/>
    <n v="7773"/>
    <x v="5"/>
    <x v="0"/>
    <s v="Express"/>
    <n v="812"/>
    <n v="1161"/>
    <s v="1500 Block of POLK ST"/>
    <s v="600 Block of KANSAS ST"/>
    <s v="Heavy"/>
    <n v="0.69939707149009478"/>
    <n v="762"/>
    <n v="215"/>
    <n v="215"/>
    <n v="1"/>
    <x v="104"/>
    <x v="98"/>
    <x v="0"/>
    <s v="ELIZABETH ST / DIAMOND ST"/>
    <s v="VA"/>
    <n v="1786274009"/>
    <s v="318176ac-66f3-11ea-8841-7077813058ce"/>
    <n v="7773"/>
    <n v="215"/>
    <n v="30239"/>
    <x v="0"/>
    <x v="1"/>
    <x v="46"/>
    <s v="Low"/>
    <n v="215"/>
    <x v="0"/>
    <x v="103"/>
    <d v="1985-01-31T00:00:00"/>
    <n v="0"/>
  </r>
  <r>
    <n v="7771"/>
    <n v="52"/>
    <s v="Andre"/>
    <s v="isabela532@hotmail.com"/>
    <x v="1"/>
    <s v="200 Block of 9TH ST"/>
    <n v="3262621948"/>
    <n v="52"/>
    <d v="2002-11-14T00:00:00"/>
    <d v="2022-12-23T00:00:00"/>
    <x v="7"/>
    <n v="371"/>
    <n v="7771"/>
    <x v="3"/>
    <x v="0"/>
    <s v="Express"/>
    <n v="280"/>
    <n v="990"/>
    <s v="2400 Block of MISSION ST"/>
    <s v="BEACH ST / TAYLOR ST"/>
    <s v="Light"/>
    <n v="0.28282828282828282"/>
    <n v="147"/>
    <n v="371"/>
    <n v="371"/>
    <n v="1"/>
    <x v="105"/>
    <x v="99"/>
    <x v="15"/>
    <s v="MISSION ST / 13TH ST"/>
    <s v="NC"/>
    <n v="2933328030"/>
    <s v="31bfaf0c-66f3-11ea-8a4e-7077813058ce"/>
    <n v="7771"/>
    <n v="371"/>
    <n v="51038"/>
    <x v="1"/>
    <x v="1"/>
    <x v="3"/>
    <s v="Medium"/>
    <n v="371"/>
    <x v="1"/>
    <x v="104"/>
    <m/>
    <s v="N/A"/>
  </r>
  <r>
    <n v="6746"/>
    <n v="713"/>
    <s v="Tomeka"/>
    <s v="kaitlyn60@yahoo.com"/>
    <x v="2"/>
    <s v="HOWARD ST / 3RD ST"/>
    <n v="8157767838"/>
    <n v="713"/>
    <d v="1976-11-04T00:00:00"/>
    <d v="1990-12-14T00:00:00"/>
    <x v="12"/>
    <n v="818"/>
    <n v="6746"/>
    <x v="9"/>
    <x v="0"/>
    <s v="Express"/>
    <n v="833"/>
    <n v="1016"/>
    <s v="POLK ST / SUTTER ST"/>
    <s v="1200 Block of NOE ST"/>
    <s v="Heavy"/>
    <n v="0.81988188976377951"/>
    <n v="698"/>
    <n v="818"/>
    <n v="818"/>
    <n v="1"/>
    <x v="106"/>
    <x v="37"/>
    <x v="7"/>
    <s v="1400 Block of BAKER ST"/>
    <s v="NC"/>
    <n v="1300453861"/>
    <s v="318260fe-66f3-11ea-a0f0-7077813058ce"/>
    <n v="6746"/>
    <n v="818"/>
    <n v="20194"/>
    <x v="0"/>
    <x v="1"/>
    <x v="47"/>
    <s v="Low"/>
    <n v="818"/>
    <x v="0"/>
    <x v="105"/>
    <d v="2006-10-20T00:00:00"/>
    <n v="1"/>
  </r>
  <r>
    <n v="4789"/>
    <n v="30"/>
    <s v="Eunice"/>
    <s v="tiffani333@outlook.com"/>
    <x v="0"/>
    <s v="700 Block of MARKET ST"/>
    <n v="3426943865"/>
    <n v="30"/>
    <d v="2016-11-27T00:00:00"/>
    <d v="2029-06-20T00:00:00"/>
    <x v="1"/>
    <n v="514"/>
    <n v="4789"/>
    <x v="9"/>
    <x v="0"/>
    <s v="Express"/>
    <n v="263"/>
    <n v="965"/>
    <s v="TARAVAL ST / 17TH AV"/>
    <s v="EDDY ST / MASON ST"/>
    <s v="Light"/>
    <n v="0.27253886010362693"/>
    <n v="634"/>
    <n v="514"/>
    <n v="514"/>
    <n v="1"/>
    <x v="107"/>
    <x v="41"/>
    <x v="5"/>
    <s v="1700 Block of POST ST"/>
    <s v="NJ"/>
    <n v="1549574380"/>
    <s v="31c07288-66f3-11ea-a2cf-7077813058ce"/>
    <n v="4789"/>
    <n v="514"/>
    <n v="89846"/>
    <x v="1"/>
    <x v="1"/>
    <x v="3"/>
    <s v="High"/>
    <n v="514"/>
    <x v="1"/>
    <x v="106"/>
    <m/>
    <s v="N/A"/>
  </r>
  <r>
    <n v="6732"/>
    <n v="568"/>
    <s v="Theresa"/>
    <s v="stephan274@yahoo.co.in"/>
    <x v="0"/>
    <s v="1300 Block of MISSION ST"/>
    <n v="9712766674"/>
    <n v="568"/>
    <d v="1990-06-07T00:00:00"/>
    <d v="2001-04-23T00:00:00"/>
    <x v="15"/>
    <n v="780"/>
    <n v="6732"/>
    <x v="0"/>
    <x v="1"/>
    <s v="Express"/>
    <n v="872"/>
    <n v="1058"/>
    <s v="100 Block of BREWSTER ST"/>
    <s v="900 Block of MARKET ST"/>
    <s v="Heavy"/>
    <n v="0.82419659735349715"/>
    <n v="294"/>
    <n v="780"/>
    <n v="780"/>
    <n v="1"/>
    <x v="108"/>
    <x v="100"/>
    <x v="24"/>
    <s v="1600 Block of FOLSOM ST"/>
    <s v="WV"/>
    <n v="6518015418"/>
    <s v="31832428-66f3-11ea-9902-7077813058ce"/>
    <n v="6732"/>
    <n v="780"/>
    <n v="58470"/>
    <x v="0"/>
    <x v="1"/>
    <x v="48"/>
    <s v="Medium"/>
    <n v="780"/>
    <x v="0"/>
    <x v="107"/>
    <d v="1989-10-17T00:00:00"/>
    <n v="0"/>
  </r>
  <r>
    <n v="7540"/>
    <n v="867"/>
    <s v="Misael"/>
    <s v="monica700@gmail.com"/>
    <x v="1"/>
    <s v="4900 Block of MISSION ST"/>
    <n v="2771856986"/>
    <n v="867"/>
    <d v="2008-08-14T00:00:00"/>
    <d v="2024-11-07T00:00:00"/>
    <x v="14"/>
    <n v="366"/>
    <n v="7540"/>
    <x v="7"/>
    <x v="1"/>
    <s v="Regular"/>
    <n v="679"/>
    <n v="1015"/>
    <s v="1700 Block of SUNNYDALE AV"/>
    <s v="400 Block of BAKER ST"/>
    <s v="Heavy"/>
    <n v="0.66896551724137931"/>
    <n v="357"/>
    <n v="366"/>
    <n v="366"/>
    <n v="1"/>
    <x v="109"/>
    <x v="101"/>
    <x v="25"/>
    <s v="400 Block of BAY ST"/>
    <s v="IL"/>
    <n v="5796916149"/>
    <s v="31863106-66f3-11ea-8b2f-7077813058ce"/>
    <n v="7540"/>
    <n v="366"/>
    <n v="34797"/>
    <x v="0"/>
    <x v="1"/>
    <x v="49"/>
    <s v="Medium"/>
    <n v="366"/>
    <x v="0"/>
    <x v="108"/>
    <d v="1980-03-16T00:00:00"/>
    <n v="0"/>
  </r>
  <r>
    <n v="5269"/>
    <n v="980"/>
    <s v="Steven"/>
    <s v="pamala451@outlook.com"/>
    <x v="1"/>
    <s v="16TH ST / SHOTWELL ST"/>
    <n v="4717095278"/>
    <n v="980"/>
    <d v="2002-09-26T00:00:00"/>
    <d v="2016-06-20T00:00:00"/>
    <x v="6"/>
    <n v="678"/>
    <n v="5269"/>
    <x v="9"/>
    <x v="1"/>
    <s v="Express"/>
    <n v="318"/>
    <n v="938"/>
    <s v="SOUTH VAN NESS AV / 13TH ST"/>
    <s v="100 Block of LELAND AV"/>
    <s v="Light"/>
    <n v="0.33901918976545842"/>
    <n v="468"/>
    <n v="678"/>
    <n v="678"/>
    <n v="1"/>
    <x v="110"/>
    <x v="102"/>
    <x v="3"/>
    <s v="1600 Block of THE EMBARCADERONORTH ST"/>
    <s v="AZ"/>
    <n v="2618359567"/>
    <s v="31876958-66f3-11ea-afcb-7077813058ce"/>
    <n v="5269"/>
    <n v="678"/>
    <n v="19346"/>
    <x v="1"/>
    <x v="1"/>
    <x v="3"/>
    <s v="Low"/>
    <n v="678"/>
    <x v="1"/>
    <x v="109"/>
    <m/>
    <s v="N/A"/>
  </r>
  <r>
    <n v="4296"/>
    <n v="826"/>
    <s v="Kandace"/>
    <s v="bobby84@yahoo.com"/>
    <x v="0"/>
    <s v="2100 Block of POLK ST"/>
    <n v="7174320820"/>
    <n v="826"/>
    <d v="2013-08-01T00:00:00"/>
    <d v="2024-06-08T00:00:00"/>
    <x v="15"/>
    <n v="969"/>
    <n v="4296"/>
    <x v="8"/>
    <x v="1"/>
    <s v="Express"/>
    <n v="507"/>
    <n v="1334"/>
    <s v="1100 Block of CONNECTICUT ST"/>
    <s v="1700 Block of 22ND AV"/>
    <s v="Heavy"/>
    <n v="0.38005997001499248"/>
    <n v="169"/>
    <n v="969"/>
    <n v="969"/>
    <n v="1"/>
    <x v="111"/>
    <x v="103"/>
    <x v="12"/>
    <s v="700 Block of MISSION ST"/>
    <s v="KS"/>
    <n v="9986862728"/>
    <s v="31a1cb62-66f3-11ea-81bc-7077813058ce"/>
    <n v="4296"/>
    <n v="969"/>
    <n v="77063"/>
    <x v="0"/>
    <x v="0"/>
    <x v="50"/>
    <s v="High"/>
    <n v="969"/>
    <x v="0"/>
    <x v="110"/>
    <d v="2013-03-09T00:00:00"/>
    <s v="N/A"/>
  </r>
  <r>
    <n v="8404"/>
    <n v="704"/>
    <s v="Tammi"/>
    <s v="matt620@yahoo.com"/>
    <x v="2"/>
    <s v="700 Block of STANYAN ST"/>
    <n v="6852398753"/>
    <n v="704"/>
    <d v="2013-11-25T00:00:00"/>
    <d v="2029-10-10T00:00:00"/>
    <x v="13"/>
    <n v="703"/>
    <n v="8404"/>
    <x v="4"/>
    <x v="0"/>
    <s v="Express"/>
    <n v="329"/>
    <n v="597"/>
    <s v="22ND ST / CAROLINA ST"/>
    <s v="2600 Block of FOLSOM ST"/>
    <s v="Light"/>
    <n v="0.5510887772194305"/>
    <n v="798"/>
    <n v="703"/>
    <n v="703"/>
    <n v="1"/>
    <x v="112"/>
    <x v="104"/>
    <x v="16"/>
    <s v="1100 Block of FITZGERALD AV"/>
    <s v="WA"/>
    <n v="2073271791"/>
    <s v="31885382-66f3-11ea-b84f-7077813058ce"/>
    <n v="8404"/>
    <n v="703"/>
    <n v="35185"/>
    <x v="1"/>
    <x v="1"/>
    <x v="3"/>
    <s v="Medium"/>
    <n v="703"/>
    <x v="1"/>
    <x v="111"/>
    <m/>
    <s v="N/A"/>
  </r>
  <r>
    <n v="519"/>
    <n v="598"/>
    <s v="Rayburn"/>
    <s v="kristie659@hotmail.com"/>
    <x v="1"/>
    <s v="1400 Block of SACRAMENTO ST"/>
    <n v="8198842186"/>
    <n v="598"/>
    <d v="1986-06-20T00:00:00"/>
    <d v="1996-04-17T00:00:00"/>
    <x v="11"/>
    <n v="180"/>
    <n v="519"/>
    <x v="2"/>
    <x v="0"/>
    <s v="Regular"/>
    <n v="588"/>
    <n v="1182"/>
    <s v="POWELL ST / GEARY ST"/>
    <s v="3RD ST / PALOU AV"/>
    <s v="Heavy"/>
    <n v="0.49746192893401014"/>
    <n v="497"/>
    <n v="180"/>
    <n v="180"/>
    <n v="1"/>
    <x v="113"/>
    <x v="105"/>
    <x v="21"/>
    <s v="4600 Block of 18TH ST"/>
    <s v="VA"/>
    <n v="8030257579"/>
    <s v="318916c0-66f3-11ea-8a7c-7077813058ce"/>
    <n v="519"/>
    <n v="180"/>
    <n v="7068"/>
    <x v="1"/>
    <x v="0"/>
    <x v="3"/>
    <s v="Low"/>
    <n v="180"/>
    <x v="1"/>
    <x v="112"/>
    <m/>
    <s v="N/A"/>
  </r>
  <r>
    <n v="4060"/>
    <n v="932"/>
    <s v="Gordon"/>
    <s v="lee224@ymail.co.in"/>
    <x v="2"/>
    <s v="HARRISON ST / 6TH ST"/>
    <n v="7396097848"/>
    <n v="932"/>
    <d v="1985-04-08T00:00:00"/>
    <d v="1993-01-16T00:00:00"/>
    <x v="20"/>
    <n v="214"/>
    <n v="4060"/>
    <x v="6"/>
    <x v="1"/>
    <s v="Regular"/>
    <n v="442"/>
    <n v="713"/>
    <s v="2500 Block of MISSION ST"/>
    <s v="2600 Block of 34TH AV"/>
    <s v="Light"/>
    <n v="0.61991584852734927"/>
    <n v="841"/>
    <n v="214"/>
    <n v="214"/>
    <n v="1"/>
    <x v="114"/>
    <x v="106"/>
    <x v="10"/>
    <s v="0 Block of MAIDEN LN"/>
    <s v="VA"/>
    <n v="1610528704"/>
    <s v="318a2800-66f3-11ea-b639-7077813058ce"/>
    <n v="4060"/>
    <n v="214"/>
    <n v="96496"/>
    <x v="0"/>
    <x v="0"/>
    <x v="10"/>
    <s v="High"/>
    <n v="214"/>
    <x v="0"/>
    <x v="113"/>
    <d v="1987-08-09T00:00:00"/>
    <n v="5"/>
  </r>
  <r>
    <n v="8747"/>
    <n v="908"/>
    <s v="Trey"/>
    <s v="arlene95@ymail.co.in"/>
    <x v="1"/>
    <s v="GEARY ST / STOCKTON ST"/>
    <n v="3087180828"/>
    <n v="908"/>
    <d v="2006-01-15T00:00:00"/>
    <d v="2024-07-28T00:00:00"/>
    <x v="3"/>
    <n v="659"/>
    <n v="8747"/>
    <x v="10"/>
    <x v="1"/>
    <s v="Regular"/>
    <n v="442"/>
    <n v="595"/>
    <s v="0 Block of UNITEDNATIONS PZ"/>
    <s v="200 Block of HAHN ST"/>
    <s v="Light"/>
    <n v="0.74285714285714288"/>
    <n v="175"/>
    <n v="659"/>
    <n v="659"/>
    <n v="1"/>
    <x v="115"/>
    <x v="107"/>
    <x v="11"/>
    <s v="15TH AV / SHELDON TR"/>
    <s v="CA"/>
    <n v="6417574125"/>
    <s v="31b8ab40-66f3-11ea-a1ea-7077813058ce"/>
    <n v="8747"/>
    <n v="659"/>
    <n v="85889"/>
    <x v="0"/>
    <x v="1"/>
    <x v="51"/>
    <s v="High"/>
    <n v="659"/>
    <x v="0"/>
    <x v="114"/>
    <d v="1998-09-11T00:00:00"/>
    <n v="6"/>
  </r>
  <r>
    <n v="8860"/>
    <n v="834"/>
    <s v="Zakariya"/>
    <s v="roger478@ymail.co.in"/>
    <x v="1"/>
    <s v="LAWTON ST / 10TH AV"/>
    <n v="4508931602"/>
    <n v="834"/>
    <d v="1997-05-25T00:00:00"/>
    <d v="2016-06-27T00:00:00"/>
    <x v="2"/>
    <n v="408"/>
    <n v="8860"/>
    <x v="9"/>
    <x v="0"/>
    <s v="Express"/>
    <n v="216"/>
    <n v="939"/>
    <s v="600 Block of VALENCIA ST"/>
    <s v="500 Block of 9TH ST"/>
    <s v="Light"/>
    <n v="0.23003194888178913"/>
    <n v="521"/>
    <n v="408"/>
    <n v="408"/>
    <n v="1"/>
    <x v="116"/>
    <x v="108"/>
    <x v="13"/>
    <s v="100 Block of KISKA RD"/>
    <s v="SD"/>
    <n v="4105997340"/>
    <s v="318b396c-66f3-11ea-9883-7077813058ce"/>
    <n v="8860"/>
    <n v="408"/>
    <n v="2988"/>
    <x v="0"/>
    <x v="0"/>
    <x v="52"/>
    <s v="Low"/>
    <n v="408"/>
    <x v="0"/>
    <x v="115"/>
    <d v="1990-09-11T00:00:00"/>
    <n v="6"/>
  </r>
  <r>
    <n v="6798"/>
    <n v="792"/>
    <s v="Rita"/>
    <s v="jan949@yahoo.co.in"/>
    <x v="0"/>
    <s v="800 Block of MOSCOW ST"/>
    <n v="3546706958"/>
    <n v="792"/>
    <d v="2001-06-02T00:00:00"/>
    <d v="2014-01-08T00:00:00"/>
    <x v="1"/>
    <n v="191"/>
    <n v="6798"/>
    <x v="4"/>
    <x v="1"/>
    <s v="Express"/>
    <n v="997"/>
    <n v="1382"/>
    <s v="600 Block of GOETTINGEN ST"/>
    <s v="100 Block of 6TH ST"/>
    <s v="Heavy"/>
    <n v="0.72141823444283648"/>
    <n v="179"/>
    <n v="191"/>
    <n v="191"/>
    <n v="1"/>
    <x v="117"/>
    <x v="97"/>
    <x v="12"/>
    <s v="0 Block of LATONA ST"/>
    <s v="TX"/>
    <n v="9768020592"/>
    <s v="31e70780-66f3-11ea-a98c-7077813058ce"/>
    <n v="6798"/>
    <n v="191"/>
    <n v="17651"/>
    <x v="0"/>
    <x v="0"/>
    <x v="48"/>
    <s v="Low"/>
    <n v="191"/>
    <x v="0"/>
    <x v="116"/>
    <d v="1989-10-17T00:00:00"/>
    <n v="9"/>
  </r>
  <r>
    <n v="9792"/>
    <n v="330"/>
    <s v="Curtis"/>
    <s v="robert627@yahoo.co.in"/>
    <x v="1"/>
    <s v="300 Block of HYDE ST"/>
    <n v="4775425957"/>
    <n v="330"/>
    <d v="1994-09-13T00:00:00"/>
    <d v="2005-07-01T00:00:00"/>
    <x v="15"/>
    <n v="763"/>
    <n v="9792"/>
    <x v="2"/>
    <x v="1"/>
    <s v="Express"/>
    <n v="796"/>
    <n v="1347"/>
    <s v="1700 Block of FULTON ST"/>
    <s v="100 Block of GOLDEN GATE AV"/>
    <s v="Heavy"/>
    <n v="0.59094283593170005"/>
    <n v="637"/>
    <n v="763"/>
    <n v="763"/>
    <n v="1"/>
    <x v="118"/>
    <x v="98"/>
    <x v="15"/>
    <s v="1200 Block of HAIGHT ST"/>
    <s v="ID"/>
    <n v="8907221376"/>
    <s v="318d82e8-66f3-11ea-9cca-7077813058ce"/>
    <n v="9792"/>
    <n v="763"/>
    <n v="87828"/>
    <x v="0"/>
    <x v="1"/>
    <x v="53"/>
    <s v="High"/>
    <n v="763"/>
    <x v="0"/>
    <x v="117"/>
    <d v="2014-09-09T00:00:00"/>
    <n v="2"/>
  </r>
  <r>
    <n v="9934"/>
    <n v="138"/>
    <s v="Gabrielle"/>
    <s v="danny201@yahoo.com"/>
    <x v="1"/>
    <s v="1100 Block of SUTTER ST"/>
    <n v="2535125840"/>
    <n v="138"/>
    <d v="1994-03-18T00:00:00"/>
    <d v="2009-12-17T00:00:00"/>
    <x v="13"/>
    <n v="168"/>
    <n v="9934"/>
    <x v="3"/>
    <x v="0"/>
    <s v="Regular"/>
    <n v="26"/>
    <n v="47"/>
    <s v="DIVISADERO ST / JACKSON ST"/>
    <s v="0 Block of DESOTO ST"/>
    <s v="Light"/>
    <n v="0.55319148936170215"/>
    <n v="407"/>
    <n v="168"/>
    <n v="168"/>
    <n v="1"/>
    <x v="119"/>
    <x v="109"/>
    <x v="4"/>
    <s v="800 Block of ELLIS ST"/>
    <s v="MS"/>
    <n v="5519170607"/>
    <s v="318e4628-66f3-11ea-a70e-7077813058ce"/>
    <n v="9934"/>
    <n v="168"/>
    <n v="17035"/>
    <x v="0"/>
    <x v="1"/>
    <x v="54"/>
    <s v="Low"/>
    <n v="168"/>
    <x v="0"/>
    <x v="118"/>
    <d v="1997-06-12T00:00:00"/>
    <n v="5"/>
  </r>
  <r>
    <n v="9917"/>
    <n v="808"/>
    <s v="Franklin"/>
    <s v="van725@yahoo.com"/>
    <x v="2"/>
    <s v="NORTHPOINT ST / MASON ST"/>
    <n v="4148247171"/>
    <n v="808"/>
    <d v="2014-04-17T00:00:00"/>
    <d v="2033-12-04T00:00:00"/>
    <x v="2"/>
    <n v="59"/>
    <n v="9917"/>
    <x v="1"/>
    <x v="1"/>
    <s v="Regular"/>
    <n v="329"/>
    <n v="977"/>
    <s v="1000 Block of SUTTER ST"/>
    <s v="800 Block of 3RD ST"/>
    <s v="Light"/>
    <n v="0.3367451381780962"/>
    <n v="503"/>
    <n v="59"/>
    <n v="59"/>
    <n v="1"/>
    <x v="120"/>
    <x v="110"/>
    <x v="17"/>
    <s v="3200 Block of 20TH AV"/>
    <s v="OR"/>
    <n v="1791431137"/>
    <s v="31e7ca9a-66f3-11ea-a42b-7077813058ce"/>
    <n v="9917"/>
    <n v="59"/>
    <n v="2282"/>
    <x v="1"/>
    <x v="0"/>
    <x v="3"/>
    <s v="Low"/>
    <n v="59"/>
    <x v="1"/>
    <x v="119"/>
    <m/>
    <s v="N/A"/>
  </r>
  <r>
    <n v="2208"/>
    <n v="609"/>
    <s v="Elvia"/>
    <s v="trent560@google.co.in"/>
    <x v="1"/>
    <s v="300 Block of 14TH ST"/>
    <n v="6202223720"/>
    <n v="609"/>
    <d v="1993-10-07T00:00:00"/>
    <d v="2002-03-11T00:00:00"/>
    <x v="16"/>
    <n v="333"/>
    <n v="2208"/>
    <x v="2"/>
    <x v="0"/>
    <s v="Regular"/>
    <n v="812"/>
    <n v="1104"/>
    <s v="1800 Block of DONNER AV"/>
    <s v="19TH AV / LINCOLN WY"/>
    <s v="Heavy"/>
    <n v="0.73550724637681164"/>
    <n v="189"/>
    <n v="333"/>
    <n v="333"/>
    <n v="1"/>
    <x v="121"/>
    <x v="111"/>
    <x v="23"/>
    <s v="0 Block of AUGUST AL"/>
    <s v="OR"/>
    <n v="1967221186"/>
    <s v="31971e6e-66f3-11ea-86f5-7077813058ce"/>
    <n v="2208"/>
    <n v="333"/>
    <n v="21972"/>
    <x v="0"/>
    <x v="0"/>
    <x v="55"/>
    <s v="Low"/>
    <n v="333"/>
    <x v="0"/>
    <x v="120"/>
    <d v="2013-08-11T00:00:00"/>
    <n v="6"/>
  </r>
  <r>
    <n v="9251"/>
    <n v="130"/>
    <s v="Sadie"/>
    <s v="zelda490@yahoo.co.in"/>
    <x v="1"/>
    <s v="17TH ST / CAPP ST"/>
    <n v="5905581451"/>
    <n v="130"/>
    <d v="2005-10-15T00:00:00"/>
    <d v="2009-07-08T00:00:00"/>
    <x v="0"/>
    <n v="438"/>
    <n v="9251"/>
    <x v="4"/>
    <x v="0"/>
    <s v="Regular"/>
    <n v="430"/>
    <n v="642"/>
    <s v="2300 Block of CHESTNUT ST"/>
    <s v="LAKE MERCED BL / SUNSET BL"/>
    <s v="Light"/>
    <n v="0.66978193146417442"/>
    <n v="894"/>
    <n v="438"/>
    <n v="438"/>
    <n v="1"/>
    <x v="122"/>
    <x v="112"/>
    <x v="15"/>
    <s v="2300 Block of VICENTE ST"/>
    <s v="OH"/>
    <n v="9892285623"/>
    <s v="31901a98-66f3-11ea-830a-7077813058ce"/>
    <n v="9251"/>
    <n v="438"/>
    <n v="20238"/>
    <x v="0"/>
    <x v="1"/>
    <x v="56"/>
    <s v="Low"/>
    <n v="438"/>
    <x v="0"/>
    <x v="121"/>
    <d v="1977-03-30T00:00:00"/>
    <n v="0"/>
  </r>
  <r>
    <n v="6717"/>
    <n v="685"/>
    <s v="Emma"/>
    <s v="david957@ymail.com"/>
    <x v="0"/>
    <s v="100 Block of LEAVENWORTH ST"/>
    <n v="3742557097"/>
    <n v="685"/>
    <d v="1974-03-11T00:00:00"/>
    <d v="1983-11-24T00:00:00"/>
    <x v="11"/>
    <n v="162"/>
    <n v="6717"/>
    <x v="3"/>
    <x v="0"/>
    <s v="Express"/>
    <n v="209"/>
    <n v="665"/>
    <s v="500 Block of VALENCIA ST"/>
    <s v="6TH ST / STEVENSON ST"/>
    <s v="Light"/>
    <n v="0.31428571428571428"/>
    <n v="708"/>
    <n v="162"/>
    <n v="162"/>
    <n v="1"/>
    <x v="123"/>
    <x v="23"/>
    <x v="15"/>
    <s v="MISSION ST / RUSSIA AV"/>
    <s v="VA"/>
    <n v="6155699440"/>
    <s v="3190ddc6-66f3-11ea-8fea-7077813058ce"/>
    <n v="6717"/>
    <n v="162"/>
    <n v="68331"/>
    <x v="0"/>
    <x v="0"/>
    <x v="57"/>
    <s v="High"/>
    <n v="162"/>
    <x v="0"/>
    <x v="122"/>
    <d v="1982-10-29T00:00:00"/>
    <n v="4"/>
  </r>
  <r>
    <n v="2159"/>
    <n v="640"/>
    <s v="Nigel"/>
    <s v="coleman372@yahoo.co.in"/>
    <x v="1"/>
    <s v="SUTTER ST / FRANKLIN ST"/>
    <n v="2543703845"/>
    <n v="640"/>
    <d v="2016-10-11T00:00:00"/>
    <d v="2027-08-11T00:00:00"/>
    <x v="15"/>
    <n v="787"/>
    <n v="2159"/>
    <x v="3"/>
    <x v="1"/>
    <s v="Express"/>
    <n v="187"/>
    <n v="864"/>
    <s v="0 Block of OFARRELL ST"/>
    <s v="200 Block of TURK ST"/>
    <s v="Light"/>
    <n v="0.21643518518518517"/>
    <n v="193"/>
    <n v="787"/>
    <n v="787"/>
    <n v="1"/>
    <x v="124"/>
    <x v="113"/>
    <x v="3"/>
    <s v="1500 Block of MARKET ST"/>
    <s v="NY"/>
    <n v="2906446799"/>
    <s v="31cccd64-66f3-11ea-a4c2-7077813058ce"/>
    <n v="2159"/>
    <n v="787"/>
    <n v="24449"/>
    <x v="0"/>
    <x v="1"/>
    <x v="58"/>
    <s v="Low"/>
    <n v="787"/>
    <x v="0"/>
    <x v="123"/>
    <d v="2011-06-25T00:00:00"/>
    <n v="2"/>
  </r>
  <r>
    <n v="3622"/>
    <n v="544"/>
    <s v="Eddie"/>
    <s v="jacquelin945@yahoo.com"/>
    <x v="0"/>
    <s v="MARKET ST / POWELL ST"/>
    <n v="1157949513"/>
    <n v="544"/>
    <d v="2018-10-02T00:00:00"/>
    <d v="2038-12-07T00:00:00"/>
    <x v="7"/>
    <n v="246"/>
    <n v="3622"/>
    <x v="10"/>
    <x v="1"/>
    <s v="Express"/>
    <n v="379"/>
    <n v="963"/>
    <s v="800 Block of 47TH AV"/>
    <s v="0 Block of LURLINE ST"/>
    <s v="Light"/>
    <n v="0.39356178608515058"/>
    <n v="311"/>
    <n v="246"/>
    <n v="246"/>
    <n v="1"/>
    <x v="125"/>
    <x v="114"/>
    <x v="10"/>
    <s v="DOLORES ST / 30TH ST"/>
    <s v="VA"/>
    <n v="2539275235"/>
    <s v="3191ef06-66f3-11ea-bb69-7077813058ce"/>
    <n v="3622"/>
    <n v="246"/>
    <n v="86132"/>
    <x v="0"/>
    <x v="0"/>
    <x v="59"/>
    <s v="High"/>
    <n v="246"/>
    <x v="0"/>
    <x v="124"/>
    <d v="2019-03-01T00:00:00"/>
    <s v="N/A"/>
  </r>
  <r>
    <n v="8808"/>
    <n v="384"/>
    <s v="Connie"/>
    <s v="ardis505@ymail.com"/>
    <x v="1"/>
    <s v="SPEAR ST / MARKET ST"/>
    <n v="6061993877"/>
    <n v="384"/>
    <d v="2002-07-25T00:00:00"/>
    <d v="2014-11-03T00:00:00"/>
    <x v="1"/>
    <n v="105"/>
    <n v="8808"/>
    <x v="8"/>
    <x v="0"/>
    <s v="Regular"/>
    <n v="949"/>
    <n v="1419"/>
    <s v="KEITH ST / THOMAS AV"/>
    <s v="100 Block of CAPP ST"/>
    <s v="Heavy"/>
    <n v="0.66878083157152923"/>
    <n v="888"/>
    <n v="105"/>
    <n v="105"/>
    <n v="1"/>
    <x v="126"/>
    <x v="115"/>
    <x v="21"/>
    <s v="1000 Block of POTRERO AV"/>
    <s v="VA"/>
    <n v="4534991454"/>
    <s v="31930050-66f3-11ea-8535-7077813058ce"/>
    <n v="8808"/>
    <n v="105"/>
    <n v="766"/>
    <x v="1"/>
    <x v="0"/>
    <x v="3"/>
    <s v="Low"/>
    <n v="105"/>
    <x v="1"/>
    <x v="125"/>
    <m/>
    <s v="N/A"/>
  </r>
  <r>
    <n v="4920"/>
    <n v="467"/>
    <s v="Ricky"/>
    <s v="scott41@hotmail.com"/>
    <x v="1"/>
    <s v="VANNESS AV / CALIFORNIA ST"/>
    <n v="7395125371"/>
    <n v="467"/>
    <d v="1982-08-15T00:00:00"/>
    <d v="1993-04-25T00:00:00"/>
    <x v="15"/>
    <n v="308"/>
    <n v="4920"/>
    <x v="5"/>
    <x v="0"/>
    <s v="Express"/>
    <n v="438"/>
    <n v="656"/>
    <s v="LYON ST / OFARRELL ST"/>
    <s v="1200 Block of NOE ST"/>
    <s v="Light"/>
    <n v="0.66768292682926833"/>
    <n v="678"/>
    <n v="308"/>
    <n v="308"/>
    <n v="1"/>
    <x v="127"/>
    <x v="116"/>
    <x v="22"/>
    <s v="17TH ST / SHOTWELL ST"/>
    <s v="NC"/>
    <n v="9411155106"/>
    <s v="319438b6-66f3-11ea-9722-7077813058ce"/>
    <n v="4920"/>
    <n v="308"/>
    <n v="13169"/>
    <x v="1"/>
    <x v="1"/>
    <x v="3"/>
    <s v="Low"/>
    <n v="308"/>
    <x v="1"/>
    <x v="126"/>
    <m/>
    <s v="N/A"/>
  </r>
  <r>
    <n v="9271"/>
    <n v="872"/>
    <s v="Joel"/>
    <s v="twanna51@outlook.com"/>
    <x v="1"/>
    <s v="POWELL ST / GEARY ST"/>
    <n v="5734730611"/>
    <n v="872"/>
    <d v="2000-03-04T00:00:00"/>
    <d v="2014-12-07T00:00:00"/>
    <x v="12"/>
    <n v="68"/>
    <n v="9271"/>
    <x v="3"/>
    <x v="0"/>
    <s v="Express"/>
    <n v="182"/>
    <n v="726"/>
    <s v="1700 Block of FULTON ST"/>
    <s v="300 Block of HAIGHT ST"/>
    <s v="Light"/>
    <n v="0.25068870523415976"/>
    <n v="778"/>
    <n v="68"/>
    <n v="68"/>
    <n v="1"/>
    <x v="128"/>
    <x v="117"/>
    <x v="0"/>
    <s v="4000 Block of 19TH AV"/>
    <s v="TX"/>
    <n v="4815198694"/>
    <s v="31d4bb6c-66f3-11ea-9ff7-7077813058ce"/>
    <n v="9271"/>
    <n v="68"/>
    <n v="81148"/>
    <x v="1"/>
    <x v="1"/>
    <x v="3"/>
    <s v="High"/>
    <n v="68"/>
    <x v="1"/>
    <x v="127"/>
    <m/>
    <s v="N/A"/>
  </r>
  <r>
    <n v="3140"/>
    <n v="112"/>
    <s v="Patrick"/>
    <s v="alexia131@outlook.com"/>
    <x v="2"/>
    <s v="100 Block of JONES ST"/>
    <n v="7624401610"/>
    <n v="112"/>
    <d v="2004-12-13T00:00:00"/>
    <d v="2006-08-03T00:00:00"/>
    <x v="18"/>
    <n v="172"/>
    <n v="3140"/>
    <x v="6"/>
    <x v="1"/>
    <s v="Express"/>
    <n v="726"/>
    <n v="1381"/>
    <s v="0 Block of HARRISON ST"/>
    <s v="1200 Block of GOLDEN GATE AV"/>
    <s v="Heavy"/>
    <n v="0.52570601013758145"/>
    <n v="734"/>
    <n v="172"/>
    <n v="172"/>
    <n v="1"/>
    <x v="129"/>
    <x v="118"/>
    <x v="8"/>
    <s v="200 Block of LOWELL ST"/>
    <s v="NH"/>
    <n v="1161903173"/>
    <s v="319549e8-66f3-11ea-85a4-7077813058ce"/>
    <n v="3140"/>
    <n v="172"/>
    <n v="48657"/>
    <x v="0"/>
    <x v="1"/>
    <x v="60"/>
    <s v="Medium"/>
    <n v="172"/>
    <x v="0"/>
    <x v="128"/>
    <d v="2004-10-26T00:00:00"/>
    <s v="N/A"/>
  </r>
  <r>
    <n v="8104"/>
    <n v="906"/>
    <s v="Annie"/>
    <s v="donnell940@ymail.co.in"/>
    <x v="2"/>
    <s v="0 Block of FREMONT ST"/>
    <n v="8271413320"/>
    <n v="906"/>
    <d v="2012-04-29T00:00:00"/>
    <d v="2023-01-22T00:00:00"/>
    <x v="15"/>
    <n v="775"/>
    <n v="8104"/>
    <x v="4"/>
    <x v="0"/>
    <s v="Express"/>
    <n v="451"/>
    <n v="713"/>
    <s v="0 Block of 6TH ST"/>
    <s v="1400 Block of RANKIN ST"/>
    <s v="Light"/>
    <n v="0.63253856942496489"/>
    <n v="640"/>
    <n v="775"/>
    <n v="775"/>
    <n v="1"/>
    <x v="130"/>
    <x v="119"/>
    <x v="15"/>
    <s v="2400 Block of MISSION ST"/>
    <s v="NY"/>
    <n v="7858706884"/>
    <s v="31963430-66f3-11ea-bdc7-7077813058ce"/>
    <n v="8104"/>
    <n v="775"/>
    <n v="88037"/>
    <x v="1"/>
    <x v="0"/>
    <x v="3"/>
    <s v="High"/>
    <n v="775"/>
    <x v="1"/>
    <x v="129"/>
    <m/>
    <s v="N/A"/>
  </r>
  <r>
    <n v="2401"/>
    <n v="899"/>
    <s v="Demetrius"/>
    <s v="jaime171@hotmail.com"/>
    <x v="2"/>
    <s v="1000 Block of HYDE ST"/>
    <n v="2656568705"/>
    <n v="899"/>
    <d v="1972-03-09T00:00:00"/>
    <d v="1982-07-14T00:00:00"/>
    <x v="15"/>
    <n v="866"/>
    <n v="2401"/>
    <x v="2"/>
    <x v="1"/>
    <s v="Regular"/>
    <n v="691"/>
    <n v="1260"/>
    <s v="0 Block of MYRTLE ST"/>
    <s v="2ND ST / TOWNSEND ST"/>
    <s v="Heavy"/>
    <n v="0.54841269841269846"/>
    <n v="204"/>
    <n v="866"/>
    <n v="866"/>
    <n v="1"/>
    <x v="131"/>
    <x v="120"/>
    <x v="17"/>
    <s v="800 Block of BRYANT ST"/>
    <s v="TX"/>
    <n v="4209429743"/>
    <s v="31e496d4-66f3-11ea-ae24-7077813058ce"/>
    <n v="2401"/>
    <n v="866"/>
    <n v="59176"/>
    <x v="0"/>
    <x v="1"/>
    <x v="61"/>
    <s v="Medium"/>
    <n v="866"/>
    <x v="0"/>
    <x v="130"/>
    <d v="1995-01-01T00:00:00"/>
    <s v="N/A"/>
  </r>
  <r>
    <n v="7043"/>
    <n v="379"/>
    <s v="Laurette"/>
    <s v="gerald85@google.co.in"/>
    <x v="1"/>
    <s v="HAROLD AV / BRUCE AV"/>
    <n v="8194423563"/>
    <n v="379"/>
    <d v="2003-07-11T00:00:00"/>
    <d v="2011-07-09T00:00:00"/>
    <x v="20"/>
    <n v="548"/>
    <n v="7043"/>
    <x v="0"/>
    <x v="1"/>
    <s v="Regular"/>
    <n v="240"/>
    <n v="571"/>
    <s v="800 Block of INGERSON AV"/>
    <s v="MISSION ST / 2ND ST"/>
    <s v="Light"/>
    <n v="0.42031523642732049"/>
    <n v="685"/>
    <n v="548"/>
    <n v="548"/>
    <n v="1"/>
    <x v="132"/>
    <x v="121"/>
    <x v="7"/>
    <s v="MISSION ST / FAIR AV"/>
    <s v="WV"/>
    <n v="9336147887"/>
    <s v="31987dc0-66f3-11ea-a59b-7077813058ce"/>
    <n v="7043"/>
    <n v="548"/>
    <n v="87886"/>
    <x v="1"/>
    <x v="1"/>
    <x v="3"/>
    <s v="High"/>
    <n v="548"/>
    <x v="1"/>
    <x v="131"/>
    <m/>
    <s v="N/A"/>
  </r>
  <r>
    <n v="3624"/>
    <n v="142"/>
    <s v="Douglas"/>
    <s v="beth30@yahoo.co.in"/>
    <x v="0"/>
    <s v="1100 Block of MASONIC AV"/>
    <n v="7652369372"/>
    <n v="142"/>
    <d v="2017-05-03T00:00:00"/>
    <d v="2022-09-08T00:00:00"/>
    <x v="9"/>
    <n v="924"/>
    <n v="3624"/>
    <x v="1"/>
    <x v="1"/>
    <s v="Regular"/>
    <n v="606"/>
    <n v="1021"/>
    <s v="FILLMORE ST / OFARRELL ST"/>
    <s v="HAWTHORNE ST / HARRISON ST"/>
    <s v="Heavy"/>
    <n v="0.59353574926542607"/>
    <n v="236"/>
    <n v="924"/>
    <n v="924"/>
    <n v="1"/>
    <x v="133"/>
    <x v="92"/>
    <x v="21"/>
    <s v="1100 Block of FILLMORE ST"/>
    <s v="TX"/>
    <n v="2261152495"/>
    <s v="31ed6f18-66f3-11ea-af57-7077813058ce"/>
    <n v="3624"/>
    <n v="924"/>
    <n v="73137"/>
    <x v="0"/>
    <x v="0"/>
    <x v="62"/>
    <s v="High"/>
    <n v="924"/>
    <x v="0"/>
    <x v="132"/>
    <d v="2015-03-20T00:00:00"/>
    <n v="1"/>
  </r>
  <r>
    <n v="7485"/>
    <n v="357"/>
    <s v="Austin"/>
    <s v="zakariya835@yahoo.com"/>
    <x v="1"/>
    <s v="600 Block of TOWNSEND ST"/>
    <n v="8529931415"/>
    <n v="357"/>
    <d v="1979-09-07T00:00:00"/>
    <d v="1982-05-27T00:00:00"/>
    <x v="4"/>
    <n v="665"/>
    <n v="7485"/>
    <x v="3"/>
    <x v="0"/>
    <s v="Regular"/>
    <n v="982"/>
    <n v="1405"/>
    <s v="1300 Block of REVERE AV"/>
    <s v="0 Block of WILLIAR AV"/>
    <s v="Heavy"/>
    <n v="0.69893238434163696"/>
    <n v="617"/>
    <n v="665"/>
    <n v="665"/>
    <n v="1"/>
    <x v="134"/>
    <x v="122"/>
    <x v="19"/>
    <s v="300 Block of CAPP ST"/>
    <s v="IL"/>
    <n v="8437782692"/>
    <s v="3199b61c-66f3-11ea-ab02-7077813058ce"/>
    <n v="7485"/>
    <n v="665"/>
    <n v="3244"/>
    <x v="0"/>
    <x v="0"/>
    <x v="63"/>
    <s v="Low"/>
    <n v="665"/>
    <x v="0"/>
    <x v="133"/>
    <d v="2010-04-27T00:00:00"/>
    <n v="3"/>
  </r>
  <r>
    <n v="1748"/>
    <n v="364"/>
    <s v="Willie"/>
    <s v="artie206@ymail.com"/>
    <x v="0"/>
    <s v="0 Block of POWELL ST"/>
    <n v="4033094166"/>
    <n v="364"/>
    <d v="2013-11-11T00:00:00"/>
    <d v="2022-09-22T00:00:00"/>
    <x v="16"/>
    <n v="305"/>
    <n v="1748"/>
    <x v="10"/>
    <x v="0"/>
    <s v="Express"/>
    <n v="954"/>
    <n v="1473"/>
    <s v="0 Block of DORE ST"/>
    <s v="100 Block of TURK ST"/>
    <s v="Heavy"/>
    <n v="0.64765784114052949"/>
    <n v="508"/>
    <n v="305"/>
    <n v="305"/>
    <n v="1"/>
    <x v="135"/>
    <x v="123"/>
    <x v="21"/>
    <s v="3500 Block of FILLMORE ST"/>
    <s v="GA"/>
    <n v="4162410124"/>
    <s v="319ac762-66f3-11ea-b75f-7077813058ce"/>
    <n v="1748"/>
    <n v="305"/>
    <n v="32031"/>
    <x v="0"/>
    <x v="1"/>
    <x v="64"/>
    <s v="Low"/>
    <n v="305"/>
    <x v="0"/>
    <x v="134"/>
    <d v="1992-11-01T00:00:00"/>
    <n v="2"/>
  </r>
  <r>
    <n v="1087"/>
    <n v="491"/>
    <s v="Lydia"/>
    <s v="christa254@gmail.com"/>
    <x v="2"/>
    <s v="EDDY ST / JONES ST"/>
    <n v="3384176833"/>
    <n v="491"/>
    <d v="2008-04-19T00:00:00"/>
    <d v="2021-08-19T00:00:00"/>
    <x v="6"/>
    <n v="69"/>
    <n v="1087"/>
    <x v="0"/>
    <x v="0"/>
    <s v="Regular"/>
    <n v="367"/>
    <n v="740"/>
    <s v="2000 Block of MISSION ST"/>
    <s v="2400 Block of SAN BRUNO AV"/>
    <s v="Light"/>
    <n v="0.49594594594594593"/>
    <n v="951"/>
    <n v="69"/>
    <n v="69"/>
    <n v="1"/>
    <x v="136"/>
    <x v="124"/>
    <x v="0"/>
    <s v="0 Block of HANCOCK ST"/>
    <s v="NJ"/>
    <n v="4933964760"/>
    <s v="31a0e11a-66f3-11ea-999b-7077813058ce"/>
    <n v="1087"/>
    <n v="69"/>
    <n v="45852"/>
    <x v="0"/>
    <x v="1"/>
    <x v="65"/>
    <s v="Medium"/>
    <n v="69"/>
    <x v="0"/>
    <x v="135"/>
    <d v="2018-08-30T00:00:00"/>
    <n v="5"/>
  </r>
  <r>
    <n v="9968"/>
    <n v="69"/>
    <s v="Diana"/>
    <s v="ryan128@yahoo.com"/>
    <x v="1"/>
    <s v="1200 Block of IRVING ST"/>
    <n v="1840361778"/>
    <n v="69"/>
    <d v="1975-08-10T00:00:00"/>
    <d v="1986-06-30T00:00:00"/>
    <x v="15"/>
    <n v="938"/>
    <n v="9968"/>
    <x v="9"/>
    <x v="0"/>
    <s v="Regular"/>
    <n v="35"/>
    <n v="20"/>
    <s v="1200 Block of THE EMBARCADERONORTH ST"/>
    <s v="500 Block of BRANNAN ST"/>
    <s v="Light"/>
    <n v="1.75"/>
    <n v="406"/>
    <n v="938"/>
    <n v="938"/>
    <n v="1"/>
    <x v="137"/>
    <x v="36"/>
    <x v="18"/>
    <s v="0 Block of JONES ST"/>
    <s v="FL"/>
    <n v="3864558057"/>
    <s v="319bfff4-66f3-11ea-8fba-7077813058ce"/>
    <n v="9968"/>
    <n v="938"/>
    <n v="51284"/>
    <x v="1"/>
    <x v="0"/>
    <x v="3"/>
    <s v="Medium"/>
    <n v="938"/>
    <x v="1"/>
    <x v="136"/>
    <m/>
    <s v="N/A"/>
  </r>
  <r>
    <n v="5345"/>
    <n v="164"/>
    <s v="Kyleigh"/>
    <s v="edith189@ymail.co.in"/>
    <x v="2"/>
    <s v="3900 Block of MISSION ST"/>
    <n v="8636405460"/>
    <n v="164"/>
    <d v="1997-05-19T00:00:00"/>
    <d v="2008-01-13T00:00:00"/>
    <x v="15"/>
    <n v="941"/>
    <n v="5345"/>
    <x v="6"/>
    <x v="1"/>
    <s v="Regular"/>
    <n v="735"/>
    <n v="1181"/>
    <s v="17TH ST / FOLSOM ST"/>
    <s v="400 Block of BRIGHT ST"/>
    <s v="Heavy"/>
    <n v="0.62235393734123623"/>
    <n v="238"/>
    <n v="941"/>
    <n v="941"/>
    <n v="1"/>
    <x v="138"/>
    <x v="125"/>
    <x v="6"/>
    <s v="300 Block of 30TH AV"/>
    <s v="MO"/>
    <n v="2452732341"/>
    <s v="31c9e6be-66f3-11ea-9f95-7077813058ce"/>
    <n v="5345"/>
    <n v="941"/>
    <n v="38952"/>
    <x v="0"/>
    <x v="1"/>
    <x v="66"/>
    <s v="Medium"/>
    <n v="941"/>
    <x v="0"/>
    <x v="137"/>
    <d v="2010-08-28T00:00:00"/>
    <n v="1"/>
  </r>
  <r>
    <n v="2183"/>
    <n v="455"/>
    <s v="Dennis"/>
    <s v="carolyn538@yahoo.co.in"/>
    <x v="0"/>
    <s v="7TH ST / MISSION ST"/>
    <n v="1146373455"/>
    <n v="455"/>
    <d v="1974-10-08T00:00:00"/>
    <d v="1988-07-09T00:00:00"/>
    <x v="6"/>
    <n v="251"/>
    <n v="2183"/>
    <x v="6"/>
    <x v="1"/>
    <s v="Regular"/>
    <n v="422"/>
    <n v="651"/>
    <s v="1700 Block of NEWCOMB AV"/>
    <s v="1500 Block of LASALLE AV"/>
    <s v="Light"/>
    <n v="0.64823348694316441"/>
    <n v="785"/>
    <n v="251"/>
    <n v="251"/>
    <n v="1"/>
    <x v="139"/>
    <x v="126"/>
    <x v="0"/>
    <s v="100 Block of SANJUAN AV"/>
    <s v="NY"/>
    <n v="1837040341"/>
    <s v="319e9766-66f3-11ea-9392-7077813058ce"/>
    <n v="2183"/>
    <n v="251"/>
    <n v="94926"/>
    <x v="0"/>
    <x v="0"/>
    <x v="67"/>
    <s v="High"/>
    <n v="251"/>
    <x v="0"/>
    <x v="138"/>
    <d v="2003-12-02T00:00:00"/>
    <n v="1"/>
  </r>
  <r>
    <n v="563"/>
    <n v="529"/>
    <s v="Brenda"/>
    <s v="pamela639@google.co.in"/>
    <x v="1"/>
    <s v="CHESTNUT ST / COLUMBUS AV"/>
    <n v="8133737988"/>
    <n v="529"/>
    <d v="1975-06-12T00:00:00"/>
    <d v="1983-01-10T00:00:00"/>
    <x v="20"/>
    <n v="913"/>
    <n v="563"/>
    <x v="4"/>
    <x v="0"/>
    <s v="Express"/>
    <n v="180"/>
    <n v="755"/>
    <s v="5TH ST / MARKET ST"/>
    <s v="MONTGOMERY ST / VALLEJO ST"/>
    <s v="Light"/>
    <n v="0.23841059602649006"/>
    <n v="244"/>
    <n v="913"/>
    <n v="913"/>
    <n v="1"/>
    <x v="140"/>
    <x v="127"/>
    <x v="3"/>
    <s v="0 Block of CHENERY ST"/>
    <s v="IL"/>
    <n v="8529787345"/>
    <s v="31beebdc-66f3-11ea-a06e-7077813058ce"/>
    <n v="563"/>
    <n v="913"/>
    <n v="20187"/>
    <x v="1"/>
    <x v="1"/>
    <x v="3"/>
    <s v="Low"/>
    <n v="913"/>
    <x v="1"/>
    <x v="139"/>
    <m/>
    <s v="N/A"/>
  </r>
  <r>
    <n v="8249"/>
    <n v="39"/>
    <s v="Christy"/>
    <s v="kelly404@gmail.com"/>
    <x v="1"/>
    <s v="200 Block of RALSTON ST"/>
    <n v="8687515154"/>
    <n v="39"/>
    <d v="1995-07-13T00:00:00"/>
    <d v="2009-08-11T00:00:00"/>
    <x v="12"/>
    <n v="861"/>
    <n v="8249"/>
    <x v="2"/>
    <x v="1"/>
    <s v="Regular"/>
    <n v="916"/>
    <n v="1255"/>
    <s v="500 Block of JOHNFKENNEDY DR"/>
    <s v="VALLEJO ST / KEARNY ST"/>
    <s v="Heavy"/>
    <n v="0.72988047808764944"/>
    <n v="948"/>
    <n v="861"/>
    <n v="861"/>
    <n v="1"/>
    <x v="141"/>
    <x v="128"/>
    <x v="2"/>
    <s v="COLUMBUS AV / GREEN ST"/>
    <s v="IL"/>
    <n v="2276744816"/>
    <s v="31e02ac0-66f3-11ea-85d7-7077813058ce"/>
    <n v="8249"/>
    <n v="861"/>
    <n v="16690"/>
    <x v="0"/>
    <x v="0"/>
    <x v="68"/>
    <s v="Low"/>
    <n v="861"/>
    <x v="0"/>
    <x v="140"/>
    <d v="1996-09-13T00:00:00"/>
    <n v="7"/>
  </r>
  <r>
    <n v="9784"/>
    <n v="400"/>
    <s v="Tianna"/>
    <s v="laurence971@yahoo.co.in"/>
    <x v="0"/>
    <s v="SANSOME ST / CHESTNUT ST"/>
    <n v="2668150446"/>
    <n v="400"/>
    <d v="2006-01-15T00:00:00"/>
    <d v="2020-03-04T00:00:00"/>
    <x v="12"/>
    <n v="974"/>
    <n v="9784"/>
    <x v="10"/>
    <x v="1"/>
    <s v="Regular"/>
    <n v="442"/>
    <n v="770"/>
    <s v="1000 Block of POTRERO AV"/>
    <s v="0 Block of LEAVENWORTH ST"/>
    <s v="Light"/>
    <n v="0.574025974025974"/>
    <n v="984"/>
    <n v="974"/>
    <n v="974"/>
    <n v="1"/>
    <x v="142"/>
    <x v="129"/>
    <x v="12"/>
    <s v="2900 Block of JACKSON ST"/>
    <s v="SD"/>
    <n v="2460523574"/>
    <s v="31a2b586-66f3-11ea-a9ea-7077813058ce"/>
    <n v="9784"/>
    <n v="974"/>
    <n v="44299"/>
    <x v="0"/>
    <x v="1"/>
    <x v="69"/>
    <s v="Medium"/>
    <n v="974"/>
    <x v="0"/>
    <x v="141"/>
    <d v="2013-06-21T00:00:00"/>
    <n v="1"/>
  </r>
  <r>
    <n v="6210"/>
    <n v="271"/>
    <s v="Roxanne"/>
    <s v="trevon752@yahoo.co.in"/>
    <x v="1"/>
    <s v="1500 Block of HUDSON AV"/>
    <n v="5992525888"/>
    <n v="271"/>
    <d v="2010-06-24T00:00:00"/>
    <d v="2029-11-03T00:00:00"/>
    <x v="2"/>
    <n v="526"/>
    <n v="6210"/>
    <x v="3"/>
    <x v="1"/>
    <s v="Regular"/>
    <n v="510"/>
    <n v="1205"/>
    <s v="500 Block of 41ST AV"/>
    <s v="500 Block of GUERRERO ST"/>
    <s v="Heavy"/>
    <n v="0.42323651452282157"/>
    <n v="881"/>
    <n v="526"/>
    <n v="526"/>
    <n v="1"/>
    <x v="143"/>
    <x v="130"/>
    <x v="16"/>
    <s v="1100 Block of MARKET ST"/>
    <s v="NM"/>
    <n v="3243646644"/>
    <s v="31a3c6d8-66f3-11ea-983d-7077813058ce"/>
    <n v="6210"/>
    <n v="526"/>
    <n v="67123"/>
    <x v="0"/>
    <x v="1"/>
    <x v="70"/>
    <s v="High"/>
    <n v="526"/>
    <x v="0"/>
    <x v="142"/>
    <d v="1991-07-03T00:00:00"/>
    <n v="4"/>
  </r>
  <r>
    <n v="5781"/>
    <n v="110"/>
    <s v="Hellen"/>
    <s v="jason341@yahoo.com"/>
    <x v="1"/>
    <s v="1200 Block of MCALLISTER ST"/>
    <n v="5391751398"/>
    <n v="110"/>
    <d v="2013-11-11T00:00:00"/>
    <d v="2022-07-31T00:00:00"/>
    <x v="16"/>
    <n v="510"/>
    <n v="5781"/>
    <x v="7"/>
    <x v="1"/>
    <s v="Regular"/>
    <n v="117"/>
    <n v="716"/>
    <s v="700 Block of MARKET ST"/>
    <s v="ELLIS ST / HYDE ST"/>
    <s v="Light"/>
    <n v="0.16340782122905029"/>
    <n v="883"/>
    <n v="510"/>
    <n v="510"/>
    <n v="1"/>
    <x v="144"/>
    <x v="131"/>
    <x v="7"/>
    <s v="1600 Block of INDIANA ST"/>
    <s v="IN"/>
    <n v="4932358514"/>
    <s v="31a489fa-66f3-11ea-9155-7077813058ce"/>
    <n v="5781"/>
    <n v="510"/>
    <n v="51104"/>
    <x v="1"/>
    <x v="1"/>
    <x v="3"/>
    <s v="Medium"/>
    <n v="510"/>
    <x v="1"/>
    <x v="143"/>
    <m/>
    <s v="N/A"/>
  </r>
  <r>
    <n v="8306"/>
    <n v="277"/>
    <s v="Zoie"/>
    <s v="ramona899@yahoo.com"/>
    <x v="1"/>
    <s v="16TH ST / MISSION ST"/>
    <n v="4305011101"/>
    <n v="277"/>
    <d v="2010-05-14T00:00:00"/>
    <d v="2017-07-23T00:00:00"/>
    <x v="20"/>
    <n v="444"/>
    <n v="8306"/>
    <x v="1"/>
    <x v="0"/>
    <s v="Express"/>
    <n v="973"/>
    <n v="1250"/>
    <s v="0 Block of CASTLEMANOR AV"/>
    <s v="LANE ST / REVERE AV"/>
    <s v="Heavy"/>
    <n v="0.77839999999999998"/>
    <n v="735"/>
    <n v="444"/>
    <n v="444"/>
    <n v="1"/>
    <x v="145"/>
    <x v="31"/>
    <x v="5"/>
    <s v="FULTON ST / 5TH AV"/>
    <s v="NH"/>
    <n v="1419382893"/>
    <s v="31a5c242-66f3-11ea-960b-7077813058ce"/>
    <n v="8306"/>
    <n v="444"/>
    <n v="35369"/>
    <x v="1"/>
    <x v="0"/>
    <x v="3"/>
    <s v="Medium"/>
    <n v="444"/>
    <x v="1"/>
    <x v="144"/>
    <m/>
    <s v="N/A"/>
  </r>
  <r>
    <n v="1126"/>
    <n v="590"/>
    <s v="Steve"/>
    <s v="frederick409@outlook.com"/>
    <x v="2"/>
    <s v="7TH ST / MARKET ST"/>
    <n v="5597753640"/>
    <n v="590"/>
    <d v="2002-07-25T00:00:00"/>
    <d v="2010-12-12T00:00:00"/>
    <x v="16"/>
    <n v="815"/>
    <n v="1126"/>
    <x v="0"/>
    <x v="1"/>
    <s v="Regular"/>
    <n v="71"/>
    <n v="130"/>
    <s v="1400 Block of VANDYKE AV"/>
    <s v="EDDY ST / VANNESS AV"/>
    <s v="Light"/>
    <n v="0.5461538461538461"/>
    <n v="287"/>
    <n v="815"/>
    <n v="815"/>
    <n v="1"/>
    <x v="146"/>
    <x v="132"/>
    <x v="21"/>
    <s v="TAYLOR ST / ELLIS ST"/>
    <s v="DE"/>
    <n v="4386754323"/>
    <s v="31c49062-66f3-11ea-ba20-7077813058ce"/>
    <n v="1126"/>
    <n v="815"/>
    <n v="57460"/>
    <x v="0"/>
    <x v="1"/>
    <x v="71"/>
    <s v="Medium"/>
    <n v="815"/>
    <x v="0"/>
    <x v="145"/>
    <d v="2010-03-02T00:00:00"/>
    <n v="1"/>
  </r>
  <r>
    <n v="3733"/>
    <n v="731"/>
    <s v="Reymundo"/>
    <s v="scott810@ymail.co.in"/>
    <x v="0"/>
    <s v="3000 Block of 23RD ST"/>
    <n v="8831717023"/>
    <n v="731"/>
    <d v="1980-04-20T00:00:00"/>
    <d v="1986-04-18T00:00:00"/>
    <x v="9"/>
    <n v="823"/>
    <n v="3733"/>
    <x v="0"/>
    <x v="0"/>
    <s v="Express"/>
    <n v="571"/>
    <n v="1031"/>
    <s v="700 Block of STANYAN ST"/>
    <s v="600 Block of MISSION ST"/>
    <s v="Heavy"/>
    <n v="0.55383123181377303"/>
    <n v="618"/>
    <n v="823"/>
    <n v="823"/>
    <n v="1"/>
    <x v="147"/>
    <x v="116"/>
    <x v="16"/>
    <s v="DAVIS ST / CLAY ST"/>
    <s v="IL"/>
    <n v="6419268208"/>
    <s v="31a859f0-66f3-11ea-8394-7077813058ce"/>
    <n v="3733"/>
    <n v="823"/>
    <n v="51472"/>
    <x v="0"/>
    <x v="0"/>
    <x v="72"/>
    <s v="Medium"/>
    <n v="823"/>
    <x v="0"/>
    <x v="146"/>
    <d v="1975-05-20T00:00:00"/>
    <n v="0"/>
  </r>
  <r>
    <n v="3853"/>
    <n v="416"/>
    <s v="Frank"/>
    <s v="joao478@ymail.co.in"/>
    <x v="1"/>
    <s v="TARAVAL ST / 44TH AV"/>
    <n v="2407798660"/>
    <n v="416"/>
    <d v="2011-09-16T00:00:00"/>
    <d v="2025-12-19T00:00:00"/>
    <x v="12"/>
    <n v="455"/>
    <n v="3853"/>
    <x v="1"/>
    <x v="1"/>
    <s v="Regular"/>
    <n v="172"/>
    <n v="580"/>
    <s v="LASALLE AV / PHELPS ST"/>
    <s v="2000 Block of MISSION ST"/>
    <s v="Light"/>
    <n v="0.29655172413793102"/>
    <n v="288"/>
    <n v="455"/>
    <n v="455"/>
    <n v="1"/>
    <x v="148"/>
    <x v="133"/>
    <x v="13"/>
    <s v="800 Block of SOUTH VAN NESS AV"/>
    <s v="HI"/>
    <n v="7009589164"/>
    <s v="31d77952-66f3-11ea-b47a-7077813058ce"/>
    <n v="3853"/>
    <n v="455"/>
    <n v="66397"/>
    <x v="1"/>
    <x v="0"/>
    <x v="3"/>
    <s v="Medium"/>
    <n v="455"/>
    <x v="1"/>
    <x v="147"/>
    <m/>
    <s v="N/A"/>
  </r>
  <r>
    <n v="207"/>
    <n v="638"/>
    <s v="Boyd"/>
    <s v="shirley751@gmail.com"/>
    <x v="1"/>
    <s v="1500 Block of MCALLISTER ST"/>
    <n v="6274955877"/>
    <n v="638"/>
    <d v="2017-05-21T00:00:00"/>
    <d v="2023-12-15T00:00:00"/>
    <x v="8"/>
    <n v="147"/>
    <n v="207"/>
    <x v="8"/>
    <x v="0"/>
    <s v="Express"/>
    <n v="369"/>
    <n v="646"/>
    <s v="300 Block of ATHENS ST"/>
    <s v="1400 Block of CLAY ST"/>
    <s v="Light"/>
    <n v="0.57120743034055732"/>
    <n v="768"/>
    <n v="147"/>
    <n v="147"/>
    <n v="1"/>
    <x v="149"/>
    <x v="134"/>
    <x v="1"/>
    <s v="200 Block of INTERSTATE80 HY"/>
    <s v="TX"/>
    <n v="3258758083"/>
    <s v="31a9925e-66f3-11ea-b9ab-7077813058ce"/>
    <n v="207"/>
    <n v="147"/>
    <n v="99367"/>
    <x v="0"/>
    <x v="1"/>
    <x v="16"/>
    <s v="High"/>
    <n v="147"/>
    <x v="0"/>
    <x v="148"/>
    <d v="2005-09-15T00:00:00"/>
    <n v="5"/>
  </r>
  <r>
    <n v="3"/>
    <n v="275"/>
    <s v="Janelle"/>
    <s v="nevaeh593@outlook.com"/>
    <x v="0"/>
    <s v="OAK ST / FILLMORE ST"/>
    <n v="9875661422"/>
    <n v="275"/>
    <d v="1994-04-02T00:00:00"/>
    <d v="2004-01-16T00:00:00"/>
    <x v="11"/>
    <n v="625"/>
    <n v="3"/>
    <x v="8"/>
    <x v="1"/>
    <s v="Regular"/>
    <n v="318"/>
    <n v="980"/>
    <s v="5600 Block of DIAMONDHEIGHTS BL"/>
    <s v="100 Block of ELLIOT ST"/>
    <s v="Light"/>
    <n v="0.32448979591836735"/>
    <n v="619"/>
    <n v="625"/>
    <n v="625"/>
    <n v="1"/>
    <x v="150"/>
    <x v="135"/>
    <x v="5"/>
    <s v="FITZGERALD AV / GRIFFITH ST"/>
    <s v="CO"/>
    <n v="9823103962"/>
    <s v="31aa7c8c-66f3-11ea-bbd5-7077813058ce"/>
    <n v="3"/>
    <n v="625"/>
    <n v="98982"/>
    <x v="1"/>
    <x v="0"/>
    <x v="3"/>
    <s v="High"/>
    <n v="625"/>
    <x v="1"/>
    <x v="149"/>
    <m/>
    <s v="N/A"/>
  </r>
  <r>
    <n v="5489"/>
    <n v="623"/>
    <s v="Lita"/>
    <s v="rashawn68@hotmail.com"/>
    <x v="1"/>
    <s v="1400 Block of BROADWAY ST"/>
    <n v="4582180805"/>
    <n v="623"/>
    <d v="1976-12-15T00:00:00"/>
    <d v="1985-06-12T00:00:00"/>
    <x v="16"/>
    <n v="75"/>
    <n v="5489"/>
    <x v="7"/>
    <x v="0"/>
    <s v="Regular"/>
    <n v="869"/>
    <n v="1317"/>
    <s v="100 Block of POWELL ST"/>
    <s v="GOLDEN GATE AV / LEAVENWORTH ST"/>
    <s v="Heavy"/>
    <n v="0.65983295368261197"/>
    <n v="435"/>
    <n v="75"/>
    <n v="75"/>
    <n v="1"/>
    <x v="151"/>
    <x v="136"/>
    <x v="16"/>
    <s v="800 Block of BRYANT ST"/>
    <s v="CT"/>
    <n v="9703448223"/>
    <s v="31e27454-66f3-11ea-985a-7077813058ce"/>
    <n v="5489"/>
    <n v="75"/>
    <n v="93642"/>
    <x v="0"/>
    <x v="1"/>
    <x v="73"/>
    <s v="High"/>
    <n v="75"/>
    <x v="0"/>
    <x v="150"/>
    <d v="2002-09-08T00:00:00"/>
    <n v="3"/>
  </r>
  <r>
    <n v="1896"/>
    <n v="278"/>
    <s v="Bryn"/>
    <s v="rayburn250@yahoo.co.in"/>
    <x v="1"/>
    <s v="JOHNFKENNEDY DR / TRANSVERSE DR"/>
    <n v="9976580262"/>
    <n v="278"/>
    <d v="1977-09-29T00:00:00"/>
    <d v="1987-01-10T00:00:00"/>
    <x v="11"/>
    <n v="695"/>
    <n v="1896"/>
    <x v="6"/>
    <x v="0"/>
    <s v="Regular"/>
    <n v="266"/>
    <n v="833"/>
    <s v="2000 Block of MISSION ST"/>
    <s v="4600 Block of IRVING ST"/>
    <s v="Light"/>
    <n v="0.31932773109243695"/>
    <n v="393"/>
    <n v="695"/>
    <n v="695"/>
    <n v="1"/>
    <x v="152"/>
    <x v="90"/>
    <x v="16"/>
    <s v="LEAVENWORTH ST / ELLIS ST"/>
    <s v="TX"/>
    <n v="5931525319"/>
    <s v="31ab66b6-66f3-11ea-b954-7077813058ce"/>
    <n v="1896"/>
    <n v="695"/>
    <n v="47111"/>
    <x v="1"/>
    <x v="1"/>
    <x v="3"/>
    <s v="Medium"/>
    <n v="695"/>
    <x v="1"/>
    <x v="151"/>
    <m/>
    <s v="N/A"/>
  </r>
  <r>
    <n v="3132"/>
    <n v="912"/>
    <s v="Bayley"/>
    <s v="sharyn974@ymail.co.in"/>
    <x v="1"/>
    <s v="900 Block of HAYES ST"/>
    <n v="3477191930"/>
    <n v="912"/>
    <d v="1977-09-02T00:00:00"/>
    <d v="1979-03-18T00:00:00"/>
    <x v="18"/>
    <n v="82"/>
    <n v="3132"/>
    <x v="2"/>
    <x v="1"/>
    <s v="Express"/>
    <n v="121"/>
    <n v="557"/>
    <s v="NATOMA ST / 2ND ST"/>
    <s v="3500 Block of MISSION ST"/>
    <s v="Light"/>
    <n v="0.21723518850987433"/>
    <n v="329"/>
    <n v="82"/>
    <n v="82"/>
    <n v="1"/>
    <x v="153"/>
    <x v="137"/>
    <x v="24"/>
    <s v="MISSION ST / 24TH ST"/>
    <s v="CA"/>
    <n v="4926013012"/>
    <s v="31aced36-66f3-11ea-b593-7077813058ce"/>
    <n v="3132"/>
    <n v="82"/>
    <n v="59376"/>
    <x v="1"/>
    <x v="1"/>
    <x v="3"/>
    <s v="Medium"/>
    <n v="82"/>
    <x v="1"/>
    <x v="152"/>
    <m/>
    <s v="N/A"/>
  </r>
  <r>
    <n v="2601"/>
    <n v="43"/>
    <s v="Gwendolyn"/>
    <s v="kelly848@hotmail.com"/>
    <x v="2"/>
    <s v="100 Block of 3RD ST"/>
    <n v="9380507727"/>
    <n v="43"/>
    <d v="1982-09-06T00:00:00"/>
    <d v="1995-06-11T00:00:00"/>
    <x v="1"/>
    <n v="515"/>
    <n v="2601"/>
    <x v="0"/>
    <x v="0"/>
    <s v="Express"/>
    <n v="782"/>
    <n v="1425"/>
    <s v="MARKET ST / CHURCH ST"/>
    <s v="LOMBARD ST / LEAVENWORTH ST"/>
    <s v="Heavy"/>
    <n v="0.54877192982456136"/>
    <n v="467"/>
    <n v="515"/>
    <n v="515"/>
    <n v="1"/>
    <x v="154"/>
    <x v="128"/>
    <x v="5"/>
    <s v="0 Block of BRADY ST"/>
    <s v="IL"/>
    <n v="3594123975"/>
    <s v="31b21c7a-66f3-11ea-b007-7077813058ce"/>
    <n v="2601"/>
    <n v="515"/>
    <n v="22214"/>
    <x v="1"/>
    <x v="0"/>
    <x v="3"/>
    <s v="Low"/>
    <n v="515"/>
    <x v="1"/>
    <x v="153"/>
    <m/>
    <s v="N/A"/>
  </r>
  <r>
    <n v="1202"/>
    <n v="426"/>
    <s v="Chasity"/>
    <s v="leslie740@ymail.co.in"/>
    <x v="0"/>
    <s v="600 Block of PAGE ST"/>
    <n v="4935174932"/>
    <n v="426"/>
    <d v="2007-11-04T00:00:00"/>
    <d v="2025-01-06T00:00:00"/>
    <x v="5"/>
    <n v="397"/>
    <n v="1202"/>
    <x v="10"/>
    <x v="1"/>
    <s v="Express"/>
    <n v="876"/>
    <n v="1045"/>
    <s v="1600 Block of DONNER AV"/>
    <s v="800 Block of LARKIN ST"/>
    <s v="Heavy"/>
    <n v="0.83827751196172251"/>
    <n v="839"/>
    <n v="397"/>
    <n v="397"/>
    <n v="1"/>
    <x v="155"/>
    <x v="138"/>
    <x v="8"/>
    <s v="RUSSIA AV / ATHENS ST"/>
    <s v="IL"/>
    <n v="1385206446"/>
    <s v="31add76e-66f3-11ea-bc98-7077813058ce"/>
    <n v="1202"/>
    <n v="397"/>
    <n v="41003"/>
    <x v="1"/>
    <x v="0"/>
    <x v="3"/>
    <s v="Medium"/>
    <n v="397"/>
    <x v="1"/>
    <x v="154"/>
    <m/>
    <s v="N/A"/>
  </r>
  <r>
    <n v="8834"/>
    <n v="735"/>
    <s v="Dejon"/>
    <s v="ericka359@ymail.com"/>
    <x v="0"/>
    <s v="0 Block of WAVERLY PL"/>
    <n v="6582738747"/>
    <n v="735"/>
    <d v="1988-04-12T00:00:00"/>
    <d v="2002-07-22T00:00:00"/>
    <x v="12"/>
    <n v="599"/>
    <n v="8834"/>
    <x v="8"/>
    <x v="0"/>
    <s v="Regular"/>
    <n v="946"/>
    <n v="1100"/>
    <s v="400 Block of ELLIS ST"/>
    <s v="800 Block of MOSCOW ST"/>
    <s v="Heavy"/>
    <n v="0.86"/>
    <n v="787"/>
    <n v="599"/>
    <n v="599"/>
    <n v="1"/>
    <x v="156"/>
    <x v="63"/>
    <x v="14"/>
    <s v="BRANNAN ST / 9TH ST"/>
    <s v="SC"/>
    <n v="7592482439"/>
    <s v="31ae9a98-66f3-11ea-9239-7077813058ce"/>
    <n v="8834"/>
    <n v="599"/>
    <n v="58511"/>
    <x v="1"/>
    <x v="0"/>
    <x v="3"/>
    <s v="Medium"/>
    <n v="599"/>
    <x v="1"/>
    <x v="155"/>
    <m/>
    <s v="N/A"/>
  </r>
  <r>
    <n v="1201"/>
    <n v="666"/>
    <s v="Sydney"/>
    <s v="curtis682@hotmail.com"/>
    <x v="0"/>
    <s v="MARKET ST / 3RD ST"/>
    <n v="7050577792"/>
    <n v="666"/>
    <d v="1988-01-24T00:00:00"/>
    <d v="2007-06-21T00:00:00"/>
    <x v="2"/>
    <n v="306"/>
    <n v="1201"/>
    <x v="9"/>
    <x v="0"/>
    <s v="Regular"/>
    <n v="654"/>
    <n v="1150"/>
    <s v="100 Block of LEAVENWORTH ST"/>
    <s v="100 Block of PERSIA AV"/>
    <s v="Heavy"/>
    <n v="0.56869565217391305"/>
    <n v="658"/>
    <n v="306"/>
    <n v="306"/>
    <n v="1"/>
    <x v="157"/>
    <x v="139"/>
    <x v="16"/>
    <s v="200 Block of ASHBURY ST"/>
    <s v="IL"/>
    <n v="1575826863"/>
    <s v="31af36c0-66f3-11ea-9653-7077813058ce"/>
    <n v="1201"/>
    <n v="306"/>
    <n v="52868"/>
    <x v="0"/>
    <x v="1"/>
    <x v="74"/>
    <s v="Medium"/>
    <n v="306"/>
    <x v="0"/>
    <x v="156"/>
    <d v="1983-07-22T00:00:00"/>
    <n v="5"/>
  </r>
  <r>
    <n v="2573"/>
    <n v="888"/>
    <s v="Bernadine"/>
    <s v="alessia799@hotmail.com"/>
    <x v="0"/>
    <s v="1000 Block of CONNECTICUT ST"/>
    <n v="8241842420"/>
    <n v="888"/>
    <d v="2008-08-09T00:00:00"/>
    <d v="2010-06-12T00:00:00"/>
    <x v="18"/>
    <n v="536"/>
    <n v="2573"/>
    <x v="1"/>
    <x v="0"/>
    <s v="Express"/>
    <n v="74"/>
    <n v="281"/>
    <s v="100 Block of POWELL ST"/>
    <s v="0 Block of TAYLOR ST"/>
    <s v="Light"/>
    <n v="0.26334519572953735"/>
    <n v="302"/>
    <n v="536"/>
    <n v="536"/>
    <n v="1"/>
    <x v="158"/>
    <x v="140"/>
    <x v="24"/>
    <s v="1200 Block of THE EMBARCADERONORTH ST"/>
    <s v="CA"/>
    <n v="4826890428"/>
    <s v="31affa0a-66f3-11ea-8464-7077813058ce"/>
    <n v="2573"/>
    <n v="536"/>
    <n v="8206"/>
    <x v="0"/>
    <x v="0"/>
    <x v="75"/>
    <s v="Low"/>
    <n v="536"/>
    <x v="0"/>
    <x v="157"/>
    <d v="2016-09-21T00:00:00"/>
    <s v="N/A"/>
  </r>
  <r>
    <n v="2656"/>
    <n v="722"/>
    <s v="Maurice"/>
    <s v="francis214@hotmail.com"/>
    <x v="2"/>
    <s v="100 Block of TURQUOISE WY"/>
    <n v="4722321429"/>
    <n v="722"/>
    <d v="1982-03-23T00:00:00"/>
    <d v="1997-04-13T00:00:00"/>
    <x v="13"/>
    <n v="332"/>
    <n v="2656"/>
    <x v="2"/>
    <x v="1"/>
    <s v="Regular"/>
    <n v="45"/>
    <n v="39"/>
    <s v="100 Block of UPPER TR"/>
    <s v="POST ST / HYDE ST"/>
    <s v="Light"/>
    <n v="1.1538461538461537"/>
    <n v="642"/>
    <n v="332"/>
    <n v="332"/>
    <n v="1"/>
    <x v="159"/>
    <x v="141"/>
    <x v="5"/>
    <s v="ANZA ST / SPRUCE ST"/>
    <s v="NY"/>
    <n v="7051750919"/>
    <s v="31b2dfd8-66f3-11ea-b094-7077813058ce"/>
    <n v="2656"/>
    <n v="332"/>
    <n v="806"/>
    <x v="1"/>
    <x v="1"/>
    <x v="3"/>
    <s v="Low"/>
    <n v="332"/>
    <x v="1"/>
    <x v="158"/>
    <m/>
    <s v="N/A"/>
  </r>
  <r>
    <n v="9645"/>
    <n v="233"/>
    <s v="Muriel"/>
    <s v="stephania835@gmail.com"/>
    <x v="2"/>
    <s v="1100 Block of SUTTER ST"/>
    <n v="9598036922"/>
    <n v="233"/>
    <d v="1999-06-04T00:00:00"/>
    <d v="2015-12-24T00:00:00"/>
    <x v="14"/>
    <n v="127"/>
    <n v="9645"/>
    <x v="2"/>
    <x v="1"/>
    <s v="Express"/>
    <n v="916"/>
    <n v="1143"/>
    <s v="300 Block of SALINAS AV"/>
    <s v="1900 Block of FILLMORE ST"/>
    <s v="Heavy"/>
    <n v="0.80139982502187224"/>
    <n v="472"/>
    <n v="127"/>
    <n v="127"/>
    <n v="1"/>
    <x v="160"/>
    <x v="142"/>
    <x v="3"/>
    <s v="1600 Block of HAIGHT ST"/>
    <s v="GA"/>
    <n v="6886408134"/>
    <s v="31b3ca0a-66f3-11ea-bdb1-7077813058ce"/>
    <n v="9645"/>
    <n v="127"/>
    <n v="27590"/>
    <x v="0"/>
    <x v="0"/>
    <x v="76"/>
    <s v="Low"/>
    <n v="127"/>
    <x v="0"/>
    <x v="159"/>
    <d v="2006-01-09T00:00:00"/>
    <n v="0"/>
  </r>
  <r>
    <n v="4899"/>
    <n v="417"/>
    <s v="Ronnie"/>
    <s v="makala843@ymail.com"/>
    <x v="0"/>
    <s v="1000 Block of BUSH ST"/>
    <n v="6624913103"/>
    <n v="417"/>
    <d v="2009-09-25T00:00:00"/>
    <d v="2023-03-16T00:00:00"/>
    <x v="6"/>
    <n v="928"/>
    <n v="4899"/>
    <x v="9"/>
    <x v="1"/>
    <s v="Express"/>
    <n v="253"/>
    <n v="904"/>
    <s v="800 Block of MARKET ST"/>
    <s v="800 Block of MARKET ST"/>
    <s v="Light"/>
    <n v="0.27986725663716816"/>
    <n v="310"/>
    <n v="928"/>
    <n v="928"/>
    <n v="1"/>
    <x v="161"/>
    <x v="143"/>
    <x v="25"/>
    <s v="0 Block of NEWTON ST"/>
    <s v="CA"/>
    <n v="8824594477"/>
    <s v="31c616ba-66f3-11ea-afb3-7077813058ce"/>
    <n v="4899"/>
    <n v="928"/>
    <n v="74930"/>
    <x v="1"/>
    <x v="1"/>
    <x v="3"/>
    <s v="High"/>
    <n v="928"/>
    <x v="1"/>
    <x v="160"/>
    <m/>
    <s v="N/A"/>
  </r>
  <r>
    <n v="584"/>
    <n v="392"/>
    <s v="Marie"/>
    <s v="zella692@yahoo.co.in"/>
    <x v="2"/>
    <s v="900 Block of GEARY ST"/>
    <n v="2677043411"/>
    <n v="392"/>
    <d v="1976-12-15T00:00:00"/>
    <d v="1978-12-15T00:00:00"/>
    <x v="4"/>
    <n v="958"/>
    <n v="584"/>
    <x v="9"/>
    <x v="1"/>
    <s v="Express"/>
    <n v="274"/>
    <n v="669"/>
    <s v="0 Block of GOLDEN GATE AV"/>
    <s v="900 Block of MARIPOSA ST"/>
    <s v="Light"/>
    <n v="0.40956651718983555"/>
    <n v="700"/>
    <n v="958"/>
    <n v="958"/>
    <n v="1"/>
    <x v="162"/>
    <x v="144"/>
    <x v="9"/>
    <s v="FRANKLIN ST / GOLDEN GATE AV"/>
    <s v="WV"/>
    <n v="7077868681"/>
    <s v="31b4db48-66f3-11ea-8ac6-7077813058ce"/>
    <n v="584"/>
    <n v="958"/>
    <n v="5769"/>
    <x v="1"/>
    <x v="0"/>
    <x v="3"/>
    <s v="Low"/>
    <n v="958"/>
    <x v="1"/>
    <x v="161"/>
    <m/>
    <s v="N/A"/>
  </r>
  <r>
    <n v="2142"/>
    <n v="767"/>
    <s v="Rory"/>
    <s v="bernard448@google.co.in"/>
    <x v="0"/>
    <s v="MISSION ST / RUSSIA AV"/>
    <n v="3463358376"/>
    <n v="767"/>
    <d v="1973-09-07T00:00:00"/>
    <d v="1976-10-14T00:00:00"/>
    <x v="0"/>
    <n v="977"/>
    <n v="2142"/>
    <x v="3"/>
    <x v="1"/>
    <s v="Regular"/>
    <n v="434"/>
    <n v="558"/>
    <s v="200 Block of MISSOURI ST"/>
    <s v="900 Block of ELLSWORTH ST"/>
    <s v="Light"/>
    <n v="0.77777777777777779"/>
    <n v="676"/>
    <n v="977"/>
    <n v="977"/>
    <n v="1"/>
    <x v="163"/>
    <x v="145"/>
    <x v="6"/>
    <s v="JONES ST / STEVELOE PL"/>
    <s v="MN"/>
    <n v="3975638935"/>
    <s v="31b6fdd4-66f3-11ea-8bc0-7077813058ce"/>
    <n v="2142"/>
    <n v="977"/>
    <n v="44807"/>
    <x v="0"/>
    <x v="0"/>
    <x v="22"/>
    <s v="Medium"/>
    <n v="977"/>
    <x v="0"/>
    <x v="162"/>
    <d v="2002-10-20T00:00:00"/>
    <n v="8"/>
  </r>
  <r>
    <n v="2396"/>
    <n v="650"/>
    <s v="Miley"/>
    <s v="parth128@gmail.com"/>
    <x v="1"/>
    <s v="19TH ST / YORK ST"/>
    <n v="6083580617"/>
    <n v="650"/>
    <d v="1984-10-03T00:00:00"/>
    <d v="1991-03-16T00:00:00"/>
    <x v="8"/>
    <n v="460"/>
    <n v="2396"/>
    <x v="5"/>
    <x v="1"/>
    <s v="Express"/>
    <n v="897"/>
    <n v="1313"/>
    <s v="100 Block of EDDY ST"/>
    <s v="1400 Block of KIRKWOOD CT"/>
    <s v="Heavy"/>
    <n v="0.68316831683168322"/>
    <n v="602"/>
    <n v="460"/>
    <n v="460"/>
    <n v="1"/>
    <x v="164"/>
    <x v="146"/>
    <x v="22"/>
    <s v="1400 Block of WASHINGTON ST"/>
    <s v="LA"/>
    <n v="8049380718"/>
    <s v="31b80f2e-66f3-11ea-9f03-7077813058ce"/>
    <n v="2396"/>
    <n v="460"/>
    <n v="11223"/>
    <x v="0"/>
    <x v="1"/>
    <x v="16"/>
    <s v="Low"/>
    <n v="460"/>
    <x v="0"/>
    <x v="163"/>
    <d v="2005-09-15T00:00:00"/>
    <n v="4"/>
  </r>
  <r>
    <n v="4142"/>
    <n v="955"/>
    <s v="Debora"/>
    <s v="ronnie261@ymail.co.in"/>
    <x v="1"/>
    <s v="700 Block of 14TH ST"/>
    <n v="1771412315"/>
    <n v="955"/>
    <d v="1977-09-29T00:00:00"/>
    <d v="1992-07-18T00:00:00"/>
    <x v="12"/>
    <n v="197"/>
    <n v="4142"/>
    <x v="6"/>
    <x v="0"/>
    <s v="Express"/>
    <n v="98"/>
    <n v="360"/>
    <s v="300 Block of BUCHANAN ST"/>
    <s v="2800 Block of BRYANT ST"/>
    <s v="Light"/>
    <n v="0.2722222222222222"/>
    <n v="679"/>
    <n v="197"/>
    <n v="197"/>
    <n v="1"/>
    <x v="165"/>
    <x v="147"/>
    <x v="21"/>
    <s v="800 Block of MARKET ST"/>
    <s v="MA"/>
    <n v="2458047806"/>
    <s v="31b96e70-66f3-11ea-9a67-7077813058ce"/>
    <n v="4142"/>
    <n v="197"/>
    <n v="57138"/>
    <x v="0"/>
    <x v="1"/>
    <x v="77"/>
    <s v="Medium"/>
    <n v="197"/>
    <x v="0"/>
    <x v="164"/>
    <d v="1989-08-23T00:00:00"/>
    <n v="4"/>
  </r>
  <r>
    <n v="1303"/>
    <n v="396"/>
    <s v="Evan"/>
    <s v="debora90@gmail.com"/>
    <x v="0"/>
    <s v="2000 Block of MISSION ST"/>
    <n v="2383254556"/>
    <n v="396"/>
    <d v="1982-04-30T00:00:00"/>
    <d v="1996-11-26T00:00:00"/>
    <x v="12"/>
    <n v="792"/>
    <n v="1303"/>
    <x v="3"/>
    <x v="0"/>
    <s v="Regular"/>
    <n v="808"/>
    <n v="1257"/>
    <s v="900 Block of THE EMBARCADERO NORTH ST"/>
    <s v="2500 Block of OCTAVIA ST"/>
    <s v="Heavy"/>
    <n v="0.64280031821797934"/>
    <n v="332"/>
    <n v="792"/>
    <n v="792"/>
    <n v="1"/>
    <x v="166"/>
    <x v="148"/>
    <x v="6"/>
    <s v="800 Block of BRYANT ST"/>
    <s v="NM"/>
    <n v="9621041593"/>
    <s v="31e5a810-66f3-11ea-b394-7077813058ce"/>
    <n v="1303"/>
    <n v="792"/>
    <n v="3846"/>
    <x v="1"/>
    <x v="1"/>
    <x v="3"/>
    <s v="Low"/>
    <n v="792"/>
    <x v="1"/>
    <x v="165"/>
    <m/>
    <s v="N/A"/>
  </r>
  <r>
    <n v="9770"/>
    <n v="106"/>
    <s v="Sonja"/>
    <s v="anne892@hotmail.com"/>
    <x v="2"/>
    <s v="OAKDALE AV / SELBY ST"/>
    <n v="7962531995"/>
    <n v="106"/>
    <d v="2006-08-19T00:00:00"/>
    <d v="2013-01-07T00:00:00"/>
    <x v="8"/>
    <n v="540"/>
    <n v="9770"/>
    <x v="2"/>
    <x v="1"/>
    <s v="Express"/>
    <n v="431"/>
    <n v="934"/>
    <s v="4000 Block of GEARY BL"/>
    <s v="1000 Block of POTRERO AV"/>
    <s v="Light"/>
    <n v="0.4614561027837259"/>
    <n v="412"/>
    <n v="540"/>
    <n v="540"/>
    <n v="1"/>
    <x v="167"/>
    <x v="51"/>
    <x v="5"/>
    <s v="400 Block of SUTTER ST"/>
    <s v="CT"/>
    <n v="4345935028"/>
    <s v="31ba31b0-66f3-11ea-b455-7077813058ce"/>
    <n v="9770"/>
    <n v="540"/>
    <n v="987"/>
    <x v="0"/>
    <x v="1"/>
    <x v="11"/>
    <s v="Low"/>
    <n v="540"/>
    <x v="0"/>
    <x v="166"/>
    <d v="1977-11-08T00:00:00"/>
    <n v="6"/>
  </r>
  <r>
    <n v="2593"/>
    <n v="410"/>
    <s v="Willie"/>
    <s v="kathleen439@outlook.com"/>
    <x v="2"/>
    <s v="100 Block of BROOKDALE AV"/>
    <n v="5212165773"/>
    <n v="410"/>
    <d v="2013-03-10T00:00:00"/>
    <d v="2032-07-12T00:00:00"/>
    <x v="2"/>
    <n v="178"/>
    <n v="2593"/>
    <x v="1"/>
    <x v="1"/>
    <s v="Express"/>
    <n v="745"/>
    <n v="1383"/>
    <s v="3100 Block of 23RD ST"/>
    <s v="GEARY ST / POWELL ST"/>
    <s v="Heavy"/>
    <n v="0.53868402024584239"/>
    <n v="486"/>
    <n v="178"/>
    <n v="178"/>
    <n v="1"/>
    <x v="168"/>
    <x v="149"/>
    <x v="21"/>
    <s v="200 Block of 6TH ST"/>
    <s v="WV"/>
    <n v="4167720507"/>
    <s v="31bb1bfa-66f3-11ea-982b-7077813058ce"/>
    <n v="2593"/>
    <n v="178"/>
    <n v="80179"/>
    <x v="0"/>
    <x v="1"/>
    <x v="78"/>
    <s v="High"/>
    <n v="178"/>
    <x v="0"/>
    <x v="167"/>
    <d v="2009-01-26T00:00:00"/>
    <n v="0"/>
  </r>
  <r>
    <n v="9807"/>
    <n v="311"/>
    <s v="Max"/>
    <s v="jalen33@yahoo.com"/>
    <x v="1"/>
    <s v="DUNCAN ST / DOUGLASS ST"/>
    <n v="1106944265"/>
    <n v="311"/>
    <d v="2005-03-25T00:00:00"/>
    <d v="2019-09-24T00:00:00"/>
    <x v="12"/>
    <n v="202"/>
    <n v="9807"/>
    <x v="4"/>
    <x v="1"/>
    <s v="Express"/>
    <n v="871"/>
    <n v="1274"/>
    <s v="200 Block of HAHN ST"/>
    <s v="600 Block of VALENCIA ST"/>
    <s v="Heavy"/>
    <n v="0.68367346938775508"/>
    <n v="899"/>
    <n v="202"/>
    <n v="202"/>
    <n v="1"/>
    <x v="169"/>
    <x v="150"/>
    <x v="8"/>
    <s v="1400 Block of 19TH AV"/>
    <s v="NY"/>
    <n v="4565205218"/>
    <s v="31bbdf14-66f3-11ea-8012-7077813058ce"/>
    <n v="9807"/>
    <n v="202"/>
    <n v="63810"/>
    <x v="0"/>
    <x v="0"/>
    <x v="79"/>
    <s v="Medium"/>
    <n v="202"/>
    <x v="0"/>
    <x v="168"/>
    <d v="2001-08-03T00:00:00"/>
    <n v="6"/>
  </r>
  <r>
    <n v="2096"/>
    <n v="226"/>
    <s v="Jennifer"/>
    <s v="tammi464@google.co.in"/>
    <x v="0"/>
    <s v="100 Block of MINNA ST"/>
    <n v="3365326918"/>
    <n v="226"/>
    <d v="1985-11-24T00:00:00"/>
    <d v="1994-09-21T00:00:00"/>
    <x v="16"/>
    <n v="691"/>
    <n v="2096"/>
    <x v="8"/>
    <x v="0"/>
    <s v="Regular"/>
    <n v="955"/>
    <n v="1369"/>
    <s v="5TH ST / MISSION ST"/>
    <s v="1500 Block of HAIGHT ST"/>
    <s v="Heavy"/>
    <n v="0.69758948137326515"/>
    <n v="340"/>
    <n v="691"/>
    <n v="691"/>
    <n v="1"/>
    <x v="170"/>
    <x v="151"/>
    <x v="17"/>
    <s v="0 Block of CLARION AL"/>
    <s v="OH"/>
    <n v="6431033790"/>
    <s v="31d2e636-66f3-11ea-8df2-7077813058ce"/>
    <n v="2096"/>
    <n v="691"/>
    <n v="73423"/>
    <x v="0"/>
    <x v="0"/>
    <x v="80"/>
    <s v="High"/>
    <n v="691"/>
    <x v="0"/>
    <x v="169"/>
    <d v="2012-08-20T00:00:00"/>
    <n v="3"/>
  </r>
  <r>
    <n v="7146"/>
    <n v="351"/>
    <s v="Enrique"/>
    <s v="stanley112@outlook.com"/>
    <x v="2"/>
    <s v="900 Block of MARKET ST"/>
    <n v="2048989791"/>
    <n v="351"/>
    <d v="2013-11-11T00:00:00"/>
    <d v="2026-11-21T00:00:00"/>
    <x v="6"/>
    <n v="990"/>
    <n v="7146"/>
    <x v="1"/>
    <x v="1"/>
    <s v="Regular"/>
    <n v="178"/>
    <n v="646"/>
    <s v="700 Block of BATTERY ST"/>
    <s v="0 Block of MARINA BL"/>
    <s v="Light"/>
    <n v="0.27554179566563469"/>
    <n v="433"/>
    <n v="990"/>
    <n v="990"/>
    <n v="1"/>
    <x v="171"/>
    <x v="49"/>
    <x v="3"/>
    <s v="0 Block of LAGUNA ST"/>
    <s v="MD"/>
    <n v="4382867697"/>
    <s v="31be28b0-66f3-11ea-ac89-7077813058ce"/>
    <n v="7146"/>
    <n v="990"/>
    <n v="73874"/>
    <x v="0"/>
    <x v="0"/>
    <x v="81"/>
    <s v="High"/>
    <n v="990"/>
    <x v="0"/>
    <x v="170"/>
    <d v="2003-11-28T00:00:00"/>
    <n v="6"/>
  </r>
  <r>
    <n v="3221"/>
    <n v="421"/>
    <s v="Johnny"/>
    <s v="ora822@outlook.com"/>
    <x v="1"/>
    <s v="300 Block of ATHENS ST"/>
    <n v="7803854441"/>
    <n v="421"/>
    <d v="2002-06-24T00:00:00"/>
    <d v="2014-01-04T00:00:00"/>
    <x v="17"/>
    <n v="707"/>
    <n v="3221"/>
    <x v="10"/>
    <x v="0"/>
    <s v="Regular"/>
    <n v="187"/>
    <n v="931"/>
    <s v="19TH ST / SHOTWELL ST"/>
    <s v="7TH ST / STEVENSON ST"/>
    <s v="Light"/>
    <n v="0.20085929108485501"/>
    <n v="999"/>
    <n v="707"/>
    <n v="707"/>
    <n v="1"/>
    <x v="172"/>
    <x v="152"/>
    <x v="14"/>
    <s v="400 Block of JONES ST"/>
    <s v="MI"/>
    <n v="5348595059"/>
    <s v="31c1364c-66f3-11ea-82bf-7077813058ce"/>
    <n v="3221"/>
    <n v="707"/>
    <n v="59967"/>
    <x v="1"/>
    <x v="0"/>
    <x v="3"/>
    <s v="Medium"/>
    <n v="707"/>
    <x v="1"/>
    <x v="171"/>
    <m/>
    <s v="N/A"/>
  </r>
  <r>
    <n v="5197"/>
    <n v="696"/>
    <s v="Christa"/>
    <s v="crystal579@outlook.com"/>
    <x v="0"/>
    <s v="27TH AV / LAKE ST"/>
    <n v="9770768694"/>
    <n v="696"/>
    <d v="1995-11-23T00:00:00"/>
    <d v="2000-06-04T00:00:00"/>
    <x v="10"/>
    <n v="473"/>
    <n v="5197"/>
    <x v="3"/>
    <x v="1"/>
    <s v="Regular"/>
    <n v="94"/>
    <n v="361"/>
    <s v="2300 Block of 14TH AV"/>
    <s v="0 Block of 12TH ST"/>
    <s v="Light"/>
    <n v="0.26038781163434904"/>
    <n v="477"/>
    <n v="473"/>
    <n v="473"/>
    <n v="1"/>
    <x v="173"/>
    <x v="153"/>
    <x v="14"/>
    <s v="0 Block of ADAIR ST"/>
    <s v="GA"/>
    <n v="8326159645"/>
    <s v="31c1f8b4-66f3-11ea-8397-7077813058ce"/>
    <n v="5197"/>
    <n v="473"/>
    <n v="59474"/>
    <x v="0"/>
    <x v="1"/>
    <x v="82"/>
    <s v="Medium"/>
    <n v="473"/>
    <x v="0"/>
    <x v="172"/>
    <d v="2012-01-17T00:00:00"/>
    <s v="N/A"/>
  </r>
  <r>
    <n v="8183"/>
    <n v="788"/>
    <s v="Wilbur"/>
    <s v="todd405@ymail.co.in"/>
    <x v="1"/>
    <s v="2400 Block of MARKET ST"/>
    <n v="2496040176"/>
    <n v="788"/>
    <d v="2011-05-14T00:00:00"/>
    <d v="2013-09-11T00:00:00"/>
    <x v="4"/>
    <n v="847"/>
    <n v="8183"/>
    <x v="7"/>
    <x v="1"/>
    <s v="Express"/>
    <n v="906"/>
    <n v="1297"/>
    <s v="2100 Block of MISSION ST"/>
    <s v="1100 Block of FOLSOM ST"/>
    <s v="Heavy"/>
    <n v="0.69853508095605243"/>
    <n v="746"/>
    <n v="847"/>
    <n v="847"/>
    <n v="1"/>
    <x v="174"/>
    <x v="154"/>
    <x v="19"/>
    <s v="6TH ST / MISSION ST"/>
    <s v="IL"/>
    <n v="4303568430"/>
    <s v="31c30a08-66f3-11ea-aba8-7077813058ce"/>
    <n v="8183"/>
    <n v="847"/>
    <n v="77342"/>
    <x v="1"/>
    <x v="1"/>
    <x v="3"/>
    <s v="High"/>
    <n v="847"/>
    <x v="1"/>
    <x v="173"/>
    <m/>
    <s v="N/A"/>
  </r>
  <r>
    <n v="310"/>
    <n v="574"/>
    <s v="Michaela"/>
    <s v="loren171@gmail.com"/>
    <x v="0"/>
    <s v="2000 Block of MISSION ST"/>
    <n v="5704304288"/>
    <n v="574"/>
    <d v="2005-10-06T00:00:00"/>
    <d v="2021-04-11T00:00:00"/>
    <x v="13"/>
    <n v="500"/>
    <n v="310"/>
    <x v="3"/>
    <x v="0"/>
    <s v="Regular"/>
    <n v="80"/>
    <n v="236"/>
    <s v="900 Block of LARKIN ST"/>
    <s v="900 Block of STOCKTON ST"/>
    <s v="Light"/>
    <n v="0.33898305084745761"/>
    <n v="398"/>
    <n v="500"/>
    <n v="500"/>
    <n v="1"/>
    <x v="175"/>
    <x v="155"/>
    <x v="24"/>
    <s v="400 Block of HAIGHT ST"/>
    <s v="OH"/>
    <n v="1812999737"/>
    <s v="31cb461a-66f3-11ea-a37c-7077813058ce"/>
    <n v="310"/>
    <n v="500"/>
    <n v="32800"/>
    <x v="1"/>
    <x v="1"/>
    <x v="3"/>
    <s v="Low"/>
    <n v="500"/>
    <x v="1"/>
    <x v="174"/>
    <m/>
    <s v="N/A"/>
  </r>
  <r>
    <n v="4732"/>
    <n v="635"/>
    <s v="Julie"/>
    <s v="wayne473@gmail.com"/>
    <x v="0"/>
    <s v="1300 Block of HAIGHT ST"/>
    <n v="2676477272"/>
    <n v="635"/>
    <d v="1980-05-07T00:00:00"/>
    <d v="1987-10-18T00:00:00"/>
    <x v="20"/>
    <n v="210"/>
    <n v="4732"/>
    <x v="4"/>
    <x v="1"/>
    <s v="Express"/>
    <n v="591"/>
    <n v="1433"/>
    <s v="300 Block of COLLINGWOOD ST"/>
    <s v="900 Block of MARKET ST"/>
    <s v="Heavy"/>
    <n v="0.41242149337055128"/>
    <n v="889"/>
    <n v="210"/>
    <n v="210"/>
    <n v="1"/>
    <x v="176"/>
    <x v="156"/>
    <x v="3"/>
    <s v="500 Block of CAPP ST"/>
    <s v="OK"/>
    <n v="1096489886"/>
    <s v="31c6b2fe-66f3-11ea-9b07-7077813058ce"/>
    <n v="4732"/>
    <n v="210"/>
    <n v="89389"/>
    <x v="1"/>
    <x v="1"/>
    <x v="3"/>
    <s v="High"/>
    <n v="210"/>
    <x v="1"/>
    <x v="175"/>
    <m/>
    <s v="N/A"/>
  </r>
  <r>
    <n v="6191"/>
    <n v="279"/>
    <s v="Julianna"/>
    <s v="milburn442@hotmail.com"/>
    <x v="1"/>
    <s v="300 Block of 6TH AV"/>
    <n v="7478765147"/>
    <n v="279"/>
    <d v="1981-11-18T00:00:00"/>
    <d v="1989-04-20T00:00:00"/>
    <x v="20"/>
    <n v="731"/>
    <n v="6191"/>
    <x v="9"/>
    <x v="0"/>
    <s v="Express"/>
    <n v="970"/>
    <n v="1242"/>
    <s v="KEITH ST / SHAFTER AV"/>
    <s v="0 Block of SPOFFORD LN"/>
    <s v="Heavy"/>
    <n v="0.78099838969404189"/>
    <n v="400"/>
    <n v="731"/>
    <n v="731"/>
    <n v="1"/>
    <x v="177"/>
    <x v="157"/>
    <x v="6"/>
    <s v="4200 Block of GEARY BL"/>
    <s v="MT"/>
    <n v="1402030924"/>
    <s v="31caa9ee-66f3-11ea-bce1-7077813058ce"/>
    <n v="6191"/>
    <n v="731"/>
    <n v="50635"/>
    <x v="1"/>
    <x v="1"/>
    <x v="3"/>
    <s v="Medium"/>
    <n v="731"/>
    <x v="1"/>
    <x v="176"/>
    <m/>
    <s v="N/A"/>
  </r>
  <r>
    <n v="4103"/>
    <n v="549"/>
    <s v="Paola"/>
    <s v="bart400@outlook.com"/>
    <x v="0"/>
    <s v="700 Block of POST ST"/>
    <n v="7164606551"/>
    <n v="549"/>
    <d v="1972-10-26T00:00:00"/>
    <d v="1989-12-22T00:00:00"/>
    <x v="5"/>
    <n v="793"/>
    <n v="4103"/>
    <x v="10"/>
    <x v="0"/>
    <s v="Regular"/>
    <n v="399"/>
    <n v="835"/>
    <s v="400 Block of ELLIS ST"/>
    <s v="17TH ST / SHOTWELL ST"/>
    <s v="Light"/>
    <n v="0.47784431137724553"/>
    <n v="512"/>
    <n v="793"/>
    <n v="793"/>
    <n v="1"/>
    <x v="178"/>
    <x v="158"/>
    <x v="17"/>
    <s v="11TH ST / MINNA ST"/>
    <s v="MO"/>
    <n v="3305516916"/>
    <s v="31c77618-66f3-11ea-bb5b-7077813058ce"/>
    <n v="4103"/>
    <n v="793"/>
    <n v="86767"/>
    <x v="1"/>
    <x v="1"/>
    <x v="3"/>
    <s v="High"/>
    <n v="793"/>
    <x v="1"/>
    <x v="177"/>
    <m/>
    <s v="N/A"/>
  </r>
  <r>
    <n v="7861"/>
    <n v="877"/>
    <s v="Shemar"/>
    <s v="leighann675@gmail.com"/>
    <x v="2"/>
    <s v="1000 Block of INGERSON AV"/>
    <n v="6448120894"/>
    <n v="877"/>
    <d v="2006-01-15T00:00:00"/>
    <d v="2020-05-08T00:00:00"/>
    <x v="12"/>
    <n v="872"/>
    <n v="7861"/>
    <x v="10"/>
    <x v="1"/>
    <s v="Express"/>
    <n v="91"/>
    <n v="242"/>
    <s v="21ST ST / POTRERO AV"/>
    <s v="400 Block of GENEVA AV"/>
    <s v="Light"/>
    <n v="0.37603305785123969"/>
    <n v="693"/>
    <n v="872"/>
    <n v="872"/>
    <n v="1"/>
    <x v="179"/>
    <x v="159"/>
    <x v="4"/>
    <s v="HAIGHT ST / STANYAN ST"/>
    <s v="FL"/>
    <n v="6982317596"/>
    <s v="31c8394a-66f3-11ea-bf8e-7077813058ce"/>
    <n v="7861"/>
    <n v="872"/>
    <n v="42257"/>
    <x v="0"/>
    <x v="1"/>
    <x v="83"/>
    <s v="Medium"/>
    <n v="872"/>
    <x v="0"/>
    <x v="178"/>
    <d v="2008-05-17T00:00:00"/>
    <s v="N/A"/>
  </r>
  <r>
    <n v="5894"/>
    <n v="976"/>
    <s v="Laverne"/>
    <s v="brent496@ymail.co.in"/>
    <x v="0"/>
    <s v="4400 Block of 3RD ST"/>
    <n v="2287296780"/>
    <n v="976"/>
    <d v="2013-03-10T00:00:00"/>
    <d v="2014-01-06T00:00:00"/>
    <x v="19"/>
    <n v="206"/>
    <n v="5894"/>
    <x v="2"/>
    <x v="1"/>
    <s v="Express"/>
    <n v="854"/>
    <n v="1251"/>
    <s v="1900 Block of WASHINGTON ST"/>
    <s v="CALIFORNIA ST / FILLMORE ST"/>
    <s v="Heavy"/>
    <n v="0.68265387689848123"/>
    <n v="401"/>
    <n v="206"/>
    <n v="206"/>
    <n v="1"/>
    <x v="180"/>
    <x v="160"/>
    <x v="1"/>
    <s v="1500 Block of UNION ST"/>
    <s v="NJ"/>
    <n v="3288511772"/>
    <s v="31db9768-66f3-11ea-883c-7077813058ce"/>
    <n v="5894"/>
    <n v="206"/>
    <n v="27741"/>
    <x v="1"/>
    <x v="1"/>
    <x v="3"/>
    <s v="Low"/>
    <n v="206"/>
    <x v="1"/>
    <x v="179"/>
    <m/>
    <s v="N/A"/>
  </r>
  <r>
    <n v="7764"/>
    <n v="690"/>
    <s v="Albert"/>
    <s v="christina573@hotmail.com"/>
    <x v="2"/>
    <s v="0 Block of STONEYBROOK AV"/>
    <n v="8065274712"/>
    <n v="690"/>
    <d v="2010-11-04T00:00:00"/>
    <d v="2015-03-27T00:00:00"/>
    <x v="10"/>
    <n v="298"/>
    <n v="7764"/>
    <x v="9"/>
    <x v="1"/>
    <s v="Regular"/>
    <n v="717"/>
    <n v="1297"/>
    <s v="200 Block of 11TH AV"/>
    <s v="400 Block of TURK ST"/>
    <s v="Heavy"/>
    <n v="0.5528141865844256"/>
    <n v="670"/>
    <n v="298"/>
    <n v="298"/>
    <n v="1"/>
    <x v="181"/>
    <x v="161"/>
    <x v="11"/>
    <s v="2400 Block of SAN BRUNO AV"/>
    <s v="KS"/>
    <n v="6215794970"/>
    <s v="31c8fc98-66f3-11ea-b3c3-7077813058ce"/>
    <n v="7764"/>
    <n v="298"/>
    <n v="28987"/>
    <x v="1"/>
    <x v="1"/>
    <x v="3"/>
    <s v="Low"/>
    <n v="298"/>
    <x v="1"/>
    <x v="180"/>
    <m/>
    <s v="N/A"/>
  </r>
  <r>
    <n v="3095"/>
    <n v="222"/>
    <s v="Stefania"/>
    <s v="zoie905@gmail.com"/>
    <x v="1"/>
    <s v="EDDY ST / LARKIN ST"/>
    <n v="7239777917"/>
    <n v="222"/>
    <d v="1972-03-12T00:00:00"/>
    <d v="1989-11-27T00:00:00"/>
    <x v="5"/>
    <n v="142"/>
    <n v="3095"/>
    <x v="3"/>
    <x v="0"/>
    <s v="Express"/>
    <n v="550"/>
    <n v="1171"/>
    <s v="400 Block of TURK ST"/>
    <s v="MADRID ST / RUSSIA AV"/>
    <s v="Heavy"/>
    <n v="0.46968403074295473"/>
    <n v="955"/>
    <n v="142"/>
    <n v="142"/>
    <n v="1"/>
    <x v="182"/>
    <x v="162"/>
    <x v="21"/>
    <s v="1200 Block of POLK ST"/>
    <s v="IL"/>
    <n v="6234964560"/>
    <s v="31cc0964-66f3-11ea-b6b3-7077813058ce"/>
    <n v="3095"/>
    <n v="142"/>
    <n v="67478"/>
    <x v="1"/>
    <x v="0"/>
    <x v="3"/>
    <s v="High"/>
    <n v="142"/>
    <x v="1"/>
    <x v="181"/>
    <m/>
    <s v="N/A"/>
  </r>
  <r>
    <n v="2969"/>
    <n v="903"/>
    <s v="Dianne"/>
    <s v="jalen271@gmail.com"/>
    <x v="1"/>
    <s v="900 Block of NATOMA ST"/>
    <n v="8158241511"/>
    <n v="903"/>
    <d v="2013-11-25T00:00:00"/>
    <d v="2017-05-01T00:00:00"/>
    <x v="0"/>
    <n v="748"/>
    <n v="2969"/>
    <x v="4"/>
    <x v="0"/>
    <s v="Regular"/>
    <n v="600"/>
    <n v="1048"/>
    <s v="100 Block of MONTGOMERY ST"/>
    <s v="600 Block of PRENTISS ST"/>
    <s v="Heavy"/>
    <n v="0.5725190839694656"/>
    <n v="431"/>
    <n v="748"/>
    <n v="748"/>
    <n v="1"/>
    <x v="183"/>
    <x v="150"/>
    <x v="23"/>
    <s v="LARKIN ST / SUTTER ST"/>
    <s v="MA"/>
    <n v="7461936580"/>
    <s v="31e92a06-66f3-11ea-a2c3-7077813058ce"/>
    <n v="2969"/>
    <n v="748"/>
    <n v="49908"/>
    <x v="1"/>
    <x v="0"/>
    <x v="3"/>
    <s v="Medium"/>
    <n v="748"/>
    <x v="1"/>
    <x v="182"/>
    <m/>
    <s v="N/A"/>
  </r>
  <r>
    <n v="5214"/>
    <n v="366"/>
    <s v="Velma"/>
    <s v="jasmine269@hotmail.com"/>
    <x v="1"/>
    <s v="1300 Block of MARKET ST"/>
    <n v="5684234865"/>
    <n v="366"/>
    <d v="1971-06-23T00:00:00"/>
    <d v="1975-06-04T00:00:00"/>
    <x v="0"/>
    <n v="553"/>
    <n v="5214"/>
    <x v="3"/>
    <x v="0"/>
    <s v="Regular"/>
    <n v="245"/>
    <n v="611"/>
    <s v="3800 Block of MISSION ST"/>
    <s v="100 Block of PAGE ST"/>
    <s v="Light"/>
    <n v="0.40098199672667756"/>
    <n v="432"/>
    <n v="553"/>
    <n v="553"/>
    <n v="1"/>
    <x v="184"/>
    <x v="163"/>
    <x v="2"/>
    <s v="14TH ST / FOLSOM ST"/>
    <s v="SD"/>
    <n v="1058029786"/>
    <s v="31df1974-66f3-11ea-948f-7077813058ce"/>
    <n v="5214"/>
    <n v="553"/>
    <n v="16299"/>
    <x v="1"/>
    <x v="0"/>
    <x v="3"/>
    <s v="Low"/>
    <n v="553"/>
    <x v="1"/>
    <x v="183"/>
    <m/>
    <s v="N/A"/>
  </r>
  <r>
    <n v="5958"/>
    <n v="318"/>
    <s v="Todd"/>
    <s v="jensen157@gmail.com"/>
    <x v="1"/>
    <s v="COLUMBUS AV / CHESTNUT ST"/>
    <n v="5160860537"/>
    <n v="318"/>
    <d v="1974-05-31T00:00:00"/>
    <d v="1987-07-12T00:00:00"/>
    <x v="6"/>
    <n v="304"/>
    <n v="5958"/>
    <x v="6"/>
    <x v="0"/>
    <s v="Regular"/>
    <n v="540"/>
    <n v="1172"/>
    <s v="500 Block of STEVENSON ST"/>
    <s v="HYDE ST / TURK ST"/>
    <s v="Heavy"/>
    <n v="0.46075085324232085"/>
    <n v="786"/>
    <n v="304"/>
    <n v="304"/>
    <n v="1"/>
    <x v="185"/>
    <x v="87"/>
    <x v="18"/>
    <s v="MISSION ST / 16TH ST"/>
    <s v="CT"/>
    <n v="3669773727"/>
    <s v="31ce7a18-66f3-11ea-94eb-7077813058ce"/>
    <n v="5958"/>
    <n v="304"/>
    <n v="13693"/>
    <x v="0"/>
    <x v="1"/>
    <x v="41"/>
    <s v="Low"/>
    <n v="304"/>
    <x v="0"/>
    <x v="59"/>
    <d v="2004-09-25T00:00:00"/>
    <n v="6"/>
  </r>
  <r>
    <n v="6357"/>
    <n v="681"/>
    <s v="Adrianna"/>
    <s v="annamaria542@ymail.co.in"/>
    <x v="1"/>
    <s v="100 Block of EDDY ST"/>
    <n v="3676237077"/>
    <n v="681"/>
    <d v="2009-01-13T00:00:00"/>
    <d v="2020-01-22T00:00:00"/>
    <x v="17"/>
    <n v="477"/>
    <n v="6357"/>
    <x v="7"/>
    <x v="1"/>
    <s v="Regular"/>
    <n v="840"/>
    <n v="1061"/>
    <s v="400 Block of LEAVENWORTH ST"/>
    <s v="NEWCOMB AV / 3RD ST"/>
    <s v="Heavy"/>
    <n v="0.79170593779453347"/>
    <n v="615"/>
    <n v="477"/>
    <n v="477"/>
    <n v="1"/>
    <x v="186"/>
    <x v="164"/>
    <x v="21"/>
    <s v="HYDE ST / GROVE ST"/>
    <s v="NC"/>
    <n v="5372626672"/>
    <s v="31d0006c-66f3-11ea-9c10-7077813058ce"/>
    <n v="6357"/>
    <n v="477"/>
    <n v="19804"/>
    <x v="1"/>
    <x v="1"/>
    <x v="3"/>
    <s v="Low"/>
    <n v="477"/>
    <x v="1"/>
    <x v="184"/>
    <m/>
    <s v="N/A"/>
  </r>
  <r>
    <n v="5209"/>
    <n v="762"/>
    <s v="Peyton"/>
    <s v="elise537@google.co.in"/>
    <x v="1"/>
    <s v="500 Block of 2ND ST"/>
    <n v="8798033999"/>
    <n v="762"/>
    <d v="2019-09-21T00:00:00"/>
    <d v="2025-08-19T00:00:00"/>
    <x v="9"/>
    <n v="786"/>
    <n v="5209"/>
    <x v="0"/>
    <x v="1"/>
    <s v="Express"/>
    <n v="372"/>
    <n v="679"/>
    <s v="3600 Block of SACRAMENTO ST"/>
    <s v="SCOTT ST / CHESTNUT ST"/>
    <s v="Light"/>
    <n v="0.54786450662739328"/>
    <n v="649"/>
    <n v="786"/>
    <n v="786"/>
    <n v="1"/>
    <x v="187"/>
    <x v="165"/>
    <x v="2"/>
    <s v="FRANKLIN ST / IVY ST"/>
    <s v="ME"/>
    <n v="7665617991"/>
    <s v="31d3f842-66f3-11ea-a75e-7077813058ce"/>
    <n v="5209"/>
    <n v="786"/>
    <n v="91842"/>
    <x v="0"/>
    <x v="1"/>
    <x v="84"/>
    <s v="High"/>
    <n v="786"/>
    <x v="0"/>
    <x v="185"/>
    <d v="1976-08-31T00:00:00"/>
    <n v="2"/>
  </r>
  <r>
    <n v="7513"/>
    <n v="435"/>
    <s v="Bruno"/>
    <s v="valeria27@ymail.com"/>
    <x v="2"/>
    <s v="0 Block of STOCKTON ST"/>
    <n v="1848195986"/>
    <n v="435"/>
    <d v="1995-06-07T00:00:00"/>
    <d v="2009-07-05T00:00:00"/>
    <x v="12"/>
    <n v="589"/>
    <n v="7513"/>
    <x v="3"/>
    <x v="1"/>
    <s v="Express"/>
    <n v="516"/>
    <n v="1084"/>
    <s v="16TH ST / MISSOURI ST"/>
    <s v="200 Block of HARKNESS AV"/>
    <s v="Heavy"/>
    <n v="0.47601476014760147"/>
    <n v="473"/>
    <n v="589"/>
    <n v="589"/>
    <n v="1"/>
    <x v="188"/>
    <x v="166"/>
    <x v="15"/>
    <s v="1900 Block of 14TH AV"/>
    <s v="KS"/>
    <n v="3349318383"/>
    <s v="31d927a2-66f3-11ea-bb48-7077813058ce"/>
    <n v="7513"/>
    <n v="589"/>
    <n v="5059"/>
    <x v="1"/>
    <x v="0"/>
    <x v="3"/>
    <s v="Low"/>
    <n v="589"/>
    <x v="1"/>
    <x v="186"/>
    <m/>
    <s v="N/A"/>
  </r>
  <r>
    <n v="6772"/>
    <n v="473"/>
    <s v="Chasity"/>
    <s v="dawn379@gmail.com"/>
    <x v="2"/>
    <s v="100 Block of TUCKER AV"/>
    <n v="7600088539"/>
    <n v="473"/>
    <d v="1976-04-29T00:00:00"/>
    <d v="1994-07-05T00:00:00"/>
    <x v="3"/>
    <n v="630"/>
    <n v="6772"/>
    <x v="9"/>
    <x v="0"/>
    <s v="Regular"/>
    <n v="868"/>
    <n v="1320"/>
    <s v="3300 Block of BALBOA ST"/>
    <s v="300 Block of ELLIS ST"/>
    <s v="Heavy"/>
    <n v="0.65757575757575759"/>
    <n v="885"/>
    <n v="630"/>
    <n v="630"/>
    <n v="1"/>
    <x v="189"/>
    <x v="26"/>
    <x v="12"/>
    <s v="0 Block of TAYLOR ST"/>
    <s v="NM"/>
    <n v="9875605267"/>
    <s v="31d5a4e4-66f3-11ea-861b-7077813058ce"/>
    <n v="6772"/>
    <n v="630"/>
    <n v="96963"/>
    <x v="0"/>
    <x v="1"/>
    <x v="85"/>
    <s v="High"/>
    <n v="630"/>
    <x v="0"/>
    <x v="187"/>
    <d v="2009-09-29T00:00:00"/>
    <n v="7"/>
  </r>
  <r>
    <n v="515"/>
    <n v="425"/>
    <s v="Christina"/>
    <s v="muriel437@yahoo.com"/>
    <x v="2"/>
    <s v="1ST ST / MISSION ST"/>
    <n v="3644687016"/>
    <n v="425"/>
    <d v="2017-06-04T00:00:00"/>
    <d v="2019-12-09T00:00:00"/>
    <x v="4"/>
    <n v="947"/>
    <n v="515"/>
    <x v="7"/>
    <x v="1"/>
    <s v="Express"/>
    <n v="665"/>
    <n v="1257"/>
    <s v="3300 Block of 22ND ST"/>
    <s v="CALIFORNIA ST / POLK ST"/>
    <s v="Heavy"/>
    <n v="0.5290373906125696"/>
    <n v="898"/>
    <n v="947"/>
    <n v="947"/>
    <n v="1"/>
    <x v="190"/>
    <x v="167"/>
    <x v="14"/>
    <s v="4300 Block of 25TH ST"/>
    <s v="KS"/>
    <n v="3097734889"/>
    <s v="31d8638c-66f3-11ea-8b90-7077813058ce"/>
    <n v="515"/>
    <n v="947"/>
    <n v="1714"/>
    <x v="0"/>
    <x v="0"/>
    <x v="86"/>
    <s v="Low"/>
    <n v="947"/>
    <x v="0"/>
    <x v="188"/>
    <d v="1987-04-30T00:00:00"/>
    <n v="3"/>
  </r>
  <r>
    <n v="1424"/>
    <n v="595"/>
    <s v="George"/>
    <s v="kenny233@hotmail.com"/>
    <x v="1"/>
    <s v="1000 Block of FOLSOM ST"/>
    <n v="5818539801"/>
    <n v="595"/>
    <d v="1984-05-18T00:00:00"/>
    <d v="2000-03-15T00:00:00"/>
    <x v="13"/>
    <n v="315"/>
    <n v="1424"/>
    <x v="6"/>
    <x v="0"/>
    <s v="Express"/>
    <n v="230"/>
    <n v="638"/>
    <s v="3RD AV / BALBOA ST"/>
    <s v="400 Block of LAKESHORE DR"/>
    <s v="Light"/>
    <n v="0.36050156739811912"/>
    <n v="493"/>
    <n v="315"/>
    <n v="315"/>
    <n v="1"/>
    <x v="191"/>
    <x v="168"/>
    <x v="1"/>
    <s v="400 Block of 26TH AV"/>
    <s v="AL"/>
    <n v="5243247634"/>
    <s v="31de0880-66f3-11ea-ab1e-7077813058ce"/>
    <n v="1424"/>
    <n v="315"/>
    <n v="37660"/>
    <x v="1"/>
    <x v="0"/>
    <x v="3"/>
    <s v="Medium"/>
    <n v="315"/>
    <x v="1"/>
    <x v="189"/>
    <m/>
    <s v="N/A"/>
  </r>
  <r>
    <n v="2378"/>
    <n v="406"/>
    <s v="Lucien"/>
    <s v="cecilia196@hotmail.com"/>
    <x v="0"/>
    <s v="MASON ST / TURK ST"/>
    <n v="2705083615"/>
    <n v="406"/>
    <d v="1988-08-04T00:00:00"/>
    <d v="2007-05-20T00:00:00"/>
    <x v="3"/>
    <n v="668"/>
    <n v="2378"/>
    <x v="2"/>
    <x v="0"/>
    <s v="Express"/>
    <n v="938"/>
    <n v="1067"/>
    <s v="2100 Block of 16TH AV"/>
    <s v="5TH ST / MARKET ST"/>
    <s v="Heavy"/>
    <n v="0.87910028116213679"/>
    <n v="505"/>
    <n v="668"/>
    <n v="668"/>
    <n v="1"/>
    <x v="192"/>
    <x v="169"/>
    <x v="7"/>
    <s v="800 Block of BURNETT AV"/>
    <s v="PA"/>
    <n v="8692599127"/>
    <s v="31da86f6-66f3-11ea-8b12-7077813058ce"/>
    <n v="2378"/>
    <n v="668"/>
    <n v="42143"/>
    <x v="0"/>
    <x v="0"/>
    <x v="87"/>
    <s v="Medium"/>
    <n v="668"/>
    <x v="0"/>
    <x v="190"/>
    <d v="1972-06-16T00:00:00"/>
    <n v="0"/>
  </r>
  <r>
    <n v="7587"/>
    <n v="349"/>
    <s v="Joseph"/>
    <s v="gray853@yahoo.co.in"/>
    <x v="0"/>
    <s v="100 Block of MARIETTA DR"/>
    <n v="7152577292"/>
    <n v="349"/>
    <d v="2012-05-20T00:00:00"/>
    <d v="2017-11-27T00:00:00"/>
    <x v="9"/>
    <n v="835"/>
    <n v="7587"/>
    <x v="2"/>
    <x v="1"/>
    <s v="Regular"/>
    <n v="638"/>
    <n v="1314"/>
    <s v="MARTIN LUTHER KING JR DR / 9TH AV"/>
    <s v="0 Block of TURK ST"/>
    <s v="Heavy"/>
    <n v="0.48554033485540332"/>
    <n v="988"/>
    <n v="835"/>
    <n v="835"/>
    <n v="1"/>
    <x v="193"/>
    <x v="170"/>
    <x v="9"/>
    <s v="2400 Block of CALIFORNIA ST"/>
    <s v="VT"/>
    <n v="9918649402"/>
    <s v="31dcf6d4-66f3-11ea-a647-7077813058ce"/>
    <n v="7587"/>
    <n v="835"/>
    <n v="696"/>
    <x v="1"/>
    <x v="0"/>
    <x v="3"/>
    <s v="Low"/>
    <n v="835"/>
    <x v="1"/>
    <x v="191"/>
    <m/>
    <s v="N/A"/>
  </r>
  <r>
    <n v="1702"/>
    <n v="683"/>
    <s v="Eileen"/>
    <s v="latasha554@ymail.com"/>
    <x v="2"/>
    <s v="500 Block of HOLLOWAY AV"/>
    <n v="6507962797"/>
    <n v="683"/>
    <d v="2010-08-18T00:00:00"/>
    <d v="2026-12-26T00:00:00"/>
    <x v="14"/>
    <n v="538"/>
    <n v="1702"/>
    <x v="8"/>
    <x v="1"/>
    <s v="Express"/>
    <n v="484"/>
    <n v="863"/>
    <s v="700 Block of MARKET ST"/>
    <s v="700 Block of SWEENY ST"/>
    <s v="Light"/>
    <n v="0.56083429895712633"/>
    <n v="513"/>
    <n v="538"/>
    <n v="538"/>
    <n v="1"/>
    <x v="194"/>
    <x v="171"/>
    <x v="18"/>
    <s v="3200 Block of 20TH AV"/>
    <s v="NY"/>
    <n v="5144195389"/>
    <s v="31ebe8b4-66f3-11ea-b8ca-7077813058ce"/>
    <n v="1702"/>
    <n v="538"/>
    <n v="39488"/>
    <x v="1"/>
    <x v="1"/>
    <x v="3"/>
    <s v="Medium"/>
    <n v="538"/>
    <x v="1"/>
    <x v="192"/>
    <m/>
    <s v="N/A"/>
  </r>
  <r>
    <n v="8933"/>
    <n v="536"/>
    <s v="Stanley"/>
    <s v="alexia103@ymail.com"/>
    <x v="1"/>
    <s v="MARKET ST / 4TH ST"/>
    <n v="5130575428"/>
    <n v="536"/>
    <d v="2009-08-05T00:00:00"/>
    <d v="2014-10-28T00:00:00"/>
    <x v="9"/>
    <n v="169"/>
    <n v="8933"/>
    <x v="5"/>
    <x v="1"/>
    <s v="Express"/>
    <n v="576"/>
    <n v="1077"/>
    <s v="0 Block of CAMERON WY"/>
    <s v="200 Block of DORE ST"/>
    <s v="Heavy"/>
    <n v="0.5348189415041783"/>
    <n v="814"/>
    <n v="169"/>
    <n v="169"/>
    <n v="1"/>
    <x v="195"/>
    <x v="118"/>
    <x v="26"/>
    <s v="2900 Block of 26TH ST"/>
    <s v="MO"/>
    <n v="7057705428"/>
    <s v="31ecabe2-66f3-11ea-9fa2-7077813058ce"/>
    <n v="8933"/>
    <n v="169"/>
    <n v="75362"/>
    <x v="0"/>
    <x v="1"/>
    <x v="88"/>
    <s v="High"/>
    <n v="169"/>
    <x v="0"/>
    <x v="193"/>
    <d v="2017-08-24T00:00:00"/>
    <n v="5"/>
  </r>
  <r>
    <n v="3172"/>
    <n v="978"/>
    <s v="Catherine"/>
    <s v="alysha459@ymail.co.in"/>
    <x v="0"/>
    <s v="100 Block of SANBUENAVENTURA WY"/>
    <n v="9719226221"/>
    <n v="978"/>
    <d v="1980-07-17T00:00:00"/>
    <d v="1982-04-29T00:00:00"/>
    <x v="18"/>
    <n v="279"/>
    <n v="3172"/>
    <x v="1"/>
    <x v="1"/>
    <s v="Regular"/>
    <n v="84"/>
    <n v="464"/>
    <s v="800 Block of MARKET ST"/>
    <s v="1500 Block of SLOAT BL"/>
    <s v="Light"/>
    <n v="0.18103448275862069"/>
    <n v="821"/>
    <n v="279"/>
    <n v="279"/>
    <n v="1"/>
    <x v="196"/>
    <x v="172"/>
    <x v="13"/>
    <s v="1500 Block of SLOAT BL"/>
    <s v="IL"/>
    <n v="6595878396"/>
    <s v="31e163c2-66f3-11ea-a771-7077813058ce"/>
    <n v="3172"/>
    <n v="279"/>
    <n v="21003"/>
    <x v="1"/>
    <x v="0"/>
    <x v="3"/>
    <s v="Low"/>
    <n v="279"/>
    <x v="1"/>
    <x v="194"/>
    <m/>
    <s v="N/A"/>
  </r>
  <r>
    <n v="8737"/>
    <n v="335"/>
    <s v="Mickey"/>
    <s v="samual419@outlook.com"/>
    <x v="1"/>
    <s v="LINCOLN WY / 45TH AV"/>
    <n v="1345806313"/>
    <n v="335"/>
    <d v="1984-10-19T00:00:00"/>
    <d v="1996-07-15T00:00:00"/>
    <x v="17"/>
    <n v="693"/>
    <n v="8737"/>
    <x v="4"/>
    <x v="1"/>
    <s v="Express"/>
    <n v="715"/>
    <n v="1271"/>
    <s v="0 Block of POWELL ST"/>
    <s v="600 Block of VALENCIA ST"/>
    <s v="Heavy"/>
    <n v="0.56254917387883552"/>
    <n v="865"/>
    <n v="693"/>
    <n v="693"/>
    <n v="1"/>
    <x v="197"/>
    <x v="173"/>
    <x v="17"/>
    <s v="0 Block of DUNCAN ST"/>
    <s v="MN"/>
    <n v="6828905297"/>
    <s v="31ea3b58-66f3-11ea-bc9e-7077813058ce"/>
    <n v="8737"/>
    <n v="693"/>
    <n v="68886"/>
    <x v="1"/>
    <x v="1"/>
    <x v="3"/>
    <s v="High"/>
    <n v="693"/>
    <x v="1"/>
    <x v="195"/>
    <m/>
    <s v="N/A"/>
  </r>
  <r>
    <n v="2104"/>
    <n v="784"/>
    <s v="Amy"/>
    <s v="holli358@ymail.com"/>
    <x v="2"/>
    <s v="UNION ST / LAGUNA ST"/>
    <n v="9076432313"/>
    <n v="784"/>
    <d v="1994-06-06T00:00:00"/>
    <d v="2008-05-24T00:00:00"/>
    <x v="6"/>
    <n v="955"/>
    <n v="2104"/>
    <x v="4"/>
    <x v="1"/>
    <s v="Express"/>
    <n v="957"/>
    <n v="1007"/>
    <s v="BARTLETT ST / 21ST ST"/>
    <s v="FELL ST / POLK ST"/>
    <s v="Heavy"/>
    <n v="0.95034756703078449"/>
    <n v="874"/>
    <n v="955"/>
    <n v="955"/>
    <n v="1"/>
    <x v="198"/>
    <x v="174"/>
    <x v="14"/>
    <s v="400 Block of GROVE ST"/>
    <s v="AL"/>
    <n v="2273691148"/>
    <s v="31eb4c8c-66f3-11ea-b7ad-7077813058ce"/>
    <n v="2104"/>
    <n v="955"/>
    <n v="41456"/>
    <x v="0"/>
    <x v="0"/>
    <x v="89"/>
    <s v="Medium"/>
    <n v="955"/>
    <x v="0"/>
    <x v="196"/>
    <d v="1992-12-27T00:00:00"/>
    <n v="7"/>
  </r>
  <r>
    <n v="4892"/>
    <n v="617"/>
    <s v="Jill"/>
    <s v="valencia714@yahoo.co.in"/>
    <x v="2"/>
    <s v="14TH ST / VALENCIA ST"/>
    <n v="9062287896"/>
    <n v="617"/>
    <d v="1990-08-14T00:00:00"/>
    <d v="1993-12-07T00:00:00"/>
    <x v="0"/>
    <n v="579"/>
    <n v="4892"/>
    <x v="4"/>
    <x v="0"/>
    <s v="Express"/>
    <n v="913"/>
    <n v="1385"/>
    <s v="SUTTER ST / LAGUNA ST"/>
    <s v="SOUTH VAN NESS AV / 22ND ST"/>
    <s v="Heavy"/>
    <n v="0.65920577617328524"/>
    <n v="957"/>
    <n v="579"/>
    <n v="579"/>
    <n v="1"/>
    <x v="199"/>
    <x v="175"/>
    <x v="14"/>
    <s v="400 Block of EDDY ST"/>
    <s v="CA"/>
    <n v="1160558300"/>
    <s v="31ee3246-66f3-11ea-ae6c-7077813058ce"/>
    <n v="4892"/>
    <n v="579"/>
    <n v="77570"/>
    <x v="1"/>
    <x v="0"/>
    <x v="3"/>
    <s v="High"/>
    <n v="579"/>
    <x v="1"/>
    <x v="197"/>
    <m/>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DE466F-FF1B-4443-83D7-E6433529DABD}" name="PivotTable1" cacheId="0"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location ref="A3:B9" firstHeaderRow="1" firstDataRow="1" firstDataCol="1" rowPageCount="1" colPageCount="1"/>
  <pivotFields count="10">
    <pivotField compact="0" outline="0" showAll="0"/>
    <pivotField axis="axisRow" compact="0" outline="0" showAll="0" measureFilter="1" sortType="descending">
      <items count="201">
        <item x="124"/>
        <item x="53"/>
        <item x="13"/>
        <item x="123"/>
        <item x="0"/>
        <item x="40"/>
        <item x="38"/>
        <item x="162"/>
        <item x="82"/>
        <item x="29"/>
        <item x="177"/>
        <item x="92"/>
        <item x="148"/>
        <item x="136"/>
        <item x="49"/>
        <item x="88"/>
        <item x="33"/>
        <item x="114"/>
        <item x="154"/>
        <item x="42"/>
        <item x="130"/>
        <item x="128"/>
        <item x="81"/>
        <item x="58"/>
        <item x="70"/>
        <item x="167"/>
        <item x="64"/>
        <item x="190"/>
        <item x="65"/>
        <item x="183"/>
        <item x="60"/>
        <item x="196"/>
        <item x="146"/>
        <item x="109"/>
        <item x="125"/>
        <item x="28"/>
        <item x="3"/>
        <item x="98"/>
        <item x="188"/>
        <item x="83"/>
        <item x="171"/>
        <item x="195"/>
        <item x="137"/>
        <item x="138"/>
        <item x="6"/>
        <item x="164"/>
        <item x="113"/>
        <item x="112"/>
        <item x="106"/>
        <item x="2"/>
        <item x="11"/>
        <item x="32"/>
        <item x="74"/>
        <item x="47"/>
        <item x="8"/>
        <item x="180"/>
        <item x="139"/>
        <item x="189"/>
        <item x="57"/>
        <item x="145"/>
        <item x="131"/>
        <item x="143"/>
        <item x="133"/>
        <item x="41"/>
        <item x="134"/>
        <item x="193"/>
        <item x="18"/>
        <item x="10"/>
        <item x="78"/>
        <item x="163"/>
        <item x="127"/>
        <item x="104"/>
        <item x="186"/>
        <item x="1"/>
        <item x="151"/>
        <item x="120"/>
        <item x="77"/>
        <item x="165"/>
        <item x="55"/>
        <item x="101"/>
        <item x="198"/>
        <item x="30"/>
        <item x="122"/>
        <item x="72"/>
        <item x="176"/>
        <item x="22"/>
        <item x="26"/>
        <item x="44"/>
        <item x="93"/>
        <item x="9"/>
        <item x="157"/>
        <item x="141"/>
        <item x="14"/>
        <item x="170"/>
        <item x="45"/>
        <item x="36"/>
        <item x="115"/>
        <item x="84"/>
        <item x="15"/>
        <item x="17"/>
        <item x="71"/>
        <item x="169"/>
        <item x="175"/>
        <item x="43"/>
        <item x="156"/>
        <item x="150"/>
        <item x="20"/>
        <item x="199"/>
        <item x="155"/>
        <item x="103"/>
        <item x="12"/>
        <item x="48"/>
        <item x="152"/>
        <item x="172"/>
        <item x="184"/>
        <item x="90"/>
        <item x="111"/>
        <item x="160"/>
        <item x="24"/>
        <item x="59"/>
        <item x="187"/>
        <item x="7"/>
        <item x="16"/>
        <item x="118"/>
        <item x="181"/>
        <item x="166"/>
        <item x="19"/>
        <item x="161"/>
        <item x="117"/>
        <item x="73"/>
        <item x="168"/>
        <item x="34"/>
        <item x="62"/>
        <item x="25"/>
        <item x="54"/>
        <item x="35"/>
        <item x="100"/>
        <item x="87"/>
        <item x="86"/>
        <item x="132"/>
        <item x="63"/>
        <item x="174"/>
        <item x="121"/>
        <item x="191"/>
        <item x="46"/>
        <item x="107"/>
        <item x="147"/>
        <item x="95"/>
        <item x="79"/>
        <item x="56"/>
        <item x="4"/>
        <item x="108"/>
        <item x="178"/>
        <item x="89"/>
        <item x="182"/>
        <item x="5"/>
        <item x="159"/>
        <item x="149"/>
        <item x="85"/>
        <item x="31"/>
        <item x="158"/>
        <item x="51"/>
        <item x="105"/>
        <item x="21"/>
        <item x="153"/>
        <item x="185"/>
        <item x="119"/>
        <item x="91"/>
        <item x="76"/>
        <item x="194"/>
        <item x="140"/>
        <item x="80"/>
        <item x="102"/>
        <item x="129"/>
        <item x="94"/>
        <item x="66"/>
        <item x="27"/>
        <item x="52"/>
        <item x="39"/>
        <item x="197"/>
        <item x="179"/>
        <item x="75"/>
        <item x="99"/>
        <item x="173"/>
        <item x="23"/>
        <item x="61"/>
        <item x="37"/>
        <item x="50"/>
        <item x="126"/>
        <item x="68"/>
        <item x="135"/>
        <item x="142"/>
        <item x="116"/>
        <item x="96"/>
        <item x="144"/>
        <item x="67"/>
        <item x="192"/>
        <item x="97"/>
        <item x="69"/>
        <item x="110"/>
        <item t="default"/>
      </items>
      <autoSortScope>
        <pivotArea dataOnly="0" outline="0" fieldPosition="0">
          <references count="1">
            <reference field="4294967294" count="1" selected="0">
              <x v="0"/>
            </reference>
          </references>
        </pivotArea>
      </autoSortScope>
    </pivotField>
    <pivotField compact="0" outline="0" showAll="0"/>
    <pivotField dataField="1" compact="0" outline="0" showAll="0"/>
    <pivotField axis="axisPage" compact="0" outline="0" showAll="0">
      <items count="3">
        <item h="1" x="1"/>
        <item x="0"/>
        <item t="default"/>
      </items>
    </pivotField>
    <pivotField compact="0" outline="0" showAll="0"/>
    <pivotField compact="0" outline="0" showAll="0">
      <items count="15">
        <item x="0"/>
        <item x="1"/>
        <item x="2"/>
        <item x="3"/>
        <item x="4"/>
        <item x="5"/>
        <item x="6"/>
        <item x="7"/>
        <item x="8"/>
        <item x="9"/>
        <item x="10"/>
        <item x="11"/>
        <item x="12"/>
        <item x="13"/>
        <item t="default"/>
      </items>
    </pivotField>
    <pivotField compact="0" outline="0" showAll="0"/>
    <pivotField compact="0" outline="0" showAll="0">
      <items count="7">
        <item x="0"/>
        <item x="1"/>
        <item x="2"/>
        <item x="3"/>
        <item x="4"/>
        <item x="5"/>
        <item t="default"/>
      </items>
    </pivotField>
    <pivotField compact="0" outline="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1"/>
  </rowFields>
  <rowItems count="6">
    <i>
      <x v="28"/>
    </i>
    <i>
      <x v="3"/>
    </i>
    <i>
      <x v="141"/>
    </i>
    <i>
      <x v="88"/>
    </i>
    <i>
      <x v="67"/>
    </i>
    <i t="grand">
      <x/>
    </i>
  </rowItems>
  <colItems count="1">
    <i/>
  </colItems>
  <pageFields count="1">
    <pageField fld="4" item="1" hier="-1"/>
  </pageFields>
  <dataFields count="1">
    <dataField name="Sum of AMOUNT" fld="3" baseField="0" baseItem="0"/>
  </dataFields>
  <pivotTableStyleInfo name="PivotStyleLight16" showRowHeaders="1" showColHeaders="1" showRowStripes="0" showColStripes="0" showLastColumn="1"/>
  <filters count="1">
    <filter fld="1"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9FE425-442F-457A-9350-CBC70DEEB359}" name="PivotTable1" cacheId="1" applyNumberFormats="0" applyBorderFormats="0" applyFontFormats="0" applyPatternFormats="0" applyAlignmentFormats="0" applyWidthHeightFormats="1" dataCaption="Values" updatedVersion="7" minRefreshableVersion="3" useAutoFormatting="1" itemPrintTitles="1" createdVersion="8" indent="0" compact="0" compactData="0" multipleFieldFilters="0" chartFormat="1">
  <location ref="A5:B8" firstHeaderRow="1" firstDataRow="1" firstDataCol="1"/>
  <pivotFields count="11">
    <pivotField compact="0" outline="0" showAll="0"/>
    <pivotField compact="0" outline="0" showAll="0"/>
    <pivotField compact="0" outline="0" showAll="0"/>
    <pivotField axis="axisRow" dataField="1" compact="0" outline="0" showAll="0">
      <items count="3">
        <item x="1"/>
        <item x="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3">
    <i>
      <x/>
    </i>
    <i>
      <x v="1"/>
    </i>
    <i t="grand">
      <x/>
    </i>
  </rowItems>
  <colItems count="1">
    <i/>
  </colItems>
  <dataFields count="1">
    <dataField name="Count of SH_DOMAIN" fld="3"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1A6BFD-BF01-429A-B044-951DF193D7FC}" name="PivotTable1"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B206" firstHeaderRow="1" firstDataRow="1" firstDataCol="1"/>
  <pivotFields count="14">
    <pivotField axis="axisRow" dataField="1" showAll="0" sortType="descending">
      <items count="201">
        <item x="95"/>
        <item x="38"/>
        <item x="188"/>
        <item x="169"/>
        <item x="179"/>
        <item x="26"/>
        <item x="57"/>
        <item x="165"/>
        <item x="51"/>
        <item x="72"/>
        <item x="19"/>
        <item x="10"/>
        <item x="175"/>
        <item x="47"/>
        <item x="98"/>
        <item x="74"/>
        <item x="18"/>
        <item x="121"/>
        <item x="24"/>
        <item x="20"/>
        <item x="64"/>
        <item x="61"/>
        <item x="113"/>
        <item x="170"/>
        <item x="120"/>
        <item x="145"/>
        <item x="126"/>
        <item x="111"/>
        <item x="49"/>
        <item x="149"/>
        <item x="37"/>
        <item x="35"/>
        <item x="13"/>
        <item x="115"/>
        <item x="42"/>
        <item x="140"/>
        <item x="191"/>
        <item x="146"/>
        <item x="106"/>
        <item x="164"/>
        <item x="60"/>
        <item x="189"/>
        <item x="43"/>
        <item x="198"/>
        <item x="160"/>
        <item x="148"/>
        <item x="40"/>
        <item x="62"/>
        <item x="41"/>
        <item x="154"/>
        <item x="176"/>
        <item x="75"/>
        <item x="17"/>
        <item x="87"/>
        <item x="8"/>
        <item x="131"/>
        <item x="137"/>
        <item x="155"/>
        <item x="101"/>
        <item x="78"/>
        <item x="23"/>
        <item x="127"/>
        <item x="190"/>
        <item x="171"/>
        <item x="71"/>
        <item x="89"/>
        <item x="65"/>
        <item x="73"/>
        <item x="33"/>
        <item x="45"/>
        <item x="46"/>
        <item x="125"/>
        <item x="70"/>
        <item x="1"/>
        <item x="162"/>
        <item x="161"/>
        <item x="181"/>
        <item x="21"/>
        <item x="110"/>
        <item x="97"/>
        <item x="142"/>
        <item x="53"/>
        <item x="50"/>
        <item x="193"/>
        <item x="184"/>
        <item x="147"/>
        <item x="187"/>
        <item x="5"/>
        <item x="67"/>
        <item x="133"/>
        <item x="90"/>
        <item x="135"/>
        <item x="178"/>
        <item x="152"/>
        <item x="143"/>
        <item x="183"/>
        <item x="92"/>
        <item x="79"/>
        <item x="192"/>
        <item x="180"/>
        <item x="109"/>
        <item x="157"/>
        <item x="196"/>
        <item x="27"/>
        <item x="94"/>
        <item x="48"/>
        <item x="88"/>
        <item x="2"/>
        <item x="0"/>
        <item x="22"/>
        <item x="25"/>
        <item x="139"/>
        <item x="30"/>
        <item x="168"/>
        <item x="108"/>
        <item x="122"/>
        <item x="124"/>
        <item x="59"/>
        <item x="150"/>
        <item x="96"/>
        <item x="105"/>
        <item x="134"/>
        <item x="172"/>
        <item x="83"/>
        <item x="130"/>
        <item x="159"/>
        <item x="138"/>
        <item x="103"/>
        <item x="141"/>
        <item x="107"/>
        <item x="29"/>
        <item x="158"/>
        <item x="86"/>
        <item x="136"/>
        <item x="76"/>
        <item x="100"/>
        <item x="58"/>
        <item x="104"/>
        <item x="119"/>
        <item x="153"/>
        <item x="55"/>
        <item x="85"/>
        <item x="123"/>
        <item x="3"/>
        <item x="173"/>
        <item x="112"/>
        <item x="166"/>
        <item x="129"/>
        <item x="36"/>
        <item x="52"/>
        <item x="91"/>
        <item x="7"/>
        <item x="9"/>
        <item x="6"/>
        <item x="167"/>
        <item x="80"/>
        <item x="197"/>
        <item x="186"/>
        <item x="82"/>
        <item x="128"/>
        <item x="93"/>
        <item x="44"/>
        <item x="63"/>
        <item x="11"/>
        <item x="31"/>
        <item x="194"/>
        <item x="195"/>
        <item x="28"/>
        <item x="117"/>
        <item x="118"/>
        <item x="174"/>
        <item x="32"/>
        <item x="102"/>
        <item x="156"/>
        <item x="15"/>
        <item x="99"/>
        <item x="177"/>
        <item x="144"/>
        <item x="12"/>
        <item x="77"/>
        <item x="54"/>
        <item x="56"/>
        <item x="84"/>
        <item x="69"/>
        <item x="34"/>
        <item x="185"/>
        <item x="16"/>
        <item x="114"/>
        <item x="81"/>
        <item x="163"/>
        <item x="199"/>
        <item x="132"/>
        <item x="66"/>
        <item x="68"/>
        <item x="39"/>
        <item x="116"/>
        <item x="182"/>
        <item x="4"/>
        <item x="14"/>
        <item x="15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numFmtId="14" showAll="0"/>
    <pivotField showAll="0"/>
  </pivotFields>
  <rowFields count="1">
    <field x="0"/>
  </rowFields>
  <rowItems count="201">
    <i>
      <x v="127"/>
    </i>
    <i>
      <x v="191"/>
    </i>
    <i>
      <x v="159"/>
    </i>
    <i>
      <x v="1"/>
    </i>
    <i>
      <x v="111"/>
    </i>
    <i>
      <x v="2"/>
    </i>
    <i>
      <x v="143"/>
    </i>
    <i>
      <x v="3"/>
    </i>
    <i>
      <x v="175"/>
    </i>
    <i>
      <x v="4"/>
    </i>
    <i>
      <x v="103"/>
    </i>
    <i>
      <x v="5"/>
    </i>
    <i>
      <x v="119"/>
    </i>
    <i>
      <x v="6"/>
    </i>
    <i>
      <x v="135"/>
    </i>
    <i>
      <x v="7"/>
    </i>
    <i>
      <x v="151"/>
    </i>
    <i>
      <x v="8"/>
    </i>
    <i>
      <x v="167"/>
    </i>
    <i>
      <x v="9"/>
    </i>
    <i>
      <x v="183"/>
    </i>
    <i>
      <x v="10"/>
    </i>
    <i>
      <x v="199"/>
    </i>
    <i>
      <x v="11"/>
    </i>
    <i>
      <x v="107"/>
    </i>
    <i>
      <x v="12"/>
    </i>
    <i>
      <x v="115"/>
    </i>
    <i>
      <x v="13"/>
    </i>
    <i>
      <x v="123"/>
    </i>
    <i>
      <x v="14"/>
    </i>
    <i>
      <x v="131"/>
    </i>
    <i>
      <x v="15"/>
    </i>
    <i>
      <x v="139"/>
    </i>
    <i>
      <x v="16"/>
    </i>
    <i>
      <x v="147"/>
    </i>
    <i>
      <x v="17"/>
    </i>
    <i>
      <x v="155"/>
    </i>
    <i>
      <x v="18"/>
    </i>
    <i>
      <x v="163"/>
    </i>
    <i>
      <x v="19"/>
    </i>
    <i>
      <x v="171"/>
    </i>
    <i>
      <x v="20"/>
    </i>
    <i>
      <x v="179"/>
    </i>
    <i>
      <x v="21"/>
    </i>
    <i>
      <x v="187"/>
    </i>
    <i>
      <x v="22"/>
    </i>
    <i>
      <x v="195"/>
    </i>
    <i>
      <x v="23"/>
    </i>
    <i>
      <x v="101"/>
    </i>
    <i>
      <x v="24"/>
    </i>
    <i>
      <x v="105"/>
    </i>
    <i>
      <x v="25"/>
    </i>
    <i>
      <x v="109"/>
    </i>
    <i>
      <x v="26"/>
    </i>
    <i>
      <x v="113"/>
    </i>
    <i>
      <x v="27"/>
    </i>
    <i>
      <x v="117"/>
    </i>
    <i>
      <x v="28"/>
    </i>
    <i>
      <x v="121"/>
    </i>
    <i>
      <x v="29"/>
    </i>
    <i>
      <x v="125"/>
    </i>
    <i>
      <x v="30"/>
    </i>
    <i>
      <x v="129"/>
    </i>
    <i>
      <x v="31"/>
    </i>
    <i>
      <x v="133"/>
    </i>
    <i>
      <x v="32"/>
    </i>
    <i>
      <x v="137"/>
    </i>
    <i>
      <x v="33"/>
    </i>
    <i>
      <x v="141"/>
    </i>
    <i>
      <x v="34"/>
    </i>
    <i>
      <x v="145"/>
    </i>
    <i>
      <x v="35"/>
    </i>
    <i>
      <x v="149"/>
    </i>
    <i>
      <x v="36"/>
    </i>
    <i>
      <x v="153"/>
    </i>
    <i>
      <x v="37"/>
    </i>
    <i>
      <x v="157"/>
    </i>
    <i>
      <x v="38"/>
    </i>
    <i>
      <x v="161"/>
    </i>
    <i>
      <x v="39"/>
    </i>
    <i>
      <x v="165"/>
    </i>
    <i>
      <x v="40"/>
    </i>
    <i>
      <x v="169"/>
    </i>
    <i>
      <x v="41"/>
    </i>
    <i>
      <x v="173"/>
    </i>
    <i>
      <x v="42"/>
    </i>
    <i>
      <x v="177"/>
    </i>
    <i>
      <x v="43"/>
    </i>
    <i>
      <x v="181"/>
    </i>
    <i>
      <x v="44"/>
    </i>
    <i>
      <x v="185"/>
    </i>
    <i>
      <x v="45"/>
    </i>
    <i>
      <x v="189"/>
    </i>
    <i>
      <x v="46"/>
    </i>
    <i>
      <x v="193"/>
    </i>
    <i>
      <x v="47"/>
    </i>
    <i>
      <x v="197"/>
    </i>
    <i>
      <x v="48"/>
    </i>
    <i>
      <x v="100"/>
    </i>
    <i>
      <x v="49"/>
    </i>
    <i>
      <x v="102"/>
    </i>
    <i>
      <x v="50"/>
    </i>
    <i>
      <x v="104"/>
    </i>
    <i>
      <x v="51"/>
    </i>
    <i>
      <x v="106"/>
    </i>
    <i>
      <x v="52"/>
    </i>
    <i>
      <x v="108"/>
    </i>
    <i>
      <x v="53"/>
    </i>
    <i>
      <x v="110"/>
    </i>
    <i>
      <x v="54"/>
    </i>
    <i>
      <x v="112"/>
    </i>
    <i>
      <x v="55"/>
    </i>
    <i>
      <x v="114"/>
    </i>
    <i>
      <x v="56"/>
    </i>
    <i>
      <x v="116"/>
    </i>
    <i>
      <x v="57"/>
    </i>
    <i>
      <x v="118"/>
    </i>
    <i>
      <x v="58"/>
    </i>
    <i>
      <x v="120"/>
    </i>
    <i>
      <x v="59"/>
    </i>
    <i>
      <x v="122"/>
    </i>
    <i>
      <x v="60"/>
    </i>
    <i>
      <x v="124"/>
    </i>
    <i>
      <x v="61"/>
    </i>
    <i>
      <x v="126"/>
    </i>
    <i>
      <x v="62"/>
    </i>
    <i>
      <x v="128"/>
    </i>
    <i>
      <x v="63"/>
    </i>
    <i>
      <x v="130"/>
    </i>
    <i>
      <x v="64"/>
    </i>
    <i>
      <x v="132"/>
    </i>
    <i>
      <x v="65"/>
    </i>
    <i>
      <x v="134"/>
    </i>
    <i>
      <x v="66"/>
    </i>
    <i>
      <x v="136"/>
    </i>
    <i>
      <x v="67"/>
    </i>
    <i>
      <x v="138"/>
    </i>
    <i>
      <x v="68"/>
    </i>
    <i>
      <x v="140"/>
    </i>
    <i>
      <x v="69"/>
    </i>
    <i>
      <x v="142"/>
    </i>
    <i>
      <x v="70"/>
    </i>
    <i>
      <x v="144"/>
    </i>
    <i>
      <x v="71"/>
    </i>
    <i>
      <x v="146"/>
    </i>
    <i>
      <x v="72"/>
    </i>
    <i>
      <x v="148"/>
    </i>
    <i>
      <x v="73"/>
    </i>
    <i>
      <x v="150"/>
    </i>
    <i>
      <x v="74"/>
    </i>
    <i>
      <x v="152"/>
    </i>
    <i>
      <x v="75"/>
    </i>
    <i>
      <x v="154"/>
    </i>
    <i>
      <x v="76"/>
    </i>
    <i>
      <x v="156"/>
    </i>
    <i>
      <x v="77"/>
    </i>
    <i>
      <x v="158"/>
    </i>
    <i>
      <x v="78"/>
    </i>
    <i>
      <x v="160"/>
    </i>
    <i>
      <x v="79"/>
    </i>
    <i>
      <x v="162"/>
    </i>
    <i>
      <x v="80"/>
    </i>
    <i>
      <x v="164"/>
    </i>
    <i>
      <x v="81"/>
    </i>
    <i>
      <x v="166"/>
    </i>
    <i>
      <x v="82"/>
    </i>
    <i>
      <x v="168"/>
    </i>
    <i>
      <x v="83"/>
    </i>
    <i>
      <x v="170"/>
    </i>
    <i>
      <x v="84"/>
    </i>
    <i>
      <x v="172"/>
    </i>
    <i>
      <x v="85"/>
    </i>
    <i>
      <x v="174"/>
    </i>
    <i>
      <x v="86"/>
    </i>
    <i>
      <x v="176"/>
    </i>
    <i>
      <x v="87"/>
    </i>
    <i>
      <x v="178"/>
    </i>
    <i>
      <x v="88"/>
    </i>
    <i>
      <x v="180"/>
    </i>
    <i>
      <x v="89"/>
    </i>
    <i>
      <x v="182"/>
    </i>
    <i>
      <x v="90"/>
    </i>
    <i>
      <x v="184"/>
    </i>
    <i>
      <x v="91"/>
    </i>
    <i>
      <x v="186"/>
    </i>
    <i>
      <x v="92"/>
    </i>
    <i>
      <x v="188"/>
    </i>
    <i>
      <x v="93"/>
    </i>
    <i>
      <x v="190"/>
    </i>
    <i>
      <x v="94"/>
    </i>
    <i>
      <x v="192"/>
    </i>
    <i>
      <x v="95"/>
    </i>
    <i>
      <x v="194"/>
    </i>
    <i>
      <x v="96"/>
    </i>
    <i>
      <x v="196"/>
    </i>
    <i>
      <x v="97"/>
    </i>
    <i>
      <x v="198"/>
    </i>
    <i>
      <x v="98"/>
    </i>
    <i>
      <x/>
    </i>
    <i>
      <x v="99"/>
    </i>
    <i t="grand">
      <x/>
    </i>
  </rowItems>
  <colItems count="1">
    <i/>
  </colItems>
  <dataFields count="1">
    <dataField name="Count of Employee_E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6914A26-00EE-4EB6-BE99-E28C95E91AD5}" name="PivotTable4" cacheId="4"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ustomer Type">
  <location ref="A3:B12" firstHeaderRow="1" firstDataRow="1" firstDataCol="1"/>
  <pivotFields count="14">
    <pivotField showAll="0"/>
    <pivotField showAll="0"/>
    <pivotField showAll="0"/>
    <pivotField showAll="0"/>
    <pivotField axis="axisRow" showAll="0">
      <items count="4">
        <item x="0"/>
        <item x="2"/>
        <item x="1"/>
        <item t="default"/>
      </items>
    </pivotField>
    <pivotField showAll="0"/>
    <pivotField showAll="0"/>
    <pivotField showAll="0"/>
    <pivotField showAll="0"/>
    <pivotField dataField="1" showAll="0"/>
    <pivotField showAll="0"/>
    <pivotField axis="axisRow" showAll="0">
      <items count="3">
        <item x="0"/>
        <item x="1"/>
        <item t="default"/>
      </items>
    </pivotField>
    <pivotField showAll="0"/>
    <pivotField showAll="0"/>
  </pivotFields>
  <rowFields count="2">
    <field x="4"/>
    <field x="11"/>
  </rowFields>
  <rowItems count="9">
    <i>
      <x/>
    </i>
    <i r="1">
      <x/>
    </i>
    <i r="1">
      <x v="1"/>
    </i>
    <i>
      <x v="1"/>
    </i>
    <i r="1">
      <x/>
    </i>
    <i r="1">
      <x v="1"/>
    </i>
    <i>
      <x v="2"/>
    </i>
    <i r="1">
      <x/>
    </i>
    <i r="1">
      <x v="1"/>
    </i>
  </rowItems>
  <colItems count="1">
    <i/>
  </colItems>
  <dataFields count="1">
    <dataField name="Average of Payment_Details.AMOUNT" fld="9"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6F6CF6D-AFFA-4D58-A9B6-AB4C849AB4D1}"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E1:F3" firstHeaderRow="1" firstDataRow="1" firstDataCol="1"/>
  <pivotFields count="10">
    <pivotField showAll="0"/>
    <pivotField showAll="0"/>
    <pivotField showAll="0"/>
    <pivotField dataField="1" showAll="0"/>
    <pivotField showAll="0"/>
    <pivotField axis="axisRow" showAll="0">
      <items count="3">
        <item x="0"/>
        <item x="1"/>
        <item t="default"/>
      </items>
    </pivotField>
    <pivotField showAll="0">
      <items count="15">
        <item x="0"/>
        <item x="1"/>
        <item x="2"/>
        <item x="3"/>
        <item x="4"/>
        <item x="5"/>
        <item x="6"/>
        <item x="7"/>
        <item x="8"/>
        <item x="9"/>
        <item x="10"/>
        <item x="11"/>
        <item x="12"/>
        <item x="13"/>
        <item t="default"/>
      </items>
    </pivotField>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5"/>
  </rowFields>
  <rowItems count="2">
    <i>
      <x/>
    </i>
    <i>
      <x v="1"/>
    </i>
  </rowItems>
  <colItems count="1">
    <i/>
  </colItems>
  <dataFields count="1">
    <dataField name="Average of AMOUNT" fld="3" subtotal="average"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D3665FF-30E2-4882-925D-02B7A625160C}" name="PivotTable8" cacheId="3"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H19:H21" firstHeaderRow="1" firstDataRow="1" firstDataCol="1"/>
  <pivotFields count="13">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numFmtId="14" showAll="0"/>
    <pivotField showAll="0"/>
    <pivotField showAll="0"/>
  </pivotFields>
  <rowFields count="1">
    <field x="3"/>
  </rowFields>
  <rowItems count="2">
    <i>
      <x/>
    </i>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8ADFF2-B87A-47BE-8359-DFFB21BBB38C}" name="PivotTable7"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H6" firstHeaderRow="1" firstDataRow="1" firstDataCol="0"/>
  <pivotFields count="13">
    <pivotField showAll="0"/>
    <pivotField showAll="0"/>
    <pivotField showAll="0"/>
    <pivotField showAll="0"/>
    <pivotField showAll="0"/>
    <pivotField showAll="0"/>
    <pivotField showAll="0"/>
    <pivotField showAll="0"/>
    <pivotField showAll="0"/>
    <pivotField showAll="0"/>
    <pivotField numFmtId="14" showAll="0"/>
    <pivotField showAll="0"/>
    <pivotField dataField="1" showAll="0"/>
  </pivotFields>
  <rowItems count="1">
    <i/>
  </rowItems>
  <colItems count="1">
    <i/>
  </colItems>
  <dataFields count="1">
    <dataField name="Average of delivery_time_months" fld="12" subtotal="average" baseField="0" baseItem="0"/>
  </dataFields>
  <formats count="1">
    <format dxfId="35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C5318E4-59A0-4EDA-BABC-37745F4B5BC6}" name="PivotTable9"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 Designation">
  <location ref="A3:B15" firstHeaderRow="1" firstDataRow="1" firstDataCol="1"/>
  <pivotFields count="16">
    <pivotField showAll="0"/>
    <pivotField showAll="0"/>
    <pivotField axis="axisRow" showAll="0" sortType="descending">
      <items count="28">
        <item x="18"/>
        <item x="17"/>
        <item x="4"/>
        <item x="22"/>
        <item x="1"/>
        <item x="19"/>
        <item x="26"/>
        <item x="21"/>
        <item x="25"/>
        <item x="23"/>
        <item x="11"/>
        <item x="6"/>
        <item x="9"/>
        <item x="14"/>
        <item x="13"/>
        <item x="15"/>
        <item x="0"/>
        <item x="24"/>
        <item x="7"/>
        <item x="8"/>
        <item x="20"/>
        <item x="5"/>
        <item x="16"/>
        <item x="12"/>
        <item x="2"/>
        <item x="1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12">
        <item h="1" x="10"/>
        <item x="8"/>
        <item h="1" x="9"/>
        <item h="1" x="3"/>
        <item h="1" x="5"/>
        <item h="1" x="4"/>
        <item h="1" x="7"/>
        <item h="1" x="0"/>
        <item h="1" x="2"/>
        <item h="1" x="6"/>
        <item h="1" x="1"/>
        <item t="default"/>
      </items>
    </pivotField>
    <pivotField showAll="0"/>
    <pivotField showAll="0"/>
    <pivotField showAll="0"/>
    <pivotField dataField="1" showAll="0"/>
    <pivotField showAll="0"/>
    <pivotField showAll="0"/>
  </pivotFields>
  <rowFields count="1">
    <field x="2"/>
  </rowFields>
  <rowItems count="12">
    <i>
      <x v="5"/>
    </i>
    <i>
      <x v="16"/>
    </i>
    <i>
      <x v="15"/>
    </i>
    <i>
      <x v="1"/>
    </i>
    <i>
      <x v="12"/>
    </i>
    <i>
      <x v="7"/>
    </i>
    <i>
      <x v="20"/>
    </i>
    <i>
      <x v="10"/>
    </i>
    <i>
      <x v="14"/>
    </i>
    <i>
      <x v="25"/>
    </i>
    <i>
      <x v="2"/>
    </i>
    <i t="grand">
      <x/>
    </i>
  </rowItems>
  <colItems count="1">
    <i/>
  </colItems>
  <dataFields count="1">
    <dataField name="Average of Shipment_Details.SH_CHARGES" fld="13"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0223A2-88F7-4CD8-9991-C1DF9A2604A7}" name="PivotTable11"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A10:B12" firstHeaderRow="1" firstDataRow="1" firstDataCol="1"/>
  <pivotFields count="11">
    <pivotField showAll="0"/>
    <pivotField showAll="0"/>
    <pivotField showAll="0"/>
    <pivotField showAll="0"/>
    <pivotField axis="axisRow" showAll="0">
      <items count="3">
        <item x="0"/>
        <item x="1"/>
        <item t="default"/>
      </items>
    </pivotField>
    <pivotField showAll="0"/>
    <pivotField showAll="0"/>
    <pivotField showAll="0"/>
    <pivotField showAll="0"/>
    <pivotField showAll="0"/>
    <pivotField dataField="1" showAll="0"/>
  </pivotFields>
  <rowFields count="1">
    <field x="4"/>
  </rowFields>
  <rowItems count="2">
    <i>
      <x/>
    </i>
    <i>
      <x v="1"/>
    </i>
  </rowItems>
  <colItems count="1">
    <i/>
  </colItems>
  <dataFields count="1">
    <dataField name="Average of efficiency of shipment" fld="10" subtotal="average"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0E173FA-0938-4A21-B587-19436F6B9594}" name="PivotTable10" cacheId="1"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Domain'">
  <location ref="A4:B6" firstHeaderRow="1" firstDataRow="1" firstDataCol="1"/>
  <pivotFields count="11">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dataField="1" showAll="0"/>
  </pivotFields>
  <rowFields count="1">
    <field x="3"/>
  </rowFields>
  <rowItems count="2">
    <i>
      <x/>
    </i>
    <i>
      <x v="1"/>
    </i>
  </rowItems>
  <colItems count="1">
    <i/>
  </colItems>
  <dataFields count="1">
    <dataField name="Average of efficiency of shipment" fld="10" subtotal="average"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E826C1D-A7D9-47D8-94D0-8FEBA0A925D2}" name="PivotTable1" cacheId="6"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ustomers">
  <location ref="A3:C403" firstHeaderRow="0" firstDataRow="1" firstDataCol="1"/>
  <pivotFields count="9">
    <pivotField axis="axisRow" showAll="0">
      <items count="201">
        <item x="84"/>
        <item x="45"/>
        <item x="23"/>
        <item x="167"/>
        <item x="0"/>
        <item x="68"/>
        <item x="60"/>
        <item x="157"/>
        <item x="129"/>
        <item x="40"/>
        <item x="131"/>
        <item x="142"/>
        <item x="152"/>
        <item x="117"/>
        <item x="83"/>
        <item x="137"/>
        <item x="26"/>
        <item x="147"/>
        <item x="158"/>
        <item x="72"/>
        <item x="173"/>
        <item x="132"/>
        <item x="41"/>
        <item x="96"/>
        <item x="28"/>
        <item x="193"/>
        <item x="47"/>
        <item x="119"/>
        <item x="104"/>
        <item x="160"/>
        <item x="62"/>
        <item x="176"/>
        <item x="185"/>
        <item x="109"/>
        <item x="88"/>
        <item x="50"/>
        <item x="6"/>
        <item x="148"/>
        <item x="184"/>
        <item x="30"/>
        <item x="69"/>
        <item x="188"/>
        <item x="150"/>
        <item x="180"/>
        <item x="12"/>
        <item x="168"/>
        <item x="74"/>
        <item x="138"/>
        <item x="155"/>
        <item x="4"/>
        <item x="19"/>
        <item x="57"/>
        <item x="118"/>
        <item x="79"/>
        <item x="13"/>
        <item x="124"/>
        <item x="169"/>
        <item x="196"/>
        <item x="94"/>
        <item x="183"/>
        <item x="174"/>
        <item x="126"/>
        <item x="18"/>
        <item x="70"/>
        <item x="177"/>
        <item x="197"/>
        <item x="1"/>
        <item x="17"/>
        <item x="78"/>
        <item x="67"/>
        <item x="171"/>
        <item x="39"/>
        <item x="199"/>
        <item x="2"/>
        <item x="130"/>
        <item x="33"/>
        <item x="123"/>
        <item x="192"/>
        <item x="92"/>
        <item x="151"/>
        <item x="51"/>
        <item x="53"/>
        <item x="166"/>
        <item x="52"/>
        <item x="127"/>
        <item x="5"/>
        <item x="46"/>
        <item x="75"/>
        <item x="144"/>
        <item x="15"/>
        <item x="156"/>
        <item x="182"/>
        <item x="25"/>
        <item x="125"/>
        <item x="77"/>
        <item x="61"/>
        <item x="161"/>
        <item x="122"/>
        <item x="27"/>
        <item x="31"/>
        <item x="114"/>
        <item x="194"/>
        <item x="76"/>
        <item x="73"/>
        <item x="164"/>
        <item x="11"/>
        <item x="36"/>
        <item x="162"/>
        <item x="128"/>
        <item x="143"/>
        <item x="21"/>
        <item x="81"/>
        <item x="179"/>
        <item x="186"/>
        <item x="111"/>
        <item x="140"/>
        <item x="159"/>
        <item x="54"/>
        <item x="42"/>
        <item x="98"/>
        <item x="163"/>
        <item x="9"/>
        <item x="29"/>
        <item x="37"/>
        <item x="198"/>
        <item x="95"/>
        <item x="34"/>
        <item x="90"/>
        <item x="82"/>
        <item x="116"/>
        <item x="175"/>
        <item x="58"/>
        <item x="3"/>
        <item x="44"/>
        <item x="80"/>
        <item x="14"/>
        <item x="149"/>
        <item x="136"/>
        <item x="135"/>
        <item x="91"/>
        <item x="59"/>
        <item x="145"/>
        <item x="165"/>
        <item x="189"/>
        <item x="32"/>
        <item x="113"/>
        <item x="103"/>
        <item x="64"/>
        <item x="107"/>
        <item x="56"/>
        <item x="8"/>
        <item x="105"/>
        <item x="134"/>
        <item x="139"/>
        <item x="102"/>
        <item x="10"/>
        <item x="178"/>
        <item x="22"/>
        <item x="133"/>
        <item x="55"/>
        <item x="190"/>
        <item x="87"/>
        <item x="154"/>
        <item x="38"/>
        <item x="187"/>
        <item x="16"/>
        <item x="86"/>
        <item x="141"/>
        <item x="121"/>
        <item x="100"/>
        <item x="181"/>
        <item x="97"/>
        <item x="115"/>
        <item x="172"/>
        <item x="146"/>
        <item x="106"/>
        <item x="48"/>
        <item x="89"/>
        <item x="66"/>
        <item x="153"/>
        <item x="112"/>
        <item x="7"/>
        <item x="43"/>
        <item x="195"/>
        <item x="20"/>
        <item x="101"/>
        <item x="63"/>
        <item x="85"/>
        <item x="170"/>
        <item x="110"/>
        <item x="71"/>
        <item x="35"/>
        <item x="120"/>
        <item x="99"/>
        <item x="93"/>
        <item x="108"/>
        <item x="191"/>
        <item x="49"/>
        <item x="65"/>
        <item x="24"/>
        <item t="default"/>
      </items>
    </pivotField>
    <pivotField showAll="0"/>
    <pivotField axis="axisRow" showAll="0">
      <items count="172">
        <item x="25"/>
        <item x="87"/>
        <item x="150"/>
        <item x="112"/>
        <item x="152"/>
        <item x="27"/>
        <item x="136"/>
        <item x="161"/>
        <item x="22"/>
        <item x="131"/>
        <item x="94"/>
        <item x="59"/>
        <item x="147"/>
        <item x="21"/>
        <item x="149"/>
        <item x="73"/>
        <item x="143"/>
        <item x="41"/>
        <item x="129"/>
        <item x="98"/>
        <item x="113"/>
        <item x="82"/>
        <item x="158"/>
        <item x="28"/>
        <item x="105"/>
        <item x="12"/>
        <item x="17"/>
        <item x="111"/>
        <item x="108"/>
        <item x="153"/>
        <item x="110"/>
        <item x="16"/>
        <item x="85"/>
        <item x="54"/>
        <item x="102"/>
        <item x="63"/>
        <item x="89"/>
        <item x="126"/>
        <item x="156"/>
        <item x="83"/>
        <item x="72"/>
        <item x="155"/>
        <item x="31"/>
        <item x="168"/>
        <item x="117"/>
        <item x="39"/>
        <item x="24"/>
        <item x="169"/>
        <item x="55"/>
        <item x="48"/>
        <item x="66"/>
        <item x="151"/>
        <item x="20"/>
        <item x="132"/>
        <item x="127"/>
        <item x="93"/>
        <item x="146"/>
        <item x="11"/>
        <item x="103"/>
        <item x="100"/>
        <item x="26"/>
        <item x="80"/>
        <item x="33"/>
        <item x="46"/>
        <item x="53"/>
        <item x="44"/>
        <item x="141"/>
        <item x="32"/>
        <item x="50"/>
        <item x="123"/>
        <item x="7"/>
        <item x="18"/>
        <item x="36"/>
        <item x="128"/>
        <item x="91"/>
        <item x="75"/>
        <item x="10"/>
        <item x="166"/>
        <item x="79"/>
        <item x="4"/>
        <item x="96"/>
        <item x="65"/>
        <item x="138"/>
        <item x="56"/>
        <item x="167"/>
        <item x="109"/>
        <item x="8"/>
        <item x="92"/>
        <item x="62"/>
        <item x="84"/>
        <item x="140"/>
        <item x="60"/>
        <item x="137"/>
        <item x="116"/>
        <item x="51"/>
        <item x="5"/>
        <item x="52"/>
        <item x="101"/>
        <item x="170"/>
        <item x="71"/>
        <item x="139"/>
        <item x="95"/>
        <item x="58"/>
        <item x="106"/>
        <item x="125"/>
        <item x="45"/>
        <item x="88"/>
        <item x="165"/>
        <item x="37"/>
        <item x="68"/>
        <item x="164"/>
        <item x="86"/>
        <item x="14"/>
        <item x="134"/>
        <item x="90"/>
        <item x="145"/>
        <item x="118"/>
        <item x="0"/>
        <item x="19"/>
        <item x="57"/>
        <item x="67"/>
        <item x="49"/>
        <item x="40"/>
        <item x="144"/>
        <item x="47"/>
        <item x="61"/>
        <item x="70"/>
        <item x="133"/>
        <item x="38"/>
        <item x="74"/>
        <item x="159"/>
        <item x="3"/>
        <item x="9"/>
        <item x="29"/>
        <item x="121"/>
        <item x="23"/>
        <item x="2"/>
        <item x="142"/>
        <item x="122"/>
        <item x="162"/>
        <item x="107"/>
        <item x="15"/>
        <item x="1"/>
        <item x="77"/>
        <item x="42"/>
        <item x="43"/>
        <item x="163"/>
        <item x="13"/>
        <item x="34"/>
        <item x="35"/>
        <item x="6"/>
        <item x="78"/>
        <item x="130"/>
        <item x="64"/>
        <item x="157"/>
        <item x="135"/>
        <item x="119"/>
        <item x="148"/>
        <item x="120"/>
        <item x="69"/>
        <item x="115"/>
        <item x="104"/>
        <item x="30"/>
        <item x="76"/>
        <item x="114"/>
        <item x="154"/>
        <item x="99"/>
        <item x="160"/>
        <item x="97"/>
        <item x="124"/>
        <item x="81"/>
        <item t="default"/>
      </items>
    </pivotField>
    <pivotField showAll="0"/>
    <pivotField showAll="0"/>
    <pivotField showAll="0"/>
    <pivotField showAll="0"/>
    <pivotField dataField="1" showAll="0"/>
    <pivotField dataField="1" showAll="0"/>
  </pivotFields>
  <rowFields count="2">
    <field x="0"/>
    <field x="2"/>
  </rowFields>
  <rowItems count="400">
    <i>
      <x/>
    </i>
    <i r="1">
      <x v="78"/>
    </i>
    <i>
      <x v="1"/>
    </i>
    <i r="1">
      <x v="162"/>
    </i>
    <i>
      <x v="2"/>
    </i>
    <i r="1">
      <x v="135"/>
    </i>
    <i>
      <x v="3"/>
    </i>
    <i r="1">
      <x v="16"/>
    </i>
    <i>
      <x v="4"/>
    </i>
    <i r="1">
      <x v="117"/>
    </i>
    <i>
      <x v="5"/>
    </i>
    <i r="1">
      <x v="135"/>
    </i>
    <i>
      <x v="6"/>
    </i>
    <i r="1">
      <x v="119"/>
    </i>
    <i>
      <x v="7"/>
    </i>
    <i r="1">
      <x v="113"/>
    </i>
    <i>
      <x v="8"/>
    </i>
    <i r="1">
      <x v="28"/>
    </i>
    <i>
      <x v="9"/>
    </i>
    <i r="1">
      <x v="45"/>
    </i>
    <i>
      <x v="10"/>
    </i>
    <i r="1">
      <x v="30"/>
    </i>
    <i>
      <x v="11"/>
    </i>
    <i r="1">
      <x v="134"/>
    </i>
    <i>
      <x v="12"/>
    </i>
    <i r="1">
      <x v="18"/>
    </i>
    <i>
      <x v="13"/>
    </i>
    <i r="1">
      <x v="106"/>
    </i>
    <i>
      <x v="14"/>
    </i>
    <i r="1">
      <x v="151"/>
    </i>
    <i>
      <x v="15"/>
    </i>
    <i r="1">
      <x v="93"/>
    </i>
    <i>
      <x v="16"/>
    </i>
    <i r="1">
      <x v="60"/>
    </i>
    <i>
      <x v="17"/>
    </i>
    <i r="1">
      <x v="104"/>
    </i>
    <i>
      <x v="18"/>
    </i>
    <i r="1">
      <x v="155"/>
    </i>
    <i>
      <x v="19"/>
    </i>
    <i r="1">
      <x v="109"/>
    </i>
    <i>
      <x v="20"/>
    </i>
    <i r="1">
      <x v="157"/>
    </i>
    <i>
      <x v="21"/>
    </i>
    <i r="1">
      <x v="27"/>
    </i>
    <i>
      <x v="22"/>
    </i>
    <i r="1">
      <x v="122"/>
    </i>
    <i>
      <x v="23"/>
    </i>
    <i r="1">
      <x v="151"/>
    </i>
    <i>
      <x v="24"/>
    </i>
    <i r="1">
      <x v="23"/>
    </i>
    <i>
      <x v="25"/>
    </i>
    <i r="1">
      <x v="107"/>
    </i>
    <i>
      <x v="26"/>
    </i>
    <i r="1">
      <x v="5"/>
    </i>
    <i>
      <x v="27"/>
    </i>
    <i r="1">
      <x v="58"/>
    </i>
    <i>
      <x v="28"/>
    </i>
    <i r="1">
      <x v="131"/>
    </i>
    <i>
      <x v="29"/>
    </i>
    <i r="1">
      <x v="67"/>
    </i>
    <i>
      <x v="30"/>
    </i>
    <i r="1">
      <x v="11"/>
    </i>
    <i>
      <x v="31"/>
    </i>
    <i r="1">
      <x v="51"/>
    </i>
    <i>
      <x v="32"/>
    </i>
    <i r="1">
      <x v="22"/>
    </i>
    <i>
      <x v="33"/>
    </i>
    <i r="1">
      <x v="168"/>
    </i>
    <i>
      <x v="34"/>
    </i>
    <i r="1">
      <x v="21"/>
    </i>
    <i>
      <x v="35"/>
    </i>
    <i r="1">
      <x v="124"/>
    </i>
    <i>
      <x v="36"/>
    </i>
    <i r="1">
      <x v="150"/>
    </i>
    <i>
      <x v="37"/>
    </i>
    <i r="1">
      <x v="37"/>
    </i>
    <i>
      <x v="38"/>
    </i>
    <i r="1">
      <x v="154"/>
    </i>
    <i>
      <x v="39"/>
    </i>
    <i r="1">
      <x v="25"/>
    </i>
    <i>
      <x v="40"/>
    </i>
    <i r="1">
      <x v="81"/>
    </i>
    <i>
      <x v="41"/>
    </i>
    <i r="1">
      <x v="7"/>
    </i>
    <i>
      <x v="42"/>
    </i>
    <i r="1">
      <x v="73"/>
    </i>
    <i>
      <x v="43"/>
    </i>
    <i r="1">
      <x v="141"/>
    </i>
    <i>
      <x v="44"/>
    </i>
    <i r="1">
      <x v="25"/>
    </i>
    <i>
      <x v="45"/>
    </i>
    <i r="1">
      <x v="123"/>
    </i>
    <i>
      <x v="46"/>
    </i>
    <i r="1">
      <x v="126"/>
    </i>
    <i>
      <x v="47"/>
    </i>
    <i r="1">
      <x v="44"/>
    </i>
    <i>
      <x v="48"/>
    </i>
    <i r="1">
      <x v="53"/>
    </i>
    <i>
      <x v="49"/>
    </i>
    <i r="1">
      <x v="79"/>
    </i>
    <i>
      <x v="50"/>
    </i>
    <i r="1">
      <x v="118"/>
    </i>
    <i>
      <x v="51"/>
    </i>
    <i r="1">
      <x v="33"/>
    </i>
    <i>
      <x v="52"/>
    </i>
    <i r="1">
      <x v="63"/>
    </i>
    <i>
      <x v="53"/>
    </i>
    <i r="1">
      <x v="129"/>
    </i>
    <i>
      <x v="54"/>
    </i>
    <i r="1">
      <x v="147"/>
    </i>
    <i>
      <x v="55"/>
    </i>
    <i r="1">
      <x v="103"/>
    </i>
    <i>
      <x v="56"/>
    </i>
    <i r="1">
      <x v="115"/>
    </i>
    <i>
      <x v="57"/>
    </i>
    <i r="1">
      <x v="43"/>
    </i>
    <i>
      <x v="58"/>
    </i>
    <i r="1">
      <x v="1"/>
    </i>
    <i>
      <x v="59"/>
    </i>
    <i r="1">
      <x v="38"/>
    </i>
    <i>
      <x v="60"/>
    </i>
    <i r="1">
      <x v="14"/>
    </i>
    <i>
      <x v="61"/>
    </i>
    <i r="1">
      <x v="168"/>
    </i>
    <i>
      <x v="62"/>
    </i>
    <i r="1">
      <x v="71"/>
    </i>
    <i>
      <x v="63"/>
    </i>
    <i r="1">
      <x v="50"/>
    </i>
    <i>
      <x v="64"/>
    </i>
    <i r="1">
      <x v="109"/>
    </i>
    <i>
      <x v="65"/>
    </i>
    <i r="1">
      <x v="47"/>
    </i>
    <i>
      <x v="66"/>
    </i>
    <i r="1">
      <x v="142"/>
    </i>
    <i>
      <x v="67"/>
    </i>
    <i r="1">
      <x v="26"/>
    </i>
    <i>
      <x v="68"/>
    </i>
    <i r="1">
      <x v="15"/>
    </i>
    <i>
      <x v="69"/>
    </i>
    <i r="1">
      <x v="153"/>
    </i>
    <i>
      <x v="70"/>
    </i>
    <i r="1">
      <x v="12"/>
    </i>
    <i>
      <x v="71"/>
    </i>
    <i r="1">
      <x v="128"/>
    </i>
    <i>
      <x v="72"/>
    </i>
    <i r="1">
      <x v="25"/>
    </i>
    <i>
      <x v="73"/>
    </i>
    <i r="1">
      <x v="136"/>
    </i>
    <i>
      <x v="74"/>
    </i>
    <i r="1">
      <x v="85"/>
    </i>
    <i>
      <x v="75"/>
    </i>
    <i r="1">
      <x v="67"/>
    </i>
    <i>
      <x v="76"/>
    </i>
    <i r="1">
      <x v="32"/>
    </i>
    <i>
      <x v="77"/>
    </i>
    <i r="1">
      <x v="110"/>
    </i>
    <i>
      <x v="78"/>
    </i>
    <i r="1">
      <x v="32"/>
    </i>
    <i>
      <x v="79"/>
    </i>
    <i r="1">
      <x v="50"/>
    </i>
    <i>
      <x v="80"/>
    </i>
    <i r="1">
      <x v="49"/>
    </i>
    <i>
      <x v="81"/>
    </i>
    <i r="1">
      <x v="68"/>
    </i>
    <i>
      <x v="82"/>
    </i>
    <i r="1">
      <x v="137"/>
    </i>
    <i>
      <x v="83"/>
    </i>
    <i r="1">
      <x v="121"/>
    </i>
    <i>
      <x v="84"/>
    </i>
    <i r="1">
      <x v="61"/>
    </i>
    <i>
      <x v="85"/>
    </i>
    <i r="1">
      <x v="95"/>
    </i>
    <i>
      <x v="86"/>
    </i>
    <i r="1">
      <x v="65"/>
    </i>
    <i>
      <x v="87"/>
    </i>
    <i r="1">
      <x v="99"/>
    </i>
    <i>
      <x v="88"/>
    </i>
    <i r="1">
      <x v="69"/>
    </i>
    <i>
      <x v="89"/>
    </i>
    <i r="1">
      <x v="141"/>
    </i>
    <i>
      <x v="90"/>
    </i>
    <i r="1">
      <x v="127"/>
    </i>
    <i>
      <x v="91"/>
    </i>
    <i r="1">
      <x v="41"/>
    </i>
    <i>
      <x v="92"/>
    </i>
    <i r="1">
      <x/>
    </i>
    <i>
      <x v="93"/>
    </i>
    <i r="1">
      <x v="83"/>
    </i>
    <i>
      <x v="94"/>
    </i>
    <i r="1">
      <x v="120"/>
    </i>
    <i>
      <x v="95"/>
    </i>
    <i r="1">
      <x v="102"/>
    </i>
    <i>
      <x v="96"/>
    </i>
    <i r="1">
      <x v="92"/>
    </i>
    <i>
      <x v="97"/>
    </i>
    <i r="1">
      <x v="103"/>
    </i>
    <i>
      <x v="98"/>
    </i>
    <i r="1">
      <x v="5"/>
    </i>
    <i>
      <x v="99"/>
    </i>
    <i r="1">
      <x v="162"/>
    </i>
    <i>
      <x v="100"/>
    </i>
    <i r="1">
      <x v="10"/>
    </i>
    <i>
      <x v="101"/>
    </i>
    <i r="1">
      <x v="77"/>
    </i>
    <i>
      <x v="102"/>
    </i>
    <i r="1">
      <x v="40"/>
    </i>
    <i>
      <x v="103"/>
    </i>
    <i r="1">
      <x v="159"/>
    </i>
    <i>
      <x v="104"/>
    </i>
    <i r="1">
      <x v="90"/>
    </i>
    <i>
      <x v="105"/>
    </i>
    <i r="1">
      <x v="57"/>
    </i>
    <i>
      <x v="106"/>
    </i>
    <i r="1">
      <x v="149"/>
    </i>
    <i>
      <x v="107"/>
    </i>
    <i r="1">
      <x v="82"/>
    </i>
    <i>
      <x v="108"/>
    </i>
    <i r="1">
      <x v="140"/>
    </i>
    <i>
      <x v="109"/>
    </i>
    <i r="1">
      <x v="138"/>
    </i>
    <i>
      <x v="110"/>
    </i>
    <i r="1">
      <x v="13"/>
    </i>
    <i>
      <x v="111"/>
    </i>
    <i r="1">
      <x v="163"/>
    </i>
    <i>
      <x v="112"/>
    </i>
    <i r="1">
      <x v="29"/>
    </i>
    <i>
      <x v="113"/>
    </i>
    <i r="1">
      <x v="130"/>
    </i>
    <i>
      <x v="114"/>
    </i>
    <i r="1">
      <x v="166"/>
    </i>
    <i>
      <x v="115"/>
    </i>
    <i r="1">
      <x v="156"/>
    </i>
    <i>
      <x v="116"/>
    </i>
    <i r="1">
      <x v="6"/>
    </i>
    <i>
      <x v="117"/>
    </i>
    <i r="1">
      <x v="94"/>
    </i>
    <i>
      <x v="118"/>
    </i>
    <i r="1">
      <x v="17"/>
    </i>
    <i>
      <x v="119"/>
    </i>
    <i r="1">
      <x v="32"/>
    </i>
    <i>
      <x v="120"/>
    </i>
    <i r="1">
      <x v="100"/>
    </i>
    <i>
      <x v="121"/>
    </i>
    <i r="1">
      <x v="132"/>
    </i>
    <i>
      <x v="122"/>
    </i>
    <i r="1">
      <x v="133"/>
    </i>
    <i>
      <x v="123"/>
    </i>
    <i r="1">
      <x v="72"/>
    </i>
    <i>
      <x v="124"/>
    </i>
    <i r="1">
      <x v="98"/>
    </i>
    <i>
      <x v="125"/>
    </i>
    <i r="1">
      <x v="163"/>
    </i>
    <i>
      <x v="126"/>
    </i>
    <i r="1">
      <x v="62"/>
    </i>
    <i>
      <x v="127"/>
    </i>
    <i r="1">
      <x v="89"/>
    </i>
    <i>
      <x v="128"/>
    </i>
    <i r="1">
      <x v="143"/>
    </i>
    <i>
      <x v="129"/>
    </i>
    <i r="1">
      <x v="109"/>
    </i>
    <i>
      <x v="130"/>
    </i>
    <i r="1">
      <x v="2"/>
    </i>
    <i>
      <x v="131"/>
    </i>
    <i r="1">
      <x v="48"/>
    </i>
    <i>
      <x v="132"/>
    </i>
    <i r="1">
      <x v="131"/>
    </i>
    <i>
      <x v="133"/>
    </i>
    <i r="1">
      <x v="145"/>
    </i>
    <i>
      <x v="134"/>
    </i>
    <i r="1">
      <x v="75"/>
    </i>
    <i>
      <x v="135"/>
    </i>
    <i r="1">
      <x v="112"/>
    </i>
    <i>
      <x v="136"/>
    </i>
    <i r="1">
      <x v="54"/>
    </i>
    <i>
      <x v="137"/>
    </i>
    <i r="1">
      <x v="160"/>
    </i>
    <i>
      <x v="138"/>
    </i>
    <i r="1">
      <x v="164"/>
    </i>
    <i>
      <x v="139"/>
    </i>
    <i r="1">
      <x v="89"/>
    </i>
    <i>
      <x v="140"/>
    </i>
    <i r="1">
      <x v="83"/>
    </i>
    <i>
      <x v="141"/>
    </i>
    <i r="1">
      <x v="27"/>
    </i>
    <i>
      <x v="142"/>
    </i>
    <i r="1">
      <x v="66"/>
    </i>
    <i>
      <x v="143"/>
    </i>
    <i r="1">
      <x v="139"/>
    </i>
    <i>
      <x v="144"/>
    </i>
    <i r="1">
      <x v="42"/>
    </i>
    <i>
      <x v="145"/>
    </i>
    <i r="1">
      <x v="97"/>
    </i>
    <i>
      <x v="146"/>
    </i>
    <i r="1">
      <x v="55"/>
    </i>
    <i>
      <x v="147"/>
    </i>
    <i r="1">
      <x v="125"/>
    </i>
    <i>
      <x v="148"/>
    </i>
    <i r="1">
      <x v="61"/>
    </i>
    <i>
      <x v="149"/>
    </i>
    <i r="1">
      <x v="64"/>
    </i>
    <i>
      <x v="150"/>
    </i>
    <i r="1">
      <x v="86"/>
    </i>
    <i>
      <x v="151"/>
    </i>
    <i r="1">
      <x v="10"/>
    </i>
    <i>
      <x v="152"/>
    </i>
    <i r="1">
      <x v="20"/>
    </i>
    <i>
      <x v="153"/>
    </i>
    <i r="1">
      <x v="116"/>
    </i>
    <i>
      <x v="154"/>
    </i>
    <i r="1">
      <x v="87"/>
    </i>
    <i>
      <x v="155"/>
    </i>
    <i r="1">
      <x v="76"/>
    </i>
    <i>
      <x v="156"/>
    </i>
    <i r="1">
      <x v="4"/>
    </i>
    <i>
      <x v="157"/>
    </i>
    <i r="1">
      <x v="8"/>
    </i>
    <i>
      <x v="158"/>
    </i>
    <i r="1">
      <x v="3"/>
    </i>
    <i>
      <x v="159"/>
    </i>
    <i r="1">
      <x v="96"/>
    </i>
    <i>
      <x v="160"/>
    </i>
    <i r="1">
      <x v="146"/>
    </i>
    <i>
      <x v="161"/>
    </i>
    <i r="1">
      <x v="25"/>
    </i>
    <i>
      <x v="162"/>
    </i>
    <i r="1">
      <x v="9"/>
    </i>
    <i>
      <x v="163"/>
    </i>
    <i r="1">
      <x v="108"/>
    </i>
    <i>
      <x v="164"/>
    </i>
    <i r="1">
      <x v="167"/>
    </i>
    <i>
      <x v="165"/>
    </i>
    <i r="1">
      <x v="31"/>
    </i>
    <i>
      <x v="166"/>
    </i>
    <i r="1">
      <x v="170"/>
    </i>
    <i>
      <x v="167"/>
    </i>
    <i r="1">
      <x v="158"/>
    </i>
    <i>
      <x v="168"/>
    </i>
    <i r="1">
      <x v="24"/>
    </i>
    <i>
      <x v="169"/>
    </i>
    <i r="1">
      <x v="114"/>
    </i>
    <i>
      <x v="170"/>
    </i>
    <i r="1">
      <x v="165"/>
    </i>
    <i>
      <x v="171"/>
    </i>
    <i r="1">
      <x v="106"/>
    </i>
    <i>
      <x v="172"/>
    </i>
    <i r="1">
      <x v="34"/>
    </i>
    <i>
      <x v="173"/>
    </i>
    <i r="1">
      <x v="42"/>
    </i>
    <i>
      <x v="174"/>
    </i>
    <i r="1">
      <x v="169"/>
    </i>
    <i>
      <x v="175"/>
    </i>
    <i r="1">
      <x v="101"/>
    </i>
    <i>
      <x v="176"/>
    </i>
    <i r="1">
      <x v="105"/>
    </i>
    <i>
      <x v="177"/>
    </i>
    <i r="1">
      <x v="39"/>
    </i>
    <i>
      <x v="178"/>
    </i>
    <i r="1">
      <x v="35"/>
    </i>
    <i>
      <x v="179"/>
    </i>
    <i r="1">
      <x v="152"/>
    </i>
    <i>
      <x v="180"/>
    </i>
    <i r="1">
      <x v="59"/>
    </i>
    <i>
      <x v="181"/>
    </i>
    <i r="1">
      <x v="70"/>
    </i>
    <i>
      <x v="182"/>
    </i>
    <i r="1">
      <x v="144"/>
    </i>
    <i>
      <x v="183"/>
    </i>
    <i r="1">
      <x v="84"/>
    </i>
    <i>
      <x v="184"/>
    </i>
    <i r="1">
      <x v="52"/>
    </i>
    <i>
      <x v="185"/>
    </i>
    <i r="1">
      <x v="74"/>
    </i>
    <i>
      <x v="186"/>
    </i>
    <i r="1">
      <x v="91"/>
    </i>
    <i>
      <x v="187"/>
    </i>
    <i r="1">
      <x v="61"/>
    </i>
    <i>
      <x v="188"/>
    </i>
    <i r="1">
      <x v="56"/>
    </i>
    <i>
      <x v="189"/>
    </i>
    <i r="1">
      <x v="19"/>
    </i>
    <i>
      <x v="190"/>
    </i>
    <i r="1">
      <x v="120"/>
    </i>
    <i>
      <x v="191"/>
    </i>
    <i r="1">
      <x v="148"/>
    </i>
    <i>
      <x v="192"/>
    </i>
    <i r="1">
      <x v="161"/>
    </i>
    <i>
      <x v="193"/>
    </i>
    <i r="1">
      <x v="36"/>
    </i>
    <i>
      <x v="194"/>
    </i>
    <i r="1">
      <x v="111"/>
    </i>
    <i>
      <x v="195"/>
    </i>
    <i r="1">
      <x v="80"/>
    </i>
    <i>
      <x v="196"/>
    </i>
    <i r="1">
      <x v="62"/>
    </i>
    <i>
      <x v="197"/>
    </i>
    <i r="1">
      <x v="63"/>
    </i>
    <i>
      <x v="198"/>
    </i>
    <i r="1">
      <x v="88"/>
    </i>
    <i>
      <x v="199"/>
    </i>
    <i r="1">
      <x v="46"/>
    </i>
  </rowItems>
  <colFields count="1">
    <field x="-2"/>
  </colFields>
  <colItems count="2">
    <i>
      <x/>
    </i>
    <i i="1">
      <x v="1"/>
    </i>
  </colItems>
  <dataFields count="2">
    <dataField name="Sum of Payment_Details4.AMOUNT" fld="7" baseField="0" baseItem="0"/>
    <dataField name=".Membership3.membership_length"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8315AD-A105-4018-B46B-99164F4FF9D7}" name="PivotTable16"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9">
  <location ref="A9:B13" firstHeaderRow="1" firstDataRow="1" firstDataCol="1"/>
  <pivotFields count="49">
    <pivotField subtotalTop="0" showAll="0"/>
    <pivotField subtotalTop="0" showAll="0"/>
    <pivotField subtotalTop="0" showAll="0"/>
    <pivotField subtotalTop="0" showAll="0"/>
    <pivotField axis="axisRow" dataField="1" subtotalTop="0" showAll="0">
      <items count="4">
        <item x="0"/>
        <item x="1"/>
        <item x="2"/>
        <item t="default"/>
      </items>
    </pivotField>
    <pivotField subtotalTop="0" showAll="0"/>
    <pivotField subtotalTop="0" showAll="0"/>
    <pivotField subtotalTop="0" showAll="0"/>
    <pivotField numFmtId="14" subtotalTop="0" showAll="0"/>
    <pivotField numFmtId="14" subtotalTop="0" showAll="0"/>
    <pivotField subtotalTop="0" showAll="0"/>
    <pivotField subtotalTop="0" showAll="0"/>
    <pivotField subtotalTop="0" showAll="0"/>
    <pivotField subtotalTop="0" showAll="0">
      <items count="12">
        <item x="3"/>
        <item x="10"/>
        <item x="1"/>
        <item x="5"/>
        <item x="7"/>
        <item x="6"/>
        <item x="9"/>
        <item x="0"/>
        <item x="4"/>
        <item x="8"/>
        <item x="2"/>
        <item t="default"/>
      </items>
    </pivotField>
    <pivotField subtotalTop="0" showAll="0">
      <items count="3">
        <item x="0"/>
        <item x="1"/>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pivotField subtotalTop="0"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ubtotalTop="0" showAll="0"/>
    <pivotField subtotalTop="0" showAll="0"/>
    <pivotField subtotalTop="0" showAll="0"/>
    <pivotField subtotalTop="0" showAll="0"/>
    <pivotField subtotalTop="0" showAll="0"/>
    <pivotField subtotalTop="0" showAll="0"/>
    <pivotField subtotalTop="0" showAll="0"/>
    <pivotField subtotalTop="0" showAll="0">
      <items count="3">
        <item x="1"/>
        <item h="1" x="0"/>
        <item t="default"/>
      </items>
    </pivotField>
    <pivotField subtotalTop="0" showAll="0"/>
    <pivotField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pivotField numFmtId="14" subtotalTop="0" showAll="0">
      <items count="15">
        <item x="0"/>
        <item x="1"/>
        <item x="2"/>
        <item x="3"/>
        <item x="4"/>
        <item x="5"/>
        <item x="6"/>
        <item x="7"/>
        <item x="8"/>
        <item x="9"/>
        <item x="10"/>
        <item x="11"/>
        <item x="12"/>
        <item x="13"/>
        <item t="default"/>
      </items>
    </pivotField>
    <pivotField subtotalTop="0" showAll="0"/>
    <pivotField subtotalTop="0" showAll="0"/>
    <pivotField subtotalTop="0" showAll="0">
      <items count="7">
        <item x="0"/>
        <item x="1"/>
        <item x="2"/>
        <item x="3"/>
        <item x="4"/>
        <item x="5"/>
        <item t="default"/>
      </items>
    </pivotField>
    <pivotField subtotalTop="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ubtotalTop="0" showAll="0">
      <items count="7">
        <item x="0"/>
        <item x="1"/>
        <item x="2"/>
        <item x="3"/>
        <item x="4"/>
        <item x="5"/>
        <item t="default"/>
      </items>
    </pivotField>
    <pivotField subtotalTop="0"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4"/>
  </rowFields>
  <rowItems count="4">
    <i>
      <x/>
    </i>
    <i>
      <x v="1"/>
    </i>
    <i>
      <x v="2"/>
    </i>
    <i t="grand">
      <x/>
    </i>
  </rowItems>
  <colItems count="1">
    <i/>
  </colItems>
  <dataFields count="1">
    <dataField name="Count of C_TYPE" fld="4" subtotal="count" baseField="0" baseItem="0"/>
  </dataFields>
  <chartFormats count="2">
    <chartFormat chart="4" format="4" series="1">
      <pivotArea type="data" outline="0" fieldPosition="0">
        <references count="1">
          <reference field="4294967294" count="1" selected="0">
            <x v="0"/>
          </reference>
        </references>
      </pivotArea>
    </chartFormat>
    <chartFormat chart="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5FAC5B1-4650-4D84-949A-7E96F3056EB7}" name="PivotTable8"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
  <location ref="A90:B93"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axis="axisRow" dataField="1" showAll="0">
      <items count="3">
        <item x="0"/>
        <item x="1"/>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37"/>
  </rowFields>
  <rowItems count="3">
    <i>
      <x/>
    </i>
    <i>
      <x v="1"/>
    </i>
    <i t="grand">
      <x/>
    </i>
  </rowItems>
  <colItems count="1">
    <i/>
  </colItems>
  <dataFields count="1">
    <dataField name="Count of Payment_Details4.Payment_Mode" fld="37" subtotal="count" baseField="0" baseItem="0"/>
  </dataFields>
  <formats count="1">
    <format dxfId="338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A5A9D82-FA03-4441-AA6D-8D23C18B000E}" name="PivotTable18"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L5:L6" firstHeaderRow="1"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number of customers" fld="26" subtotal="count" baseField="0" baseItem="9"/>
  </dataFields>
  <formats count="19">
    <format dxfId="3404">
      <pivotArea outline="0" collapsedLevelsAreSubtotals="1" fieldPosition="0"/>
    </format>
    <format dxfId="3403">
      <pivotArea outline="0" collapsedLevelsAreSubtotals="1" fieldPosition="0"/>
    </format>
    <format dxfId="3402">
      <pivotArea outline="0" collapsedLevelsAreSubtotals="1" fieldPosition="0"/>
    </format>
    <format dxfId="3401">
      <pivotArea outline="0" collapsedLevelsAreSubtotals="1" fieldPosition="0"/>
    </format>
    <format dxfId="3400">
      <pivotArea type="all" dataOnly="0" outline="0" fieldPosition="0"/>
    </format>
    <format dxfId="3399">
      <pivotArea outline="0" collapsedLevelsAreSubtotals="1" fieldPosition="0"/>
    </format>
    <format dxfId="3398">
      <pivotArea dataOnly="0" labelOnly="1" outline="0" axis="axisValues" fieldPosition="0"/>
    </format>
    <format dxfId="3397">
      <pivotArea type="all" dataOnly="0" outline="0" fieldPosition="0"/>
    </format>
    <format dxfId="3396">
      <pivotArea outline="0" collapsedLevelsAreSubtotals="1" fieldPosition="0"/>
    </format>
    <format dxfId="3395">
      <pivotArea dataOnly="0" labelOnly="1" outline="0" axis="axisValues" fieldPosition="0"/>
    </format>
    <format dxfId="3394">
      <pivotArea type="all" dataOnly="0" outline="0" fieldPosition="0"/>
    </format>
    <format dxfId="3393">
      <pivotArea outline="0" collapsedLevelsAreSubtotals="1" fieldPosition="0"/>
    </format>
    <format dxfId="3392">
      <pivotArea dataOnly="0" labelOnly="1" outline="0" axis="axisValues" fieldPosition="0"/>
    </format>
    <format dxfId="3391">
      <pivotArea type="all" dataOnly="0" outline="0" fieldPosition="0"/>
    </format>
    <format dxfId="3390">
      <pivotArea outline="0" collapsedLevelsAreSubtotals="1" fieldPosition="0"/>
    </format>
    <format dxfId="3389">
      <pivotArea dataOnly="0" labelOnly="1" outline="0" axis="axisValues" fieldPosition="0"/>
    </format>
    <format dxfId="3388">
      <pivotArea type="all" dataOnly="0" outline="0" fieldPosition="0"/>
    </format>
    <format dxfId="3387">
      <pivotArea outline="0" collapsedLevelsAreSubtotals="1" fieldPosition="0"/>
    </format>
    <format dxfId="338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3F0ED13-C6CB-49D1-A316-54BB4828AAC6}" name="PivotTable12" cacheId="7"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chartFormat="3">
  <location ref="C89:D100" firstHeaderRow="1" firstDataRow="1" firstDataCol="1" rowPageCount="1" colPageCount="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dataField="1" showAll="0"/>
    <pivotField axis="axisPage" showAll="0">
      <items count="3">
        <item x="1"/>
        <item x="0"/>
        <item t="default"/>
      </items>
    </pivotField>
    <pivotField showAll="0">
      <items count="3">
        <item x="0"/>
        <item x="1"/>
        <item t="default"/>
      </items>
    </pivotField>
    <pivotField axis="axisRow" showAll="0">
      <items count="15">
        <item x="0"/>
        <item x="1"/>
        <item x="2"/>
        <item x="3"/>
        <item x="4"/>
        <item x="5"/>
        <item x="6"/>
        <item x="7"/>
        <item x="8"/>
        <item x="9"/>
        <item x="10"/>
        <item x="11"/>
        <item x="12"/>
        <item x="13"/>
        <item t="default"/>
      </items>
    </pivotField>
    <pivotField showAll="0"/>
    <pivotField showAll="0"/>
    <pivotField showAll="0"/>
    <pivotField numFmtId="14" showAll="0"/>
    <pivotField showAll="0"/>
    <pivotField showAll="0"/>
    <pivotField showAll="0" defaultSubtotal="0">
      <items count="6">
        <item x="0"/>
        <item sd="0" x="1"/>
        <item sd="0" x="2"/>
        <item sd="0" x="3"/>
        <item x="4"/>
        <item sd="0" x="5"/>
      </items>
    </pivotField>
    <pivotField showAll="0" defaultSubtotal="0">
      <items count="51">
        <item x="0"/>
        <item x="1"/>
        <item x="2"/>
        <item sd="0" x="3"/>
        <item x="4"/>
        <item x="5"/>
        <item x="6"/>
        <item x="7"/>
        <item sd="0" x="8"/>
        <item x="9"/>
        <item x="10"/>
        <item sd="0" x="11"/>
        <item x="12"/>
        <item x="13"/>
        <item sd="0" x="14"/>
        <item x="15"/>
        <item sd="0" x="16"/>
        <item x="17"/>
        <item sd="0" x="18"/>
        <item x="19"/>
        <item x="20"/>
        <item x="21"/>
        <item x="22"/>
        <item x="23"/>
        <item x="24"/>
        <item x="25"/>
        <item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s>
    </pivotField>
    <pivotField showAll="0" defaultSubtotal="0"/>
    <pivotField showAll="0" defaultSubtotal="0"/>
  </pivotFields>
  <rowFields count="1">
    <field x="38"/>
  </rowFields>
  <rowItems count="11">
    <i>
      <x v="1"/>
    </i>
    <i>
      <x v="3"/>
    </i>
    <i>
      <x v="4"/>
    </i>
    <i>
      <x v="5"/>
    </i>
    <i>
      <x v="6"/>
    </i>
    <i>
      <x v="7"/>
    </i>
    <i>
      <x v="8"/>
    </i>
    <i>
      <x v="9"/>
    </i>
    <i>
      <x v="10"/>
    </i>
    <i>
      <x v="11"/>
    </i>
    <i>
      <x v="12"/>
    </i>
  </rowItems>
  <colItems count="1">
    <i/>
  </colItems>
  <pageFields count="1">
    <pageField fld="36" item="1" hier="-1"/>
  </pageFields>
  <dataFields count="1">
    <dataField name="Sum of Payment_Details4.AMOUNT" fld="35" baseField="0" baseItem="0"/>
  </dataFields>
  <formats count="6">
    <format dxfId="3410">
      <pivotArea type="all" dataOnly="0" outline="0" fieldPosition="0"/>
    </format>
    <format dxfId="3409">
      <pivotArea field="38" type="button" dataOnly="0" labelOnly="1" outline="0" axis="axisRow" fieldPosition="0"/>
    </format>
    <format dxfId="3408">
      <pivotArea dataOnly="0" labelOnly="1" fieldPosition="0">
        <references count="1">
          <reference field="38" count="11">
            <x v="1"/>
            <x v="3"/>
            <x v="4"/>
            <x v="5"/>
            <x v="6"/>
            <x v="7"/>
            <x v="8"/>
            <x v="9"/>
            <x v="10"/>
            <x v="11"/>
            <x v="12"/>
          </reference>
        </references>
      </pivotArea>
    </format>
    <format dxfId="3407">
      <pivotArea outline="0" collapsedLevelsAreSubtotals="1" fieldPosition="0"/>
    </format>
    <format dxfId="3406">
      <pivotArea dataOnly="0" labelOnly="1" outline="0" fieldPosition="0">
        <references count="1">
          <reference field="36" count="1">
            <x v="1"/>
          </reference>
        </references>
      </pivotArea>
    </format>
    <format dxfId="3405">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B6D4AD6-1837-4A46-97A9-AEBB5EC65BAA}" name="PivotTable21" cacheId="7"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rowHeaderCaption="Employee ID ,Name">
  <location ref="A40:B50"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dataField="1" showAll="0"/>
    <pivotField showAll="0"/>
    <pivotField showAll="0"/>
    <pivotField showAll="0"/>
    <pivotField showAll="0"/>
    <pivotField axis="axisRow" showAll="0" measureFilter="1" sortType="descending">
      <items count="201">
        <item x="1"/>
        <item x="7"/>
        <item x="11"/>
        <item x="17"/>
        <item x="21"/>
        <item x="26"/>
        <item x="30"/>
        <item x="33"/>
        <item x="38"/>
        <item x="41"/>
        <item x="27"/>
        <item x="15"/>
        <item x="50"/>
        <item x="54"/>
        <item x="58"/>
        <item x="63"/>
        <item x="14"/>
        <item x="67"/>
        <item x="32"/>
        <item x="28"/>
        <item x="76"/>
        <item x="79"/>
        <item x="82"/>
        <item x="85"/>
        <item x="89"/>
        <item x="92"/>
        <item x="95"/>
        <item x="98"/>
        <item x="65"/>
        <item x="105"/>
        <item x="49"/>
        <item x="47"/>
        <item x="19"/>
        <item x="111"/>
        <item x="56"/>
        <item x="115"/>
        <item x="117"/>
        <item x="52"/>
        <item x="121"/>
        <item x="124"/>
        <item x="78"/>
        <item x="131"/>
        <item x="57"/>
        <item x="133"/>
        <item x="138"/>
        <item x="140"/>
        <item x="53"/>
        <item x="35"/>
        <item x="55"/>
        <item x="146"/>
        <item x="148"/>
        <item x="74"/>
        <item x="25"/>
        <item x="108"/>
        <item x="12"/>
        <item x="158"/>
        <item x="100"/>
        <item x="161"/>
        <item x="125"/>
        <item x="96"/>
        <item x="31"/>
        <item x="153"/>
        <item x="166"/>
        <item x="170"/>
        <item x="88"/>
        <item x="109"/>
        <item x="4"/>
        <item x="91"/>
        <item x="45"/>
        <item x="60"/>
        <item x="62"/>
        <item x="152"/>
        <item x="87"/>
        <item x="2"/>
        <item x="175"/>
        <item x="177"/>
        <item x="180"/>
        <item x="29"/>
        <item x="137"/>
        <item x="119"/>
        <item x="167"/>
        <item x="70"/>
        <item x="66"/>
        <item x="183"/>
        <item x="184"/>
        <item x="171"/>
        <item x="151"/>
        <item x="8"/>
        <item x="84"/>
        <item x="154"/>
        <item x="110"/>
        <item x="160"/>
        <item x="188"/>
        <item x="173"/>
        <item x="168"/>
        <item x="191"/>
        <item x="113"/>
        <item x="97"/>
        <item x="120"/>
        <item x="192"/>
        <item x="135"/>
        <item x="178"/>
        <item x="194"/>
        <item x="36"/>
        <item x="116"/>
        <item x="64"/>
        <item x="90"/>
        <item x="3"/>
        <item x="0"/>
        <item x="24"/>
        <item x="34"/>
        <item x="164"/>
        <item x="40"/>
        <item x="186"/>
        <item x="134"/>
        <item x="147"/>
        <item x="150"/>
        <item x="77"/>
        <item x="107"/>
        <item x="118"/>
        <item x="130"/>
        <item x="159"/>
        <item x="187"/>
        <item x="102"/>
        <item x="157"/>
        <item x="181"/>
        <item x="163"/>
        <item x="127"/>
        <item x="165"/>
        <item x="132"/>
        <item x="39"/>
        <item x="179"/>
        <item x="106"/>
        <item x="162"/>
        <item x="93"/>
        <item x="123"/>
        <item x="75"/>
        <item x="129"/>
        <item x="145"/>
        <item x="174"/>
        <item x="72"/>
        <item x="104"/>
        <item x="149"/>
        <item x="5"/>
        <item x="128"/>
        <item x="139"/>
        <item x="185"/>
        <item x="156"/>
        <item x="48"/>
        <item x="68"/>
        <item x="112"/>
        <item x="10"/>
        <item x="13"/>
        <item x="9"/>
        <item x="61"/>
        <item x="99"/>
        <item x="195"/>
        <item x="196"/>
        <item x="101"/>
        <item x="155"/>
        <item x="114"/>
        <item x="59"/>
        <item x="80"/>
        <item x="16"/>
        <item x="42"/>
        <item x="197"/>
        <item x="198"/>
        <item x="37"/>
        <item x="143"/>
        <item x="144"/>
        <item x="189"/>
        <item x="43"/>
        <item x="126"/>
        <item x="176"/>
        <item x="22"/>
        <item x="122"/>
        <item x="190"/>
        <item x="169"/>
        <item x="18"/>
        <item x="94"/>
        <item x="71"/>
        <item x="73"/>
        <item x="103"/>
        <item x="86"/>
        <item x="46"/>
        <item x="141"/>
        <item x="23"/>
        <item x="136"/>
        <item x="81"/>
        <item x="182"/>
        <item x="199"/>
        <item x="44"/>
        <item x="83"/>
        <item x="69"/>
        <item x="51"/>
        <item x="142"/>
        <item x="193"/>
        <item x="6"/>
        <item x="20"/>
        <item x="172"/>
        <item t="default"/>
      </items>
      <autoSortScope>
        <pivotArea dataOnly="0" outline="0" fieldPosition="0">
          <references count="1">
            <reference field="4294967294" count="1" selected="0">
              <x v="0"/>
            </reference>
          </references>
        </pivotArea>
      </autoSortScope>
    </pivotField>
    <pivotField axis="axisRow" showAll="0">
      <items count="177">
        <item x="97"/>
        <item x="33"/>
        <item x="10"/>
        <item x="93"/>
        <item x="140"/>
        <item x="118"/>
        <item x="172"/>
        <item x="81"/>
        <item x="48"/>
        <item x="53"/>
        <item x="164"/>
        <item x="51"/>
        <item x="115"/>
        <item x="107"/>
        <item x="123"/>
        <item x="79"/>
        <item x="4"/>
        <item x="158"/>
        <item x="50"/>
        <item x="145"/>
        <item x="92"/>
        <item x="103"/>
        <item x="5"/>
        <item x="160"/>
        <item x="42"/>
        <item x="14"/>
        <item x="126"/>
        <item x="43"/>
        <item x="169"/>
        <item x="73"/>
        <item x="66"/>
        <item x="124"/>
        <item x="161"/>
        <item x="78"/>
        <item x="9"/>
        <item x="113"/>
        <item x="57"/>
        <item x="153"/>
        <item x="139"/>
        <item x="61"/>
        <item x="45"/>
        <item x="109"/>
        <item x="23"/>
        <item x="26"/>
        <item x="148"/>
        <item x="83"/>
        <item x="94"/>
        <item x="52"/>
        <item x="119"/>
        <item x="44"/>
        <item x="125"/>
        <item x="64"/>
        <item x="80"/>
        <item x="165"/>
        <item x="30"/>
        <item x="67"/>
        <item x="85"/>
        <item x="63"/>
        <item x="86"/>
        <item x="40"/>
        <item x="141"/>
        <item x="8"/>
        <item x="22"/>
        <item x="132"/>
        <item x="47"/>
        <item x="34"/>
        <item x="69"/>
        <item x="121"/>
        <item x="3"/>
        <item x="170"/>
        <item x="7"/>
        <item x="0"/>
        <item x="84"/>
        <item x="62"/>
        <item x="174"/>
        <item x="88"/>
        <item x="77"/>
        <item x="68"/>
        <item x="99"/>
        <item x="114"/>
        <item x="120"/>
        <item x="150"/>
        <item x="38"/>
        <item x="163"/>
        <item x="131"/>
        <item x="17"/>
        <item x="32"/>
        <item x="87"/>
        <item x="133"/>
        <item x="96"/>
        <item x="15"/>
        <item x="76"/>
        <item x="37"/>
        <item x="20"/>
        <item x="149"/>
        <item x="19"/>
        <item x="71"/>
        <item x="12"/>
        <item x="128"/>
        <item x="168"/>
        <item x="59"/>
        <item x="105"/>
        <item x="74"/>
        <item x="171"/>
        <item x="129"/>
        <item x="72"/>
        <item x="39"/>
        <item x="106"/>
        <item x="159"/>
        <item x="138"/>
        <item x="155"/>
        <item x="27"/>
        <item x="143"/>
        <item x="6"/>
        <item x="29"/>
        <item x="75"/>
        <item x="104"/>
        <item x="2"/>
        <item x="60"/>
        <item x="157"/>
        <item x="101"/>
        <item x="70"/>
        <item x="167"/>
        <item x="135"/>
        <item x="152"/>
        <item x="102"/>
        <item x="127"/>
        <item x="146"/>
        <item x="91"/>
        <item x="46"/>
        <item x="31"/>
        <item x="136"/>
        <item x="54"/>
        <item x="55"/>
        <item x="90"/>
        <item x="56"/>
        <item x="11"/>
        <item x="98"/>
        <item x="65"/>
        <item x="108"/>
        <item x="147"/>
        <item x="58"/>
        <item x="36"/>
        <item x="13"/>
        <item x="173"/>
        <item x="116"/>
        <item x="18"/>
        <item x="28"/>
        <item x="137"/>
        <item x="134"/>
        <item x="89"/>
        <item x="49"/>
        <item x="100"/>
        <item x="142"/>
        <item x="82"/>
        <item x="151"/>
        <item x="24"/>
        <item x="41"/>
        <item x="95"/>
        <item x="154"/>
        <item x="111"/>
        <item x="130"/>
        <item x="117"/>
        <item x="175"/>
        <item x="166"/>
        <item x="110"/>
        <item x="156"/>
        <item x="25"/>
        <item x="21"/>
        <item x="35"/>
        <item x="122"/>
        <item x="112"/>
        <item x="144"/>
        <item x="162"/>
        <item x="1"/>
        <item x="16"/>
        <item t="default"/>
      </items>
    </pivotField>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2">
    <field x="26"/>
    <field x="27"/>
  </rowFields>
  <rowItems count="10">
    <i>
      <x v="78"/>
    </i>
    <i r="1">
      <x v="142"/>
    </i>
    <i>
      <x v="121"/>
    </i>
    <i r="1">
      <x v="60"/>
    </i>
    <i>
      <x v="107"/>
    </i>
    <i r="1">
      <x v="68"/>
    </i>
    <i>
      <x v="166"/>
    </i>
    <i r="1">
      <x v="74"/>
    </i>
    <i>
      <x v="11"/>
    </i>
    <i r="1">
      <x v="90"/>
    </i>
  </rowItems>
  <colItems count="1">
    <i/>
  </colItems>
  <dataFields count="1">
    <dataField name="Avg Effiency" fld="21" subtotal="average" baseField="26" baseItem="78"/>
  </dataFields>
  <formats count="15">
    <format dxfId="3425">
      <pivotArea field="26" type="button" dataOnly="0" labelOnly="1" outline="0" axis="axisRow" fieldPosition="0"/>
    </format>
    <format dxfId="3424">
      <pivotArea field="26" type="button" dataOnly="0" labelOnly="1" outline="0" axis="axisRow" fieldPosition="0"/>
    </format>
    <format dxfId="3423">
      <pivotArea field="26" type="button" dataOnly="0" labelOnly="1" outline="0" axis="axisRow" fieldPosition="0"/>
    </format>
    <format dxfId="3422">
      <pivotArea type="all" dataOnly="0" outline="0" fieldPosition="0"/>
    </format>
    <format dxfId="3421">
      <pivotArea outline="0" collapsedLevelsAreSubtotals="1" fieldPosition="0"/>
    </format>
    <format dxfId="3420">
      <pivotArea field="26" type="button" dataOnly="0" labelOnly="1" outline="0" axis="axisRow" fieldPosition="0"/>
    </format>
    <format dxfId="3419">
      <pivotArea dataOnly="0" labelOnly="1" fieldPosition="0">
        <references count="1">
          <reference field="26" count="5">
            <x v="11"/>
            <x v="78"/>
            <x v="107"/>
            <x v="121"/>
            <x v="166"/>
          </reference>
        </references>
      </pivotArea>
    </format>
    <format dxfId="3418">
      <pivotArea dataOnly="0" labelOnly="1" fieldPosition="0">
        <references count="2">
          <reference field="26" count="1" selected="0">
            <x v="78"/>
          </reference>
          <reference field="27" count="1">
            <x v="142"/>
          </reference>
        </references>
      </pivotArea>
    </format>
    <format dxfId="3417">
      <pivotArea dataOnly="0" labelOnly="1" fieldPosition="0">
        <references count="2">
          <reference field="26" count="1" selected="0">
            <x v="121"/>
          </reference>
          <reference field="27" count="1">
            <x v="60"/>
          </reference>
        </references>
      </pivotArea>
    </format>
    <format dxfId="3416">
      <pivotArea dataOnly="0" labelOnly="1" fieldPosition="0">
        <references count="2">
          <reference field="26" count="1" selected="0">
            <x v="107"/>
          </reference>
          <reference field="27" count="1">
            <x v="68"/>
          </reference>
        </references>
      </pivotArea>
    </format>
    <format dxfId="3415">
      <pivotArea dataOnly="0" labelOnly="1" fieldPosition="0">
        <references count="2">
          <reference field="26" count="1" selected="0">
            <x v="166"/>
          </reference>
          <reference field="27" count="1">
            <x v="74"/>
          </reference>
        </references>
      </pivotArea>
    </format>
    <format dxfId="3414">
      <pivotArea dataOnly="0" labelOnly="1" fieldPosition="0">
        <references count="2">
          <reference field="26" count="1" selected="0">
            <x v="11"/>
          </reference>
          <reference field="27" count="1">
            <x v="90"/>
          </reference>
        </references>
      </pivotArea>
    </format>
    <format dxfId="3413">
      <pivotArea dataOnly="0" labelOnly="1" outline="0" axis="axisValues" fieldPosition="0"/>
    </format>
    <format dxfId="3412">
      <pivotArea dataOnly="0" labelOnly="1" outline="0" axis="axisValues" fieldPosition="0"/>
    </format>
    <format dxfId="3411">
      <pivotArea dataOnly="0" labelOnly="1" outline="0" axis="axisValues" fieldPosition="0"/>
    </format>
  </formats>
  <pivotTableStyleInfo name="PivotStyleLight16" showRowHeaders="1" showColHeaders="1" showRowStripes="0" showColStripes="0" showLastColumn="1"/>
  <filters count="1">
    <filter fld="2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C5AE733-C56A-4D84-A0B0-A089971D0F25}" name="PivotTable7"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B85:B86" firstHeaderRow="1" firstDataRow="1" firstDataCol="0" rowPageCount="1" colPageCount="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dataField="1" showAll="0"/>
    <pivotField name="Payment_Status" axis="axisPage" showAll="0">
      <items count="3">
        <item x="1"/>
        <item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pageFields count="1">
    <pageField fld="36" item="0" hier="-1"/>
  </pageFields>
  <dataFields count="1">
    <dataField name="Outstanding amount [not paid]" fld="35" baseField="0" baseItem="24052349"/>
  </dataFields>
  <formats count="13">
    <format dxfId="3438">
      <pivotArea outline="0" collapsedLevelsAreSubtotals="1" fieldPosition="0"/>
    </format>
    <format dxfId="3437">
      <pivotArea outline="0" collapsedLevelsAreSubtotals="1" fieldPosition="0"/>
    </format>
    <format dxfId="3436">
      <pivotArea dataOnly="0" outline="0" axis="axisValues" fieldPosition="0"/>
    </format>
    <format dxfId="3435">
      <pivotArea dataOnly="0" outline="0" axis="axisValues" fieldPosition="0"/>
    </format>
    <format dxfId="3434">
      <pivotArea dataOnly="0" outline="0" axis="axisValues" fieldPosition="0"/>
    </format>
    <format dxfId="3433">
      <pivotArea outline="0" collapsedLevelsAreSubtotals="1" fieldPosition="0"/>
    </format>
    <format dxfId="3432">
      <pivotArea outline="0" collapsedLevelsAreSubtotals="1" fieldPosition="0"/>
    </format>
    <format dxfId="3431">
      <pivotArea dataOnly="0" outline="0" axis="axisValues" fieldPosition="0"/>
    </format>
    <format dxfId="3430">
      <pivotArea type="all" dataOnly="0" outline="0" fieldPosition="0"/>
    </format>
    <format dxfId="3429">
      <pivotArea dataOnly="0" outline="0" axis="axisValues" fieldPosition="0"/>
    </format>
    <format dxfId="3428">
      <pivotArea type="all" dataOnly="0" outline="0" fieldPosition="0"/>
    </format>
    <format dxfId="3427">
      <pivotArea outline="0" collapsedLevelsAreSubtotals="1" fieldPosition="0"/>
    </format>
    <format dxfId="34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CA8215A-B98E-4298-BF27-5004795FE3FC}" name="D1.1"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5:A6" firstHeaderRow="1" firstDataRow="1" firstDataCol="0"/>
  <pivotFields count="49">
    <pivotField dataField="1"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number of customers" fld="0" subtotal="count" baseField="0" baseItem="20383495"/>
  </dataFields>
  <formats count="12">
    <format dxfId="3450">
      <pivotArea outline="0" collapsedLevelsAreSubtotals="1" fieldPosition="0"/>
    </format>
    <format dxfId="3449">
      <pivotArea outline="0" collapsedLevelsAreSubtotals="1" fieldPosition="0"/>
    </format>
    <format dxfId="3448">
      <pivotArea outline="0" collapsedLevelsAreSubtotals="1" fieldPosition="0"/>
    </format>
    <format dxfId="3447">
      <pivotArea outline="0" collapsedLevelsAreSubtotals="1" fieldPosition="0"/>
    </format>
    <format dxfId="3446">
      <pivotArea dataOnly="0" labelOnly="1" outline="0" axis="axisValues" fieldPosition="0"/>
    </format>
    <format dxfId="3445">
      <pivotArea dataOnly="0" outline="0" axis="axisValues" fieldPosition="0"/>
    </format>
    <format dxfId="3444">
      <pivotArea dataOnly="0" outline="0" axis="axisValues" fieldPosition="0"/>
    </format>
    <format dxfId="3443">
      <pivotArea dataOnly="0" labelOnly="1" outline="0" axis="axisValues" fieldPosition="0"/>
    </format>
    <format dxfId="3442">
      <pivotArea outline="0" collapsedLevelsAreSubtotals="1" fieldPosition="0"/>
    </format>
    <format dxfId="3441">
      <pivotArea dataOnly="0" labelOnly="1" outline="0" axis="axisValues" fieldPosition="0"/>
    </format>
    <format dxfId="3440">
      <pivotArea dataOnly="0" labelOnly="1" outline="0" axis="axisValues" fieldPosition="0"/>
    </format>
    <format dxfId="34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78AB72A-9427-4673-9311-ABC482224044}" name="PivotTable17"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J5:J6" firstHeaderRow="1"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dataField="1"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number of shipments" fld="11" subtotal="count" baseField="0" baseItem="9"/>
  </dataFields>
  <formats count="19">
    <format dxfId="3469">
      <pivotArea outline="0" collapsedLevelsAreSubtotals="1" fieldPosition="0"/>
    </format>
    <format dxfId="3468">
      <pivotArea outline="0" collapsedLevelsAreSubtotals="1" fieldPosition="0"/>
    </format>
    <format dxfId="3467">
      <pivotArea outline="0" collapsedLevelsAreSubtotals="1" fieldPosition="0"/>
    </format>
    <format dxfId="3466">
      <pivotArea outline="0" collapsedLevelsAreSubtotals="1" fieldPosition="0"/>
    </format>
    <format dxfId="3465">
      <pivotArea type="all" dataOnly="0" outline="0" fieldPosition="0"/>
    </format>
    <format dxfId="3464">
      <pivotArea outline="0" collapsedLevelsAreSubtotals="1" fieldPosition="0"/>
    </format>
    <format dxfId="3463">
      <pivotArea dataOnly="0" labelOnly="1" outline="0" axis="axisValues" fieldPosition="0"/>
    </format>
    <format dxfId="3462">
      <pivotArea type="all" dataOnly="0" outline="0" fieldPosition="0"/>
    </format>
    <format dxfId="3461">
      <pivotArea outline="0" collapsedLevelsAreSubtotals="1" fieldPosition="0"/>
    </format>
    <format dxfId="3460">
      <pivotArea dataOnly="0" labelOnly="1" outline="0" axis="axisValues" fieldPosition="0"/>
    </format>
    <format dxfId="3459">
      <pivotArea type="all" dataOnly="0" outline="0" fieldPosition="0"/>
    </format>
    <format dxfId="3458">
      <pivotArea outline="0" collapsedLevelsAreSubtotals="1" fieldPosition="0"/>
    </format>
    <format dxfId="3457">
      <pivotArea dataOnly="0" labelOnly="1" outline="0" axis="axisValues" fieldPosition="0"/>
    </format>
    <format dxfId="3456">
      <pivotArea type="all" dataOnly="0" outline="0" fieldPosition="0"/>
    </format>
    <format dxfId="3455">
      <pivotArea outline="0" collapsedLevelsAreSubtotals="1" fieldPosition="0"/>
    </format>
    <format dxfId="3454">
      <pivotArea dataOnly="0" labelOnly="1" outline="0" axis="axisValues" fieldPosition="0"/>
    </format>
    <format dxfId="3453">
      <pivotArea type="all" dataOnly="0" outline="0" fieldPosition="0"/>
    </format>
    <format dxfId="3452">
      <pivotArea outline="0" collapsedLevelsAreSubtotals="1" fieldPosition="0"/>
    </format>
    <format dxfId="345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DF9C9D1-439A-4FC9-8CAA-66CF96904AAE}" name="PivotTable5"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chartFormat="3">
  <location ref="A64:B67"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axis="axisRow" dataField="1" showAll="0">
      <items count="3">
        <item x="0"/>
        <item x="1"/>
        <item t="default"/>
      </items>
    </pivotField>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41"/>
  </rowFields>
  <rowItems count="3">
    <i>
      <x/>
    </i>
    <i>
      <x v="1"/>
    </i>
    <i t="grand">
      <x/>
    </i>
  </rowItems>
  <colItems count="1">
    <i/>
  </colItems>
  <dataFields count="1">
    <dataField name="Count of Status (2).Current_Status" fld="4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1" count="1" selected="0">
            <x v="0"/>
          </reference>
        </references>
      </pivotArea>
    </chartFormat>
    <chartFormat chart="0" format="2">
      <pivotArea type="data" outline="0" fieldPosition="0">
        <references count="2">
          <reference field="4294967294" count="1" selected="0">
            <x v="0"/>
          </reference>
          <reference field="41"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41" count="1" selected="0">
            <x v="0"/>
          </reference>
        </references>
      </pivotArea>
    </chartFormat>
    <chartFormat chart="2" format="8">
      <pivotArea type="data" outline="0" fieldPosition="0">
        <references count="2">
          <reference field="4294967294" count="1" selected="0">
            <x v="0"/>
          </reference>
          <reference field="4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186BE8AE-BD02-43F4-8C6A-9C4301257D81}" name="PivotTable19" cacheId="7" applyNumberFormats="0" applyBorderFormats="0" applyFontFormats="0" applyPatternFormats="0" applyAlignmentFormats="0" applyWidthHeightFormats="1" dataCaption="Values" updatedVersion="8" minRefreshableVersion="5" useAutoFormatting="1" rowGrandTotals="0" itemPrintTitles="1" createdVersion="7" indent="0" outline="1" outlineData="1" multipleFieldFilters="0" chartFormat="3">
  <location ref="D7:E28" firstHeaderRow="1" firstDataRow="1" firstDataCol="1"/>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axis="axisRow" dataField="1" showAll="0">
      <items count="22">
        <item x="19"/>
        <item x="18"/>
        <item x="4"/>
        <item x="0"/>
        <item x="10"/>
        <item x="9"/>
        <item x="8"/>
        <item x="20"/>
        <item x="16"/>
        <item x="11"/>
        <item x="15"/>
        <item x="17"/>
        <item x="1"/>
        <item x="6"/>
        <item x="12"/>
        <item x="13"/>
        <item x="14"/>
        <item x="5"/>
        <item x="3"/>
        <item x="2"/>
        <item x="7"/>
        <item t="default"/>
      </items>
    </pivotField>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Fields count="1">
    <field x="10"/>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Count of Membership3.membership_length" fld="10" subtotal="count" baseField="10" baseItem="0"/>
  </dataFields>
  <formats count="27">
    <format dxfId="3496">
      <pivotArea collapsedLevelsAreSubtotals="1" fieldPosition="0">
        <references count="1">
          <reference field="10" count="13">
            <x v="0"/>
            <x v="1"/>
            <x v="2"/>
            <x v="3"/>
            <x v="4"/>
            <x v="5"/>
            <x v="6"/>
            <x v="7"/>
            <x v="8"/>
            <x v="9"/>
            <x v="10"/>
            <x v="11"/>
            <x v="12"/>
          </reference>
        </references>
      </pivotArea>
    </format>
    <format dxfId="3495">
      <pivotArea field="10" type="button" dataOnly="0" labelOnly="1" outline="0" axis="axisRow" fieldPosition="0"/>
    </format>
    <format dxfId="3494">
      <pivotArea dataOnly="0" labelOnly="1" fieldPosition="0">
        <references count="1">
          <reference field="10" count="13">
            <x v="0"/>
            <x v="1"/>
            <x v="2"/>
            <x v="3"/>
            <x v="4"/>
            <x v="5"/>
            <x v="6"/>
            <x v="7"/>
            <x v="8"/>
            <x v="9"/>
            <x v="10"/>
            <x v="11"/>
            <x v="12"/>
          </reference>
        </references>
      </pivotArea>
    </format>
    <format dxfId="3493">
      <pivotArea dataOnly="0" labelOnly="1" outline="0" axis="axisValues" fieldPosition="0"/>
    </format>
    <format dxfId="3492">
      <pivotArea field="10" type="button" dataOnly="0" labelOnly="1" outline="0" axis="axisRow" fieldPosition="0"/>
    </format>
    <format dxfId="3491">
      <pivotArea dataOnly="0" labelOnly="1" outline="0" axis="axisValues" fieldPosition="0"/>
    </format>
    <format dxfId="3490">
      <pivotArea field="10" type="button" dataOnly="0" labelOnly="1" outline="0" axis="axisRow" fieldPosition="0"/>
    </format>
    <format dxfId="3489">
      <pivotArea dataOnly="0" labelOnly="1" outline="0" axis="axisValues" fieldPosition="0"/>
    </format>
    <format dxfId="3488">
      <pivotArea field="10" type="button" dataOnly="0" labelOnly="1" outline="0" axis="axisRow" fieldPosition="0"/>
    </format>
    <format dxfId="3487">
      <pivotArea dataOnly="0" labelOnly="1" outline="0" axis="axisValues" fieldPosition="0"/>
    </format>
    <format dxfId="3486">
      <pivotArea field="10" type="button" dataOnly="0" labelOnly="1" outline="0" axis="axisRow" fieldPosition="0"/>
    </format>
    <format dxfId="3485">
      <pivotArea dataOnly="0" labelOnly="1" outline="0" axis="axisValues" fieldPosition="0"/>
    </format>
    <format dxfId="3484">
      <pivotArea dataOnly="0" labelOnly="1" outline="0" axis="axisValues" fieldPosition="0"/>
    </format>
    <format dxfId="3483">
      <pivotArea dataOnly="0" labelOnly="1" outline="0" axis="axisValues" fieldPosition="0"/>
    </format>
    <format dxfId="3482">
      <pivotArea collapsedLevelsAreSubtotals="1" fieldPosition="0">
        <references count="1">
          <reference field="10" count="13">
            <x v="0"/>
            <x v="1"/>
            <x v="2"/>
            <x v="3"/>
            <x v="4"/>
            <x v="5"/>
            <x v="6"/>
            <x v="7"/>
            <x v="8"/>
            <x v="9"/>
            <x v="10"/>
            <x v="11"/>
            <x v="12"/>
          </reference>
        </references>
      </pivotArea>
    </format>
    <format dxfId="3481">
      <pivotArea field="10" type="button" dataOnly="0" labelOnly="1" outline="0" axis="axisRow" fieldPosition="0"/>
    </format>
    <format dxfId="3480">
      <pivotArea dataOnly="0" labelOnly="1" fieldPosition="0">
        <references count="1">
          <reference field="10" count="13">
            <x v="0"/>
            <x v="1"/>
            <x v="2"/>
            <x v="3"/>
            <x v="4"/>
            <x v="5"/>
            <x v="6"/>
            <x v="7"/>
            <x v="8"/>
            <x v="9"/>
            <x v="10"/>
            <x v="11"/>
            <x v="12"/>
          </reference>
        </references>
      </pivotArea>
    </format>
    <format dxfId="3479">
      <pivotArea dataOnly="0" labelOnly="1" outline="0" axis="axisValues" fieldPosition="0"/>
    </format>
    <format dxfId="3478">
      <pivotArea collapsedLevelsAreSubtotals="1" fieldPosition="0">
        <references count="1">
          <reference field="10" count="13">
            <x v="0"/>
            <x v="1"/>
            <x v="2"/>
            <x v="3"/>
            <x v="4"/>
            <x v="5"/>
            <x v="6"/>
            <x v="7"/>
            <x v="8"/>
            <x v="9"/>
            <x v="10"/>
            <x v="11"/>
            <x v="12"/>
          </reference>
        </references>
      </pivotArea>
    </format>
    <format dxfId="3477">
      <pivotArea field="10" type="button" dataOnly="0" labelOnly="1" outline="0" axis="axisRow" fieldPosition="0"/>
    </format>
    <format dxfId="3476">
      <pivotArea dataOnly="0" labelOnly="1" fieldPosition="0">
        <references count="1">
          <reference field="10" count="13">
            <x v="0"/>
            <x v="1"/>
            <x v="2"/>
            <x v="3"/>
            <x v="4"/>
            <x v="5"/>
            <x v="6"/>
            <x v="7"/>
            <x v="8"/>
            <x v="9"/>
            <x v="10"/>
            <x v="11"/>
            <x v="12"/>
          </reference>
        </references>
      </pivotArea>
    </format>
    <format dxfId="3475">
      <pivotArea dataOnly="0" labelOnly="1" outline="0" axis="axisValues" fieldPosition="0"/>
    </format>
    <format dxfId="3474">
      <pivotArea collapsedLevelsAreSubtotals="1" fieldPosition="0">
        <references count="1">
          <reference field="10" count="9">
            <x v="12"/>
            <x v="13"/>
            <x v="14"/>
            <x v="15"/>
            <x v="16"/>
            <x v="17"/>
            <x v="18"/>
            <x v="19"/>
            <x v="20"/>
          </reference>
        </references>
      </pivotArea>
    </format>
    <format dxfId="3473">
      <pivotArea dataOnly="0" labelOnly="1" fieldPosition="0">
        <references count="1">
          <reference field="10" count="9">
            <x v="12"/>
            <x v="13"/>
            <x v="14"/>
            <x v="15"/>
            <x v="16"/>
            <x v="17"/>
            <x v="18"/>
            <x v="19"/>
            <x v="20"/>
          </reference>
        </references>
      </pivotArea>
    </format>
    <format dxfId="3472">
      <pivotArea outline="0" collapsedLevelsAreSubtotals="1" fieldPosition="0"/>
    </format>
    <format dxfId="3471">
      <pivotArea collapsedLevelsAreSubtotals="1" fieldPosition="0">
        <references count="1">
          <reference field="10" count="12">
            <x v="0"/>
            <x v="1"/>
            <x v="2"/>
            <x v="3"/>
            <x v="4"/>
            <x v="5"/>
            <x v="6"/>
            <x v="7"/>
            <x v="8"/>
            <x v="9"/>
            <x v="10"/>
            <x v="11"/>
          </reference>
        </references>
      </pivotArea>
    </format>
    <format dxfId="347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AAF3F62-6C92-44EF-AD82-415768FAA2CC}" name="PivotTable20"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35:B36" firstHeaderRow="0"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dataField="1"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Fields count="1">
    <field x="-2"/>
  </colFields>
  <colItems count="2">
    <i>
      <x/>
    </i>
    <i i="1">
      <x v="1"/>
    </i>
  </colItems>
  <dataFields count="2">
    <dataField name="Total number of shipments" fld="11" subtotal="count" baseField="0" baseItem="9"/>
    <dataField name="Average of delivery_duration_months" fld="44" subtotal="average" baseField="0" baseItem="1" numFmtId="164"/>
  </dataFields>
  <formats count="21">
    <format dxfId="3517">
      <pivotArea dataOnly="0" labelOnly="1" outline="0" axis="axisValues" fieldPosition="0"/>
    </format>
    <format dxfId="3516">
      <pivotArea dataOnly="0" labelOnly="1" outline="0" axis="axisValues" fieldPosition="0"/>
    </format>
    <format dxfId="3515">
      <pivotArea outline="0" collapsedLevelsAreSubtotals="1" fieldPosition="0"/>
    </format>
    <format dxfId="3514">
      <pivotArea outline="0" collapsedLevelsAreSubtotals="1" fieldPosition="0"/>
    </format>
    <format dxfId="3513">
      <pivotArea outline="0" collapsedLevelsAreSubtotals="1" fieldPosition="0"/>
    </format>
    <format dxfId="3512">
      <pivotArea dataOnly="0" labelOnly="1" outline="0" axis="axisValues" fieldPosition="0"/>
    </format>
    <format dxfId="3511">
      <pivotArea dataOnly="0" outline="0" axis="axisValues" fieldPosition="0"/>
    </format>
    <format dxfId="3510">
      <pivotArea outline="0" collapsedLevelsAreSubtotals="1" fieldPosition="0"/>
    </format>
    <format dxfId="3509">
      <pivotArea dataOnly="0" labelOnly="1" outline="0" axis="axisValues" fieldPosition="0"/>
    </format>
    <format dxfId="3508">
      <pivotArea outline="0" collapsedLevelsAreSubtotals="1" fieldPosition="0"/>
    </format>
    <format dxfId="3507">
      <pivotArea dataOnly="0" labelOnly="1" outline="0" axis="axisValues" fieldPosition="0"/>
    </format>
    <format dxfId="3506">
      <pivotArea dataOnly="0" labelOnly="1" outline="0" fieldPosition="0">
        <references count="1">
          <reference field="4294967294" count="2">
            <x v="0"/>
            <x v="1"/>
          </reference>
        </references>
      </pivotArea>
    </format>
    <format dxfId="3505">
      <pivotArea dataOnly="0" labelOnly="1" outline="0" fieldPosition="0">
        <references count="1">
          <reference field="4294967294" count="2">
            <x v="0"/>
            <x v="1"/>
          </reference>
        </references>
      </pivotArea>
    </format>
    <format dxfId="3504">
      <pivotArea outline="0" collapsedLevelsAreSubtotals="1" fieldPosition="0"/>
    </format>
    <format dxfId="3503">
      <pivotArea dataOnly="0" labelOnly="1" outline="0" fieldPosition="0">
        <references count="1">
          <reference field="4294967294" count="1">
            <x v="0"/>
          </reference>
        </references>
      </pivotArea>
    </format>
    <format dxfId="3502">
      <pivotArea dataOnly="0" labelOnly="1" outline="0" fieldPosition="0">
        <references count="1">
          <reference field="4294967294" count="1">
            <x v="0"/>
          </reference>
        </references>
      </pivotArea>
    </format>
    <format dxfId="3501">
      <pivotArea dataOnly="0" labelOnly="1" outline="0" fieldPosition="0">
        <references count="1">
          <reference field="4294967294" count="1">
            <x v="0"/>
          </reference>
        </references>
      </pivotArea>
    </format>
    <format dxfId="3500">
      <pivotArea dataOnly="0" labelOnly="1" outline="0" fieldPosition="0">
        <references count="1">
          <reference field="4294967294" count="1">
            <x v="1"/>
          </reference>
        </references>
      </pivotArea>
    </format>
    <format dxfId="3499">
      <pivotArea dataOnly="0" labelOnly="1" outline="0" fieldPosition="0">
        <references count="1">
          <reference field="4294967294" count="1">
            <x v="1"/>
          </reference>
        </references>
      </pivotArea>
    </format>
    <format dxfId="3498">
      <pivotArea dataOnly="0" labelOnly="1" outline="0" fieldPosition="0">
        <references count="1">
          <reference field="4294967294" count="1">
            <x v="1"/>
          </reference>
        </references>
      </pivotArea>
    </format>
    <format dxfId="3497">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5EB297D-4DF8-4520-8BB6-8F4BCB88814C}" name="PivotTable3"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60:C61" firstHeaderRow="0"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dataField="1"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Fields count="1">
    <field x="-2"/>
  </colFields>
  <colItems count="3">
    <i>
      <x/>
    </i>
    <i i="1">
      <x v="1"/>
    </i>
    <i i="2">
      <x v="2"/>
    </i>
  </colItems>
  <dataFields count="3">
    <dataField name="Total Shipments" fld="11" subtotal="count" baseField="0" baseItem="9"/>
    <dataField name="Average SH_WEIGHT" fld="16" subtotal="average" baseField="0" baseItem="1"/>
    <dataField name="Average efficiency of shipment" fld="21" subtotal="average" baseField="0" baseItem="1"/>
  </dataFields>
  <formats count="16">
    <format dxfId="3533">
      <pivotArea dataOnly="0" labelOnly="1" outline="0" axis="axisValues" fieldPosition="0"/>
    </format>
    <format dxfId="3532">
      <pivotArea dataOnly="0" labelOnly="1" outline="0" axis="axisValues" fieldPosition="0"/>
    </format>
    <format dxfId="3531">
      <pivotArea outline="0" collapsedLevelsAreSubtotals="1" fieldPosition="0"/>
    </format>
    <format dxfId="3530">
      <pivotArea outline="0" collapsedLevelsAreSubtotals="1" fieldPosition="0"/>
    </format>
    <format dxfId="3529">
      <pivotArea outline="0" collapsedLevelsAreSubtotals="1" fieldPosition="0"/>
    </format>
    <format dxfId="3528">
      <pivotArea outline="0" collapsedLevelsAreSubtotals="1" fieldPosition="0"/>
    </format>
    <format dxfId="3527">
      <pivotArea dataOnly="0" labelOnly="1" outline="0" axis="axisValues" fieldPosition="0"/>
    </format>
    <format dxfId="3526">
      <pivotArea dataOnly="0" outline="0" fieldPosition="0">
        <references count="1">
          <reference field="4294967294" count="1">
            <x v="1"/>
          </reference>
        </references>
      </pivotArea>
    </format>
    <format dxfId="3525">
      <pivotArea dataOnly="0" outline="0" fieldPosition="0">
        <references count="1">
          <reference field="4294967294" count="1">
            <x v="1"/>
          </reference>
        </references>
      </pivotArea>
    </format>
    <format dxfId="3524">
      <pivotArea dataOnly="0" outline="0" fieldPosition="0">
        <references count="1">
          <reference field="4294967294" count="1">
            <x v="1"/>
          </reference>
        </references>
      </pivotArea>
    </format>
    <format dxfId="3523">
      <pivotArea dataOnly="0" outline="0" fieldPosition="0">
        <references count="1">
          <reference field="4294967294" count="1">
            <x v="0"/>
          </reference>
        </references>
      </pivotArea>
    </format>
    <format dxfId="3522">
      <pivotArea dataOnly="0" outline="0" fieldPosition="0">
        <references count="1">
          <reference field="4294967294" count="1">
            <x v="0"/>
          </reference>
        </references>
      </pivotArea>
    </format>
    <format dxfId="3521">
      <pivotArea dataOnly="0" labelOnly="1" outline="0" fieldPosition="0">
        <references count="1">
          <reference field="4294967294" count="1">
            <x v="2"/>
          </reference>
        </references>
      </pivotArea>
    </format>
    <format dxfId="3520">
      <pivotArea dataOnly="0" labelOnly="1" outline="0" fieldPosition="0">
        <references count="1">
          <reference field="4294967294" count="1">
            <x v="2"/>
          </reference>
        </references>
      </pivotArea>
    </format>
    <format dxfId="3519">
      <pivotArea dataOnly="0" labelOnly="1" outline="0" fieldPosition="0">
        <references count="1">
          <reference field="4294967294" count="3">
            <x v="0"/>
            <x v="1"/>
            <x v="2"/>
          </reference>
        </references>
      </pivotArea>
    </format>
    <format dxfId="351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F66E62-40CE-4A03-B643-E6E96ACC5061}" name="PivotTable6" cacheId="7" applyNumberFormats="0" applyBorderFormats="0" applyFontFormats="0" applyPatternFormats="0" applyAlignmentFormats="0" applyWidthHeightFormats="1" dataCaption="Values" updatedVersion="8" minRefreshableVersion="5" useAutoFormatting="1" itemPrintTitles="1" createdVersion="7" indent="0" outline="1" outlineData="1" multipleFieldFilters="0">
  <location ref="A85:A86" firstHeaderRow="1" firstDataRow="1" firstDataCol="0"/>
  <pivotFields count="49">
    <pivotField showAll="0"/>
    <pivotField showAll="0"/>
    <pivotField showAll="0"/>
    <pivotField showAll="0"/>
    <pivotField showAll="0">
      <items count="4">
        <item x="0"/>
        <item x="1"/>
        <item x="2"/>
        <item t="default"/>
      </items>
    </pivotField>
    <pivotField showAll="0"/>
    <pivotField showAll="0"/>
    <pivotField showAll="0"/>
    <pivotField numFmtId="14" showAll="0"/>
    <pivotField numFmtId="14" showAll="0"/>
    <pivotField showAll="0"/>
    <pivotField showAll="0"/>
    <pivotField showAll="0"/>
    <pivotField showAll="0">
      <items count="12">
        <item x="3"/>
        <item x="10"/>
        <item x="1"/>
        <item x="5"/>
        <item x="7"/>
        <item x="6"/>
        <item x="9"/>
        <item x="0"/>
        <item x="4"/>
        <item x="8"/>
        <item x="2"/>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28">
        <item x="20"/>
        <item x="18"/>
        <item x="4"/>
        <item x="22"/>
        <item x="2"/>
        <item x="21"/>
        <item x="26"/>
        <item x="19"/>
        <item x="25"/>
        <item x="24"/>
        <item x="12"/>
        <item x="6"/>
        <item x="10"/>
        <item x="15"/>
        <item x="14"/>
        <item x="8"/>
        <item x="0"/>
        <item x="23"/>
        <item x="7"/>
        <item x="9"/>
        <item x="17"/>
        <item x="5"/>
        <item x="16"/>
        <item x="13"/>
        <item x="1"/>
        <item x="11"/>
        <item x="3"/>
        <item t="default"/>
      </items>
    </pivotField>
    <pivotField showAll="0"/>
    <pivotField showAll="0"/>
    <pivotField showAll="0"/>
    <pivotField showAll="0"/>
    <pivotField showAll="0"/>
    <pivotField showAll="0"/>
    <pivotField dataField="1" showAll="0"/>
    <pivotField showAll="0">
      <items count="3">
        <item x="1"/>
        <item h="1" x="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showAll="0">
      <items count="7">
        <item x="0"/>
        <item x="1"/>
        <item x="2"/>
        <item x="3"/>
        <item x="4"/>
        <item x="5"/>
        <item t="default"/>
      </items>
    </pivotField>
    <pivotField showAll="0">
      <items count="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s>
  <rowItems count="1">
    <i/>
  </rowItems>
  <colItems count="1">
    <i/>
  </colItems>
  <dataFields count="1">
    <dataField name="Total AMOUNT" fld="35" baseField="0" baseItem="0"/>
  </dataFields>
  <formats count="12">
    <format dxfId="3545">
      <pivotArea dataOnly="0" labelOnly="1" outline="0" axis="axisValues" fieldPosition="0"/>
    </format>
    <format dxfId="3544">
      <pivotArea dataOnly="0" outline="0" axis="axisValues" fieldPosition="0"/>
    </format>
    <format dxfId="3543">
      <pivotArea dataOnly="0" outline="0" axis="axisValues" fieldPosition="0"/>
    </format>
    <format dxfId="3542">
      <pivotArea dataOnly="0" outline="0" axis="axisValues" fieldPosition="0"/>
    </format>
    <format dxfId="3541">
      <pivotArea outline="0" collapsedLevelsAreSubtotals="1" fieldPosition="0"/>
    </format>
    <format dxfId="3540">
      <pivotArea outline="0" collapsedLevelsAreSubtotals="1" fieldPosition="0"/>
    </format>
    <format dxfId="3539">
      <pivotArea outline="0" collapsedLevelsAreSubtotals="1" fieldPosition="0"/>
    </format>
    <format dxfId="3538">
      <pivotArea outline="0" collapsedLevelsAreSubtotals="1" fieldPosition="0"/>
    </format>
    <format dxfId="3537">
      <pivotArea dataOnly="0" labelOnly="1" outline="0" axis="axisValues" fieldPosition="0"/>
    </format>
    <format dxfId="3536">
      <pivotArea type="all" dataOnly="0" outline="0" fieldPosition="0"/>
    </format>
    <format dxfId="3535">
      <pivotArea outline="0" collapsedLevelsAreSubtotals="1" fieldPosition="0"/>
    </format>
    <format dxfId="353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23" xr16:uid="{F7F04955-FD68-4267-9E42-E43CB39F0F64}" autoFormatId="16" applyNumberFormats="0" applyBorderFormats="0" applyFontFormats="0" applyPatternFormats="0" applyAlignmentFormats="0" applyWidthHeightFormats="0">
  <queryTableRefresh nextId="12">
    <queryTableFields count="11">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name="weight category" tableColumnId="10"/>
      <queryTableField id="11" name="efficiency of shipment"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15" xr16:uid="{5AE38890-ECEA-49A0-A326-DDDF3BFE8AD5}" autoFormatId="16" applyNumberFormats="0" applyBorderFormats="0" applyFontFormats="0" applyPatternFormats="0" applyAlignmentFormats="0" applyWidthHeightFormats="0">
  <queryTableRefresh nextId="14">
    <queryTableFields count="13">
      <queryTableField id="1" name="Payment_ID" tableColumnId="1"/>
      <queryTableField id="2" name="C_ID" tableColumnId="2"/>
      <queryTableField id="3" name="SH_ID" tableColumnId="3"/>
      <queryTableField id="4" name="AMOUNT" tableColumnId="4"/>
      <queryTableField id="5" name="Payment_Status" tableColumnId="5"/>
      <queryTableField id="6" name="Payment_Mode" tableColumnId="6"/>
      <queryTableField id="7" name="Payment_Date" tableColumnId="7"/>
      <queryTableField id="8" name="payment_category" tableColumnId="8"/>
      <queryTableField id="9" name="Column9" tableColumnId="9"/>
      <queryTableField id="10" name="Column10" tableColumnId="10"/>
      <queryTableField id="11" name="Column11" tableColumnId="11"/>
      <queryTableField id="12" name="Column12" tableColumnId="12"/>
      <queryTableField id="13" name="Column13"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12" xr16:uid="{708F605B-CA97-4DB2-905D-3D548F0D3D6B}" autoFormatId="16" applyNumberFormats="0" applyBorderFormats="0" applyFontFormats="0" applyPatternFormats="0" applyAlignmentFormats="0" applyWidthHeightFormats="0">
  <queryTableRefresh nextId="5">
    <queryTableFields count="4">
      <queryTableField id="1" name="M_ID" tableColumnId="1"/>
      <queryTableField id="2" name="Start_date" tableColumnId="2"/>
      <queryTableField id="3" name="End_date" tableColumnId="3"/>
      <queryTableField id="4" name="membership_length"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10" xr16:uid="{B85F14AD-E63B-4CD7-9D2F-EFA557B6200B}" autoFormatId="16" applyNumberFormats="0" applyBorderFormats="0" applyFontFormats="0" applyPatternFormats="0" applyAlignmentFormats="0" applyWidthHeightFormats="0">
  <queryTableRefresh nextId="5">
    <queryTableFields count="4">
      <queryTableField id="1" name="Employee_E_ID" tableColumnId="1"/>
      <queryTableField id="2" name="Shipment_Sh_ID" tableColumnId="2"/>
      <queryTableField id="3" name="Status_Sh_ID" tableColumnId="3"/>
      <queryTableField id="4" name="no_of_shipments_per_emp"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8" xr16:uid="{3F7D52AD-C420-473E-97FA-64FAE51CE6F1}" autoFormatId="16" applyNumberFormats="0" applyBorderFormats="0" applyFontFormats="0" applyPatternFormats="0" applyAlignmentFormats="0" applyWidthHeightFormats="0">
  <queryTableRefresh nextId="7">
    <queryTableFields count="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4" xr16:uid="{C61C038D-05D8-404C-ADFC-25D14BB65663}" autoFormatId="16" applyNumberFormats="0" applyBorderFormats="0" applyFontFormats="0" applyPatternFormats="0" applyAlignmentFormats="0" applyWidthHeightFormats="0">
  <queryTableRefresh nextId="8">
    <queryTableFields count="7">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3" xr16:uid="{BE0C3CAA-4E5A-4185-ACED-33DD2B07139F}" autoFormatId="16" applyNumberFormats="0" applyBorderFormats="0" applyFontFormats="0" applyPatternFormats="0" applyAlignmentFormats="0" applyWidthHeightFormats="0">
  <queryTableRefresh nextId="8">
    <queryTableFields count="7">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DB3E2EAA-423E-4008-AC12-1410362816A3}" autoFormatId="16" applyNumberFormats="0" applyBorderFormats="0" applyFontFormats="0" applyPatternFormats="0" applyAlignmentFormats="0" applyWidthHeightFormats="0">
  <queryTableRefresh nextId="7">
    <queryTableFields count="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1" xr16:uid="{B6C9BEB5-59F3-4C8C-B0F4-20945C893B7E}" autoFormatId="16" applyNumberFormats="0" applyBorderFormats="0" applyFontFormats="0" applyPatternFormats="0" applyAlignmentFormats="0" applyWidthHeightFormats="0">
  <queryTableRefresh nextId="6" unboundColumnsRight="1">
    <queryTableFields count="4">
      <queryTableField id="1" name="M_ID" tableColumnId="1"/>
      <queryTableField id="2" name="Start_date" tableColumnId="2"/>
      <queryTableField id="3" name="End_date" tableColumnId="3"/>
      <queryTableField id="5" dataBound="0" tableColumnId="5"/>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4" xr16:uid="{3782FC58-9210-4FBE-A808-246634329FC3}" autoFormatId="16" applyNumberFormats="0" applyBorderFormats="0" applyFontFormats="0" applyPatternFormats="0" applyAlignmentFormats="0" applyWidthHeightFormats="0">
  <queryTableRefresh nextId="9">
    <queryTableFields count="8">
      <queryTableField id="1" name="Payment_ID" tableColumnId="1"/>
      <queryTableField id="2" name="C_ID" tableColumnId="2"/>
      <queryTableField id="3" name="SH_ID" tableColumnId="3"/>
      <queryTableField id="4" name="AMOUNT" tableColumnId="4"/>
      <queryTableField id="5" name="Payment_Status" tableColumnId="5"/>
      <queryTableField id="6" name="Payment_Mode" tableColumnId="6"/>
      <queryTableField id="7" name="Payment_Date" tableColumnId="7"/>
      <queryTableField id="8" name="payment_category" tableColumnId="8"/>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8528EC3B-2EBA-4DB0-A90B-4A5AD444D8BB}" autoFormatId="16" applyNumberFormats="0" applyBorderFormats="0" applyFontFormats="0" applyPatternFormats="0" applyAlignmentFormats="0" applyWidthHeightFormats="0">
  <queryTableRefresh nextId="12" unboundColumnsRight="2">
    <queryTableFields count="11">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dataBound="0" tableColumnId="10"/>
      <queryTableField id="11" dataBound="0" tableColumnId="11"/>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4" xr16:uid="{49B8252E-2E47-4445-A7C9-4F905E1D59CC}" autoFormatId="16" applyNumberFormats="0" applyBorderFormats="0" applyFontFormats="0" applyPatternFormats="0" applyAlignmentFormats="0" applyWidthHeightFormats="0">
  <queryTableRefresh nextId="5">
    <queryTableFields count="4">
      <queryTableField id="1" name="SH_ID" tableColumnId="1"/>
      <queryTableField id="2" name="Current_Status" tableColumnId="2"/>
      <queryTableField id="3" name="Sent_date" tableColumnId="3"/>
      <queryTableField id="4" name="Delivery_date" tableColumnId="4"/>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5" xr16:uid="{BC720C92-EAA7-4458-8E47-BD03090A117B}" autoFormatId="16" applyNumberFormats="0" applyBorderFormats="0" applyFontFormats="0" applyPatternFormats="0" applyAlignmentFormats="0" applyWidthHeightFormats="0">
  <queryTableRefresh nextId="15" unboundColumnsRight="1">
    <queryTableFields count="10">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Membership.Start_date" tableColumnId="8"/>
      <queryTableField id="9" name="Membership.End_date" tableColumnId="9"/>
      <queryTableField id="14" dataBound="0" tableColumnId="14"/>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21" xr16:uid="{3C881A19-37D8-4C4C-B938-971FC5776F30}" autoFormatId="16" applyNumberFormats="0" applyBorderFormats="0" applyFontFormats="0" applyPatternFormats="0" applyAlignmentFormats="0" applyWidthHeightFormats="0">
  <queryTableRefresh nextId="15" unboundColumnsRight="1">
    <queryTableFields count="13">
      <queryTableField id="1" name="SH_ID" tableColumnId="1"/>
      <queryTableField id="2" name="C_ID" tableColumnId="2"/>
      <queryTableField id="3" name="SH_CONTENT" tableColumnId="3"/>
      <queryTableField id="4" name="SH_DOMAIN" tableColumnId="4"/>
      <queryTableField id="5" name="SER_TYPE" tableColumnId="5"/>
      <queryTableField id="6" name="SH_WEIGHT" tableColumnId="6"/>
      <queryTableField id="7" name="SH_CHARGES" tableColumnId="7"/>
      <queryTableField id="8" name="SR_ADDR" tableColumnId="8"/>
      <queryTableField id="9" name="DS_ADDR" tableColumnId="9"/>
      <queryTableField id="10" name="Status.Current_Status" tableColumnId="10"/>
      <queryTableField id="11" name="Status.Sent_date" tableColumnId="11"/>
      <queryTableField id="12" name="Status.Delivery_date" tableColumnId="12"/>
      <queryTableField id="14" dataBound="0" tableColumnId="14"/>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2" xr16:uid="{57415AAA-0B06-40BB-8B4B-86043BC90405}" autoFormatId="16" applyNumberFormats="0" applyBorderFormats="0" applyFontFormats="0" applyPatternFormats="0" applyAlignmentFormats="0" applyWidthHeightFormats="0">
  <queryTableRefresh nextId="3">
    <queryTableFields count="2">
      <queryTableField id="1" name="SER_TYPE" tableColumnId="1"/>
      <queryTableField id="2" name="Avg Weight" tableColumnId="2"/>
    </queryTableFields>
  </queryTableRefresh>
</queryTable>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ExternalData_2" connectionId="17" xr16:uid="{5BD7A6A8-AA91-48D6-806B-74DCF60F7A05}" autoFormatId="16" applyNumberFormats="0" applyBorderFormats="0" applyFontFormats="0" applyPatternFormats="0" applyAlignmentFormats="0" applyWidthHeightFormats="0">
  <queryTableRefresh nextId="15">
    <queryTableFields count="14">
      <queryTableField id="1" name="Employee_E_ID" tableColumnId="1"/>
      <queryTableField id="2" name="Shipment_Sh_ID" tableColumnId="2"/>
      <queryTableField id="3" name="Status_Sh_ID" tableColumnId="3"/>
      <queryTableField id="4" name="shipmemt_details+status[Q4].C_ID" tableColumnId="4"/>
      <queryTableField id="5" name="shipmemt_details+status[Q4].SH_CONTENT" tableColumnId="5"/>
      <queryTableField id="6" name="shipmemt_details+status[Q4].SH_DOMAIN" tableColumnId="6"/>
      <queryTableField id="7" name="shipmemt_details+status[Q4].SER_TYPE" tableColumnId="7"/>
      <queryTableField id="8" name="shipmemt_details+status[Q4].SH_WEIGHT" tableColumnId="8"/>
      <queryTableField id="9" name="shipmemt_details+status[Q4].SH_CHARGES" tableColumnId="9"/>
      <queryTableField id="10" name="shipmemt_details+status[Q4].SR_ADDR" tableColumnId="10"/>
      <queryTableField id="11" name="shipmemt_details+status[Q4].DS_ADDR" tableColumnId="11"/>
      <queryTableField id="12" name="shipmemt_details+status[Q4].Status.Current_Status" tableColumnId="12"/>
      <queryTableField id="13" name="shipmemt_details+status[Q4].Status.Sent_date" tableColumnId="13"/>
      <queryTableField id="14" name="shipmemt_details+status[Q4].Status.Delivery_date" tableColumnId="14"/>
    </queryTableFields>
  </queryTableRefresh>
</queryTable>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ExternalData_2" connectionId="18" xr16:uid="{7246AC4C-3E9C-4764-BF7E-B8B4E82D4833}" autoFormatId="16" applyNumberFormats="0" applyBorderFormats="0" applyFontFormats="0" applyPatternFormats="0" applyAlignmentFormats="0" applyWidthHeightFormats="0">
  <queryTableRefresh nextId="15">
    <queryTableFields count="14">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Payment_Details.Payment_ID" tableColumnId="8"/>
      <queryTableField id="9" name="Payment_Details.SH_ID" tableColumnId="9"/>
      <queryTableField id="10" name="Payment_Details.AMOUNT" tableColumnId="10"/>
      <queryTableField id="11" name="Payment_Details.Payment_Status" tableColumnId="11"/>
      <queryTableField id="12" name="Payment_Details.Payment_Mode" tableColumnId="12"/>
      <queryTableField id="13" name="Payment_Details.Payment_Date" tableColumnId="13"/>
      <queryTableField id="14" name="Payment_Details.payment_category" tableColumnId="14"/>
    </queryTableFields>
  </queryTableRefresh>
</queryTable>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ExternalData_1" connectionId="9" xr16:uid="{C93FBA7E-59C4-4CDA-AD95-3B2DE40A157E}" autoFormatId="16" applyNumberFormats="0" applyBorderFormats="0" applyFontFormats="0" applyPatternFormats="0" applyAlignmentFormats="0" applyWidthHeightFormats="0">
  <queryTableRefresh nextId="5" unboundColumnsRight="1">
    <queryTableFields count="4">
      <queryTableField id="1" name="Employee_E_ID" tableColumnId="1"/>
      <queryTableField id="2" name="Shipment_Sh_ID" tableColumnId="2"/>
      <queryTableField id="3" name="Status_Sh_ID" tableColumnId="3"/>
      <queryTableField id="4" dataBound="0" tableColumnId="4"/>
    </queryTableFields>
  </queryTableRefresh>
</queryTable>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ExternalData_2" connectionId="19" xr16:uid="{C6E5B7E4-B626-4C70-870F-D6133D435388}" autoFormatId="16" applyNumberFormats="0" applyBorderFormats="0" applyFontFormats="0" applyPatternFormats="0" applyAlignmentFormats="0" applyWidthHeightFormats="0">
  <queryTableRefresh nextId="17">
    <queryTableFields count="16">
      <queryTableField id="1" name="E_ID" tableColumnId="1"/>
      <queryTableField id="2" name="E_NAME" tableColumnId="2"/>
      <queryTableField id="3" name="E_DESIGNATION" tableColumnId="3"/>
      <queryTableField id="4" name="E_ADDR" tableColumnId="4"/>
      <queryTableField id="5" name="E_BRANCH" tableColumnId="5"/>
      <queryTableField id="6" name="E_CONT_NO" tableColumnId="6"/>
      <queryTableField id="7" name="employee_manages_shipment.Shipment_Sh_ID" tableColumnId="7"/>
      <queryTableField id="8" name="employee_manages_shipment.Status_Sh_ID" tableColumnId="8"/>
      <queryTableField id="9" name="Shipment_Details.C_ID" tableColumnId="9"/>
      <queryTableField id="10" name="Shipment_Details.SH_CONTENT" tableColumnId="10"/>
      <queryTableField id="11" name="Shipment_Details.SH_DOMAIN" tableColumnId="11"/>
      <queryTableField id="12" name="Shipment_Details.SER_TYPE" tableColumnId="12"/>
      <queryTableField id="13" name="Shipment_Details.SH_WEIGHT" tableColumnId="13"/>
      <queryTableField id="14" name="Shipment_Details.SH_CHARGES" tableColumnId="14"/>
      <queryTableField id="15" name="Shipment_Details.SR_ADDR" tableColumnId="15"/>
      <queryTableField id="16" name="Shipment_Details.DS_ADDR" tableColumnId="16"/>
    </queryTableFields>
  </queryTableRefresh>
</queryTable>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ExternalData_5" connectionId="20" xr16:uid="{A630B268-491F-4E10-9E05-8F9246B05C54}" autoFormatId="16" applyNumberFormats="0" applyBorderFormats="0" applyFontFormats="0" applyPatternFormats="0" applyAlignmentFormats="0" applyWidthHeightFormats="0">
  <queryTableRefresh nextId="10">
    <queryTableFields count="9">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Payment_Details4.AMOUNT" tableColumnId="8"/>
      <queryTableField id="9" name="Membership3.membership_length" tableColumnId="9"/>
    </queryTableFields>
  </queryTableRefresh>
</queryTable>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ExternalData_9" connectionId="1" xr16:uid="{E5423960-AC18-404B-87C7-1BFBD64FF08E}" autoFormatId="16" applyNumberFormats="0" applyBorderFormats="0" applyFontFormats="0" applyPatternFormats="0" applyAlignmentFormats="0" applyWidthHeightFormats="0">
  <queryTableRefresh nextId="46" unboundColumnsRight="1">
    <queryTableFields count="45">
      <queryTableField id="1" name="C_ID" tableColumnId="1"/>
      <queryTableField id="2" name="M_ID" tableColumnId="2"/>
      <queryTableField id="3" name="C_NAME" tableColumnId="3"/>
      <queryTableField id="4" name="C_EMAIL_ID" tableColumnId="4"/>
      <queryTableField id="5" name="C_TYPE" tableColumnId="5"/>
      <queryTableField id="6" name="C_ADDR" tableColumnId="6"/>
      <queryTableField id="7" name="C_CONT_NO" tableColumnId="7"/>
      <queryTableField id="8" name="Membership3.M_ID" tableColumnId="8"/>
      <queryTableField id="9" name="Membership3.Start_date" tableColumnId="9"/>
      <queryTableField id="10" name="Membership3.End_date" tableColumnId="10"/>
      <queryTableField id="11" name="Membership3.membership_length" tableColumnId="11"/>
      <queryTableField id="12" name="Shipment_Details (2).SH_ID" tableColumnId="12"/>
      <queryTableField id="13" name="Shipment_Details (2).C_ID" tableColumnId="13"/>
      <queryTableField id="14" name="Shipment_Details (2).SH_CONTENT" tableColumnId="14"/>
      <queryTableField id="15" name="Shipment_Details (2).SH_DOMAIN" tableColumnId="15"/>
      <queryTableField id="16" name="Shipment_Details (2).SER_TYPE" tableColumnId="16"/>
      <queryTableField id="17" name="Shipment_Details (2).SH_WEIGHT" tableColumnId="17"/>
      <queryTableField id="18" name="Shipment_Details (2).SH_CHARGES" tableColumnId="18"/>
      <queryTableField id="19" name="Shipment_Details (2).SR_ADDR" tableColumnId="19"/>
      <queryTableField id="20" name="Shipment_Details (2).DS_ADDR" tableColumnId="20"/>
      <queryTableField id="21" name="Shipment_Details (2).weight category" tableColumnId="21"/>
      <queryTableField id="22" name="Shipment_Details (2).efficiency of shipment" tableColumnId="22"/>
      <queryTableField id="23" name="employee_manages_shipment (2).Employee_E_ID" tableColumnId="23"/>
      <queryTableField id="24" name="employee_manages_shipment (2).Shipment_Sh_ID" tableColumnId="24"/>
      <queryTableField id="25" name="employee_manages_shipment (2).Status_Sh_ID" tableColumnId="25"/>
      <queryTableField id="26" name="employee_manages_shipment (2).no_of_shipments_per_emp" tableColumnId="26"/>
      <queryTableField id="27" name="Employee_Details (2).E_ID" tableColumnId="27"/>
      <queryTableField id="28" name="Employee_Details (2).E_NAME" tableColumnId="28"/>
      <queryTableField id="29" name="Employee_Details (2).E_DESIGNATION" tableColumnId="29"/>
      <queryTableField id="30" name="Employee_Details (2).E_ADDR" tableColumnId="30"/>
      <queryTableField id="31" name="Employee_Details (2).E_BRANCH" tableColumnId="31"/>
      <queryTableField id="32" name="Employee_Details (2).E_CONT_NO" tableColumnId="32"/>
      <queryTableField id="33" name="Payment_Details4.Payment_ID" tableColumnId="33"/>
      <queryTableField id="34" name="Payment_Details4.C_ID" tableColumnId="34"/>
      <queryTableField id="35" name="Payment_Details4.SH_ID" tableColumnId="35"/>
      <queryTableField id="36" name="Payment_Details4.AMOUNT" tableColumnId="36"/>
      <queryTableField id="37" name="Payment_Details4.Payment_Status" tableColumnId="37"/>
      <queryTableField id="38" name="Payment_Details4.Payment_Mode" tableColumnId="38"/>
      <queryTableField id="39" name="Payment_Details4.Payment_Date" tableColumnId="39"/>
      <queryTableField id="40" name="Payment_Details4.payment_category" tableColumnId="40"/>
      <queryTableField id="41" name="Status (2).SH_ID" tableColumnId="41"/>
      <queryTableField id="42" name="Status (2).Current_Status" tableColumnId="42"/>
      <queryTableField id="43" name="Status (2).Sent_date" tableColumnId="43"/>
      <queryTableField id="44" name="Status (2).Delivery_date" tableColumnId="44"/>
      <queryTableField id="45" dataBound="0" tableColumnId="4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Details.SH_CONTENT" xr10:uid="{1E1FAD52-5A3C-4D0B-BA6D-7683C3EB38C9}" sourceName="Shipment_Details.SH_CONTENT">
  <pivotTables>
    <pivotTable tabId="26" name="PivotTable9"/>
  </pivotTables>
  <data>
    <tabular pivotCacheId="1901543272">
      <items count="11">
        <i x="10"/>
        <i x="8" s="1"/>
        <i x="9"/>
        <i x="3"/>
        <i x="5"/>
        <i x="4"/>
        <i x="7"/>
        <i x="0"/>
        <i x="2"/>
        <i x="6"/>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_TYPE" xr10:uid="{0BBF9C33-B9F0-4D3D-A077-D1D07F0DABB0}" sourceName="C_TYPE">
  <pivotTables>
    <pivotTable tabId="50" name="PivotTable16"/>
    <pivotTable tabId="50" name="D1.1"/>
    <pivotTable tabId="50" name="PivotTable17"/>
    <pivotTable tabId="50" name="PivotTable18"/>
    <pivotTable tabId="50" name="PivotTable19"/>
    <pivotTable tabId="50" name="PivotTable20"/>
    <pivotTable tabId="50" name="PivotTable21"/>
    <pivotTable tabId="50" name="PivotTable12"/>
    <pivotTable tabId="50" name="PivotTable3"/>
    <pivotTable tabId="50" name="PivotTable5"/>
    <pivotTable tabId="50" name="PivotTable6"/>
    <pivotTable tabId="50" name="PivotTable7"/>
    <pivotTable tabId="50" name="PivotTable8"/>
  </pivotTables>
  <data>
    <tabular pivotCacheId="205570291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_Details__2_.E_DESIGNATION" xr10:uid="{90A845DD-C2F9-45F3-A951-C893FCCE4718}" sourceName="Employee_Details (2).E_DESIGNATION">
  <pivotTables>
    <pivotTable tabId="50" name="PivotTable21"/>
    <pivotTable tabId="50" name="D1.1"/>
    <pivotTable tabId="50" name="PivotTable16"/>
    <pivotTable tabId="50" name="PivotTable17"/>
    <pivotTable tabId="50" name="PivotTable18"/>
    <pivotTable tabId="50" name="PivotTable19"/>
    <pivotTable tabId="50" name="PivotTable20"/>
    <pivotTable tabId="50" name="PivotTable12"/>
    <pivotTable tabId="50" name="PivotTable3"/>
    <pivotTable tabId="50" name="PivotTable5"/>
    <pivotTable tabId="50" name="PivotTable6"/>
    <pivotTable tabId="50" name="PivotTable7"/>
    <pivotTable tabId="50" name="PivotTable8"/>
  </pivotTables>
  <data>
    <tabular pivotCacheId="2055702915">
      <items count="27">
        <i x="20" s="1"/>
        <i x="18" s="1"/>
        <i x="4" s="1"/>
        <i x="22" s="1"/>
        <i x="2" s="1"/>
        <i x="21" s="1"/>
        <i x="26" s="1"/>
        <i x="19" s="1"/>
        <i x="25" s="1"/>
        <i x="24" s="1"/>
        <i x="12" s="1"/>
        <i x="6" s="1"/>
        <i x="10" s="1"/>
        <i x="15" s="1"/>
        <i x="14" s="1"/>
        <i x="8" s="1"/>
        <i x="0" s="1"/>
        <i x="23" s="1"/>
        <i x="7" s="1"/>
        <i x="9" s="1"/>
        <i x="17" s="1"/>
        <i x="5" s="1"/>
        <i x="16" s="1"/>
        <i x="13" s="1"/>
        <i x="1" s="1"/>
        <i x="1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Details__2_.SH_CONTENT" xr10:uid="{3A299472-4FE0-497E-B38A-ABD7B9379FEE}" sourceName="Shipment_Details (2).SH_CONTENT">
  <pivotTables>
    <pivotTable tabId="50" name="PivotTable21"/>
    <pivotTable tabId="50" name="D1.1"/>
    <pivotTable tabId="50" name="PivotTable16"/>
    <pivotTable tabId="50" name="PivotTable17"/>
    <pivotTable tabId="50" name="PivotTable18"/>
    <pivotTable tabId="50" name="PivotTable19"/>
    <pivotTable tabId="50" name="PivotTable20"/>
    <pivotTable tabId="50" name="PivotTable12"/>
    <pivotTable tabId="50" name="PivotTable3"/>
    <pivotTable tabId="50" name="PivotTable5"/>
    <pivotTable tabId="50" name="PivotTable6"/>
    <pivotTable tabId="50" name="PivotTable7"/>
    <pivotTable tabId="50" name="PivotTable8"/>
  </pivotTables>
  <data>
    <tabular pivotCacheId="2055702915">
      <items count="11">
        <i x="3" s="1"/>
        <i x="10" s="1"/>
        <i x="1" s="1"/>
        <i x="5" s="1"/>
        <i x="7" s="1"/>
        <i x="6" s="1"/>
        <i x="9" s="1"/>
        <i x="0" s="1"/>
        <i x="4" s="1"/>
        <i x="8" s="1"/>
        <i x="2"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Details__2_.SH_DOMAIN" xr10:uid="{B029C6EF-7ECE-4730-A5D8-8CCF18B980A2}" sourceName="Shipment_Details (2).SH_DOMAIN">
  <pivotTables>
    <pivotTable tabId="50" name="PivotTable5"/>
    <pivotTable tabId="50" name="D1.1"/>
    <pivotTable tabId="50" name="PivotTable16"/>
    <pivotTable tabId="50" name="PivotTable17"/>
    <pivotTable tabId="50" name="PivotTable18"/>
    <pivotTable tabId="50" name="PivotTable19"/>
    <pivotTable tabId="50" name="PivotTable20"/>
    <pivotTable tabId="50" name="PivotTable21"/>
    <pivotTable tabId="50" name="PivotTable3"/>
    <pivotTable tabId="50" name="PivotTable12"/>
    <pivotTable tabId="50" name="PivotTable6"/>
    <pivotTable tabId="50" name="PivotTable7"/>
    <pivotTable tabId="50" name="PivotTable8"/>
  </pivotTables>
  <data>
    <tabular pivotCacheId="205570291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_Details.SH_CONTENT" xr10:uid="{482ED0C1-8028-48A4-8E01-71AAE177220B}" cache="Slicer_Shipment_Details.SH_CONTENT" caption="Shipment_Details.SH_CONT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_TYPE" xr10:uid="{F69FF0A0-AB22-47BE-B7FC-1A7CCBA522A9}" cache="Slicer_C_TYPE" caption="C_TYPE" style="SlicerStyleLight2" rowHeight="234950"/>
  <slicer name="Employee DESIGNATION" xr10:uid="{D4252AEC-A1D2-481F-8312-572B49C67D6F}" cache="Slicer_Employee_Details__2_.E_DESIGNATION" caption="Employee DESIGNATION" style="SlicerStyleLight2" rowHeight="234950"/>
  <slicer name="Shipment_Details (2).SH_CONTENT" xr10:uid="{A3077F55-B8C3-4ED0-AFEF-A99E58F98513}" cache="Slicer_Shipment_Details__2_.SH_CONTENT" caption="Shipment_Details (2).SH_CONTENT" style="SlicerStyleLight2" rowHeight="234950"/>
  <slicer name="Shipment_Details (2).SH_DOMAIN" xr10:uid="{0599954C-06C9-479A-A58F-6F3ED5438089}" cache="Slicer_Shipment_Details__2_.SH_DOMAIN" caption="Shipment_Details (2).SH_DOMAIN" style="SlicerStyleLight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_TYPE 1" xr10:uid="{E404F795-46C6-4A42-B7AC-E955325A8A2B}" cache="Slicer_C_TYPE" caption="Customer Type" columnCount="3" style="Slicer Style 2" rowHeight="234950"/>
  <slicer name="Employee DESIGNATION 1" xr10:uid="{53C59B4C-A314-4F4E-A18F-52C8AEC0E857}" cache="Slicer_Employee_Details__2_.E_DESIGNATION" caption="Emp.Designation" style="Slicer Style 2" rowHeight="234950"/>
  <slicer name="Shipment_Details (2).SH_CONTENT 2" xr10:uid="{DEC82656-6823-4102-8533-D39832DCDF36}" cache="Slicer_Shipment_Details__2_.SH_CONTENT" caption="Ship.Content" style="Slicer Style 2" rowHeight="234950"/>
  <slicer name="Shipment_Details (2).SH_DOMAIN 1" xr10:uid="{AD0D22CF-FB15-4C49-8F34-CA37137027F5}" cache="Slicer_Shipment_Details__2_.SH_DOMAIN" caption="Ship_Domain" style="Slicer Style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A474566-67EB-4636-BEFC-8A9C05FF055D}" name="Shipment_Details__2" displayName="Shipment_Details__2" ref="A1:K201" tableType="queryTable" totalsRowShown="0">
  <autoFilter ref="A1:K201" xr:uid="{AA474566-67EB-4636-BEFC-8A9C05FF055D}"/>
  <tableColumns count="11">
    <tableColumn id="1" xr3:uid="{E0D5C2AF-5008-4AB2-BB86-BA696DBDFA37}" uniqueName="1" name="SH_ID" queryTableFieldId="1"/>
    <tableColumn id="2" xr3:uid="{CA83686F-1519-4707-AA38-BC3A260EF82B}" uniqueName="2" name="C_ID" queryTableFieldId="2"/>
    <tableColumn id="3" xr3:uid="{40846E7D-6929-4847-A41B-E19518D3FED1}" uniqueName="3" name="SH_CONTENT" queryTableFieldId="3" dataDxfId="3667"/>
    <tableColumn id="4" xr3:uid="{82262FCA-9230-41DA-B7A7-7C61F88C40A1}" uniqueName="4" name="SH_DOMAIN" queryTableFieldId="4" dataDxfId="3666"/>
    <tableColumn id="5" xr3:uid="{1647DDD6-5868-42F1-917A-2A4B25250FDB}" uniqueName="5" name="SER_TYPE" queryTableFieldId="5" dataDxfId="3665"/>
    <tableColumn id="6" xr3:uid="{70F26398-4896-4ACB-85B9-3E1F85ADA088}" uniqueName="6" name="SH_WEIGHT" queryTableFieldId="6"/>
    <tableColumn id="7" xr3:uid="{36016DA4-AFB4-4546-9ECC-2472AFA8BECA}" uniqueName="7" name="SH_CHARGES" queryTableFieldId="7"/>
    <tableColumn id="8" xr3:uid="{CCBCECF1-5AFE-4A3C-9D61-9D788C7A3022}" uniqueName="8" name="SR_ADDR" queryTableFieldId="8" dataDxfId="3664"/>
    <tableColumn id="9" xr3:uid="{DA430F80-B5F5-44DE-B78C-2DC78CC9F1D7}" uniqueName="9" name="DS_ADDR" queryTableFieldId="9" dataDxfId="3663"/>
    <tableColumn id="10" xr3:uid="{5C5F2876-3868-451D-9BFB-5F3551FA6915}" uniqueName="10" name="weight category" queryTableFieldId="10" dataDxfId="3662"/>
    <tableColumn id="11" xr3:uid="{F808F862-55C5-4BA4-89DC-70F638FDF33C}" uniqueName="11" name="efficiency of shipment" queryTableFieldId="1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50EA3AF0-A177-4B86-920D-BD1C20C80ADF}" name="Payment_Details__2" displayName="Payment_Details__2" ref="A1:M201" tableType="queryTable" totalsRowShown="0">
  <autoFilter ref="A1:M201" xr:uid="{50EA3AF0-A177-4B86-920D-BD1C20C80ADF}"/>
  <tableColumns count="13">
    <tableColumn id="1" xr3:uid="{FE00D7E8-9AF2-492D-9E4D-F2E9BBC3697A}" uniqueName="1" name="Payment_ID" queryTableFieldId="1" dataDxfId="3661"/>
    <tableColumn id="2" xr3:uid="{D5D5EEF6-47CB-4C7C-B230-D8C35D943876}" uniqueName="2" name="C_ID" queryTableFieldId="2"/>
    <tableColumn id="3" xr3:uid="{D77EC0D9-3ACA-474E-B7CE-5697F19B9959}" uniqueName="3" name="SH_ID" queryTableFieldId="3"/>
    <tableColumn id="4" xr3:uid="{A5966632-A8DC-4A41-8556-261648939517}" uniqueName="4" name="AMOUNT" queryTableFieldId="4"/>
    <tableColumn id="5" xr3:uid="{6709389B-EB8E-4F88-80C4-85A1C88F8456}" uniqueName="5" name="Payment_Status" queryTableFieldId="5" dataDxfId="3660"/>
    <tableColumn id="6" xr3:uid="{5DFA53D6-385C-4704-90BF-1646A9B83432}" uniqueName="6" name="Payment_Mode" queryTableFieldId="6" dataDxfId="3659"/>
    <tableColumn id="7" xr3:uid="{450C0360-39C9-47B7-8B6F-D07D508FE565}" uniqueName="7" name="Payment_Date" queryTableFieldId="7" dataDxfId="3658"/>
    <tableColumn id="8" xr3:uid="{A072EBD2-F40A-46A4-9755-C6499D566F8F}" uniqueName="8" name="payment_category" queryTableFieldId="8" dataDxfId="3657"/>
    <tableColumn id="9" xr3:uid="{87C6129A-D026-464C-9248-2AD9C6F55527}" uniqueName="9" name="Column9" queryTableFieldId="9"/>
    <tableColumn id="10" xr3:uid="{A386C198-8173-419A-9A4F-32AD4EF86BED}" uniqueName="10" name="Column10" queryTableFieldId="10"/>
    <tableColumn id="11" xr3:uid="{A7A47678-3344-4668-81E5-BFBDA1050FD2}" uniqueName="11" name="Column11" queryTableFieldId="11"/>
    <tableColumn id="12" xr3:uid="{CC80ED67-E422-427A-A4C7-CDE59E633730}" uniqueName="12" name="Column12" queryTableFieldId="12"/>
    <tableColumn id="13" xr3:uid="{2909FEEC-94ED-496D-8DDE-2B0321538A3D}" uniqueName="13" name="Column13"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1522DCF-4BC4-4EF4-90DC-1EF12D166199}" name="Membership__2" displayName="Membership__2" ref="A1:D201" tableType="queryTable" totalsRowShown="0">
  <autoFilter ref="A1:D201" xr:uid="{41522DCF-4BC4-4EF4-90DC-1EF12D166199}"/>
  <tableColumns count="4">
    <tableColumn id="1" xr3:uid="{FCA57FBC-9F35-4EFE-9586-F966BED78C6D}" uniqueName="1" name="M_ID" queryTableFieldId="1"/>
    <tableColumn id="2" xr3:uid="{9EF90566-4B71-44B5-A949-9EC10EA0D838}" uniqueName="2" name="Start_date" queryTableFieldId="2" dataDxfId="3656"/>
    <tableColumn id="3" xr3:uid="{70AAB59A-069B-4F90-B4F4-3F83A717ECD4}" uniqueName="3" name="End_date" queryTableFieldId="3" dataDxfId="3655"/>
    <tableColumn id="4" xr3:uid="{A0C8E049-5600-45D3-84D1-BEA9BB715D99}" uniqueName="4" name="membership_length"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4F612D1-8551-4F4A-BB32-99D181BEE223}" name="employee_manages_shipment__2" displayName="employee_manages_shipment__2" ref="A1:D201" tableType="queryTable" totalsRowShown="0">
  <autoFilter ref="A1:D201" xr:uid="{24F612D1-8551-4F4A-BB32-99D181BEE223}"/>
  <tableColumns count="4">
    <tableColumn id="1" xr3:uid="{A3FE3713-840F-4EFF-AA67-A6266DE2B40F}" uniqueName="1" name="Employee_E_ID" queryTableFieldId="1"/>
    <tableColumn id="2" xr3:uid="{687A530D-48F3-4A9C-9E09-BDC0E3E6C787}" uniqueName="2" name="Shipment_Sh_ID" queryTableFieldId="2"/>
    <tableColumn id="3" xr3:uid="{291F8A33-4D39-4A7B-A744-10F07F34FA80}" uniqueName="3" name="Status_Sh_ID" queryTableFieldId="3"/>
    <tableColumn id="4" xr3:uid="{5DA37DA1-5982-45B0-8189-2318E909BB38}" uniqueName="4" name="no_of_shipments_per_emp"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85447D3-2A34-4542-985F-B14F5D5CC3EA}" name="Employee_Details__2" displayName="Employee_Details__2" ref="A1:F201" tableType="queryTable" totalsRowShown="0">
  <autoFilter ref="A1:F201" xr:uid="{285447D3-2A34-4542-985F-B14F5D5CC3EA}"/>
  <tableColumns count="6">
    <tableColumn id="1" xr3:uid="{82D32632-BF71-4CBE-946C-2A67325127ED}" uniqueName="1" name="E_ID" queryTableFieldId="1"/>
    <tableColumn id="2" xr3:uid="{9803A53E-71F3-4984-9D02-33E99280E516}" uniqueName="2" name="E_NAME" queryTableFieldId="2" dataDxfId="3654"/>
    <tableColumn id="3" xr3:uid="{9D461706-F409-4ED0-A952-BD4E48085808}" uniqueName="3" name="E_DESIGNATION" queryTableFieldId="3" dataDxfId="3653"/>
    <tableColumn id="4" xr3:uid="{920FC512-2C81-4F7A-B651-EC1CA66ECDA6}" uniqueName="4" name="E_ADDR" queryTableFieldId="4" dataDxfId="3652"/>
    <tableColumn id="5" xr3:uid="{76062A14-EAAE-4445-B95E-47AA16916600}" uniqueName="5" name="E_BRANCH" queryTableFieldId="5" dataDxfId="3651"/>
    <tableColumn id="6" xr3:uid="{2E8F9246-EA94-4B8B-A8E8-9F5D9EB744FC}" uniqueName="6" name="E_CONT_NO" queryTableField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BAE407E-366B-4F3D-B082-8F37FD9A355B}" name="Customer__2" displayName="Customer__2" ref="A1:G201" tableType="queryTable" totalsRowShown="0">
  <autoFilter ref="A1:G201" xr:uid="{ABAE407E-366B-4F3D-B082-8F37FD9A355B}"/>
  <tableColumns count="7">
    <tableColumn id="1" xr3:uid="{E99750C6-2DDE-495A-84D4-B15720281557}" uniqueName="1" name="C_ID" queryTableFieldId="1"/>
    <tableColumn id="2" xr3:uid="{028FCA04-B529-46AE-9562-F35678805E7E}" uniqueName="2" name="M_ID" queryTableFieldId="2"/>
    <tableColumn id="3" xr3:uid="{36681629-9D32-49CE-9D06-AE6E65D806D7}" uniqueName="3" name="C_NAME" queryTableFieldId="3" dataDxfId="3650"/>
    <tableColumn id="4" xr3:uid="{EC6A01E3-2CD9-4C73-BBFA-A90BC878BD08}" uniqueName="4" name="C_EMAIL_ID" queryTableFieldId="4" dataDxfId="3649"/>
    <tableColumn id="5" xr3:uid="{B1400207-8A4D-4D1D-8B19-30F850477255}" uniqueName="5" name="C_TYPE" queryTableFieldId="5" dataDxfId="3648"/>
    <tableColumn id="6" xr3:uid="{4E1E6957-8C18-4CCE-A06A-15CB6916FD1A}" uniqueName="6" name="C_ADDR" queryTableFieldId="6" dataDxfId="3647"/>
    <tableColumn id="7" xr3:uid="{E6AA03D4-6A7A-49D5-B028-2AD0518ACEB2}" uniqueName="7" name="C_CONT_NO"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075AA9-373D-472B-8BEE-3AD3C964FF8B}" name="Customer" displayName="Customer" ref="A1:G201" tableType="queryTable" totalsRowShown="0">
  <autoFilter ref="A1:G201" xr:uid="{8C075AA9-373D-472B-8BEE-3AD3C964FF8B}"/>
  <tableColumns count="7">
    <tableColumn id="1" xr3:uid="{AAF9664C-F632-4C1C-A886-11C26AF4D309}" uniqueName="1" name="C_ID" queryTableFieldId="1"/>
    <tableColumn id="2" xr3:uid="{72E56822-CCBA-4B11-82DE-A3EEBE4F55D4}" uniqueName="2" name="M_ID" queryTableFieldId="2"/>
    <tableColumn id="3" xr3:uid="{32012E21-804D-4A5D-8114-11247FE0950F}" uniqueName="3" name="C_NAME" queryTableFieldId="3" dataDxfId="3646"/>
    <tableColumn id="4" xr3:uid="{D622E23B-7CB6-4F8F-B473-38A6C41DB225}" uniqueName="4" name="C_EMAIL_ID" queryTableFieldId="4" dataDxfId="3645"/>
    <tableColumn id="5" xr3:uid="{0A464AE3-596E-40F0-87BF-6FCE5E2B3032}" uniqueName="5" name="C_TYPE" queryTableFieldId="5" dataDxfId="3644"/>
    <tableColumn id="6" xr3:uid="{C9B90AD3-F0D2-46AF-A0D3-3A24A28454B3}" uniqueName="6" name="C_ADDR" queryTableFieldId="6" dataDxfId="3643"/>
    <tableColumn id="7" xr3:uid="{813D9F6A-1789-42B5-943A-42E72702FC00}" uniqueName="7" name="C_CONT_NO" queryTableFieldId="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DA2403-FFD1-4146-BCCC-B18E6A5CAE09}" name="Employee_Details" displayName="Employee_Details" ref="A1:F201" tableType="queryTable" totalsRowShown="0">
  <autoFilter ref="A1:F201" xr:uid="{ABDA2403-FFD1-4146-BCCC-B18E6A5CAE09}"/>
  <sortState xmlns:xlrd2="http://schemas.microsoft.com/office/spreadsheetml/2017/richdata2" ref="A2:F201">
    <sortCondition ref="A1:A201"/>
  </sortState>
  <tableColumns count="6">
    <tableColumn id="1" xr3:uid="{976D7FA4-1F19-4E53-9D98-014953B72C0A}" uniqueName="1" name="E_ID" queryTableFieldId="1"/>
    <tableColumn id="2" xr3:uid="{BC0A1F1C-02F9-4093-BF95-7381356882BA}" uniqueName="2" name="E_NAME" queryTableFieldId="2" dataDxfId="3642"/>
    <tableColumn id="3" xr3:uid="{A3FD1EBC-46CF-4D1D-B49D-05E1E825499F}" uniqueName="3" name="E_DESIGNATION" queryTableFieldId="3" dataDxfId="3641"/>
    <tableColumn id="4" xr3:uid="{D1252C68-0F29-41DC-9880-74E43461A51E}" uniqueName="4" name="E_ADDR" queryTableFieldId="4" dataDxfId="3640"/>
    <tableColumn id="5" xr3:uid="{F5875E78-9C3E-42A6-ADCF-F6E7F25CB38A}" uniqueName="5" name="E_BRANCH" queryTableFieldId="5" dataDxfId="3639"/>
    <tableColumn id="6" xr3:uid="{3B42CDFC-FCE6-4543-9554-986A8FEAFC53}" uniqueName="6" name="E_CONT_NO" queryTableField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627AC-6EB1-4061-A0B7-B7203FE0FCF1}" name="Membership" displayName="Membership" ref="A1:D201" tableType="queryTable" totalsRowShown="0">
  <autoFilter ref="A1:D201" xr:uid="{23B627AC-6EB1-4061-A0B7-B7203FE0FCF1}"/>
  <tableColumns count="4">
    <tableColumn id="1" xr3:uid="{AA93A283-D821-4923-837F-BF75D4AF5D6E}" uniqueName="1" name="M_ID" queryTableFieldId="1"/>
    <tableColumn id="2" xr3:uid="{068B7BEF-D960-47C9-A7F1-6239DE7A2F71}" uniqueName="2" name="Start_date" queryTableFieldId="2" dataDxfId="3638"/>
    <tableColumn id="3" xr3:uid="{6E23EBFC-AB7C-48DA-9CC0-3C393AC157E3}" uniqueName="3" name="End_date" queryTableFieldId="3" dataDxfId="3637"/>
    <tableColumn id="5" xr3:uid="{955F1EFD-FFA9-408A-A1E7-AFBB38D29A3C}" uniqueName="5" name="membership_length" queryTableFieldId="5" dataDxfId="3636">
      <calculatedColumnFormula>DATEDIF(Membership[[#This Row],[Start_date]], Membership[[#This Row],[End_date]],"y")</calculatedColumnFormula>
    </tableColumn>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258015A-3161-4B29-ABD9-0AEB9F0946B1}" name="Payment_Details" displayName="Payment_Details" ref="A1:H201" tableType="queryTable" totalsRowShown="0">
  <autoFilter ref="A1:H201" xr:uid="{D258015A-3161-4B29-ABD9-0AEB9F0946B1}"/>
  <sortState xmlns:xlrd2="http://schemas.microsoft.com/office/spreadsheetml/2017/richdata2" ref="A2:H201">
    <sortCondition ref="G1:G201"/>
  </sortState>
  <tableColumns count="8">
    <tableColumn id="1" xr3:uid="{C667E7BE-D59A-472C-AC0C-C2DD301C96D0}" uniqueName="1" name="Payment_ID" queryTableFieldId="1" dataDxfId="3635"/>
    <tableColumn id="2" xr3:uid="{BE3CF49C-3294-4C8C-909C-60527D263D67}" uniqueName="2" name="C_ID" queryTableFieldId="2"/>
    <tableColumn id="3" xr3:uid="{021DFE24-D144-4E1B-965A-D4CE8320A4FD}" uniqueName="3" name="SH_ID" queryTableFieldId="3"/>
    <tableColumn id="4" xr3:uid="{650A7061-1BE6-4F1A-9229-C837635D0DEE}" uniqueName="4" name="AMOUNT" queryTableFieldId="4"/>
    <tableColumn id="5" xr3:uid="{EB81D177-5073-43F0-9EB7-3822B7674085}" uniqueName="5" name="Payment_Status" queryTableFieldId="5" dataDxfId="3634"/>
    <tableColumn id="6" xr3:uid="{6446B32B-C82D-41FF-A0DD-EC7733DA2079}" uniqueName="6" name="Payment_Mode" queryTableFieldId="6" dataDxfId="3633"/>
    <tableColumn id="7" xr3:uid="{746D97D1-EB0C-4663-885A-B22FC416C75C}" uniqueName="7" name="Payment_Date" queryTableFieldId="7" dataDxfId="3632"/>
    <tableColumn id="8" xr3:uid="{9587F61A-1D20-462A-9CDF-E0CD7478D127}" uniqueName="8" name="payment_category" queryTableFieldId="8"/>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34BDD8-94B8-46EE-AFE5-8C6CF049C3F1}" name="Shipment_Details" displayName="Shipment_Details" ref="A1:K201" tableType="queryTable" totalsRowShown="0">
  <autoFilter ref="A1:K201" xr:uid="{1C34BDD8-94B8-46EE-AFE5-8C6CF049C3F1}"/>
  <tableColumns count="11">
    <tableColumn id="1" xr3:uid="{2BECFDA8-41B1-43A6-960E-1F56FC0A4213}" uniqueName="1" name="SH_ID" queryTableFieldId="1"/>
    <tableColumn id="2" xr3:uid="{2E550D3E-1373-487C-AA6D-6E1D3EFBE2DF}" uniqueName="2" name="C_ID" queryTableFieldId="2"/>
    <tableColumn id="3" xr3:uid="{CEAF3BD0-4826-45FB-ADE2-DCA9E3C2D2D4}" uniqueName="3" name="SH_CONTENT" queryTableFieldId="3" dataDxfId="3631"/>
    <tableColumn id="4" xr3:uid="{DE60D610-221F-4ABD-9B67-412105B3D0C6}" uniqueName="4" name="SH_DOMAIN" queryTableFieldId="4" dataDxfId="3630"/>
    <tableColumn id="5" xr3:uid="{C01E73CA-0867-4BF1-973F-7DA23B639F8A}" uniqueName="5" name="SER_TYPE" queryTableFieldId="5" dataDxfId="3629"/>
    <tableColumn id="6" xr3:uid="{496E3CE4-B57D-48CC-B7F6-1CC77233F37B}" uniqueName="6" name="SH_WEIGHT" queryTableFieldId="6"/>
    <tableColumn id="7" xr3:uid="{20A21AE4-ECB1-4538-B236-44D289A7254F}" uniqueName="7" name="SH_CHARGES" queryTableFieldId="7"/>
    <tableColumn id="8" xr3:uid="{4CB18CBF-7610-4E1E-A6DE-EC2C60554C23}" uniqueName="8" name="SR_ADDR" queryTableFieldId="8" dataDxfId="3628"/>
    <tableColumn id="9" xr3:uid="{AF2E1151-FBC8-4718-8736-080BE19560E3}" uniqueName="9" name="DS_ADDR" queryTableFieldId="9" dataDxfId="3627"/>
    <tableColumn id="10" xr3:uid="{37ABC760-64F3-4E61-95B5-3CF8EB9DFB5A}" uniqueName="10" name="weight category" queryTableFieldId="10" dataDxfId="3626">
      <calculatedColumnFormula>IF(Shipment_Details[[#This Row],[SH_WEIGHT]]&gt;500,"Heavy","Light")</calculatedColumnFormula>
    </tableColumn>
    <tableColumn id="11" xr3:uid="{B526E157-17F8-40D0-AE32-1344EB3D320C}" uniqueName="11" name="efficiency of shipment" queryTableFieldId="11" dataDxfId="3625">
      <calculatedColumnFormula>F2/G2</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D31808C-DE71-4215-AFC4-C07F12CA3525}" name="Status" displayName="Status" ref="A1:D201" tableType="queryTable" totalsRowShown="0">
  <autoFilter ref="A1:D201" xr:uid="{4D31808C-DE71-4215-AFC4-C07F12CA3525}"/>
  <tableColumns count="4">
    <tableColumn id="1" xr3:uid="{E08BD7AA-4116-4DB5-A447-4EC230D46391}" uniqueName="1" name="SH_ID" queryTableFieldId="1"/>
    <tableColumn id="2" xr3:uid="{BE26E679-5A44-4CDB-A865-98578654527B}" uniqueName="2" name="Current_Status" queryTableFieldId="2" dataDxfId="3624"/>
    <tableColumn id="3" xr3:uid="{9B70B68B-5517-4629-AE63-8247E5CE15E8}" uniqueName="3" name="Sent_date" queryTableFieldId="3" dataDxfId="3623"/>
    <tableColumn id="4" xr3:uid="{9CE863EA-3382-4D71-B0EF-F8D33BEA0F62}" uniqueName="4" name="Delivery_date" queryTableFieldId="4" dataDxfId="362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E2A66A-EB71-4E5A-82A8-72D4654F411D}" name="customer_membership_Q3" displayName="customer_membership_Q3" ref="A1:J201" tableType="queryTable" totalsRowShown="0">
  <autoFilter ref="A1:J201" xr:uid="{DDE2A66A-EB71-4E5A-82A8-72D4654F411D}"/>
  <tableColumns count="10">
    <tableColumn id="1" xr3:uid="{CA2B0C7C-086A-4421-896C-A484C85EDC20}" uniqueName="1" name="C_ID" queryTableFieldId="1"/>
    <tableColumn id="2" xr3:uid="{75933D44-B73C-42ED-A73B-BAB7FCD24479}" uniqueName="2" name="M_ID" queryTableFieldId="2"/>
    <tableColumn id="3" xr3:uid="{20C70C32-35E6-438C-B41C-80A416F5F2D8}" uniqueName="3" name="C_NAME" queryTableFieldId="3" dataDxfId="3621"/>
    <tableColumn id="4" xr3:uid="{23B9DBAC-7FCD-4145-927C-8A20D1476BE6}" uniqueName="4" name="C_EMAIL_ID" queryTableFieldId="4" dataDxfId="3620"/>
    <tableColumn id="5" xr3:uid="{9901B650-4E90-4766-AD92-60B1DFD3F122}" uniqueName="5" name="C_TYPE" queryTableFieldId="5" dataDxfId="3619"/>
    <tableColumn id="6" xr3:uid="{4FBE2512-7F1C-4D03-BF90-D86C45EFF833}" uniqueName="6" name="C_ADDR" queryTableFieldId="6" dataDxfId="3618"/>
    <tableColumn id="7" xr3:uid="{3E20B1B7-A524-4B12-A09C-82D258EE4A76}" uniqueName="7" name="C_CONT_NO" queryTableFieldId="7"/>
    <tableColumn id="8" xr3:uid="{8261ECAB-AA68-4817-B799-5EDA70C7E9C6}" uniqueName="8" name="Membership.Start_date" queryTableFieldId="8" dataDxfId="3617"/>
    <tableColumn id="9" xr3:uid="{4B806E85-4C11-4DC8-B1DB-610B1CC6A553}" uniqueName="9" name="Membership.End_date" queryTableFieldId="9" dataDxfId="3616"/>
    <tableColumn id="14" xr3:uid="{AC6AB36B-3A76-432A-9E94-D74DDE248561}" uniqueName="14" name="membership duration" queryTableFieldId="14" dataDxfId="3615">
      <calculatedColumnFormula>DATEDIF(H2,I2,"Y")</calculatedColumnFormula>
    </tableColumn>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844926A-A912-4864-BF02-91FA82E12EBA}" name="shipmemt_details_status_Q4" displayName="shipmemt_details_status_Q4" ref="A1:M201" tableType="queryTable" totalsRowShown="0">
  <autoFilter ref="A1:M201" xr:uid="{6844926A-A912-4864-BF02-91FA82E12EBA}"/>
  <tableColumns count="13">
    <tableColumn id="1" xr3:uid="{87E8D989-4D2D-436B-89B6-EE105D7FB3BF}" uniqueName="1" name="SH_ID" queryTableFieldId="1"/>
    <tableColumn id="2" xr3:uid="{635934AE-C25B-40D9-B09E-D55F53504B00}" uniqueName="2" name="C_ID" queryTableFieldId="2"/>
    <tableColumn id="3" xr3:uid="{0B0A960E-67DB-4C16-9720-54CA9E932A84}" uniqueName="3" name="SH_CONTENT" queryTableFieldId="3" dataDxfId="3614"/>
    <tableColumn id="4" xr3:uid="{F33005BC-226A-4F56-8D63-3E762DF8E7D3}" uniqueName="4" name="SH_DOMAIN" queryTableFieldId="4" dataDxfId="3613"/>
    <tableColumn id="5" xr3:uid="{83E2BEE1-D08C-4155-92BF-88E8E5C8244B}" uniqueName="5" name="SER_TYPE" queryTableFieldId="5" dataDxfId="3612"/>
    <tableColumn id="6" xr3:uid="{079B4478-81F5-466A-8566-B7255F62E1F2}" uniqueName="6" name="SH_WEIGHT" queryTableFieldId="6"/>
    <tableColumn id="7" xr3:uid="{C07C4546-BA72-4EA0-AF50-809B482B863F}" uniqueName="7" name="SH_CHARGES" queryTableFieldId="7"/>
    <tableColumn id="8" xr3:uid="{4CEB7F90-5E18-411D-B690-08BD07C91AD7}" uniqueName="8" name="SR_ADDR" queryTableFieldId="8" dataDxfId="3611"/>
    <tableColumn id="9" xr3:uid="{DD29ADC5-B2B4-4CFD-8116-4D298006FC92}" uniqueName="9" name="DS_ADDR" queryTableFieldId="9" dataDxfId="3610"/>
    <tableColumn id="10" xr3:uid="{B70872C5-6D6A-4E2D-B2D7-0E616B6E89AD}" uniqueName="10" name="Status.Current_Status" queryTableFieldId="10" dataDxfId="3609"/>
    <tableColumn id="11" xr3:uid="{04800113-AAE5-4A24-A424-EE8C3C353985}" uniqueName="11" name="Status.Sent_date" queryTableFieldId="11" dataDxfId="3608"/>
    <tableColumn id="12" xr3:uid="{5BFB9F9D-5A3C-488F-899F-545D519592C4}" uniqueName="12" name="Status.Delivery_date" queryTableFieldId="12" dataDxfId="3607"/>
    <tableColumn id="14" xr3:uid="{DAEBF0CD-EC0D-4E15-AA04-397CB326D8E9}" uniqueName="14" name="delivery_time_months" queryTableFieldId="14" dataDxfId="3606">
      <calculatedColumnFormula>IF(shipmemt_details_status_Q4[[#This Row],[Status.Delivery_date]] &gt; shipmemt_details_status_Q4[[#This Row],[Status.Sent_date]], DATEDIF(shipmemt_details_status_Q4[[#This Row],[Status.Sent_date]],shipmemt_details_status_Q4[[#This Row],[Status.Delivery_date]], "m"), "N/A")</calculatedColumnFormula>
    </tableColumn>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CBB94A5-4CA5-448E-82E5-D4CA84AE96CA}" name="Avg_Shipment_weight_per_service_type__Q6" displayName="Avg_Shipment_weight_per_service_type__Q6" ref="A1:B3" tableType="queryTable" totalsRowShown="0">
  <autoFilter ref="A1:B3" xr:uid="{ACBB94A5-4CA5-448E-82E5-D4CA84AE96CA}"/>
  <tableColumns count="2">
    <tableColumn id="1" xr3:uid="{AA98CF64-DFF4-4E0F-B388-B95A2AD3E9CE}" uniqueName="1" name="SER_TYPE" queryTableFieldId="1" dataDxfId="3605"/>
    <tableColumn id="2" xr3:uid="{75837982-3F64-455B-84CE-248D1C6F26CB}" uniqueName="2" name="Avg Weight" queryTableFieldId="2"/>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162C671-A503-438C-A852-F8DD9F57681F}" name="Q11_employee_manages_shipment_shipmemt_details_status_Q4" displayName="Q11_employee_manages_shipment_shipmemt_details_status_Q4" ref="A1:N201" tableType="queryTable" totalsRowShown="0">
  <autoFilter ref="A1:N201" xr:uid="{F162C671-A503-438C-A852-F8DD9F57681F}"/>
  <tableColumns count="14">
    <tableColumn id="1" xr3:uid="{D632915A-BC77-4C4F-A857-0706CE5A5280}" uniqueName="1" name="Employee_E_ID" queryTableFieldId="1"/>
    <tableColumn id="2" xr3:uid="{5F8A916C-C116-4A97-A383-537A2A5D0C1F}" uniqueName="2" name="Shipment_Sh_ID" queryTableFieldId="2"/>
    <tableColumn id="3" xr3:uid="{2A626539-1530-4A0F-9285-E7F2843BE30A}" uniqueName="3" name="Status_Sh_ID" queryTableFieldId="3"/>
    <tableColumn id="4" xr3:uid="{BB3925D6-7557-4156-B1F0-E2D8E096AA2B}" uniqueName="4" name="shipmemt_details+status[Q4].C_ID" queryTableFieldId="4"/>
    <tableColumn id="5" xr3:uid="{715FDA6D-4F59-47BB-B055-281E8ED3CE99}" uniqueName="5" name="shipmemt_details+status[Q4].SH_CONTENT" queryTableFieldId="5" dataDxfId="3604"/>
    <tableColumn id="6" xr3:uid="{8D0A05B3-C2F0-4DA9-8858-7C1244C3DED4}" uniqueName="6" name="shipmemt_details+status[Q4].SH_DOMAIN" queryTableFieldId="6" dataDxfId="3603"/>
    <tableColumn id="7" xr3:uid="{CBA62B2E-8718-4ECC-BDF9-01D7DC7DCF07}" uniqueName="7" name="shipmemt_details+status[Q4].SER_TYPE" queryTableFieldId="7" dataDxfId="3602"/>
    <tableColumn id="8" xr3:uid="{4200F6EA-AAF7-4DED-8EB3-72ABB00BEE13}" uniqueName="8" name="shipmemt_details+status[Q4].SH_WEIGHT" queryTableFieldId="8"/>
    <tableColumn id="9" xr3:uid="{9CC7A0A1-DEEB-40F8-B3EB-29999105BF27}" uniqueName="9" name="shipmemt_details+status[Q4].SH_CHARGES" queryTableFieldId="9"/>
    <tableColumn id="10" xr3:uid="{66B96018-8671-4AC9-AA8E-1BA7175E6F6E}" uniqueName="10" name="shipmemt_details+status[Q4].SR_ADDR" queryTableFieldId="10" dataDxfId="3601"/>
    <tableColumn id="11" xr3:uid="{565B7A75-87A2-4A99-9902-4DC1E509F670}" uniqueName="11" name="shipmemt_details+status[Q4].DS_ADDR" queryTableFieldId="11" dataDxfId="3600"/>
    <tableColumn id="12" xr3:uid="{13C18F7C-2040-42D5-98B0-4A1C77A835B3}" uniqueName="12" name="shipmemt_details+status[Q4].Status.Current_Status" queryTableFieldId="12" dataDxfId="3599"/>
    <tableColumn id="13" xr3:uid="{FDB22044-E506-4682-9EC6-9CCB1ACD45F1}" uniqueName="13" name="shipmemt_details+status[Q4].Status.Sent_date" queryTableFieldId="13" dataDxfId="3598"/>
    <tableColumn id="14" xr3:uid="{B90EB0DE-FA4A-4B6D-96DF-6A807925A3A5}" uniqueName="14" name="shipmemt_details+status[Q4].Status.Delivery_date" queryTableFieldId="14" dataDxfId="3597"/>
  </tableColumns>
  <tableStyleInfo name="TableStyleMedium7"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1670E64-124E-4C86-B223-5B54CB6DDD22}" name="Q14_Customer_Payment_Details" displayName="Q14_Customer_Payment_Details" ref="A1:N201" tableType="queryTable" totalsRowShown="0">
  <autoFilter ref="A1:N201" xr:uid="{91670E64-124E-4C86-B223-5B54CB6DDD22}"/>
  <tableColumns count="14">
    <tableColumn id="1" xr3:uid="{8AE9FC2C-EE02-4A2E-A2DE-83DE6E00E9F8}" uniqueName="1" name="C_ID" queryTableFieldId="1"/>
    <tableColumn id="2" xr3:uid="{C9C2F145-8024-4550-BE3C-CED1FC7208EF}" uniqueName="2" name="M_ID" queryTableFieldId="2"/>
    <tableColumn id="3" xr3:uid="{54E51BCD-2200-4218-A7C3-A8783B8DBBE9}" uniqueName="3" name="C_NAME" queryTableFieldId="3" dataDxfId="3596"/>
    <tableColumn id="4" xr3:uid="{8B880AB3-20C9-435D-A28D-254DF6E59349}" uniqueName="4" name="C_EMAIL_ID" queryTableFieldId="4" dataDxfId="3595"/>
    <tableColumn id="5" xr3:uid="{EA8D852B-AFEA-4F39-8C15-24FC977C7F70}" uniqueName="5" name="C_TYPE" queryTableFieldId="5" dataDxfId="3594"/>
    <tableColumn id="6" xr3:uid="{FCA54AA5-5891-429F-BAE9-D61F18360D18}" uniqueName="6" name="C_ADDR" queryTableFieldId="6" dataDxfId="3593"/>
    <tableColumn id="7" xr3:uid="{291855EC-C424-4662-8CAD-FAB33F66BFC5}" uniqueName="7" name="C_CONT_NO" queryTableFieldId="7"/>
    <tableColumn id="8" xr3:uid="{96447224-619D-4CFA-AF43-BCB84456B9AA}" uniqueName="8" name="Payment_Details.Payment_ID" queryTableFieldId="8" dataDxfId="3592"/>
    <tableColumn id="9" xr3:uid="{813291B6-613A-46D8-A0D4-282B3B6640E5}" uniqueName="9" name="Payment_Details.SH_ID" queryTableFieldId="9"/>
    <tableColumn id="10" xr3:uid="{445E5762-C775-43B4-B381-CB60E4EF69D3}" uniqueName="10" name="Payment_Details.AMOUNT" queryTableFieldId="10"/>
    <tableColumn id="11" xr3:uid="{E014FB8B-6EA9-48D8-B924-6CD6A1DF26D6}" uniqueName="11" name="Payment_Details.Payment_Status" queryTableFieldId="11" dataDxfId="3591"/>
    <tableColumn id="12" xr3:uid="{6BB9B783-549B-4D67-83E7-4C3367CC6562}" uniqueName="12" name="Payment_Details.Payment_Mode" queryTableFieldId="12" dataDxfId="3590"/>
    <tableColumn id="13" xr3:uid="{5AD7DF6E-1A1D-446C-A932-C30A1C547288}" uniqueName="13" name="Payment_Details.Payment_Date" queryTableFieldId="13" dataDxfId="3589"/>
    <tableColumn id="14" xr3:uid="{1E8D191E-7845-41F4-BF4B-25990F89B5D8}" uniqueName="14" name="Payment_Details.payment_category" queryTableFieldId="14"/>
  </tableColumns>
  <tableStyleInfo name="TableStyleMedium7"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7B52A1-44BF-4B70-80E7-C91AAF75527E}" name="employee_manages_shipment" displayName="employee_manages_shipment" ref="A1:D201" tableType="queryTable" totalsRowShown="0">
  <autoFilter ref="A1:D201" xr:uid="{427B52A1-44BF-4B70-80E7-C91AAF75527E}"/>
  <tableColumns count="4">
    <tableColumn id="1" xr3:uid="{6C817E20-1346-4015-B86A-63ABEA85885D}" uniqueName="1" name="Employee_E_ID" queryTableFieldId="1"/>
    <tableColumn id="2" xr3:uid="{504B4B80-B5A6-4D81-A7C0-FDDBACEEF8A6}" uniqueName="2" name="Shipment_Sh_ID" queryTableFieldId="2"/>
    <tableColumn id="3" xr3:uid="{F64D706E-644C-4775-A387-0468D27F09E5}" uniqueName="3" name="Status_Sh_ID" queryTableFieldId="3"/>
    <tableColumn id="4" xr3:uid="{82206A65-796F-4FDA-A690-719092AA753E}" uniqueName="4" name="no_of_shipments_per_emp Q16" queryTableFieldId="4" dataDxfId="3588">
      <calculatedColumnFormula>COUNTIF(employee_manages_shipment[Employee_E_ID],A2)</calculatedColumnFormula>
    </tableColumn>
  </tableColumns>
  <tableStyleInfo name="TableStyleMedium7"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7C1720B-1887-447B-8D79-34566B8EA0BB}" name="Q19_emp_details_ship_details_via_emp_manages_ship" displayName="Q19_emp_details_ship_details_via_emp_manages_ship" ref="A1:P201" tableType="queryTable" totalsRowShown="0">
  <autoFilter ref="A1:P201" xr:uid="{07C1720B-1887-447B-8D79-34566B8EA0BB}"/>
  <tableColumns count="16">
    <tableColumn id="1" xr3:uid="{B3FCCFA6-164B-465E-B57C-4734021BF4E7}" uniqueName="1" name="E_ID" queryTableFieldId="1"/>
    <tableColumn id="2" xr3:uid="{C5DBD524-6363-424E-B9D7-4CF9DDA226D5}" uniqueName="2" name="E_NAME" queryTableFieldId="2" dataDxfId="3586"/>
    <tableColumn id="3" xr3:uid="{7B50EF45-F1FF-44E2-8F68-8FAACF5CAAEE}" uniqueName="3" name="E_DESIGNATION" queryTableFieldId="3" dataDxfId="3585"/>
    <tableColumn id="4" xr3:uid="{A9C92120-3D2F-4E78-9A7D-9925E5153B0C}" uniqueName="4" name="E_ADDR" queryTableFieldId="4" dataDxfId="3584"/>
    <tableColumn id="5" xr3:uid="{CAF534F5-1FC0-4C65-A3A2-A96A64E79DEA}" uniqueName="5" name="E_BRANCH" queryTableFieldId="5" dataDxfId="3583"/>
    <tableColumn id="6" xr3:uid="{A827956E-FB3F-442F-BFFB-114CF4A03FA9}" uniqueName="6" name="E_CONT_NO" queryTableFieldId="6"/>
    <tableColumn id="7" xr3:uid="{BA20DE16-8FE2-404A-96D2-1EB0D87B1A1C}" uniqueName="7" name="employee_manages_shipment.Shipment_Sh_ID" queryTableFieldId="7"/>
    <tableColumn id="8" xr3:uid="{A9BBC789-6335-4C11-A06E-53B44076E9DF}" uniqueName="8" name="employee_manages_shipment.Status_Sh_ID" queryTableFieldId="8"/>
    <tableColumn id="9" xr3:uid="{4511F133-354E-4AC9-97F2-2D4A03CF07EA}" uniqueName="9" name="Shipment_Details.C_ID" queryTableFieldId="9"/>
    <tableColumn id="10" xr3:uid="{2C175E2B-C3D2-4C83-B69B-767BC7378322}" uniqueName="10" name="Shipment_Details.SH_CONTENT" queryTableFieldId="10" dataDxfId="3582"/>
    <tableColumn id="11" xr3:uid="{BE184519-25A2-4B98-9549-02D8CE99B1AA}" uniqueName="11" name="Shipment_Details.SH_DOMAIN" queryTableFieldId="11" dataDxfId="3581"/>
    <tableColumn id="12" xr3:uid="{868010FD-3846-45DA-9522-D9F45158BCC2}" uniqueName="12" name="Shipment_Details.SER_TYPE" queryTableFieldId="12" dataDxfId="3580"/>
    <tableColumn id="13" xr3:uid="{93730075-D94A-41F8-ADBF-F9C8F4E90429}" uniqueName="13" name="Shipment_Details.SH_WEIGHT" queryTableFieldId="13"/>
    <tableColumn id="14" xr3:uid="{83CCC472-5F83-4918-8DA2-E14CB713854D}" uniqueName="14" name="Shipment_Details.SH_CHARGES" queryTableFieldId="14"/>
    <tableColumn id="15" xr3:uid="{77F8E9B4-BE4F-4698-BEDA-C474764F215F}" uniqueName="15" name="Shipment_Details.SR_ADDR" queryTableFieldId="15" dataDxfId="3579"/>
    <tableColumn id="16" xr3:uid="{13040D8E-9A96-430C-ABCF-357392121468}" uniqueName="16" name="Shipment_Details.DS_ADDR" queryTableFieldId="16" dataDxfId="3578"/>
  </tableColumns>
  <tableStyleInfo name="TableStyleMedium7"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BC1084F-51CB-4220-9B98-E9856280839D}" name="Table14" displayName="Table14" ref="A1:E61" totalsRowShown="0">
  <autoFilter ref="A1:E61" xr:uid="{BBC1084F-51CB-4220-9B98-E9856280839D}"/>
  <tableColumns count="5">
    <tableColumn id="1" xr3:uid="{FDAEF624-DE7B-4227-A6ED-7F3E08386160}" name="Date" dataDxfId="3577"/>
    <tableColumn id="2" xr3:uid="{B4C0B963-F69D-43C5-A329-B77504346D23}" name="Amount"/>
    <tableColumn id="3" xr3:uid="{1195B6D6-979C-4358-943E-24CA04E237EA}" name="Forecast(Amount)">
      <calculatedColumnFormula>_xlfn.FORECAST.ETS(A2,$B$2:$B$49,$A$2:$A$49,1,1)</calculatedColumnFormula>
    </tableColumn>
    <tableColumn id="4" xr3:uid="{189A15B2-E886-4A85-A663-E1BB5483E8E4}" name="Lower Confidence Bound(Amount)" dataDxfId="3576">
      <calculatedColumnFormula>C2-_xlfn.FORECAST.ETS.CONFINT(A2,$B$2:$B$49,$A$2:$A$49,0.95,1,1)</calculatedColumnFormula>
    </tableColumn>
    <tableColumn id="5" xr3:uid="{08764F0E-E194-438B-9A25-48F5D78B87E4}" name="Upper Confidence Bound(Amount)" dataDxfId="3575">
      <calculatedColumnFormula>C2+_xlfn.FORECAST.ETS.CONFINT(A2,$B$2:$B$49,$A$2:$A$49,0.95,1,1)</calculatedColumnFormula>
    </tableColum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60618E2-2365-433B-A12F-4B80D68EC660}" name="Q22_joined_table" displayName="Q22_joined_table" ref="A1:I201" tableType="queryTable" totalsRowShown="0">
  <autoFilter ref="A1:I201" xr:uid="{560618E2-2365-433B-A12F-4B80D68EC660}"/>
  <tableColumns count="9">
    <tableColumn id="1" xr3:uid="{1A1B0CBA-C034-4532-B865-968DA95723D5}" uniqueName="1" name="C_ID" queryTableFieldId="1"/>
    <tableColumn id="2" xr3:uid="{454DD806-175F-48AF-9E5B-2AA4B1541985}" uniqueName="2" name="M_ID" queryTableFieldId="2"/>
    <tableColumn id="3" xr3:uid="{893BC14E-23FB-46E7-ABD9-5D60BBCD7F4F}" uniqueName="3" name="C_NAME" queryTableFieldId="3" dataDxfId="3574"/>
    <tableColumn id="4" xr3:uid="{309B406C-CEB6-4CA3-988C-61211299D804}" uniqueName="4" name="C_EMAIL_ID" queryTableFieldId="4" dataDxfId="3573"/>
    <tableColumn id="5" xr3:uid="{50A39DA8-9FFE-40AE-97CE-C321D30F3D5C}" uniqueName="5" name="C_TYPE" queryTableFieldId="5" dataDxfId="3572"/>
    <tableColumn id="6" xr3:uid="{29B2BDE3-B72A-42FD-A259-1F2716A47AAA}" uniqueName="6" name="C_ADDR" queryTableFieldId="6" dataDxfId="3571"/>
    <tableColumn id="7" xr3:uid="{C15BA953-64EE-467A-B59B-150F4BBA51FD}" uniqueName="7" name="C_CONT_NO" queryTableFieldId="7"/>
    <tableColumn id="8" xr3:uid="{B8650803-CB37-4C35-8DCB-A206B157C589}" uniqueName="8" name="Payment_Details4.AMOUNT" queryTableFieldId="8"/>
    <tableColumn id="9" xr3:uid="{4A800CCC-19B3-40C8-BA2A-911FF4BFCEA3}" uniqueName="9" name="Membership3.membership_length" queryTableFieldId="9"/>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C9C2D49-93D8-4193-A1D3-2FB6FFE4D412}" name="all_tables_combi" displayName="all_tables_combi" ref="A1:AS201" tableType="queryTable" totalsRowShown="0">
  <autoFilter ref="A1:AS201" xr:uid="{EC9C2D49-93D8-4193-A1D3-2FB6FFE4D412}"/>
  <tableColumns count="45">
    <tableColumn id="1" xr3:uid="{E210371D-52FA-4E26-8F5B-C5F3D48AFEB1}" uniqueName="1" name="C_ID" queryTableFieldId="1"/>
    <tableColumn id="2" xr3:uid="{491E9899-721A-418A-BAF9-32281699BD64}" uniqueName="2" name="M_ID" queryTableFieldId="2"/>
    <tableColumn id="3" xr3:uid="{44D624B5-C7AD-4C26-8C41-7AF927007F66}" uniqueName="3" name="C_NAME" queryTableFieldId="3" dataDxfId="3570"/>
    <tableColumn id="4" xr3:uid="{E6CE347E-BAA7-4A08-9953-9955DD0BAAD0}" uniqueName="4" name="C_EMAIL_ID" queryTableFieldId="4" dataDxfId="3569"/>
    <tableColumn id="5" xr3:uid="{C399AD95-6349-4EDC-A307-2BB31DB11C8D}" uniqueName="5" name="C_TYPE" queryTableFieldId="5" dataDxfId="3568"/>
    <tableColumn id="6" xr3:uid="{5BD1C529-230C-4646-B814-5D65A128B12D}" uniqueName="6" name="C_ADDR" queryTableFieldId="6" dataDxfId="3567"/>
    <tableColumn id="7" xr3:uid="{EBBF8FC6-B28D-4CA8-8395-77FDD37D14B2}" uniqueName="7" name="C_CONT_NO" queryTableFieldId="7"/>
    <tableColumn id="8" xr3:uid="{E3DE8401-7C8F-423F-AFC9-8D3D2F4FA870}" uniqueName="8" name="Membership3.M_ID" queryTableFieldId="8"/>
    <tableColumn id="9" xr3:uid="{7570FE03-FF87-4F7B-9379-4945ABF9494E}" uniqueName="9" name="Membership3.Start_date" queryTableFieldId="9" dataDxfId="3566"/>
    <tableColumn id="10" xr3:uid="{E32F95F1-A329-4A49-A7F4-52FEDE6114EE}" uniqueName="10" name="Membership3.End_date" queryTableFieldId="10" dataDxfId="3565"/>
    <tableColumn id="11" xr3:uid="{4C89388B-A2A6-42BD-8058-1F8E68EA5569}" uniqueName="11" name="Membership3.membership_length" queryTableFieldId="11"/>
    <tableColumn id="12" xr3:uid="{E95FC389-69BE-4AC0-9048-4644A125ED84}" uniqueName="12" name="Shipment_Details (2).SH_ID" queryTableFieldId="12"/>
    <tableColumn id="13" xr3:uid="{66E37BCC-5066-46FB-8FA7-5FB2C05CAB84}" uniqueName="13" name="Shipment_Details (2).C_ID" queryTableFieldId="13"/>
    <tableColumn id="14" xr3:uid="{A2A9900D-2E9E-4179-B250-98C37BBCA629}" uniqueName="14" name="Shipment_Details (2).SH_CONTENT" queryTableFieldId="14" dataDxfId="3564"/>
    <tableColumn id="15" xr3:uid="{74CB8D96-8666-45BA-AF23-B44A43433AB9}" uniqueName="15" name="Shipment_Details (2).SH_DOMAIN" queryTableFieldId="15" dataDxfId="3563"/>
    <tableColumn id="16" xr3:uid="{FC723687-DF18-4F9A-8EEB-7EE7F64AD6C2}" uniqueName="16" name="Shipment_Details (2).SER_TYPE" queryTableFieldId="16" dataDxfId="3562"/>
    <tableColumn id="17" xr3:uid="{7D0445DE-53A2-42EF-89D4-8D58FF352FD3}" uniqueName="17" name="Shipment_Details (2).SH_WEIGHT" queryTableFieldId="17"/>
    <tableColumn id="18" xr3:uid="{620F888C-EC7E-4C5D-B4E8-28D234075696}" uniqueName="18" name="Shipment_Details (2).SH_CHARGES" queryTableFieldId="18"/>
    <tableColumn id="19" xr3:uid="{690FAF71-27EA-43F7-95D8-A587A0B5B9F9}" uniqueName="19" name="Shipment_Details (2).SR_ADDR" queryTableFieldId="19" dataDxfId="3561"/>
    <tableColumn id="20" xr3:uid="{4037E56D-4A7B-46A0-83F2-2BC03E2F26AF}" uniqueName="20" name="Shipment_Details (2).DS_ADDR" queryTableFieldId="20" dataDxfId="3560"/>
    <tableColumn id="21" xr3:uid="{8ADF14EA-B7DD-4A05-8D72-0347875E1560}" uniqueName="21" name="Shipment_Details (2).weight category" queryTableFieldId="21" dataDxfId="3559"/>
    <tableColumn id="22" xr3:uid="{71D14FB6-275A-49F5-B7D8-62B0C46ADF11}" uniqueName="22" name="Shipment_Details (2).efficiency of shipment" queryTableFieldId="22"/>
    <tableColumn id="23" xr3:uid="{395024BF-71A7-4307-BB74-BB33F7BF5429}" uniqueName="23" name="employee_manages_shipment (2).Employee_E_ID" queryTableFieldId="23"/>
    <tableColumn id="24" xr3:uid="{BE0C6EF4-2CBA-4FF1-9F48-9E9408913433}" uniqueName="24" name="employee_manages_shipment (2).Shipment_Sh_ID" queryTableFieldId="24"/>
    <tableColumn id="25" xr3:uid="{F5E242C0-7D6C-4537-8EE6-782E2B4355DD}" uniqueName="25" name="employee_manages_shipment (2).Status_Sh_ID" queryTableFieldId="25"/>
    <tableColumn id="26" xr3:uid="{2399F9A9-5B98-4E9A-B6B8-EAED2E43BE9D}" uniqueName="26" name="employee_manages_shipment (2).no_of_shipments_per_emp" queryTableFieldId="26"/>
    <tableColumn id="27" xr3:uid="{E54C7229-E87A-4B41-A874-C79B179018DF}" uniqueName="27" name="Employee_Details (2).E_ID" queryTableFieldId="27"/>
    <tableColumn id="28" xr3:uid="{79EC4317-41C9-48E5-8A6F-BADF6A3A4AA3}" uniqueName="28" name="Employee_Details (2).E_NAME" queryTableFieldId="28" dataDxfId="3558"/>
    <tableColumn id="29" xr3:uid="{C642571A-D837-4708-9978-0180C7AD042F}" uniqueName="29" name="Employee_Details (2).E_DESIGNATION" queryTableFieldId="29" dataDxfId="3557"/>
    <tableColumn id="30" xr3:uid="{CD6B1162-ED28-4294-B8CC-BB10821FA274}" uniqueName="30" name="Employee_Details (2).E_ADDR" queryTableFieldId="30" dataDxfId="3556"/>
    <tableColumn id="31" xr3:uid="{30524331-8EAA-4B60-9731-C71C701B7C8C}" uniqueName="31" name="Employee_Details (2).E_BRANCH" queryTableFieldId="31" dataDxfId="3555"/>
    <tableColumn id="32" xr3:uid="{C45BC9A7-E4D8-45D2-9DA2-1B4CCD245EBD}" uniqueName="32" name="Employee_Details (2).E_CONT_NO" queryTableFieldId="32"/>
    <tableColumn id="33" xr3:uid="{9934FA79-FF65-49F3-828F-AA63A17BFEEA}" uniqueName="33" name="Payment_Details4.Payment_ID" queryTableFieldId="33" dataDxfId="3554"/>
    <tableColumn id="34" xr3:uid="{F216FE08-3FA2-4473-9D84-E274F9372E62}" uniqueName="34" name="Payment_Details4.C_ID" queryTableFieldId="34"/>
    <tableColumn id="35" xr3:uid="{23A82C27-2A59-4C44-8B24-77F08B310A1C}" uniqueName="35" name="Payment_Details4.SH_ID" queryTableFieldId="35"/>
    <tableColumn id="36" xr3:uid="{DEB6D20D-D741-465E-AAF9-AC31ABDA4F52}" uniqueName="36" name="Payment_Details4.AMOUNT" queryTableFieldId="36"/>
    <tableColumn id="37" xr3:uid="{910A5EA3-2795-4E1D-924A-6483DDCE5DF1}" uniqueName="37" name="Payment_Details4.Payment_Status" queryTableFieldId="37" dataDxfId="3553"/>
    <tableColumn id="38" xr3:uid="{1E20045D-9487-4FA1-8D57-3E3F637821CF}" uniqueName="38" name="Payment_Details4.Payment_Mode" queryTableFieldId="38" dataDxfId="3552"/>
    <tableColumn id="39" xr3:uid="{85F3013D-0FA9-470E-A2AD-2386D7980206}" uniqueName="39" name="Payment_Details4.Payment_Date" queryTableFieldId="39" dataDxfId="3551"/>
    <tableColumn id="40" xr3:uid="{281A547C-7238-462C-AC3D-8707A74C8784}" uniqueName="40" name="Payment_Details4.payment_category" queryTableFieldId="40" dataDxfId="3550"/>
    <tableColumn id="41" xr3:uid="{8CF3DEED-E337-4C3D-969F-F9D8567C53CA}" uniqueName="41" name="Status (2).SH_ID" queryTableFieldId="41"/>
    <tableColumn id="42" xr3:uid="{988251EF-BB7F-4A2B-BB92-4F063D5FB261}" uniqueName="42" name="Status (2).Current_Status" queryTableFieldId="42" dataDxfId="3549"/>
    <tableColumn id="43" xr3:uid="{E055F84E-0414-41D0-80B7-DDD35E1FFE8F}" uniqueName="43" name="Status (2).Sent_date" queryTableFieldId="43" dataDxfId="3548"/>
    <tableColumn id="44" xr3:uid="{77A5D470-BF11-4822-A478-C5DFCA7429C9}" uniqueName="44" name="Status (2).Delivery_date" queryTableFieldId="44" dataDxfId="3547"/>
    <tableColumn id="45" xr3:uid="{8DFAF564-923D-4756-8ECD-EC5654B01980}" uniqueName="45" name="delivery_duration" queryTableFieldId="45" dataDxfId="3546">
      <calculatedColumnFormula>IF(AQ2 &lt; AR2, DATEDIF(AQ2,AR2, "m"), "N/A")</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Payment_Details4.Payment_Date" xr10:uid="{CA25CD7C-3711-41E8-84BF-68A848A0C671}" sourceName="Payment_Details4.Payment_Date">
  <pivotTables>
    <pivotTable tabId="50" name="PivotTable12"/>
    <pivotTable tabId="50" name="D1.1"/>
    <pivotTable tabId="50" name="PivotTable16"/>
    <pivotTable tabId="50" name="PivotTable17"/>
    <pivotTable tabId="50" name="PivotTable18"/>
    <pivotTable tabId="50" name="PivotTable19"/>
    <pivotTable tabId="50" name="PivotTable20"/>
    <pivotTable tabId="50" name="PivotTable21"/>
    <pivotTable tabId="50" name="PivotTable3"/>
    <pivotTable tabId="50" name="PivotTable5"/>
    <pivotTable tabId="50" name="PivotTable6"/>
    <pivotTable tabId="50" name="PivotTable7"/>
    <pivotTable tabId="50" name="PivotTable8"/>
  </pivotTables>
  <state minimalRefreshVersion="6" lastRefreshVersion="6" pivotCacheId="2055702915" filterType="unknown">
    <bounds startDate="1971-01-01T00:00:00" endDate="202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ayment_Details4.Payment_Date" xr10:uid="{38AFBB44-7E9C-46E6-A0F6-E86E5DF85B13}" cache="NativeTimeline_Payment_Details4.Payment_Date" caption="Payment_Details4.Payment_Date" level="0" selectionLevel="0" scrollPosition="2011-05-16T00:00:00" style="TimeSlicerStyleLight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Payment_Details4.Payment_Date 1" xr10:uid="{F705F633-C86D-47FD-BF42-AE458CC277BC}" cache="NativeTimeline_Payment_Details4.Payment_Date" caption="Payment_Details4.Payment_Date" level="0" selectionLevel="0" scrollPosition="1971-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2.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25.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8.xml"/></Relationships>
</file>

<file path=xl/worksheets/_rels/sheet28.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3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drawing" Target="../drawings/drawing3.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32.xml.rels><?xml version="1.0" encoding="UTF-8" standalone="yes"?>
<Relationships xmlns="http://schemas.openxmlformats.org/package/2006/relationships"><Relationship Id="rId1" Type="http://schemas.openxmlformats.org/officeDocument/2006/relationships/pivotTable" Target="../pivotTables/pivotTable11.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34.xml.rels><?xml version="1.0" encoding="UTF-8" standalone="yes"?>
<Relationships xmlns="http://schemas.openxmlformats.org/package/2006/relationships"><Relationship Id="rId8" Type="http://schemas.openxmlformats.org/officeDocument/2006/relationships/pivotTable" Target="../pivotTables/pivotTable19.xml"/><Relationship Id="rId13" Type="http://schemas.openxmlformats.org/officeDocument/2006/relationships/pivotTable" Target="../pivotTables/pivotTable24.xml"/><Relationship Id="rId3" Type="http://schemas.openxmlformats.org/officeDocument/2006/relationships/pivotTable" Target="../pivotTables/pivotTable14.xml"/><Relationship Id="rId7" Type="http://schemas.openxmlformats.org/officeDocument/2006/relationships/pivotTable" Target="../pivotTables/pivotTable18.xml"/><Relationship Id="rId12" Type="http://schemas.openxmlformats.org/officeDocument/2006/relationships/pivotTable" Target="../pivotTables/pivotTable23.xml"/><Relationship Id="rId2" Type="http://schemas.openxmlformats.org/officeDocument/2006/relationships/pivotTable" Target="../pivotTables/pivotTable13.xml"/><Relationship Id="rId16" Type="http://schemas.microsoft.com/office/2011/relationships/timeline" Target="../timelines/timeline1.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5" Type="http://schemas.microsoft.com/office/2007/relationships/slicer" Target="../slicers/slicer2.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 Id="rId14" Type="http://schemas.openxmlformats.org/officeDocument/2006/relationships/drawing" Target="../drawings/drawing4.xml"/></Relationships>
</file>

<file path=xl/worksheets/_rels/sheet35.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039F-D938-4703-AC1F-2ADBFDEA0440}">
  <dimension ref="A1:K201"/>
  <sheetViews>
    <sheetView topLeftCell="A160" workbookViewId="0">
      <selection activeCell="H164" sqref="H164"/>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16.77734375" bestFit="1" customWidth="1"/>
    <col min="11" max="11" width="22.109375" bestFit="1" customWidth="1"/>
  </cols>
  <sheetData>
    <row r="1" spans="1:11" x14ac:dyDescent="0.3">
      <c r="A1" t="s">
        <v>969</v>
      </c>
      <c r="B1" t="s">
        <v>0</v>
      </c>
      <c r="C1" t="s">
        <v>1191</v>
      </c>
      <c r="D1" t="s">
        <v>1192</v>
      </c>
      <c r="E1" t="s">
        <v>1193</v>
      </c>
      <c r="F1" t="s">
        <v>1194</v>
      </c>
      <c r="G1" t="s">
        <v>1195</v>
      </c>
      <c r="H1" t="s">
        <v>1196</v>
      </c>
      <c r="I1" t="s">
        <v>1197</v>
      </c>
      <c r="J1" t="s">
        <v>1569</v>
      </c>
      <c r="K1" t="s">
        <v>1602</v>
      </c>
    </row>
    <row r="2" spans="1:11" x14ac:dyDescent="0.3">
      <c r="A2">
        <v>1</v>
      </c>
      <c r="B2">
        <v>1334</v>
      </c>
      <c r="C2" t="s">
        <v>1198</v>
      </c>
      <c r="D2" t="s">
        <v>1199</v>
      </c>
      <c r="E2" t="s">
        <v>1200</v>
      </c>
      <c r="F2">
        <v>947</v>
      </c>
      <c r="G2">
        <v>1385</v>
      </c>
      <c r="H2" t="s">
        <v>1201</v>
      </c>
      <c r="I2" t="s">
        <v>1202</v>
      </c>
      <c r="J2" t="s">
        <v>1627</v>
      </c>
      <c r="K2">
        <v>0.68375451263537901</v>
      </c>
    </row>
    <row r="3" spans="1:11" x14ac:dyDescent="0.3">
      <c r="A3">
        <v>6</v>
      </c>
      <c r="B3">
        <v>3917</v>
      </c>
      <c r="C3" t="s">
        <v>1198</v>
      </c>
      <c r="D3" t="s">
        <v>1199</v>
      </c>
      <c r="E3" t="s">
        <v>1200</v>
      </c>
      <c r="F3">
        <v>613</v>
      </c>
      <c r="G3">
        <v>1256</v>
      </c>
      <c r="H3" t="s">
        <v>21</v>
      </c>
      <c r="I3" t="s">
        <v>638</v>
      </c>
      <c r="J3" t="s">
        <v>1627</v>
      </c>
      <c r="K3">
        <v>0.48805732484076431</v>
      </c>
    </row>
    <row r="4" spans="1:11" x14ac:dyDescent="0.3">
      <c r="A4">
        <v>12</v>
      </c>
      <c r="B4">
        <v>6404</v>
      </c>
      <c r="C4" t="s">
        <v>1203</v>
      </c>
      <c r="D4" t="s">
        <v>1204</v>
      </c>
      <c r="E4" t="s">
        <v>1205</v>
      </c>
      <c r="F4">
        <v>360</v>
      </c>
      <c r="G4">
        <v>565</v>
      </c>
      <c r="H4" t="s">
        <v>1206</v>
      </c>
      <c r="I4" t="s">
        <v>1207</v>
      </c>
      <c r="J4" t="s">
        <v>1628</v>
      </c>
      <c r="K4">
        <v>0.63716814159292035</v>
      </c>
    </row>
    <row r="5" spans="1:11" x14ac:dyDescent="0.3">
      <c r="A5">
        <v>20</v>
      </c>
      <c r="B5">
        <v>6759</v>
      </c>
      <c r="C5" t="s">
        <v>1203</v>
      </c>
      <c r="D5" t="s">
        <v>1204</v>
      </c>
      <c r="E5" t="s">
        <v>1205</v>
      </c>
      <c r="F5">
        <v>630</v>
      </c>
      <c r="G5">
        <v>1062</v>
      </c>
      <c r="H5" t="s">
        <v>1208</v>
      </c>
      <c r="I5" t="s">
        <v>1209</v>
      </c>
      <c r="J5" t="s">
        <v>1627</v>
      </c>
      <c r="K5">
        <v>0.59322033898305082</v>
      </c>
    </row>
    <row r="6" spans="1:11" x14ac:dyDescent="0.3">
      <c r="A6">
        <v>25</v>
      </c>
      <c r="B6">
        <v>1724</v>
      </c>
      <c r="C6" t="s">
        <v>1210</v>
      </c>
      <c r="D6" t="s">
        <v>1204</v>
      </c>
      <c r="E6" t="s">
        <v>1200</v>
      </c>
      <c r="F6">
        <v>431</v>
      </c>
      <c r="G6">
        <v>702</v>
      </c>
      <c r="H6" t="s">
        <v>1211</v>
      </c>
      <c r="I6" t="s">
        <v>1212</v>
      </c>
      <c r="J6" t="s">
        <v>1628</v>
      </c>
      <c r="K6">
        <v>0.61396011396011396</v>
      </c>
    </row>
    <row r="7" spans="1:11" x14ac:dyDescent="0.3">
      <c r="A7">
        <v>30</v>
      </c>
      <c r="B7">
        <v>1275</v>
      </c>
      <c r="C7" t="s">
        <v>1213</v>
      </c>
      <c r="D7" t="s">
        <v>1204</v>
      </c>
      <c r="E7" t="s">
        <v>1205</v>
      </c>
      <c r="F7">
        <v>581</v>
      </c>
      <c r="G7">
        <v>1422</v>
      </c>
      <c r="H7" t="s">
        <v>1214</v>
      </c>
      <c r="I7" t="s">
        <v>515</v>
      </c>
      <c r="J7" t="s">
        <v>1627</v>
      </c>
      <c r="K7">
        <v>0.40857946554149088</v>
      </c>
    </row>
    <row r="8" spans="1:11" x14ac:dyDescent="0.3">
      <c r="A8">
        <v>32</v>
      </c>
      <c r="B8">
        <v>9636</v>
      </c>
      <c r="C8" t="s">
        <v>1198</v>
      </c>
      <c r="D8" t="s">
        <v>1204</v>
      </c>
      <c r="E8" t="s">
        <v>1200</v>
      </c>
      <c r="F8">
        <v>478</v>
      </c>
      <c r="G8">
        <v>705</v>
      </c>
      <c r="H8" t="s">
        <v>1215</v>
      </c>
      <c r="I8" t="s">
        <v>1216</v>
      </c>
      <c r="J8" t="s">
        <v>1628</v>
      </c>
      <c r="K8">
        <v>0.6780141843971631</v>
      </c>
    </row>
    <row r="9" spans="1:11" x14ac:dyDescent="0.3">
      <c r="A9">
        <v>33</v>
      </c>
      <c r="B9">
        <v>1211</v>
      </c>
      <c r="C9" t="s">
        <v>1217</v>
      </c>
      <c r="D9" t="s">
        <v>1204</v>
      </c>
      <c r="E9" t="s">
        <v>1200</v>
      </c>
      <c r="F9">
        <v>577</v>
      </c>
      <c r="G9">
        <v>1312</v>
      </c>
      <c r="H9" t="s">
        <v>1218</v>
      </c>
      <c r="I9" t="s">
        <v>1219</v>
      </c>
      <c r="J9" t="s">
        <v>1627</v>
      </c>
      <c r="K9">
        <v>0.43978658536585363</v>
      </c>
    </row>
    <row r="10" spans="1:11" x14ac:dyDescent="0.3">
      <c r="A10">
        <v>40</v>
      </c>
      <c r="B10">
        <v>805</v>
      </c>
      <c r="C10" t="s">
        <v>1198</v>
      </c>
      <c r="D10" t="s">
        <v>1204</v>
      </c>
      <c r="E10" t="s">
        <v>1205</v>
      </c>
      <c r="F10">
        <v>483</v>
      </c>
      <c r="G10">
        <v>648</v>
      </c>
      <c r="H10" t="s">
        <v>1220</v>
      </c>
      <c r="I10" t="s">
        <v>1221</v>
      </c>
      <c r="J10" t="s">
        <v>1628</v>
      </c>
      <c r="K10">
        <v>0.74537037037037035</v>
      </c>
    </row>
    <row r="11" spans="1:11" x14ac:dyDescent="0.3">
      <c r="A11">
        <v>42</v>
      </c>
      <c r="B11">
        <v>2121</v>
      </c>
      <c r="C11" t="s">
        <v>1198</v>
      </c>
      <c r="D11" t="s">
        <v>1204</v>
      </c>
      <c r="E11" t="s">
        <v>1205</v>
      </c>
      <c r="F11">
        <v>987</v>
      </c>
      <c r="G11">
        <v>1134</v>
      </c>
      <c r="H11" t="s">
        <v>1222</v>
      </c>
      <c r="I11" t="s">
        <v>1223</v>
      </c>
      <c r="J11" t="s">
        <v>1627</v>
      </c>
      <c r="K11">
        <v>0.87037037037037035</v>
      </c>
    </row>
    <row r="12" spans="1:11" x14ac:dyDescent="0.3">
      <c r="A12">
        <v>45</v>
      </c>
      <c r="B12">
        <v>9177</v>
      </c>
      <c r="C12" t="s">
        <v>1224</v>
      </c>
      <c r="D12" t="s">
        <v>1204</v>
      </c>
      <c r="E12" t="s">
        <v>1200</v>
      </c>
      <c r="F12">
        <v>889</v>
      </c>
      <c r="G12">
        <v>1050</v>
      </c>
      <c r="H12" t="s">
        <v>1225</v>
      </c>
      <c r="I12" t="s">
        <v>1226</v>
      </c>
      <c r="J12" t="s">
        <v>1627</v>
      </c>
      <c r="K12">
        <v>0.84666666666666668</v>
      </c>
    </row>
    <row r="13" spans="1:11" x14ac:dyDescent="0.3">
      <c r="A13">
        <v>52</v>
      </c>
      <c r="B13">
        <v>4551</v>
      </c>
      <c r="C13" t="s">
        <v>1227</v>
      </c>
      <c r="D13" t="s">
        <v>1204</v>
      </c>
      <c r="E13" t="s">
        <v>1200</v>
      </c>
      <c r="F13">
        <v>873</v>
      </c>
      <c r="G13">
        <v>1199</v>
      </c>
      <c r="H13" t="s">
        <v>1228</v>
      </c>
      <c r="I13" t="s">
        <v>1229</v>
      </c>
      <c r="J13" t="s">
        <v>1627</v>
      </c>
      <c r="K13">
        <v>0.7281067556296914</v>
      </c>
    </row>
    <row r="14" spans="1:11" x14ac:dyDescent="0.3">
      <c r="A14">
        <v>57</v>
      </c>
      <c r="B14">
        <v>7253</v>
      </c>
      <c r="C14" t="s">
        <v>1203</v>
      </c>
      <c r="D14" t="s">
        <v>1204</v>
      </c>
      <c r="E14" t="s">
        <v>1205</v>
      </c>
      <c r="F14">
        <v>753</v>
      </c>
      <c r="G14">
        <v>1027</v>
      </c>
      <c r="H14" t="s">
        <v>1230</v>
      </c>
      <c r="I14" t="s">
        <v>1231</v>
      </c>
      <c r="J14" t="s">
        <v>1627</v>
      </c>
      <c r="K14">
        <v>0.73320350535540413</v>
      </c>
    </row>
    <row r="15" spans="1:11" x14ac:dyDescent="0.3">
      <c r="A15">
        <v>59</v>
      </c>
      <c r="B15">
        <v>9917</v>
      </c>
      <c r="C15" t="s">
        <v>1203</v>
      </c>
      <c r="D15" t="s">
        <v>1199</v>
      </c>
      <c r="E15" t="s">
        <v>1205</v>
      </c>
      <c r="F15">
        <v>329</v>
      </c>
      <c r="G15">
        <v>977</v>
      </c>
      <c r="H15" t="s">
        <v>1232</v>
      </c>
      <c r="I15" t="s">
        <v>1233</v>
      </c>
      <c r="J15" t="s">
        <v>1628</v>
      </c>
      <c r="K15">
        <v>0.3367451381780962</v>
      </c>
    </row>
    <row r="16" spans="1:11" x14ac:dyDescent="0.3">
      <c r="A16">
        <v>68</v>
      </c>
      <c r="B16">
        <v>9271</v>
      </c>
      <c r="C16" t="s">
        <v>1198</v>
      </c>
      <c r="D16" t="s">
        <v>1204</v>
      </c>
      <c r="E16" t="s">
        <v>1200</v>
      </c>
      <c r="F16">
        <v>182</v>
      </c>
      <c r="G16">
        <v>726</v>
      </c>
      <c r="H16" t="s">
        <v>1234</v>
      </c>
      <c r="I16" t="s">
        <v>1235</v>
      </c>
      <c r="J16" t="s">
        <v>1628</v>
      </c>
      <c r="K16">
        <v>0.25068870523415976</v>
      </c>
    </row>
    <row r="17" spans="1:11" x14ac:dyDescent="0.3">
      <c r="A17">
        <v>69</v>
      </c>
      <c r="B17">
        <v>1087</v>
      </c>
      <c r="C17" t="s">
        <v>1224</v>
      </c>
      <c r="D17" t="s">
        <v>1204</v>
      </c>
      <c r="E17" t="s">
        <v>1205</v>
      </c>
      <c r="F17">
        <v>367</v>
      </c>
      <c r="G17">
        <v>740</v>
      </c>
      <c r="H17" t="s">
        <v>471</v>
      </c>
      <c r="I17" t="s">
        <v>904</v>
      </c>
      <c r="J17" t="s">
        <v>1628</v>
      </c>
      <c r="K17">
        <v>0.49594594594594593</v>
      </c>
    </row>
    <row r="18" spans="1:11" x14ac:dyDescent="0.3">
      <c r="A18">
        <v>73</v>
      </c>
      <c r="B18">
        <v>4252</v>
      </c>
      <c r="C18" t="s">
        <v>1210</v>
      </c>
      <c r="D18" t="s">
        <v>1204</v>
      </c>
      <c r="E18" t="s">
        <v>1200</v>
      </c>
      <c r="F18">
        <v>315</v>
      </c>
      <c r="G18">
        <v>937</v>
      </c>
      <c r="H18" t="s">
        <v>21</v>
      </c>
      <c r="I18" t="s">
        <v>1236</v>
      </c>
      <c r="J18" t="s">
        <v>1628</v>
      </c>
      <c r="K18">
        <v>0.33617929562433296</v>
      </c>
    </row>
    <row r="19" spans="1:11" x14ac:dyDescent="0.3">
      <c r="A19">
        <v>75</v>
      </c>
      <c r="B19">
        <v>5489</v>
      </c>
      <c r="C19" t="s">
        <v>1213</v>
      </c>
      <c r="D19" t="s">
        <v>1204</v>
      </c>
      <c r="E19" t="s">
        <v>1205</v>
      </c>
      <c r="F19">
        <v>869</v>
      </c>
      <c r="G19">
        <v>1317</v>
      </c>
      <c r="H19" t="s">
        <v>1237</v>
      </c>
      <c r="I19" t="s">
        <v>1238</v>
      </c>
      <c r="J19" t="s">
        <v>1627</v>
      </c>
      <c r="K19">
        <v>0.65983295368261197</v>
      </c>
    </row>
    <row r="20" spans="1:11" x14ac:dyDescent="0.3">
      <c r="A20">
        <v>82</v>
      </c>
      <c r="B20">
        <v>3132</v>
      </c>
      <c r="C20" t="s">
        <v>1239</v>
      </c>
      <c r="D20" t="s">
        <v>1199</v>
      </c>
      <c r="E20" t="s">
        <v>1200</v>
      </c>
      <c r="F20">
        <v>121</v>
      </c>
      <c r="G20">
        <v>557</v>
      </c>
      <c r="H20" t="s">
        <v>1240</v>
      </c>
      <c r="I20" t="s">
        <v>1241</v>
      </c>
      <c r="J20" t="s">
        <v>1628</v>
      </c>
      <c r="K20">
        <v>0.21723518850987433</v>
      </c>
    </row>
    <row r="21" spans="1:11" x14ac:dyDescent="0.3">
      <c r="A21">
        <v>95</v>
      </c>
      <c r="B21">
        <v>6546</v>
      </c>
      <c r="C21" t="s">
        <v>1242</v>
      </c>
      <c r="D21" t="s">
        <v>1204</v>
      </c>
      <c r="E21" t="s">
        <v>1205</v>
      </c>
      <c r="F21">
        <v>660</v>
      </c>
      <c r="G21">
        <v>1208</v>
      </c>
      <c r="H21" t="s">
        <v>1243</v>
      </c>
      <c r="I21" t="s">
        <v>1244</v>
      </c>
      <c r="J21" t="s">
        <v>1627</v>
      </c>
      <c r="K21">
        <v>0.54635761589403975</v>
      </c>
    </row>
    <row r="22" spans="1:11" x14ac:dyDescent="0.3">
      <c r="A22">
        <v>97</v>
      </c>
      <c r="B22">
        <v>9423</v>
      </c>
      <c r="C22" t="s">
        <v>1203</v>
      </c>
      <c r="D22" t="s">
        <v>1204</v>
      </c>
      <c r="E22" t="s">
        <v>1200</v>
      </c>
      <c r="F22">
        <v>603</v>
      </c>
      <c r="G22">
        <v>1167</v>
      </c>
      <c r="H22" t="s">
        <v>1245</v>
      </c>
      <c r="I22" t="s">
        <v>1246</v>
      </c>
      <c r="J22" t="s">
        <v>1627</v>
      </c>
      <c r="K22">
        <v>0.51670951156812339</v>
      </c>
    </row>
    <row r="23" spans="1:11" x14ac:dyDescent="0.3">
      <c r="A23">
        <v>105</v>
      </c>
      <c r="B23">
        <v>8808</v>
      </c>
      <c r="C23" t="s">
        <v>1217</v>
      </c>
      <c r="D23" t="s">
        <v>1204</v>
      </c>
      <c r="E23" t="s">
        <v>1205</v>
      </c>
      <c r="F23">
        <v>949</v>
      </c>
      <c r="G23">
        <v>1419</v>
      </c>
      <c r="H23" t="s">
        <v>1247</v>
      </c>
      <c r="I23" t="s">
        <v>1248</v>
      </c>
      <c r="J23" t="s">
        <v>1627</v>
      </c>
      <c r="K23">
        <v>0.66878083157152923</v>
      </c>
    </row>
    <row r="24" spans="1:11" x14ac:dyDescent="0.3">
      <c r="A24">
        <v>109</v>
      </c>
      <c r="B24">
        <v>6787</v>
      </c>
      <c r="C24" t="s">
        <v>1239</v>
      </c>
      <c r="D24" t="s">
        <v>1204</v>
      </c>
      <c r="E24" t="s">
        <v>1200</v>
      </c>
      <c r="F24">
        <v>715</v>
      </c>
      <c r="G24">
        <v>1185</v>
      </c>
      <c r="H24" t="s">
        <v>471</v>
      </c>
      <c r="I24" t="s">
        <v>1249</v>
      </c>
      <c r="J24" t="s">
        <v>1627</v>
      </c>
      <c r="K24">
        <v>0.6033755274261603</v>
      </c>
    </row>
    <row r="25" spans="1:11" x14ac:dyDescent="0.3">
      <c r="A25">
        <v>127</v>
      </c>
      <c r="B25">
        <v>9645</v>
      </c>
      <c r="C25" t="s">
        <v>1239</v>
      </c>
      <c r="D25" t="s">
        <v>1199</v>
      </c>
      <c r="E25" t="s">
        <v>1200</v>
      </c>
      <c r="F25">
        <v>916</v>
      </c>
      <c r="G25">
        <v>1143</v>
      </c>
      <c r="H25" t="s">
        <v>1250</v>
      </c>
      <c r="I25" t="s">
        <v>1251</v>
      </c>
      <c r="J25" t="s">
        <v>1627</v>
      </c>
      <c r="K25">
        <v>0.80139982502187224</v>
      </c>
    </row>
    <row r="26" spans="1:11" x14ac:dyDescent="0.3">
      <c r="A26">
        <v>128</v>
      </c>
      <c r="B26">
        <v>8786</v>
      </c>
      <c r="C26" t="s">
        <v>1198</v>
      </c>
      <c r="D26" t="s">
        <v>1199</v>
      </c>
      <c r="E26" t="s">
        <v>1200</v>
      </c>
      <c r="F26">
        <v>718</v>
      </c>
      <c r="G26">
        <v>1486</v>
      </c>
      <c r="H26" t="s">
        <v>159</v>
      </c>
      <c r="I26" t="s">
        <v>1252</v>
      </c>
      <c r="J26" t="s">
        <v>1627</v>
      </c>
      <c r="K26">
        <v>0.48317631224764468</v>
      </c>
    </row>
    <row r="27" spans="1:11" x14ac:dyDescent="0.3">
      <c r="A27">
        <v>129</v>
      </c>
      <c r="B27">
        <v>7633</v>
      </c>
      <c r="C27" t="s">
        <v>1253</v>
      </c>
      <c r="D27" t="s">
        <v>1204</v>
      </c>
      <c r="E27" t="s">
        <v>1205</v>
      </c>
      <c r="F27">
        <v>379</v>
      </c>
      <c r="G27">
        <v>590</v>
      </c>
      <c r="H27" t="s">
        <v>1254</v>
      </c>
      <c r="I27" t="s">
        <v>1255</v>
      </c>
      <c r="J27" t="s">
        <v>1628</v>
      </c>
      <c r="K27">
        <v>0.64237288135593218</v>
      </c>
    </row>
    <row r="28" spans="1:11" x14ac:dyDescent="0.3">
      <c r="A28">
        <v>135</v>
      </c>
      <c r="B28">
        <v>8894</v>
      </c>
      <c r="C28" t="s">
        <v>1203</v>
      </c>
      <c r="D28" t="s">
        <v>1204</v>
      </c>
      <c r="E28" t="s">
        <v>1200</v>
      </c>
      <c r="F28">
        <v>901</v>
      </c>
      <c r="G28">
        <v>1393</v>
      </c>
      <c r="H28" t="s">
        <v>1256</v>
      </c>
      <c r="I28" t="s">
        <v>1257</v>
      </c>
      <c r="J28" t="s">
        <v>1627</v>
      </c>
      <c r="K28">
        <v>0.64680545585068194</v>
      </c>
    </row>
    <row r="29" spans="1:11" x14ac:dyDescent="0.3">
      <c r="A29">
        <v>138</v>
      </c>
      <c r="B29">
        <v>3089</v>
      </c>
      <c r="C29" t="s">
        <v>1210</v>
      </c>
      <c r="D29" t="s">
        <v>1204</v>
      </c>
      <c r="E29" t="s">
        <v>1205</v>
      </c>
      <c r="F29">
        <v>382</v>
      </c>
      <c r="G29">
        <v>714</v>
      </c>
      <c r="H29" t="s">
        <v>1258</v>
      </c>
      <c r="I29" t="s">
        <v>39</v>
      </c>
      <c r="J29" t="s">
        <v>1628</v>
      </c>
      <c r="K29">
        <v>0.53501400560224088</v>
      </c>
    </row>
    <row r="30" spans="1:11" x14ac:dyDescent="0.3">
      <c r="A30">
        <v>140</v>
      </c>
      <c r="B30">
        <v>308</v>
      </c>
      <c r="C30" t="s">
        <v>1239</v>
      </c>
      <c r="D30" t="s">
        <v>1199</v>
      </c>
      <c r="E30" t="s">
        <v>1205</v>
      </c>
      <c r="F30">
        <v>226</v>
      </c>
      <c r="G30">
        <v>970</v>
      </c>
      <c r="H30" t="s">
        <v>1259</v>
      </c>
      <c r="I30" t="s">
        <v>1260</v>
      </c>
      <c r="J30" t="s">
        <v>1628</v>
      </c>
      <c r="K30">
        <v>0.23298969072164949</v>
      </c>
    </row>
    <row r="31" spans="1:11" x14ac:dyDescent="0.3">
      <c r="A31">
        <v>142</v>
      </c>
      <c r="B31">
        <v>3095</v>
      </c>
      <c r="C31" t="s">
        <v>1198</v>
      </c>
      <c r="D31" t="s">
        <v>1204</v>
      </c>
      <c r="E31" t="s">
        <v>1200</v>
      </c>
      <c r="F31">
        <v>550</v>
      </c>
      <c r="G31">
        <v>1171</v>
      </c>
      <c r="H31" t="s">
        <v>1261</v>
      </c>
      <c r="I31" t="s">
        <v>1262</v>
      </c>
      <c r="J31" t="s">
        <v>1627</v>
      </c>
      <c r="K31">
        <v>0.46968403074295473</v>
      </c>
    </row>
    <row r="32" spans="1:11" x14ac:dyDescent="0.3">
      <c r="A32">
        <v>147</v>
      </c>
      <c r="B32">
        <v>207</v>
      </c>
      <c r="C32" t="s">
        <v>1217</v>
      </c>
      <c r="D32" t="s">
        <v>1204</v>
      </c>
      <c r="E32" t="s">
        <v>1200</v>
      </c>
      <c r="F32">
        <v>369</v>
      </c>
      <c r="G32">
        <v>646</v>
      </c>
      <c r="H32" t="s">
        <v>439</v>
      </c>
      <c r="I32" t="s">
        <v>1263</v>
      </c>
      <c r="J32" t="s">
        <v>1628</v>
      </c>
      <c r="K32">
        <v>0.57120743034055732</v>
      </c>
    </row>
    <row r="33" spans="1:11" x14ac:dyDescent="0.3">
      <c r="A33">
        <v>155</v>
      </c>
      <c r="B33">
        <v>1897</v>
      </c>
      <c r="C33" t="s">
        <v>1227</v>
      </c>
      <c r="D33" t="s">
        <v>1204</v>
      </c>
      <c r="E33" t="s">
        <v>1200</v>
      </c>
      <c r="F33">
        <v>52</v>
      </c>
      <c r="G33">
        <v>293</v>
      </c>
      <c r="H33" t="s">
        <v>21</v>
      </c>
      <c r="I33" t="s">
        <v>1264</v>
      </c>
      <c r="J33" t="s">
        <v>1628</v>
      </c>
      <c r="K33">
        <v>0.17747440273037543</v>
      </c>
    </row>
    <row r="34" spans="1:11" x14ac:dyDescent="0.3">
      <c r="A34">
        <v>158</v>
      </c>
      <c r="B34">
        <v>2220</v>
      </c>
      <c r="C34" t="s">
        <v>1224</v>
      </c>
      <c r="D34" t="s">
        <v>1204</v>
      </c>
      <c r="E34" t="s">
        <v>1200</v>
      </c>
      <c r="F34">
        <v>479</v>
      </c>
      <c r="G34">
        <v>861</v>
      </c>
      <c r="H34" t="s">
        <v>21</v>
      </c>
      <c r="I34" t="s">
        <v>1265</v>
      </c>
      <c r="J34" t="s">
        <v>1628</v>
      </c>
      <c r="K34">
        <v>0.55632984901277582</v>
      </c>
    </row>
    <row r="35" spans="1:11" x14ac:dyDescent="0.3">
      <c r="A35">
        <v>162</v>
      </c>
      <c r="B35">
        <v>6717</v>
      </c>
      <c r="C35" t="s">
        <v>1198</v>
      </c>
      <c r="D35" t="s">
        <v>1204</v>
      </c>
      <c r="E35" t="s">
        <v>1200</v>
      </c>
      <c r="F35">
        <v>209</v>
      </c>
      <c r="G35">
        <v>665</v>
      </c>
      <c r="H35" t="s">
        <v>1266</v>
      </c>
      <c r="I35" t="s">
        <v>1267</v>
      </c>
      <c r="J35" t="s">
        <v>1628</v>
      </c>
      <c r="K35">
        <v>0.31428571428571428</v>
      </c>
    </row>
    <row r="36" spans="1:11" x14ac:dyDescent="0.3">
      <c r="A36">
        <v>164</v>
      </c>
      <c r="B36">
        <v>2332</v>
      </c>
      <c r="C36" t="s">
        <v>1227</v>
      </c>
      <c r="D36" t="s">
        <v>1199</v>
      </c>
      <c r="E36" t="s">
        <v>1200</v>
      </c>
      <c r="F36">
        <v>457</v>
      </c>
      <c r="G36">
        <v>855</v>
      </c>
      <c r="H36" t="s">
        <v>1268</v>
      </c>
      <c r="I36" t="s">
        <v>1269</v>
      </c>
      <c r="J36" t="s">
        <v>1628</v>
      </c>
      <c r="K36">
        <v>0.53450292397660815</v>
      </c>
    </row>
    <row r="37" spans="1:11" x14ac:dyDescent="0.3">
      <c r="A37">
        <v>165</v>
      </c>
      <c r="B37">
        <v>5543</v>
      </c>
      <c r="C37" t="s">
        <v>1217</v>
      </c>
      <c r="D37" t="s">
        <v>1204</v>
      </c>
      <c r="E37" t="s">
        <v>1205</v>
      </c>
      <c r="F37">
        <v>347</v>
      </c>
      <c r="G37">
        <v>786</v>
      </c>
      <c r="H37" t="s">
        <v>1246</v>
      </c>
      <c r="I37" t="s">
        <v>842</v>
      </c>
      <c r="J37" t="s">
        <v>1628</v>
      </c>
      <c r="K37">
        <v>0.44147582697201015</v>
      </c>
    </row>
    <row r="38" spans="1:11" x14ac:dyDescent="0.3">
      <c r="A38">
        <v>168</v>
      </c>
      <c r="B38">
        <v>9934</v>
      </c>
      <c r="C38" t="s">
        <v>1198</v>
      </c>
      <c r="D38" t="s">
        <v>1204</v>
      </c>
      <c r="E38" t="s">
        <v>1205</v>
      </c>
      <c r="F38">
        <v>26</v>
      </c>
      <c r="G38">
        <v>47</v>
      </c>
      <c r="H38" t="s">
        <v>1270</v>
      </c>
      <c r="I38" t="s">
        <v>1271</v>
      </c>
      <c r="J38" t="s">
        <v>1628</v>
      </c>
      <c r="K38">
        <v>0.55319148936170215</v>
      </c>
    </row>
    <row r="39" spans="1:11" x14ac:dyDescent="0.3">
      <c r="A39">
        <v>169</v>
      </c>
      <c r="B39">
        <v>8933</v>
      </c>
      <c r="C39" t="s">
        <v>1242</v>
      </c>
      <c r="D39" t="s">
        <v>1199</v>
      </c>
      <c r="E39" t="s">
        <v>1200</v>
      </c>
      <c r="F39">
        <v>576</v>
      </c>
      <c r="G39">
        <v>1077</v>
      </c>
      <c r="H39" t="s">
        <v>1272</v>
      </c>
      <c r="I39" t="s">
        <v>1273</v>
      </c>
      <c r="J39" t="s">
        <v>1627</v>
      </c>
      <c r="K39">
        <v>0.5348189415041783</v>
      </c>
    </row>
    <row r="40" spans="1:11" x14ac:dyDescent="0.3">
      <c r="A40">
        <v>172</v>
      </c>
      <c r="B40">
        <v>3140</v>
      </c>
      <c r="C40" t="s">
        <v>1253</v>
      </c>
      <c r="D40" t="s">
        <v>1199</v>
      </c>
      <c r="E40" t="s">
        <v>1200</v>
      </c>
      <c r="F40">
        <v>726</v>
      </c>
      <c r="G40">
        <v>1381</v>
      </c>
      <c r="H40" t="s">
        <v>1274</v>
      </c>
      <c r="I40" t="s">
        <v>1275</v>
      </c>
      <c r="J40" t="s">
        <v>1627</v>
      </c>
      <c r="K40">
        <v>0.52570601013758145</v>
      </c>
    </row>
    <row r="41" spans="1:11" x14ac:dyDescent="0.3">
      <c r="A41">
        <v>178</v>
      </c>
      <c r="B41">
        <v>2593</v>
      </c>
      <c r="C41" t="s">
        <v>1203</v>
      </c>
      <c r="D41" t="s">
        <v>1199</v>
      </c>
      <c r="E41" t="s">
        <v>1200</v>
      </c>
      <c r="F41">
        <v>745</v>
      </c>
      <c r="G41">
        <v>1383</v>
      </c>
      <c r="H41" t="s">
        <v>1276</v>
      </c>
      <c r="I41" t="s">
        <v>1277</v>
      </c>
      <c r="J41" t="s">
        <v>1627</v>
      </c>
      <c r="K41">
        <v>0.53868402024584239</v>
      </c>
    </row>
    <row r="42" spans="1:11" x14ac:dyDescent="0.3">
      <c r="A42">
        <v>180</v>
      </c>
      <c r="B42">
        <v>519</v>
      </c>
      <c r="C42" t="s">
        <v>1239</v>
      </c>
      <c r="D42" t="s">
        <v>1204</v>
      </c>
      <c r="E42" t="s">
        <v>1205</v>
      </c>
      <c r="F42">
        <v>588</v>
      </c>
      <c r="G42">
        <v>1182</v>
      </c>
      <c r="H42" t="s">
        <v>502</v>
      </c>
      <c r="I42" t="s">
        <v>1278</v>
      </c>
      <c r="J42" t="s">
        <v>1627</v>
      </c>
      <c r="K42">
        <v>0.49746192893401014</v>
      </c>
    </row>
    <row r="43" spans="1:11" x14ac:dyDescent="0.3">
      <c r="A43">
        <v>191</v>
      </c>
      <c r="B43">
        <v>6798</v>
      </c>
      <c r="C43" t="s">
        <v>1210</v>
      </c>
      <c r="D43" t="s">
        <v>1199</v>
      </c>
      <c r="E43" t="s">
        <v>1200</v>
      </c>
      <c r="F43">
        <v>997</v>
      </c>
      <c r="G43">
        <v>1382</v>
      </c>
      <c r="H43" t="s">
        <v>1279</v>
      </c>
      <c r="I43" t="s">
        <v>1280</v>
      </c>
      <c r="J43" t="s">
        <v>1627</v>
      </c>
      <c r="K43">
        <v>0.72141823444283648</v>
      </c>
    </row>
    <row r="44" spans="1:11" x14ac:dyDescent="0.3">
      <c r="A44">
        <v>197</v>
      </c>
      <c r="B44">
        <v>4142</v>
      </c>
      <c r="C44" t="s">
        <v>1253</v>
      </c>
      <c r="D44" t="s">
        <v>1204</v>
      </c>
      <c r="E44" t="s">
        <v>1200</v>
      </c>
      <c r="F44">
        <v>98</v>
      </c>
      <c r="G44">
        <v>360</v>
      </c>
      <c r="H44" t="s">
        <v>1281</v>
      </c>
      <c r="I44" t="s">
        <v>1282</v>
      </c>
      <c r="J44" t="s">
        <v>1628</v>
      </c>
      <c r="K44">
        <v>0.2722222222222222</v>
      </c>
    </row>
    <row r="45" spans="1:11" x14ac:dyDescent="0.3">
      <c r="A45">
        <v>199</v>
      </c>
      <c r="B45">
        <v>2620</v>
      </c>
      <c r="C45" t="s">
        <v>1242</v>
      </c>
      <c r="D45" t="s">
        <v>1204</v>
      </c>
      <c r="E45" t="s">
        <v>1205</v>
      </c>
      <c r="F45">
        <v>829</v>
      </c>
      <c r="G45">
        <v>1145</v>
      </c>
      <c r="H45" t="s">
        <v>1283</v>
      </c>
      <c r="I45" t="s">
        <v>1284</v>
      </c>
      <c r="J45" t="s">
        <v>1627</v>
      </c>
      <c r="K45">
        <v>0.72401746724890825</v>
      </c>
    </row>
    <row r="46" spans="1:11" x14ac:dyDescent="0.3">
      <c r="A46">
        <v>201</v>
      </c>
      <c r="B46">
        <v>8703</v>
      </c>
      <c r="C46" t="s">
        <v>1210</v>
      </c>
      <c r="D46" t="s">
        <v>1204</v>
      </c>
      <c r="E46" t="s">
        <v>1205</v>
      </c>
      <c r="F46">
        <v>482</v>
      </c>
      <c r="G46">
        <v>850</v>
      </c>
      <c r="H46" t="s">
        <v>1285</v>
      </c>
      <c r="I46" t="s">
        <v>1286</v>
      </c>
      <c r="J46" t="s">
        <v>1628</v>
      </c>
      <c r="K46">
        <v>0.56705882352941173</v>
      </c>
    </row>
    <row r="47" spans="1:11" x14ac:dyDescent="0.3">
      <c r="A47">
        <v>202</v>
      </c>
      <c r="B47">
        <v>9807</v>
      </c>
      <c r="C47" t="s">
        <v>1210</v>
      </c>
      <c r="D47" t="s">
        <v>1199</v>
      </c>
      <c r="E47" t="s">
        <v>1200</v>
      </c>
      <c r="F47">
        <v>871</v>
      </c>
      <c r="G47">
        <v>1274</v>
      </c>
      <c r="H47" t="s">
        <v>1287</v>
      </c>
      <c r="I47" t="s">
        <v>1264</v>
      </c>
      <c r="J47" t="s">
        <v>1627</v>
      </c>
      <c r="K47">
        <v>0.68367346938775508</v>
      </c>
    </row>
    <row r="48" spans="1:11" x14ac:dyDescent="0.3">
      <c r="A48">
        <v>206</v>
      </c>
      <c r="B48">
        <v>5894</v>
      </c>
      <c r="C48" t="s">
        <v>1239</v>
      </c>
      <c r="D48" t="s">
        <v>1199</v>
      </c>
      <c r="E48" t="s">
        <v>1200</v>
      </c>
      <c r="F48">
        <v>854</v>
      </c>
      <c r="G48">
        <v>1251</v>
      </c>
      <c r="H48" t="s">
        <v>1288</v>
      </c>
      <c r="I48" t="s">
        <v>244</v>
      </c>
      <c r="J48" t="s">
        <v>1627</v>
      </c>
      <c r="K48">
        <v>0.68265387689848123</v>
      </c>
    </row>
    <row r="49" spans="1:11" x14ac:dyDescent="0.3">
      <c r="A49">
        <v>210</v>
      </c>
      <c r="B49">
        <v>4732</v>
      </c>
      <c r="C49" t="s">
        <v>1210</v>
      </c>
      <c r="D49" t="s">
        <v>1199</v>
      </c>
      <c r="E49" t="s">
        <v>1200</v>
      </c>
      <c r="F49">
        <v>591</v>
      </c>
      <c r="G49">
        <v>1433</v>
      </c>
      <c r="H49" t="s">
        <v>1289</v>
      </c>
      <c r="I49" t="s">
        <v>427</v>
      </c>
      <c r="J49" t="s">
        <v>1627</v>
      </c>
      <c r="K49">
        <v>0.41242149337055128</v>
      </c>
    </row>
    <row r="50" spans="1:11" x14ac:dyDescent="0.3">
      <c r="A50">
        <v>211</v>
      </c>
      <c r="B50">
        <v>6225</v>
      </c>
      <c r="C50" t="s">
        <v>1242</v>
      </c>
      <c r="D50" t="s">
        <v>1204</v>
      </c>
      <c r="E50" t="s">
        <v>1200</v>
      </c>
      <c r="F50">
        <v>912</v>
      </c>
      <c r="G50">
        <v>1220</v>
      </c>
      <c r="H50" t="s">
        <v>1290</v>
      </c>
      <c r="I50" t="s">
        <v>1291</v>
      </c>
      <c r="J50" t="s">
        <v>1627</v>
      </c>
      <c r="K50">
        <v>0.74754098360655741</v>
      </c>
    </row>
    <row r="51" spans="1:11" x14ac:dyDescent="0.3">
      <c r="A51">
        <v>214</v>
      </c>
      <c r="B51">
        <v>4060</v>
      </c>
      <c r="C51" t="s">
        <v>1253</v>
      </c>
      <c r="D51" t="s">
        <v>1199</v>
      </c>
      <c r="E51" t="s">
        <v>1205</v>
      </c>
      <c r="F51">
        <v>442</v>
      </c>
      <c r="G51">
        <v>713</v>
      </c>
      <c r="H51" t="s">
        <v>1292</v>
      </c>
      <c r="I51" t="s">
        <v>1293</v>
      </c>
      <c r="J51" t="s">
        <v>1628</v>
      </c>
      <c r="K51">
        <v>0.61991584852734927</v>
      </c>
    </row>
    <row r="52" spans="1:11" x14ac:dyDescent="0.3">
      <c r="A52">
        <v>215</v>
      </c>
      <c r="B52">
        <v>7773</v>
      </c>
      <c r="C52" t="s">
        <v>1242</v>
      </c>
      <c r="D52" t="s">
        <v>1204</v>
      </c>
      <c r="E52" t="s">
        <v>1200</v>
      </c>
      <c r="F52">
        <v>812</v>
      </c>
      <c r="G52">
        <v>1161</v>
      </c>
      <c r="H52" t="s">
        <v>1294</v>
      </c>
      <c r="I52" t="s">
        <v>1295</v>
      </c>
      <c r="J52" t="s">
        <v>1627</v>
      </c>
      <c r="K52">
        <v>0.69939707149009478</v>
      </c>
    </row>
    <row r="53" spans="1:11" x14ac:dyDescent="0.3">
      <c r="A53">
        <v>227</v>
      </c>
      <c r="B53">
        <v>4527</v>
      </c>
      <c r="C53" t="s">
        <v>1217</v>
      </c>
      <c r="D53" t="s">
        <v>1199</v>
      </c>
      <c r="E53" t="s">
        <v>1205</v>
      </c>
      <c r="F53">
        <v>477</v>
      </c>
      <c r="G53">
        <v>564</v>
      </c>
      <c r="H53" t="s">
        <v>1296</v>
      </c>
      <c r="I53" t="s">
        <v>1297</v>
      </c>
      <c r="J53" t="s">
        <v>1628</v>
      </c>
      <c r="K53">
        <v>0.8457446808510638</v>
      </c>
    </row>
    <row r="54" spans="1:11" x14ac:dyDescent="0.3">
      <c r="A54">
        <v>228</v>
      </c>
      <c r="B54">
        <v>1164</v>
      </c>
      <c r="C54" t="s">
        <v>1242</v>
      </c>
      <c r="D54" t="s">
        <v>1204</v>
      </c>
      <c r="E54" t="s">
        <v>1205</v>
      </c>
      <c r="F54">
        <v>269</v>
      </c>
      <c r="G54">
        <v>902</v>
      </c>
      <c r="H54" t="s">
        <v>21</v>
      </c>
      <c r="I54" t="s">
        <v>1298</v>
      </c>
      <c r="J54" t="s">
        <v>1628</v>
      </c>
      <c r="K54">
        <v>0.29822616407982261</v>
      </c>
    </row>
    <row r="55" spans="1:11" x14ac:dyDescent="0.3">
      <c r="A55">
        <v>242</v>
      </c>
      <c r="B55">
        <v>4852</v>
      </c>
      <c r="C55" t="s">
        <v>1203</v>
      </c>
      <c r="D55" t="s">
        <v>1204</v>
      </c>
      <c r="E55" t="s">
        <v>1205</v>
      </c>
      <c r="F55">
        <v>959</v>
      </c>
      <c r="G55">
        <v>1253</v>
      </c>
      <c r="H55" t="s">
        <v>1299</v>
      </c>
      <c r="I55" t="s">
        <v>1300</v>
      </c>
      <c r="J55" t="s">
        <v>1627</v>
      </c>
      <c r="K55">
        <v>0.76536312849162014</v>
      </c>
    </row>
    <row r="56" spans="1:11" x14ac:dyDescent="0.3">
      <c r="A56">
        <v>246</v>
      </c>
      <c r="B56">
        <v>3622</v>
      </c>
      <c r="C56" t="s">
        <v>1301</v>
      </c>
      <c r="D56" t="s">
        <v>1199</v>
      </c>
      <c r="E56" t="s">
        <v>1200</v>
      </c>
      <c r="F56">
        <v>379</v>
      </c>
      <c r="G56">
        <v>963</v>
      </c>
      <c r="H56" t="s">
        <v>1302</v>
      </c>
      <c r="I56" t="s">
        <v>1303</v>
      </c>
      <c r="J56" t="s">
        <v>1628</v>
      </c>
      <c r="K56">
        <v>0.39356178608515058</v>
      </c>
    </row>
    <row r="57" spans="1:11" x14ac:dyDescent="0.3">
      <c r="A57">
        <v>250</v>
      </c>
      <c r="B57">
        <v>1215</v>
      </c>
      <c r="C57" t="s">
        <v>1203</v>
      </c>
      <c r="D57" t="s">
        <v>1199</v>
      </c>
      <c r="E57" t="s">
        <v>1200</v>
      </c>
      <c r="F57">
        <v>773</v>
      </c>
      <c r="G57">
        <v>1225</v>
      </c>
      <c r="H57" t="s">
        <v>912</v>
      </c>
      <c r="I57" t="s">
        <v>745</v>
      </c>
      <c r="J57" t="s">
        <v>1627</v>
      </c>
      <c r="K57">
        <v>0.63102040816326532</v>
      </c>
    </row>
    <row r="58" spans="1:11" x14ac:dyDescent="0.3">
      <c r="A58">
        <v>251</v>
      </c>
      <c r="B58">
        <v>2183</v>
      </c>
      <c r="C58" t="s">
        <v>1253</v>
      </c>
      <c r="D58" t="s">
        <v>1199</v>
      </c>
      <c r="E58" t="s">
        <v>1205</v>
      </c>
      <c r="F58">
        <v>422</v>
      </c>
      <c r="G58">
        <v>651</v>
      </c>
      <c r="H58" t="s">
        <v>1304</v>
      </c>
      <c r="I58" t="s">
        <v>1305</v>
      </c>
      <c r="J58" t="s">
        <v>1628</v>
      </c>
      <c r="K58">
        <v>0.64823348694316441</v>
      </c>
    </row>
    <row r="59" spans="1:11" x14ac:dyDescent="0.3">
      <c r="A59">
        <v>261</v>
      </c>
      <c r="B59">
        <v>2216</v>
      </c>
      <c r="C59" t="s">
        <v>1239</v>
      </c>
      <c r="D59" t="s">
        <v>1204</v>
      </c>
      <c r="E59" t="s">
        <v>1200</v>
      </c>
      <c r="F59">
        <v>994</v>
      </c>
      <c r="G59">
        <v>1020</v>
      </c>
      <c r="H59" t="s">
        <v>1306</v>
      </c>
      <c r="I59" t="s">
        <v>1307</v>
      </c>
      <c r="J59" t="s">
        <v>1627</v>
      </c>
      <c r="K59">
        <v>0.97450980392156861</v>
      </c>
    </row>
    <row r="60" spans="1:11" x14ac:dyDescent="0.3">
      <c r="A60">
        <v>279</v>
      </c>
      <c r="B60">
        <v>3172</v>
      </c>
      <c r="C60" t="s">
        <v>1203</v>
      </c>
      <c r="D60" t="s">
        <v>1199</v>
      </c>
      <c r="E60" t="s">
        <v>1205</v>
      </c>
      <c r="F60">
        <v>84</v>
      </c>
      <c r="G60">
        <v>464</v>
      </c>
      <c r="H60" t="s">
        <v>712</v>
      </c>
      <c r="I60" t="s">
        <v>950</v>
      </c>
      <c r="J60" t="s">
        <v>1628</v>
      </c>
      <c r="K60">
        <v>0.18103448275862069</v>
      </c>
    </row>
    <row r="61" spans="1:11" x14ac:dyDescent="0.3">
      <c r="A61">
        <v>284</v>
      </c>
      <c r="B61">
        <v>249</v>
      </c>
      <c r="C61" t="s">
        <v>1227</v>
      </c>
      <c r="D61" t="s">
        <v>1199</v>
      </c>
      <c r="E61" t="s">
        <v>1200</v>
      </c>
      <c r="F61">
        <v>145</v>
      </c>
      <c r="G61">
        <v>814</v>
      </c>
      <c r="H61" t="s">
        <v>1308</v>
      </c>
      <c r="I61" t="s">
        <v>21</v>
      </c>
      <c r="J61" t="s">
        <v>1628</v>
      </c>
      <c r="K61">
        <v>0.17813267813267813</v>
      </c>
    </row>
    <row r="62" spans="1:11" x14ac:dyDescent="0.3">
      <c r="A62">
        <v>286</v>
      </c>
      <c r="B62">
        <v>5387</v>
      </c>
      <c r="C62" t="s">
        <v>1242</v>
      </c>
      <c r="D62" t="s">
        <v>1204</v>
      </c>
      <c r="E62" t="s">
        <v>1205</v>
      </c>
      <c r="F62">
        <v>193</v>
      </c>
      <c r="G62">
        <v>817</v>
      </c>
      <c r="H62" t="s">
        <v>1309</v>
      </c>
      <c r="I62" t="s">
        <v>1310</v>
      </c>
      <c r="J62" t="s">
        <v>1628</v>
      </c>
      <c r="K62">
        <v>0.23623011015911874</v>
      </c>
    </row>
    <row r="63" spans="1:11" x14ac:dyDescent="0.3">
      <c r="A63">
        <v>298</v>
      </c>
      <c r="B63">
        <v>7764</v>
      </c>
      <c r="C63" t="s">
        <v>1227</v>
      </c>
      <c r="D63" t="s">
        <v>1199</v>
      </c>
      <c r="E63" t="s">
        <v>1205</v>
      </c>
      <c r="F63">
        <v>717</v>
      </c>
      <c r="G63">
        <v>1297</v>
      </c>
      <c r="H63" t="s">
        <v>1311</v>
      </c>
      <c r="I63" t="s">
        <v>1261</v>
      </c>
      <c r="J63" t="s">
        <v>1627</v>
      </c>
      <c r="K63">
        <v>0.5528141865844256</v>
      </c>
    </row>
    <row r="64" spans="1:11" x14ac:dyDescent="0.3">
      <c r="A64">
        <v>304</v>
      </c>
      <c r="B64">
        <v>5958</v>
      </c>
      <c r="C64" t="s">
        <v>1253</v>
      </c>
      <c r="D64" t="s">
        <v>1204</v>
      </c>
      <c r="E64" t="s">
        <v>1205</v>
      </c>
      <c r="F64">
        <v>540</v>
      </c>
      <c r="G64">
        <v>1172</v>
      </c>
      <c r="H64" t="s">
        <v>1312</v>
      </c>
      <c r="I64" t="s">
        <v>1313</v>
      </c>
      <c r="J64" t="s">
        <v>1627</v>
      </c>
      <c r="K64">
        <v>0.46075085324232085</v>
      </c>
    </row>
    <row r="65" spans="1:11" x14ac:dyDescent="0.3">
      <c r="A65">
        <v>305</v>
      </c>
      <c r="B65">
        <v>1748</v>
      </c>
      <c r="C65" t="s">
        <v>1301</v>
      </c>
      <c r="D65" t="s">
        <v>1204</v>
      </c>
      <c r="E65" t="s">
        <v>1200</v>
      </c>
      <c r="F65">
        <v>954</v>
      </c>
      <c r="G65">
        <v>1473</v>
      </c>
      <c r="H65" t="s">
        <v>1314</v>
      </c>
      <c r="I65" t="s">
        <v>1315</v>
      </c>
      <c r="J65" t="s">
        <v>1627</v>
      </c>
      <c r="K65">
        <v>0.64765784114052949</v>
      </c>
    </row>
    <row r="66" spans="1:11" x14ac:dyDescent="0.3">
      <c r="A66">
        <v>306</v>
      </c>
      <c r="B66">
        <v>1201</v>
      </c>
      <c r="C66" t="s">
        <v>1227</v>
      </c>
      <c r="D66" t="s">
        <v>1204</v>
      </c>
      <c r="E66" t="s">
        <v>1205</v>
      </c>
      <c r="F66">
        <v>654</v>
      </c>
      <c r="G66">
        <v>1150</v>
      </c>
      <c r="H66" t="s">
        <v>295</v>
      </c>
      <c r="I66" t="s">
        <v>1316</v>
      </c>
      <c r="J66" t="s">
        <v>1627</v>
      </c>
      <c r="K66">
        <v>0.56869565217391305</v>
      </c>
    </row>
    <row r="67" spans="1:11" x14ac:dyDescent="0.3">
      <c r="A67">
        <v>308</v>
      </c>
      <c r="B67">
        <v>4920</v>
      </c>
      <c r="C67" t="s">
        <v>1242</v>
      </c>
      <c r="D67" t="s">
        <v>1204</v>
      </c>
      <c r="E67" t="s">
        <v>1200</v>
      </c>
      <c r="F67">
        <v>438</v>
      </c>
      <c r="G67">
        <v>656</v>
      </c>
      <c r="H67" t="s">
        <v>1317</v>
      </c>
      <c r="I67" t="s">
        <v>1318</v>
      </c>
      <c r="J67" t="s">
        <v>1628</v>
      </c>
      <c r="K67">
        <v>0.66768292682926833</v>
      </c>
    </row>
    <row r="68" spans="1:11" x14ac:dyDescent="0.3">
      <c r="A68">
        <v>315</v>
      </c>
      <c r="B68">
        <v>1424</v>
      </c>
      <c r="C68" t="s">
        <v>1253</v>
      </c>
      <c r="D68" t="s">
        <v>1204</v>
      </c>
      <c r="E68" t="s">
        <v>1200</v>
      </c>
      <c r="F68">
        <v>230</v>
      </c>
      <c r="G68">
        <v>638</v>
      </c>
      <c r="H68" t="s">
        <v>1319</v>
      </c>
      <c r="I68" t="s">
        <v>1320</v>
      </c>
      <c r="J68" t="s">
        <v>1628</v>
      </c>
      <c r="K68">
        <v>0.36050156739811912</v>
      </c>
    </row>
    <row r="69" spans="1:11" x14ac:dyDescent="0.3">
      <c r="A69">
        <v>328</v>
      </c>
      <c r="B69">
        <v>6153</v>
      </c>
      <c r="C69" t="s">
        <v>1224</v>
      </c>
      <c r="D69" t="s">
        <v>1204</v>
      </c>
      <c r="E69" t="s">
        <v>1200</v>
      </c>
      <c r="F69">
        <v>710</v>
      </c>
      <c r="G69">
        <v>1066</v>
      </c>
      <c r="H69" t="s">
        <v>1321</v>
      </c>
      <c r="I69" t="s">
        <v>1322</v>
      </c>
      <c r="J69" t="s">
        <v>1627</v>
      </c>
      <c r="K69">
        <v>0.66604127579737338</v>
      </c>
    </row>
    <row r="70" spans="1:11" x14ac:dyDescent="0.3">
      <c r="A70">
        <v>330</v>
      </c>
      <c r="B70">
        <v>2182</v>
      </c>
      <c r="C70" t="s">
        <v>1210</v>
      </c>
      <c r="D70" t="s">
        <v>1204</v>
      </c>
      <c r="E70" t="s">
        <v>1200</v>
      </c>
      <c r="F70">
        <v>275</v>
      </c>
      <c r="G70">
        <v>653</v>
      </c>
      <c r="H70" t="s">
        <v>1323</v>
      </c>
      <c r="I70" t="s">
        <v>1324</v>
      </c>
      <c r="J70" t="s">
        <v>1628</v>
      </c>
      <c r="K70">
        <v>0.42113323124042878</v>
      </c>
    </row>
    <row r="71" spans="1:11" x14ac:dyDescent="0.3">
      <c r="A71">
        <v>332</v>
      </c>
      <c r="B71">
        <v>2656</v>
      </c>
      <c r="C71" t="s">
        <v>1239</v>
      </c>
      <c r="D71" t="s">
        <v>1199</v>
      </c>
      <c r="E71" t="s">
        <v>1205</v>
      </c>
      <c r="F71">
        <v>45</v>
      </c>
      <c r="G71">
        <v>39</v>
      </c>
      <c r="H71" t="s">
        <v>1325</v>
      </c>
      <c r="I71" t="s">
        <v>1326</v>
      </c>
      <c r="J71" t="s">
        <v>1628</v>
      </c>
      <c r="K71">
        <v>1.1538461538461537</v>
      </c>
    </row>
    <row r="72" spans="1:11" x14ac:dyDescent="0.3">
      <c r="A72">
        <v>333</v>
      </c>
      <c r="B72">
        <v>2208</v>
      </c>
      <c r="C72" t="s">
        <v>1239</v>
      </c>
      <c r="D72" t="s">
        <v>1204</v>
      </c>
      <c r="E72" t="s">
        <v>1205</v>
      </c>
      <c r="F72">
        <v>812</v>
      </c>
      <c r="G72">
        <v>1104</v>
      </c>
      <c r="H72" t="s">
        <v>1327</v>
      </c>
      <c r="I72" t="s">
        <v>1328</v>
      </c>
      <c r="J72" t="s">
        <v>1627</v>
      </c>
      <c r="K72">
        <v>0.73550724637681164</v>
      </c>
    </row>
    <row r="73" spans="1:11" x14ac:dyDescent="0.3">
      <c r="A73">
        <v>336</v>
      </c>
      <c r="B73">
        <v>693</v>
      </c>
      <c r="C73" t="s">
        <v>1203</v>
      </c>
      <c r="D73" t="s">
        <v>1199</v>
      </c>
      <c r="E73" t="s">
        <v>1200</v>
      </c>
      <c r="F73">
        <v>996</v>
      </c>
      <c r="G73">
        <v>1168</v>
      </c>
      <c r="H73" t="s">
        <v>21</v>
      </c>
      <c r="I73" t="s">
        <v>1329</v>
      </c>
      <c r="J73" t="s">
        <v>1627</v>
      </c>
      <c r="K73">
        <v>0.85273972602739723</v>
      </c>
    </row>
    <row r="74" spans="1:11" x14ac:dyDescent="0.3">
      <c r="A74">
        <v>337</v>
      </c>
      <c r="B74">
        <v>4988</v>
      </c>
      <c r="C74" t="s">
        <v>1242</v>
      </c>
      <c r="D74" t="s">
        <v>1204</v>
      </c>
      <c r="E74" t="s">
        <v>1200</v>
      </c>
      <c r="F74">
        <v>305</v>
      </c>
      <c r="G74">
        <v>834</v>
      </c>
      <c r="H74" t="s">
        <v>1330</v>
      </c>
      <c r="I74" t="s">
        <v>1331</v>
      </c>
      <c r="J74" t="s">
        <v>1628</v>
      </c>
      <c r="K74">
        <v>0.3657074340527578</v>
      </c>
    </row>
    <row r="75" spans="1:11" x14ac:dyDescent="0.3">
      <c r="A75">
        <v>340</v>
      </c>
      <c r="B75">
        <v>7316</v>
      </c>
      <c r="C75" t="s">
        <v>1213</v>
      </c>
      <c r="D75" t="s">
        <v>1199</v>
      </c>
      <c r="E75" t="s">
        <v>1200</v>
      </c>
      <c r="F75">
        <v>905</v>
      </c>
      <c r="G75">
        <v>1392</v>
      </c>
      <c r="H75" t="s">
        <v>1332</v>
      </c>
      <c r="I75" t="s">
        <v>1333</v>
      </c>
      <c r="J75" t="s">
        <v>1627</v>
      </c>
      <c r="K75">
        <v>0.65014367816091956</v>
      </c>
    </row>
    <row r="76" spans="1:11" x14ac:dyDescent="0.3">
      <c r="A76">
        <v>346</v>
      </c>
      <c r="B76">
        <v>8103</v>
      </c>
      <c r="C76" t="s">
        <v>1217</v>
      </c>
      <c r="D76" t="s">
        <v>1199</v>
      </c>
      <c r="E76" t="s">
        <v>1200</v>
      </c>
      <c r="F76">
        <v>182</v>
      </c>
      <c r="G76">
        <v>850</v>
      </c>
      <c r="H76" t="s">
        <v>1334</v>
      </c>
      <c r="I76" t="s">
        <v>1335</v>
      </c>
      <c r="J76" t="s">
        <v>1628</v>
      </c>
      <c r="K76">
        <v>0.21411764705882352</v>
      </c>
    </row>
    <row r="77" spans="1:11" x14ac:dyDescent="0.3">
      <c r="A77">
        <v>351</v>
      </c>
      <c r="B77">
        <v>2972</v>
      </c>
      <c r="C77" t="s">
        <v>1217</v>
      </c>
      <c r="D77" t="s">
        <v>1204</v>
      </c>
      <c r="E77" t="s">
        <v>1205</v>
      </c>
      <c r="F77">
        <v>776</v>
      </c>
      <c r="G77">
        <v>1053</v>
      </c>
      <c r="H77" t="s">
        <v>1336</v>
      </c>
      <c r="I77" t="s">
        <v>1234</v>
      </c>
      <c r="J77" t="s">
        <v>1627</v>
      </c>
      <c r="K77">
        <v>0.73694207027540359</v>
      </c>
    </row>
    <row r="78" spans="1:11" x14ac:dyDescent="0.3">
      <c r="A78">
        <v>353</v>
      </c>
      <c r="B78">
        <v>6767</v>
      </c>
      <c r="C78" t="s">
        <v>1213</v>
      </c>
      <c r="D78" t="s">
        <v>1204</v>
      </c>
      <c r="E78" t="s">
        <v>1200</v>
      </c>
      <c r="F78">
        <v>84</v>
      </c>
      <c r="G78">
        <v>354</v>
      </c>
      <c r="H78" t="s">
        <v>1337</v>
      </c>
      <c r="I78" t="s">
        <v>1338</v>
      </c>
      <c r="J78" t="s">
        <v>1628</v>
      </c>
      <c r="K78">
        <v>0.23728813559322035</v>
      </c>
    </row>
    <row r="79" spans="1:11" x14ac:dyDescent="0.3">
      <c r="A79">
        <v>357</v>
      </c>
      <c r="B79">
        <v>4628</v>
      </c>
      <c r="C79" t="s">
        <v>1224</v>
      </c>
      <c r="D79" t="s">
        <v>1199</v>
      </c>
      <c r="E79" t="s">
        <v>1200</v>
      </c>
      <c r="F79">
        <v>777</v>
      </c>
      <c r="G79">
        <v>1113</v>
      </c>
      <c r="H79" t="s">
        <v>1339</v>
      </c>
      <c r="I79" t="s">
        <v>1340</v>
      </c>
      <c r="J79" t="s">
        <v>1627</v>
      </c>
      <c r="K79">
        <v>0.69811320754716977</v>
      </c>
    </row>
    <row r="80" spans="1:11" x14ac:dyDescent="0.3">
      <c r="A80">
        <v>364</v>
      </c>
      <c r="B80">
        <v>4094</v>
      </c>
      <c r="C80" t="s">
        <v>1301</v>
      </c>
      <c r="D80" t="s">
        <v>1199</v>
      </c>
      <c r="E80" t="s">
        <v>1200</v>
      </c>
      <c r="F80">
        <v>957</v>
      </c>
      <c r="G80">
        <v>1182</v>
      </c>
      <c r="H80" t="s">
        <v>1341</v>
      </c>
      <c r="I80" t="s">
        <v>1342</v>
      </c>
      <c r="J80" t="s">
        <v>1627</v>
      </c>
      <c r="K80">
        <v>0.80964467005076146</v>
      </c>
    </row>
    <row r="81" spans="1:11" x14ac:dyDescent="0.3">
      <c r="A81">
        <v>366</v>
      </c>
      <c r="B81">
        <v>7540</v>
      </c>
      <c r="C81" t="s">
        <v>1213</v>
      </c>
      <c r="D81" t="s">
        <v>1199</v>
      </c>
      <c r="E81" t="s">
        <v>1205</v>
      </c>
      <c r="F81">
        <v>679</v>
      </c>
      <c r="G81">
        <v>1015</v>
      </c>
      <c r="H81" t="s">
        <v>1343</v>
      </c>
      <c r="I81" t="s">
        <v>1344</v>
      </c>
      <c r="J81" t="s">
        <v>1627</v>
      </c>
      <c r="K81">
        <v>0.66896551724137931</v>
      </c>
    </row>
    <row r="82" spans="1:11" x14ac:dyDescent="0.3">
      <c r="A82">
        <v>371</v>
      </c>
      <c r="B82">
        <v>7771</v>
      </c>
      <c r="C82" t="s">
        <v>1198</v>
      </c>
      <c r="D82" t="s">
        <v>1204</v>
      </c>
      <c r="E82" t="s">
        <v>1200</v>
      </c>
      <c r="F82">
        <v>280</v>
      </c>
      <c r="G82">
        <v>990</v>
      </c>
      <c r="H82" t="s">
        <v>810</v>
      </c>
      <c r="I82" t="s">
        <v>1345</v>
      </c>
      <c r="J82" t="s">
        <v>1628</v>
      </c>
      <c r="K82">
        <v>0.28282828282828282</v>
      </c>
    </row>
    <row r="83" spans="1:11" x14ac:dyDescent="0.3">
      <c r="A83">
        <v>384</v>
      </c>
      <c r="B83">
        <v>9377</v>
      </c>
      <c r="C83" t="s">
        <v>1239</v>
      </c>
      <c r="D83" t="s">
        <v>1204</v>
      </c>
      <c r="E83" t="s">
        <v>1205</v>
      </c>
      <c r="F83">
        <v>590</v>
      </c>
      <c r="G83">
        <v>1033</v>
      </c>
      <c r="H83" t="s">
        <v>1346</v>
      </c>
      <c r="I83" t="s">
        <v>1347</v>
      </c>
      <c r="J83" t="s">
        <v>1627</v>
      </c>
      <c r="K83">
        <v>0.57115198451113258</v>
      </c>
    </row>
    <row r="84" spans="1:11" x14ac:dyDescent="0.3">
      <c r="A84">
        <v>390</v>
      </c>
      <c r="B84">
        <v>8887</v>
      </c>
      <c r="C84" t="s">
        <v>1301</v>
      </c>
      <c r="D84" t="s">
        <v>1204</v>
      </c>
      <c r="E84" t="s">
        <v>1205</v>
      </c>
      <c r="F84">
        <v>234</v>
      </c>
      <c r="G84">
        <v>780</v>
      </c>
      <c r="H84" t="s">
        <v>1348</v>
      </c>
      <c r="I84" t="s">
        <v>1349</v>
      </c>
      <c r="J84" t="s">
        <v>1628</v>
      </c>
      <c r="K84">
        <v>0.3</v>
      </c>
    </row>
    <row r="85" spans="1:11" x14ac:dyDescent="0.3">
      <c r="A85">
        <v>397</v>
      </c>
      <c r="B85">
        <v>1202</v>
      </c>
      <c r="C85" t="s">
        <v>1301</v>
      </c>
      <c r="D85" t="s">
        <v>1199</v>
      </c>
      <c r="E85" t="s">
        <v>1200</v>
      </c>
      <c r="F85">
        <v>876</v>
      </c>
      <c r="G85">
        <v>1045</v>
      </c>
      <c r="H85" t="s">
        <v>1350</v>
      </c>
      <c r="I85" t="s">
        <v>1351</v>
      </c>
      <c r="J85" t="s">
        <v>1627</v>
      </c>
      <c r="K85">
        <v>0.83827751196172251</v>
      </c>
    </row>
    <row r="86" spans="1:11" x14ac:dyDescent="0.3">
      <c r="A86">
        <v>400</v>
      </c>
      <c r="B86">
        <v>5402</v>
      </c>
      <c r="C86" t="s">
        <v>1239</v>
      </c>
      <c r="D86" t="s">
        <v>1204</v>
      </c>
      <c r="E86" t="s">
        <v>1200</v>
      </c>
      <c r="F86">
        <v>78</v>
      </c>
      <c r="G86">
        <v>403</v>
      </c>
      <c r="H86" t="s">
        <v>1352</v>
      </c>
      <c r="I86" t="s">
        <v>1353</v>
      </c>
      <c r="J86" t="s">
        <v>1628</v>
      </c>
      <c r="K86">
        <v>0.19354838709677419</v>
      </c>
    </row>
    <row r="87" spans="1:11" x14ac:dyDescent="0.3">
      <c r="A87">
        <v>408</v>
      </c>
      <c r="B87">
        <v>8860</v>
      </c>
      <c r="C87" t="s">
        <v>1227</v>
      </c>
      <c r="D87" t="s">
        <v>1204</v>
      </c>
      <c r="E87" t="s">
        <v>1200</v>
      </c>
      <c r="F87">
        <v>216</v>
      </c>
      <c r="G87">
        <v>939</v>
      </c>
      <c r="H87" t="s">
        <v>1264</v>
      </c>
      <c r="I87" t="s">
        <v>1354</v>
      </c>
      <c r="J87" t="s">
        <v>1628</v>
      </c>
      <c r="K87">
        <v>0.23003194888178913</v>
      </c>
    </row>
    <row r="88" spans="1:11" x14ac:dyDescent="0.3">
      <c r="A88">
        <v>420</v>
      </c>
      <c r="B88">
        <v>9943</v>
      </c>
      <c r="C88" t="s">
        <v>1217</v>
      </c>
      <c r="D88" t="s">
        <v>1204</v>
      </c>
      <c r="E88" t="s">
        <v>1200</v>
      </c>
      <c r="F88">
        <v>638</v>
      </c>
      <c r="G88">
        <v>1130</v>
      </c>
      <c r="H88" t="s">
        <v>1355</v>
      </c>
      <c r="I88" t="s">
        <v>258</v>
      </c>
      <c r="J88" t="s">
        <v>1627</v>
      </c>
      <c r="K88">
        <v>0.56460176991150446</v>
      </c>
    </row>
    <row r="89" spans="1:11" x14ac:dyDescent="0.3">
      <c r="A89">
        <v>421</v>
      </c>
      <c r="B89">
        <v>8106</v>
      </c>
      <c r="C89" t="s">
        <v>1301</v>
      </c>
      <c r="D89" t="s">
        <v>1199</v>
      </c>
      <c r="E89" t="s">
        <v>1205</v>
      </c>
      <c r="F89">
        <v>147</v>
      </c>
      <c r="G89">
        <v>535</v>
      </c>
      <c r="H89" t="s">
        <v>21</v>
      </c>
      <c r="I89" t="s">
        <v>1356</v>
      </c>
      <c r="J89" t="s">
        <v>1628</v>
      </c>
      <c r="K89">
        <v>0.27476635514018694</v>
      </c>
    </row>
    <row r="90" spans="1:11" x14ac:dyDescent="0.3">
      <c r="A90">
        <v>438</v>
      </c>
      <c r="B90">
        <v>9251</v>
      </c>
      <c r="C90" t="s">
        <v>1210</v>
      </c>
      <c r="D90" t="s">
        <v>1204</v>
      </c>
      <c r="E90" t="s">
        <v>1205</v>
      </c>
      <c r="F90">
        <v>430</v>
      </c>
      <c r="G90">
        <v>642</v>
      </c>
      <c r="H90" t="s">
        <v>1357</v>
      </c>
      <c r="I90" t="s">
        <v>1358</v>
      </c>
      <c r="J90" t="s">
        <v>1628</v>
      </c>
      <c r="K90">
        <v>0.66978193146417442</v>
      </c>
    </row>
    <row r="91" spans="1:11" x14ac:dyDescent="0.3">
      <c r="A91">
        <v>444</v>
      </c>
      <c r="B91">
        <v>8306</v>
      </c>
      <c r="C91" t="s">
        <v>1203</v>
      </c>
      <c r="D91" t="s">
        <v>1204</v>
      </c>
      <c r="E91" t="s">
        <v>1200</v>
      </c>
      <c r="F91">
        <v>973</v>
      </c>
      <c r="G91">
        <v>1250</v>
      </c>
      <c r="H91" t="s">
        <v>1359</v>
      </c>
      <c r="I91" t="s">
        <v>1360</v>
      </c>
      <c r="J91" t="s">
        <v>1627</v>
      </c>
      <c r="K91">
        <v>0.77839999999999998</v>
      </c>
    </row>
    <row r="92" spans="1:11" x14ac:dyDescent="0.3">
      <c r="A92">
        <v>445</v>
      </c>
      <c r="B92">
        <v>1904</v>
      </c>
      <c r="C92" t="s">
        <v>1210</v>
      </c>
      <c r="D92" t="s">
        <v>1204</v>
      </c>
      <c r="E92" t="s">
        <v>1200</v>
      </c>
      <c r="F92">
        <v>598</v>
      </c>
      <c r="G92">
        <v>1351</v>
      </c>
      <c r="H92" t="s">
        <v>1361</v>
      </c>
      <c r="I92" t="s">
        <v>1362</v>
      </c>
      <c r="J92" t="s">
        <v>1627</v>
      </c>
      <c r="K92">
        <v>0.44263508512213173</v>
      </c>
    </row>
    <row r="93" spans="1:11" x14ac:dyDescent="0.3">
      <c r="A93">
        <v>446</v>
      </c>
      <c r="B93">
        <v>9858</v>
      </c>
      <c r="C93" t="s">
        <v>1253</v>
      </c>
      <c r="D93" t="s">
        <v>1204</v>
      </c>
      <c r="E93" t="s">
        <v>1200</v>
      </c>
      <c r="F93">
        <v>931</v>
      </c>
      <c r="G93">
        <v>1247</v>
      </c>
      <c r="H93" t="s">
        <v>677</v>
      </c>
      <c r="I93" t="s">
        <v>1363</v>
      </c>
      <c r="J93" t="s">
        <v>1627</v>
      </c>
      <c r="K93">
        <v>0.74659182036888527</v>
      </c>
    </row>
    <row r="94" spans="1:11" x14ac:dyDescent="0.3">
      <c r="A94">
        <v>455</v>
      </c>
      <c r="B94">
        <v>3853</v>
      </c>
      <c r="C94" t="s">
        <v>1203</v>
      </c>
      <c r="D94" t="s">
        <v>1199</v>
      </c>
      <c r="E94" t="s">
        <v>1205</v>
      </c>
      <c r="F94">
        <v>172</v>
      </c>
      <c r="G94">
        <v>580</v>
      </c>
      <c r="H94" t="s">
        <v>1364</v>
      </c>
      <c r="I94" t="s">
        <v>471</v>
      </c>
      <c r="J94" t="s">
        <v>1628</v>
      </c>
      <c r="K94">
        <v>0.29655172413793102</v>
      </c>
    </row>
    <row r="95" spans="1:11" x14ac:dyDescent="0.3">
      <c r="A95">
        <v>460</v>
      </c>
      <c r="B95">
        <v>2396</v>
      </c>
      <c r="C95" t="s">
        <v>1242</v>
      </c>
      <c r="D95" t="s">
        <v>1199</v>
      </c>
      <c r="E95" t="s">
        <v>1200</v>
      </c>
      <c r="F95">
        <v>897</v>
      </c>
      <c r="G95">
        <v>1313</v>
      </c>
      <c r="H95" t="s">
        <v>488</v>
      </c>
      <c r="I95" t="s">
        <v>1353</v>
      </c>
      <c r="J95" t="s">
        <v>1627</v>
      </c>
      <c r="K95">
        <v>0.68316831683168322</v>
      </c>
    </row>
    <row r="96" spans="1:11" x14ac:dyDescent="0.3">
      <c r="A96">
        <v>469</v>
      </c>
      <c r="B96">
        <v>3042</v>
      </c>
      <c r="C96" t="s">
        <v>1242</v>
      </c>
      <c r="D96" t="s">
        <v>1199</v>
      </c>
      <c r="E96" t="s">
        <v>1205</v>
      </c>
      <c r="F96">
        <v>23</v>
      </c>
      <c r="G96">
        <v>25</v>
      </c>
      <c r="H96" t="s">
        <v>1365</v>
      </c>
      <c r="I96" t="s">
        <v>1366</v>
      </c>
      <c r="J96" t="s">
        <v>1628</v>
      </c>
      <c r="K96">
        <v>0.92</v>
      </c>
    </row>
    <row r="97" spans="1:11" x14ac:dyDescent="0.3">
      <c r="A97">
        <v>473</v>
      </c>
      <c r="B97">
        <v>5197</v>
      </c>
      <c r="C97" t="s">
        <v>1198</v>
      </c>
      <c r="D97" t="s">
        <v>1199</v>
      </c>
      <c r="E97" t="s">
        <v>1205</v>
      </c>
      <c r="F97">
        <v>94</v>
      </c>
      <c r="G97">
        <v>361</v>
      </c>
      <c r="H97" t="s">
        <v>1367</v>
      </c>
      <c r="I97" t="s">
        <v>1368</v>
      </c>
      <c r="J97" t="s">
        <v>1628</v>
      </c>
      <c r="K97">
        <v>0.26038781163434904</v>
      </c>
    </row>
    <row r="98" spans="1:11" x14ac:dyDescent="0.3">
      <c r="A98">
        <v>477</v>
      </c>
      <c r="B98">
        <v>6357</v>
      </c>
      <c r="C98" t="s">
        <v>1213</v>
      </c>
      <c r="D98" t="s">
        <v>1199</v>
      </c>
      <c r="E98" t="s">
        <v>1205</v>
      </c>
      <c r="F98">
        <v>840</v>
      </c>
      <c r="G98">
        <v>1061</v>
      </c>
      <c r="H98" t="s">
        <v>57</v>
      </c>
      <c r="I98" t="s">
        <v>1369</v>
      </c>
      <c r="J98" t="s">
        <v>1627</v>
      </c>
      <c r="K98">
        <v>0.79170593779453347</v>
      </c>
    </row>
    <row r="99" spans="1:11" x14ac:dyDescent="0.3">
      <c r="A99">
        <v>481</v>
      </c>
      <c r="B99">
        <v>8893</v>
      </c>
      <c r="C99" t="s">
        <v>1203</v>
      </c>
      <c r="D99" t="s">
        <v>1199</v>
      </c>
      <c r="E99" t="s">
        <v>1205</v>
      </c>
      <c r="F99">
        <v>319</v>
      </c>
      <c r="G99">
        <v>770</v>
      </c>
      <c r="H99" t="s">
        <v>712</v>
      </c>
      <c r="I99" t="s">
        <v>1370</v>
      </c>
      <c r="J99" t="s">
        <v>1628</v>
      </c>
      <c r="K99">
        <v>0.41428571428571431</v>
      </c>
    </row>
    <row r="100" spans="1:11" x14ac:dyDescent="0.3">
      <c r="A100">
        <v>489</v>
      </c>
      <c r="B100">
        <v>2154</v>
      </c>
      <c r="C100" t="s">
        <v>1213</v>
      </c>
      <c r="D100" t="s">
        <v>1204</v>
      </c>
      <c r="E100" t="s">
        <v>1205</v>
      </c>
      <c r="F100">
        <v>892</v>
      </c>
      <c r="G100">
        <v>1407</v>
      </c>
      <c r="H100" t="s">
        <v>1371</v>
      </c>
      <c r="I100" t="s">
        <v>1372</v>
      </c>
      <c r="J100" t="s">
        <v>1627</v>
      </c>
      <c r="K100">
        <v>0.63397299218194736</v>
      </c>
    </row>
    <row r="101" spans="1:11" x14ac:dyDescent="0.3">
      <c r="A101">
        <v>493</v>
      </c>
      <c r="B101">
        <v>2241</v>
      </c>
      <c r="C101" t="s">
        <v>1210</v>
      </c>
      <c r="D101" t="s">
        <v>1204</v>
      </c>
      <c r="E101" t="s">
        <v>1205</v>
      </c>
      <c r="F101">
        <v>314</v>
      </c>
      <c r="G101">
        <v>566</v>
      </c>
      <c r="H101" t="s">
        <v>1373</v>
      </c>
      <c r="I101" t="s">
        <v>1374</v>
      </c>
      <c r="J101" t="s">
        <v>1628</v>
      </c>
      <c r="K101">
        <v>0.55477031802120136</v>
      </c>
    </row>
    <row r="102" spans="1:11" x14ac:dyDescent="0.3">
      <c r="A102">
        <v>500</v>
      </c>
      <c r="B102">
        <v>310</v>
      </c>
      <c r="C102" t="s">
        <v>1198</v>
      </c>
      <c r="D102" t="s">
        <v>1204</v>
      </c>
      <c r="E102" t="s">
        <v>1205</v>
      </c>
      <c r="F102">
        <v>80</v>
      </c>
      <c r="G102">
        <v>236</v>
      </c>
      <c r="H102" t="s">
        <v>1375</v>
      </c>
      <c r="I102" t="s">
        <v>1376</v>
      </c>
      <c r="J102" t="s">
        <v>1628</v>
      </c>
      <c r="K102">
        <v>0.33898305084745761</v>
      </c>
    </row>
    <row r="103" spans="1:11" x14ac:dyDescent="0.3">
      <c r="A103">
        <v>503</v>
      </c>
      <c r="B103">
        <v>3270</v>
      </c>
      <c r="C103" t="s">
        <v>1253</v>
      </c>
      <c r="D103" t="s">
        <v>1204</v>
      </c>
      <c r="E103" t="s">
        <v>1205</v>
      </c>
      <c r="F103">
        <v>243</v>
      </c>
      <c r="G103">
        <v>935</v>
      </c>
      <c r="H103" t="s">
        <v>1377</v>
      </c>
      <c r="I103" t="s">
        <v>745</v>
      </c>
      <c r="J103" t="s">
        <v>1628</v>
      </c>
      <c r="K103">
        <v>0.25989304812834224</v>
      </c>
    </row>
    <row r="104" spans="1:11" x14ac:dyDescent="0.3">
      <c r="A104">
        <v>504</v>
      </c>
      <c r="B104">
        <v>9598</v>
      </c>
      <c r="C104" t="s">
        <v>1239</v>
      </c>
      <c r="D104" t="s">
        <v>1199</v>
      </c>
      <c r="E104" t="s">
        <v>1205</v>
      </c>
      <c r="F104">
        <v>420</v>
      </c>
      <c r="G104">
        <v>561</v>
      </c>
      <c r="H104" t="s">
        <v>1378</v>
      </c>
      <c r="I104" t="s">
        <v>1220</v>
      </c>
      <c r="J104" t="s">
        <v>1628</v>
      </c>
      <c r="K104">
        <v>0.74866310160427807</v>
      </c>
    </row>
    <row r="105" spans="1:11" x14ac:dyDescent="0.3">
      <c r="A105">
        <v>510</v>
      </c>
      <c r="B105">
        <v>5781</v>
      </c>
      <c r="C105" t="s">
        <v>1213</v>
      </c>
      <c r="D105" t="s">
        <v>1199</v>
      </c>
      <c r="E105" t="s">
        <v>1205</v>
      </c>
      <c r="F105">
        <v>117</v>
      </c>
      <c r="G105">
        <v>716</v>
      </c>
      <c r="H105" t="s">
        <v>436</v>
      </c>
      <c r="I105" t="s">
        <v>1379</v>
      </c>
      <c r="J105" t="s">
        <v>1628</v>
      </c>
      <c r="K105">
        <v>0.16340782122905029</v>
      </c>
    </row>
    <row r="106" spans="1:11" x14ac:dyDescent="0.3">
      <c r="A106">
        <v>514</v>
      </c>
      <c r="B106">
        <v>4789</v>
      </c>
      <c r="C106" t="s">
        <v>1227</v>
      </c>
      <c r="D106" t="s">
        <v>1204</v>
      </c>
      <c r="E106" t="s">
        <v>1200</v>
      </c>
      <c r="F106">
        <v>263</v>
      </c>
      <c r="G106">
        <v>965</v>
      </c>
      <c r="H106" t="s">
        <v>1380</v>
      </c>
      <c r="I106" t="s">
        <v>585</v>
      </c>
      <c r="J106" t="s">
        <v>1628</v>
      </c>
      <c r="K106">
        <v>0.27253886010362693</v>
      </c>
    </row>
    <row r="107" spans="1:11" x14ac:dyDescent="0.3">
      <c r="A107">
        <v>515</v>
      </c>
      <c r="B107">
        <v>2601</v>
      </c>
      <c r="C107" t="s">
        <v>1224</v>
      </c>
      <c r="D107" t="s">
        <v>1204</v>
      </c>
      <c r="E107" t="s">
        <v>1200</v>
      </c>
      <c r="F107">
        <v>782</v>
      </c>
      <c r="G107">
        <v>1425</v>
      </c>
      <c r="H107" t="s">
        <v>1381</v>
      </c>
      <c r="I107" t="s">
        <v>1382</v>
      </c>
      <c r="J107" t="s">
        <v>1627</v>
      </c>
      <c r="K107">
        <v>0.54877192982456136</v>
      </c>
    </row>
    <row r="108" spans="1:11" x14ac:dyDescent="0.3">
      <c r="A108">
        <v>526</v>
      </c>
      <c r="B108">
        <v>6210</v>
      </c>
      <c r="C108" t="s">
        <v>1198</v>
      </c>
      <c r="D108" t="s">
        <v>1199</v>
      </c>
      <c r="E108" t="s">
        <v>1205</v>
      </c>
      <c r="F108">
        <v>510</v>
      </c>
      <c r="G108">
        <v>1205</v>
      </c>
      <c r="H108" t="s">
        <v>1383</v>
      </c>
      <c r="I108" t="s">
        <v>1384</v>
      </c>
      <c r="J108" t="s">
        <v>1627</v>
      </c>
      <c r="K108">
        <v>0.42323651452282157</v>
      </c>
    </row>
    <row r="109" spans="1:11" x14ac:dyDescent="0.3">
      <c r="A109">
        <v>536</v>
      </c>
      <c r="B109">
        <v>2573</v>
      </c>
      <c r="C109" t="s">
        <v>1203</v>
      </c>
      <c r="D109" t="s">
        <v>1204</v>
      </c>
      <c r="E109" t="s">
        <v>1200</v>
      </c>
      <c r="F109">
        <v>74</v>
      </c>
      <c r="G109">
        <v>281</v>
      </c>
      <c r="H109" t="s">
        <v>1237</v>
      </c>
      <c r="I109" t="s">
        <v>927</v>
      </c>
      <c r="J109" t="s">
        <v>1628</v>
      </c>
      <c r="K109">
        <v>0.26334519572953735</v>
      </c>
    </row>
    <row r="110" spans="1:11" x14ac:dyDescent="0.3">
      <c r="A110">
        <v>538</v>
      </c>
      <c r="B110">
        <v>1702</v>
      </c>
      <c r="C110" t="s">
        <v>1217</v>
      </c>
      <c r="D110" t="s">
        <v>1199</v>
      </c>
      <c r="E110" t="s">
        <v>1200</v>
      </c>
      <c r="F110">
        <v>484</v>
      </c>
      <c r="G110">
        <v>863</v>
      </c>
      <c r="H110" t="s">
        <v>436</v>
      </c>
      <c r="I110" t="s">
        <v>1385</v>
      </c>
      <c r="J110" t="s">
        <v>1628</v>
      </c>
      <c r="K110">
        <v>0.56083429895712633</v>
      </c>
    </row>
    <row r="111" spans="1:11" x14ac:dyDescent="0.3">
      <c r="A111">
        <v>540</v>
      </c>
      <c r="B111">
        <v>9770</v>
      </c>
      <c r="C111" t="s">
        <v>1239</v>
      </c>
      <c r="D111" t="s">
        <v>1199</v>
      </c>
      <c r="E111" t="s">
        <v>1200</v>
      </c>
      <c r="F111">
        <v>431</v>
      </c>
      <c r="G111">
        <v>934</v>
      </c>
      <c r="H111" t="s">
        <v>1386</v>
      </c>
      <c r="I111" t="s">
        <v>653</v>
      </c>
      <c r="J111" t="s">
        <v>1628</v>
      </c>
      <c r="K111">
        <v>0.4614561027837259</v>
      </c>
    </row>
    <row r="112" spans="1:11" x14ac:dyDescent="0.3">
      <c r="A112">
        <v>542</v>
      </c>
      <c r="B112">
        <v>4272</v>
      </c>
      <c r="C112" t="s">
        <v>1253</v>
      </c>
      <c r="D112" t="s">
        <v>1199</v>
      </c>
      <c r="E112" t="s">
        <v>1205</v>
      </c>
      <c r="F112">
        <v>100</v>
      </c>
      <c r="G112">
        <v>487</v>
      </c>
      <c r="H112" t="s">
        <v>518</v>
      </c>
      <c r="I112" t="s">
        <v>1387</v>
      </c>
      <c r="J112" t="s">
        <v>1628</v>
      </c>
      <c r="K112">
        <v>0.20533880903490759</v>
      </c>
    </row>
    <row r="113" spans="1:11" x14ac:dyDescent="0.3">
      <c r="A113">
        <v>548</v>
      </c>
      <c r="B113">
        <v>7043</v>
      </c>
      <c r="C113" t="s">
        <v>1224</v>
      </c>
      <c r="D113" t="s">
        <v>1199</v>
      </c>
      <c r="E113" t="s">
        <v>1205</v>
      </c>
      <c r="F113">
        <v>240</v>
      </c>
      <c r="G113">
        <v>571</v>
      </c>
      <c r="H113" t="s">
        <v>1388</v>
      </c>
      <c r="I113" t="s">
        <v>1389</v>
      </c>
      <c r="J113" t="s">
        <v>1628</v>
      </c>
      <c r="K113">
        <v>0.42031523642732049</v>
      </c>
    </row>
    <row r="114" spans="1:11" x14ac:dyDescent="0.3">
      <c r="A114">
        <v>553</v>
      </c>
      <c r="B114">
        <v>5214</v>
      </c>
      <c r="C114" t="s">
        <v>1198</v>
      </c>
      <c r="D114" t="s">
        <v>1204</v>
      </c>
      <c r="E114" t="s">
        <v>1205</v>
      </c>
      <c r="F114">
        <v>245</v>
      </c>
      <c r="G114">
        <v>611</v>
      </c>
      <c r="H114" t="s">
        <v>1390</v>
      </c>
      <c r="I114" t="s">
        <v>1391</v>
      </c>
      <c r="J114" t="s">
        <v>1628</v>
      </c>
      <c r="K114">
        <v>0.40098199672667756</v>
      </c>
    </row>
    <row r="115" spans="1:11" x14ac:dyDescent="0.3">
      <c r="A115">
        <v>558</v>
      </c>
      <c r="B115">
        <v>3965</v>
      </c>
      <c r="C115" t="s">
        <v>1217</v>
      </c>
      <c r="D115" t="s">
        <v>1204</v>
      </c>
      <c r="E115" t="s">
        <v>1205</v>
      </c>
      <c r="F115">
        <v>275</v>
      </c>
      <c r="G115">
        <v>951</v>
      </c>
      <c r="H115" t="s">
        <v>1392</v>
      </c>
      <c r="I115" t="s">
        <v>1393</v>
      </c>
      <c r="J115" t="s">
        <v>1628</v>
      </c>
      <c r="K115">
        <v>0.28916929547844372</v>
      </c>
    </row>
    <row r="116" spans="1:11" x14ac:dyDescent="0.3">
      <c r="A116">
        <v>564</v>
      </c>
      <c r="B116">
        <v>3514</v>
      </c>
      <c r="C116" t="s">
        <v>1224</v>
      </c>
      <c r="D116" t="s">
        <v>1199</v>
      </c>
      <c r="E116" t="s">
        <v>1200</v>
      </c>
      <c r="F116">
        <v>683</v>
      </c>
      <c r="G116">
        <v>1275</v>
      </c>
      <c r="H116" t="s">
        <v>1394</v>
      </c>
      <c r="I116" t="s">
        <v>1395</v>
      </c>
      <c r="J116" t="s">
        <v>1627</v>
      </c>
      <c r="K116">
        <v>0.53568627450980388</v>
      </c>
    </row>
    <row r="117" spans="1:11" x14ac:dyDescent="0.3">
      <c r="A117">
        <v>577</v>
      </c>
      <c r="B117">
        <v>4233</v>
      </c>
      <c r="C117" t="s">
        <v>1213</v>
      </c>
      <c r="D117" t="s">
        <v>1204</v>
      </c>
      <c r="E117" t="s">
        <v>1205</v>
      </c>
      <c r="F117">
        <v>679</v>
      </c>
      <c r="G117">
        <v>1455</v>
      </c>
      <c r="H117" t="s">
        <v>1396</v>
      </c>
      <c r="I117" t="s">
        <v>21</v>
      </c>
      <c r="J117" t="s">
        <v>1627</v>
      </c>
      <c r="K117">
        <v>0.46666666666666667</v>
      </c>
    </row>
    <row r="118" spans="1:11" x14ac:dyDescent="0.3">
      <c r="A118">
        <v>579</v>
      </c>
      <c r="B118">
        <v>4892</v>
      </c>
      <c r="C118" t="s">
        <v>1210</v>
      </c>
      <c r="D118" t="s">
        <v>1204</v>
      </c>
      <c r="E118" t="s">
        <v>1200</v>
      </c>
      <c r="F118">
        <v>913</v>
      </c>
      <c r="G118">
        <v>1385</v>
      </c>
      <c r="H118" t="s">
        <v>1397</v>
      </c>
      <c r="I118" t="s">
        <v>1398</v>
      </c>
      <c r="J118" t="s">
        <v>1627</v>
      </c>
      <c r="K118">
        <v>0.65920577617328524</v>
      </c>
    </row>
    <row r="119" spans="1:11" x14ac:dyDescent="0.3">
      <c r="A119">
        <v>581</v>
      </c>
      <c r="B119">
        <v>5150</v>
      </c>
      <c r="C119" t="s">
        <v>1301</v>
      </c>
      <c r="D119" t="s">
        <v>1204</v>
      </c>
      <c r="E119" t="s">
        <v>1205</v>
      </c>
      <c r="F119">
        <v>209</v>
      </c>
      <c r="G119">
        <v>933</v>
      </c>
      <c r="H119" t="s">
        <v>1399</v>
      </c>
      <c r="I119" t="s">
        <v>1400</v>
      </c>
      <c r="J119" t="s">
        <v>1628</v>
      </c>
      <c r="K119">
        <v>0.22400857449088959</v>
      </c>
    </row>
    <row r="120" spans="1:11" x14ac:dyDescent="0.3">
      <c r="A120">
        <v>586</v>
      </c>
      <c r="B120">
        <v>7005</v>
      </c>
      <c r="C120" t="s">
        <v>1203</v>
      </c>
      <c r="D120" t="s">
        <v>1204</v>
      </c>
      <c r="E120" t="s">
        <v>1200</v>
      </c>
      <c r="F120">
        <v>711</v>
      </c>
      <c r="G120">
        <v>1197</v>
      </c>
      <c r="H120" t="s">
        <v>1401</v>
      </c>
      <c r="I120" t="s">
        <v>1402</v>
      </c>
      <c r="J120" t="s">
        <v>1627</v>
      </c>
      <c r="K120">
        <v>0.59398496240601506</v>
      </c>
    </row>
    <row r="121" spans="1:11" x14ac:dyDescent="0.3">
      <c r="A121">
        <v>589</v>
      </c>
      <c r="B121">
        <v>7513</v>
      </c>
      <c r="C121" t="s">
        <v>1198</v>
      </c>
      <c r="D121" t="s">
        <v>1199</v>
      </c>
      <c r="E121" t="s">
        <v>1200</v>
      </c>
      <c r="F121">
        <v>516</v>
      </c>
      <c r="G121">
        <v>1084</v>
      </c>
      <c r="H121" t="s">
        <v>1403</v>
      </c>
      <c r="I121" t="s">
        <v>1404</v>
      </c>
      <c r="J121" t="s">
        <v>1627</v>
      </c>
      <c r="K121">
        <v>0.47601476014760147</v>
      </c>
    </row>
    <row r="122" spans="1:11" x14ac:dyDescent="0.3">
      <c r="A122">
        <v>594</v>
      </c>
      <c r="B122">
        <v>4053</v>
      </c>
      <c r="C122" t="s">
        <v>1210</v>
      </c>
      <c r="D122" t="s">
        <v>1204</v>
      </c>
      <c r="E122" t="s">
        <v>1205</v>
      </c>
      <c r="F122">
        <v>484</v>
      </c>
      <c r="G122">
        <v>568</v>
      </c>
      <c r="H122" t="s">
        <v>653</v>
      </c>
      <c r="I122" t="s">
        <v>1405</v>
      </c>
      <c r="J122" t="s">
        <v>1628</v>
      </c>
      <c r="K122">
        <v>0.852112676056338</v>
      </c>
    </row>
    <row r="123" spans="1:11" x14ac:dyDescent="0.3">
      <c r="A123">
        <v>595</v>
      </c>
      <c r="B123">
        <v>3782</v>
      </c>
      <c r="C123" t="s">
        <v>1213</v>
      </c>
      <c r="D123" t="s">
        <v>1199</v>
      </c>
      <c r="E123" t="s">
        <v>1205</v>
      </c>
      <c r="F123">
        <v>879</v>
      </c>
      <c r="G123">
        <v>1040</v>
      </c>
      <c r="H123" t="s">
        <v>1406</v>
      </c>
      <c r="I123" t="s">
        <v>1407</v>
      </c>
      <c r="J123" t="s">
        <v>1627</v>
      </c>
      <c r="K123">
        <v>0.84519230769230769</v>
      </c>
    </row>
    <row r="124" spans="1:11" x14ac:dyDescent="0.3">
      <c r="A124">
        <v>597</v>
      </c>
      <c r="B124">
        <v>3571</v>
      </c>
      <c r="C124" t="s">
        <v>1239</v>
      </c>
      <c r="D124" t="s">
        <v>1204</v>
      </c>
      <c r="E124" t="s">
        <v>1205</v>
      </c>
      <c r="F124">
        <v>267</v>
      </c>
      <c r="G124">
        <v>925</v>
      </c>
      <c r="H124" t="s">
        <v>1408</v>
      </c>
      <c r="I124" t="s">
        <v>1409</v>
      </c>
      <c r="J124" t="s">
        <v>1628</v>
      </c>
      <c r="K124">
        <v>0.28864864864864864</v>
      </c>
    </row>
    <row r="125" spans="1:11" x14ac:dyDescent="0.3">
      <c r="A125">
        <v>599</v>
      </c>
      <c r="B125">
        <v>8834</v>
      </c>
      <c r="C125" t="s">
        <v>1217</v>
      </c>
      <c r="D125" t="s">
        <v>1204</v>
      </c>
      <c r="E125" t="s">
        <v>1205</v>
      </c>
      <c r="F125">
        <v>946</v>
      </c>
      <c r="G125">
        <v>1100</v>
      </c>
      <c r="H125" t="s">
        <v>261</v>
      </c>
      <c r="I125" t="s">
        <v>550</v>
      </c>
      <c r="J125" t="s">
        <v>1627</v>
      </c>
      <c r="K125">
        <v>0.86</v>
      </c>
    </row>
    <row r="126" spans="1:11" x14ac:dyDescent="0.3">
      <c r="A126">
        <v>625</v>
      </c>
      <c r="B126">
        <v>3</v>
      </c>
      <c r="C126" t="s">
        <v>1217</v>
      </c>
      <c r="D126" t="s">
        <v>1199</v>
      </c>
      <c r="E126" t="s">
        <v>1205</v>
      </c>
      <c r="F126">
        <v>318</v>
      </c>
      <c r="G126">
        <v>980</v>
      </c>
      <c r="H126" t="s">
        <v>1410</v>
      </c>
      <c r="I126" t="s">
        <v>1411</v>
      </c>
      <c r="J126" t="s">
        <v>1628</v>
      </c>
      <c r="K126">
        <v>0.32448979591836735</v>
      </c>
    </row>
    <row r="127" spans="1:11" x14ac:dyDescent="0.3">
      <c r="A127">
        <v>630</v>
      </c>
      <c r="B127">
        <v>6772</v>
      </c>
      <c r="C127" t="s">
        <v>1227</v>
      </c>
      <c r="D127" t="s">
        <v>1204</v>
      </c>
      <c r="E127" t="s">
        <v>1205</v>
      </c>
      <c r="F127">
        <v>868</v>
      </c>
      <c r="G127">
        <v>1320</v>
      </c>
      <c r="H127" t="s">
        <v>1412</v>
      </c>
      <c r="I127" t="s">
        <v>14</v>
      </c>
      <c r="J127" t="s">
        <v>1627</v>
      </c>
      <c r="K127">
        <v>0.65757575757575759</v>
      </c>
    </row>
    <row r="128" spans="1:11" x14ac:dyDescent="0.3">
      <c r="A128">
        <v>632</v>
      </c>
      <c r="B128">
        <v>2525</v>
      </c>
      <c r="C128" t="s">
        <v>1217</v>
      </c>
      <c r="D128" t="s">
        <v>1204</v>
      </c>
      <c r="E128" t="s">
        <v>1205</v>
      </c>
      <c r="F128">
        <v>67</v>
      </c>
      <c r="G128">
        <v>193</v>
      </c>
      <c r="H128" t="s">
        <v>124</v>
      </c>
      <c r="I128" t="s">
        <v>1413</v>
      </c>
      <c r="J128" t="s">
        <v>1628</v>
      </c>
      <c r="K128">
        <v>0.34715025906735753</v>
      </c>
    </row>
    <row r="129" spans="1:11" x14ac:dyDescent="0.3">
      <c r="A129">
        <v>634</v>
      </c>
      <c r="B129">
        <v>175</v>
      </c>
      <c r="C129" t="s">
        <v>1224</v>
      </c>
      <c r="D129" t="s">
        <v>1199</v>
      </c>
      <c r="E129" t="s">
        <v>1200</v>
      </c>
      <c r="F129">
        <v>939</v>
      </c>
      <c r="G129">
        <v>1446</v>
      </c>
      <c r="H129" t="s">
        <v>1414</v>
      </c>
      <c r="I129" t="s">
        <v>1415</v>
      </c>
      <c r="J129" t="s">
        <v>1627</v>
      </c>
      <c r="K129">
        <v>0.64937759336099588</v>
      </c>
    </row>
    <row r="130" spans="1:11" x14ac:dyDescent="0.3">
      <c r="A130">
        <v>636</v>
      </c>
      <c r="B130">
        <v>2308</v>
      </c>
      <c r="C130" t="s">
        <v>1210</v>
      </c>
      <c r="D130" t="s">
        <v>1199</v>
      </c>
      <c r="E130" t="s">
        <v>1205</v>
      </c>
      <c r="F130">
        <v>325</v>
      </c>
      <c r="G130">
        <v>994</v>
      </c>
      <c r="H130" t="s">
        <v>1416</v>
      </c>
      <c r="I130" t="s">
        <v>1417</v>
      </c>
      <c r="J130" t="s">
        <v>1628</v>
      </c>
      <c r="K130">
        <v>0.32696177062374243</v>
      </c>
    </row>
    <row r="131" spans="1:11" x14ac:dyDescent="0.3">
      <c r="A131">
        <v>650</v>
      </c>
      <c r="B131">
        <v>2257</v>
      </c>
      <c r="C131" t="s">
        <v>1253</v>
      </c>
      <c r="D131" t="s">
        <v>1199</v>
      </c>
      <c r="E131" t="s">
        <v>1205</v>
      </c>
      <c r="F131">
        <v>868</v>
      </c>
      <c r="G131">
        <v>1141</v>
      </c>
      <c r="H131" t="s">
        <v>1418</v>
      </c>
      <c r="I131" t="s">
        <v>1419</v>
      </c>
      <c r="J131" t="s">
        <v>1627</v>
      </c>
      <c r="K131">
        <v>0.76073619631901845</v>
      </c>
    </row>
    <row r="132" spans="1:11" x14ac:dyDescent="0.3">
      <c r="A132">
        <v>659</v>
      </c>
      <c r="B132">
        <v>8747</v>
      </c>
      <c r="C132" t="s">
        <v>1301</v>
      </c>
      <c r="D132" t="s">
        <v>1199</v>
      </c>
      <c r="E132" t="s">
        <v>1205</v>
      </c>
      <c r="F132">
        <v>442</v>
      </c>
      <c r="G132">
        <v>595</v>
      </c>
      <c r="H132" t="s">
        <v>1420</v>
      </c>
      <c r="I132" t="s">
        <v>1287</v>
      </c>
      <c r="J132" t="s">
        <v>1628</v>
      </c>
      <c r="K132">
        <v>0.74285714285714288</v>
      </c>
    </row>
    <row r="133" spans="1:11" x14ac:dyDescent="0.3">
      <c r="A133">
        <v>665</v>
      </c>
      <c r="B133">
        <v>7485</v>
      </c>
      <c r="C133" t="s">
        <v>1198</v>
      </c>
      <c r="D133" t="s">
        <v>1204</v>
      </c>
      <c r="E133" t="s">
        <v>1205</v>
      </c>
      <c r="F133">
        <v>982</v>
      </c>
      <c r="G133">
        <v>1405</v>
      </c>
      <c r="H133" t="s">
        <v>1421</v>
      </c>
      <c r="I133" t="s">
        <v>1422</v>
      </c>
      <c r="J133" t="s">
        <v>1627</v>
      </c>
      <c r="K133">
        <v>0.69893238434163696</v>
      </c>
    </row>
    <row r="134" spans="1:11" x14ac:dyDescent="0.3">
      <c r="A134">
        <v>668</v>
      </c>
      <c r="B134">
        <v>2378</v>
      </c>
      <c r="C134" t="s">
        <v>1239</v>
      </c>
      <c r="D134" t="s">
        <v>1204</v>
      </c>
      <c r="E134" t="s">
        <v>1200</v>
      </c>
      <c r="F134">
        <v>938</v>
      </c>
      <c r="G134">
        <v>1067</v>
      </c>
      <c r="H134" t="s">
        <v>1423</v>
      </c>
      <c r="I134" t="s">
        <v>1424</v>
      </c>
      <c r="J134" t="s">
        <v>1627</v>
      </c>
      <c r="K134">
        <v>0.87910028116213679</v>
      </c>
    </row>
    <row r="135" spans="1:11" x14ac:dyDescent="0.3">
      <c r="A135">
        <v>678</v>
      </c>
      <c r="B135">
        <v>5269</v>
      </c>
      <c r="C135" t="s">
        <v>1227</v>
      </c>
      <c r="D135" t="s">
        <v>1199</v>
      </c>
      <c r="E135" t="s">
        <v>1200</v>
      </c>
      <c r="F135">
        <v>318</v>
      </c>
      <c r="G135">
        <v>938</v>
      </c>
      <c r="H135" t="s">
        <v>1425</v>
      </c>
      <c r="I135" t="s">
        <v>51</v>
      </c>
      <c r="J135" t="s">
        <v>1628</v>
      </c>
      <c r="K135">
        <v>0.33901918976545842</v>
      </c>
    </row>
    <row r="136" spans="1:11" x14ac:dyDescent="0.3">
      <c r="A136">
        <v>690</v>
      </c>
      <c r="B136">
        <v>230</v>
      </c>
      <c r="C136" t="s">
        <v>1224</v>
      </c>
      <c r="D136" t="s">
        <v>1204</v>
      </c>
      <c r="E136" t="s">
        <v>1205</v>
      </c>
      <c r="F136">
        <v>553</v>
      </c>
      <c r="G136">
        <v>1210</v>
      </c>
      <c r="H136" t="s">
        <v>1426</v>
      </c>
      <c r="I136" t="s">
        <v>1427</v>
      </c>
      <c r="J136" t="s">
        <v>1627</v>
      </c>
      <c r="K136">
        <v>0.45702479338842977</v>
      </c>
    </row>
    <row r="137" spans="1:11" x14ac:dyDescent="0.3">
      <c r="A137">
        <v>691</v>
      </c>
      <c r="B137">
        <v>2096</v>
      </c>
      <c r="C137" t="s">
        <v>1217</v>
      </c>
      <c r="D137" t="s">
        <v>1204</v>
      </c>
      <c r="E137" t="s">
        <v>1205</v>
      </c>
      <c r="F137">
        <v>955</v>
      </c>
      <c r="G137">
        <v>1369</v>
      </c>
      <c r="H137" t="s">
        <v>1428</v>
      </c>
      <c r="I137" t="s">
        <v>1429</v>
      </c>
      <c r="J137" t="s">
        <v>1627</v>
      </c>
      <c r="K137">
        <v>0.69758948137326515</v>
      </c>
    </row>
    <row r="138" spans="1:11" x14ac:dyDescent="0.3">
      <c r="A138">
        <v>693</v>
      </c>
      <c r="B138">
        <v>8737</v>
      </c>
      <c r="C138" t="s">
        <v>1210</v>
      </c>
      <c r="D138" t="s">
        <v>1199</v>
      </c>
      <c r="E138" t="s">
        <v>1200</v>
      </c>
      <c r="F138">
        <v>715</v>
      </c>
      <c r="G138">
        <v>1271</v>
      </c>
      <c r="H138" t="s">
        <v>320</v>
      </c>
      <c r="I138" t="s">
        <v>1264</v>
      </c>
      <c r="J138" t="s">
        <v>1627</v>
      </c>
      <c r="K138">
        <v>0.56254917387883552</v>
      </c>
    </row>
    <row r="139" spans="1:11" x14ac:dyDescent="0.3">
      <c r="A139">
        <v>695</v>
      </c>
      <c r="B139">
        <v>1896</v>
      </c>
      <c r="C139" t="s">
        <v>1253</v>
      </c>
      <c r="D139" t="s">
        <v>1204</v>
      </c>
      <c r="E139" t="s">
        <v>1205</v>
      </c>
      <c r="F139">
        <v>266</v>
      </c>
      <c r="G139">
        <v>833</v>
      </c>
      <c r="H139" t="s">
        <v>471</v>
      </c>
      <c r="I139" t="s">
        <v>1430</v>
      </c>
      <c r="J139" t="s">
        <v>1628</v>
      </c>
      <c r="K139">
        <v>0.31932773109243695</v>
      </c>
    </row>
    <row r="140" spans="1:11" x14ac:dyDescent="0.3">
      <c r="A140">
        <v>702</v>
      </c>
      <c r="B140">
        <v>8927</v>
      </c>
      <c r="C140" t="s">
        <v>1210</v>
      </c>
      <c r="D140" t="s">
        <v>1199</v>
      </c>
      <c r="E140" t="s">
        <v>1205</v>
      </c>
      <c r="F140">
        <v>111</v>
      </c>
      <c r="G140">
        <v>617</v>
      </c>
      <c r="H140" t="s">
        <v>1431</v>
      </c>
      <c r="I140" t="s">
        <v>1432</v>
      </c>
      <c r="J140" t="s">
        <v>1628</v>
      </c>
      <c r="K140">
        <v>0.17990275526742303</v>
      </c>
    </row>
    <row r="141" spans="1:11" x14ac:dyDescent="0.3">
      <c r="A141">
        <v>703</v>
      </c>
      <c r="B141">
        <v>8404</v>
      </c>
      <c r="C141" t="s">
        <v>1210</v>
      </c>
      <c r="D141" t="s">
        <v>1204</v>
      </c>
      <c r="E141" t="s">
        <v>1200</v>
      </c>
      <c r="F141">
        <v>329</v>
      </c>
      <c r="G141">
        <v>597</v>
      </c>
      <c r="H141" t="s">
        <v>1433</v>
      </c>
      <c r="I141" t="s">
        <v>1434</v>
      </c>
      <c r="J141" t="s">
        <v>1628</v>
      </c>
      <c r="K141">
        <v>0.5510887772194305</v>
      </c>
    </row>
    <row r="142" spans="1:11" x14ac:dyDescent="0.3">
      <c r="A142">
        <v>707</v>
      </c>
      <c r="B142">
        <v>3221</v>
      </c>
      <c r="C142" t="s">
        <v>1301</v>
      </c>
      <c r="D142" t="s">
        <v>1204</v>
      </c>
      <c r="E142" t="s">
        <v>1205</v>
      </c>
      <c r="F142">
        <v>187</v>
      </c>
      <c r="G142">
        <v>931</v>
      </c>
      <c r="H142" t="s">
        <v>1435</v>
      </c>
      <c r="I142" t="s">
        <v>1436</v>
      </c>
      <c r="J142" t="s">
        <v>1628</v>
      </c>
      <c r="K142">
        <v>0.20085929108485501</v>
      </c>
    </row>
    <row r="143" spans="1:11" x14ac:dyDescent="0.3">
      <c r="A143">
        <v>708</v>
      </c>
      <c r="B143">
        <v>1246</v>
      </c>
      <c r="C143" t="s">
        <v>1217</v>
      </c>
      <c r="D143" t="s">
        <v>1204</v>
      </c>
      <c r="E143" t="s">
        <v>1200</v>
      </c>
      <c r="F143">
        <v>50</v>
      </c>
      <c r="G143">
        <v>72</v>
      </c>
      <c r="H143" t="s">
        <v>1437</v>
      </c>
      <c r="I143" t="s">
        <v>1438</v>
      </c>
      <c r="J143" t="s">
        <v>1628</v>
      </c>
      <c r="K143">
        <v>0.69444444444444442</v>
      </c>
    </row>
    <row r="144" spans="1:11" x14ac:dyDescent="0.3">
      <c r="A144">
        <v>714</v>
      </c>
      <c r="B144">
        <v>5330</v>
      </c>
      <c r="C144" t="s">
        <v>1242</v>
      </c>
      <c r="D144" t="s">
        <v>1204</v>
      </c>
      <c r="E144" t="s">
        <v>1200</v>
      </c>
      <c r="F144">
        <v>148</v>
      </c>
      <c r="G144">
        <v>835</v>
      </c>
      <c r="H144" t="s">
        <v>1439</v>
      </c>
      <c r="I144" t="s">
        <v>1440</v>
      </c>
      <c r="J144" t="s">
        <v>1628</v>
      </c>
      <c r="K144">
        <v>0.17724550898203592</v>
      </c>
    </row>
    <row r="145" spans="1:11" x14ac:dyDescent="0.3">
      <c r="A145">
        <v>719</v>
      </c>
      <c r="B145">
        <v>7828</v>
      </c>
      <c r="C145" t="s">
        <v>1198</v>
      </c>
      <c r="D145" t="s">
        <v>1204</v>
      </c>
      <c r="E145" t="s">
        <v>1205</v>
      </c>
      <c r="F145">
        <v>930</v>
      </c>
      <c r="G145">
        <v>1183</v>
      </c>
      <c r="H145" t="s">
        <v>1441</v>
      </c>
      <c r="I145" t="s">
        <v>1442</v>
      </c>
      <c r="J145" t="s">
        <v>1627</v>
      </c>
      <c r="K145">
        <v>0.78613693998309386</v>
      </c>
    </row>
    <row r="146" spans="1:11" x14ac:dyDescent="0.3">
      <c r="A146">
        <v>722</v>
      </c>
      <c r="B146">
        <v>7342</v>
      </c>
      <c r="C146" t="s">
        <v>1242</v>
      </c>
      <c r="D146" t="s">
        <v>1199</v>
      </c>
      <c r="E146" t="s">
        <v>1200</v>
      </c>
      <c r="F146">
        <v>412</v>
      </c>
      <c r="G146">
        <v>566</v>
      </c>
      <c r="H146" t="s">
        <v>1443</v>
      </c>
      <c r="I146" t="s">
        <v>1444</v>
      </c>
      <c r="J146" t="s">
        <v>1628</v>
      </c>
      <c r="K146">
        <v>0.72791519434628971</v>
      </c>
    </row>
    <row r="147" spans="1:11" x14ac:dyDescent="0.3">
      <c r="A147">
        <v>723</v>
      </c>
      <c r="B147">
        <v>1980</v>
      </c>
      <c r="C147" t="s">
        <v>1301</v>
      </c>
      <c r="D147" t="s">
        <v>1204</v>
      </c>
      <c r="E147" t="s">
        <v>1200</v>
      </c>
      <c r="F147">
        <v>490</v>
      </c>
      <c r="G147">
        <v>762</v>
      </c>
      <c r="H147" t="s">
        <v>1445</v>
      </c>
      <c r="I147" t="s">
        <v>1446</v>
      </c>
      <c r="J147" t="s">
        <v>1628</v>
      </c>
      <c r="K147">
        <v>0.64304461942257218</v>
      </c>
    </row>
    <row r="148" spans="1:11" x14ac:dyDescent="0.3">
      <c r="A148">
        <v>731</v>
      </c>
      <c r="B148">
        <v>6191</v>
      </c>
      <c r="C148" t="s">
        <v>1227</v>
      </c>
      <c r="D148" t="s">
        <v>1204</v>
      </c>
      <c r="E148" t="s">
        <v>1200</v>
      </c>
      <c r="F148">
        <v>970</v>
      </c>
      <c r="G148">
        <v>1242</v>
      </c>
      <c r="H148" t="s">
        <v>1447</v>
      </c>
      <c r="I148" t="s">
        <v>1448</v>
      </c>
      <c r="J148" t="s">
        <v>1627</v>
      </c>
      <c r="K148">
        <v>0.78099838969404189</v>
      </c>
    </row>
    <row r="149" spans="1:11" x14ac:dyDescent="0.3">
      <c r="A149">
        <v>738</v>
      </c>
      <c r="B149">
        <v>6713</v>
      </c>
      <c r="C149" t="s">
        <v>1242</v>
      </c>
      <c r="D149" t="s">
        <v>1204</v>
      </c>
      <c r="E149" t="s">
        <v>1200</v>
      </c>
      <c r="F149">
        <v>545</v>
      </c>
      <c r="G149">
        <v>1044</v>
      </c>
      <c r="H149" t="s">
        <v>1449</v>
      </c>
      <c r="I149" t="s">
        <v>1450</v>
      </c>
      <c r="J149" t="s">
        <v>1627</v>
      </c>
      <c r="K149">
        <v>0.52203065134099613</v>
      </c>
    </row>
    <row r="150" spans="1:11" x14ac:dyDescent="0.3">
      <c r="A150">
        <v>748</v>
      </c>
      <c r="B150">
        <v>2969</v>
      </c>
      <c r="C150" t="s">
        <v>1210</v>
      </c>
      <c r="D150" t="s">
        <v>1204</v>
      </c>
      <c r="E150" t="s">
        <v>1205</v>
      </c>
      <c r="F150">
        <v>600</v>
      </c>
      <c r="G150">
        <v>1048</v>
      </c>
      <c r="H150" t="s">
        <v>1451</v>
      </c>
      <c r="I150" t="s">
        <v>1452</v>
      </c>
      <c r="J150" t="s">
        <v>1627</v>
      </c>
      <c r="K150">
        <v>0.5725190839694656</v>
      </c>
    </row>
    <row r="151" spans="1:11" x14ac:dyDescent="0.3">
      <c r="A151">
        <v>749</v>
      </c>
      <c r="B151">
        <v>3569</v>
      </c>
      <c r="C151" t="s">
        <v>1301</v>
      </c>
      <c r="D151" t="s">
        <v>1199</v>
      </c>
      <c r="E151" t="s">
        <v>1200</v>
      </c>
      <c r="F151">
        <v>262</v>
      </c>
      <c r="G151">
        <v>875</v>
      </c>
      <c r="H151" t="s">
        <v>1453</v>
      </c>
      <c r="I151" t="s">
        <v>320</v>
      </c>
      <c r="J151" t="s">
        <v>1628</v>
      </c>
      <c r="K151">
        <v>0.29942857142857143</v>
      </c>
    </row>
    <row r="152" spans="1:11" x14ac:dyDescent="0.3">
      <c r="A152">
        <v>762</v>
      </c>
      <c r="B152">
        <v>2066</v>
      </c>
      <c r="C152" t="s">
        <v>1301</v>
      </c>
      <c r="D152" t="s">
        <v>1199</v>
      </c>
      <c r="E152" t="s">
        <v>1205</v>
      </c>
      <c r="F152">
        <v>242</v>
      </c>
      <c r="G152">
        <v>926</v>
      </c>
      <c r="H152" t="s">
        <v>1454</v>
      </c>
      <c r="I152" t="s">
        <v>688</v>
      </c>
      <c r="J152" t="s">
        <v>1628</v>
      </c>
      <c r="K152">
        <v>0.26133909287257018</v>
      </c>
    </row>
    <row r="153" spans="1:11" x14ac:dyDescent="0.3">
      <c r="A153">
        <v>763</v>
      </c>
      <c r="B153">
        <v>9792</v>
      </c>
      <c r="C153" t="s">
        <v>1239</v>
      </c>
      <c r="D153" t="s">
        <v>1199</v>
      </c>
      <c r="E153" t="s">
        <v>1200</v>
      </c>
      <c r="F153">
        <v>796</v>
      </c>
      <c r="G153">
        <v>1347</v>
      </c>
      <c r="H153" t="s">
        <v>1234</v>
      </c>
      <c r="I153" t="s">
        <v>42</v>
      </c>
      <c r="J153" t="s">
        <v>1627</v>
      </c>
      <c r="K153">
        <v>0.59094283593170005</v>
      </c>
    </row>
    <row r="154" spans="1:11" x14ac:dyDescent="0.3">
      <c r="A154">
        <v>771</v>
      </c>
      <c r="B154">
        <v>390</v>
      </c>
      <c r="C154" t="s">
        <v>1242</v>
      </c>
      <c r="D154" t="s">
        <v>1204</v>
      </c>
      <c r="E154" t="s">
        <v>1205</v>
      </c>
      <c r="F154">
        <v>702</v>
      </c>
      <c r="G154">
        <v>1414</v>
      </c>
      <c r="H154" t="s">
        <v>1455</v>
      </c>
      <c r="I154" t="s">
        <v>1456</v>
      </c>
      <c r="J154" t="s">
        <v>1627</v>
      </c>
      <c r="K154">
        <v>0.49646393210749645</v>
      </c>
    </row>
    <row r="155" spans="1:11" x14ac:dyDescent="0.3">
      <c r="A155">
        <v>775</v>
      </c>
      <c r="B155">
        <v>8104</v>
      </c>
      <c r="C155" t="s">
        <v>1210</v>
      </c>
      <c r="D155" t="s">
        <v>1204</v>
      </c>
      <c r="E155" t="s">
        <v>1200</v>
      </c>
      <c r="F155">
        <v>451</v>
      </c>
      <c r="G155">
        <v>713</v>
      </c>
      <c r="H155" t="s">
        <v>638</v>
      </c>
      <c r="I155" t="s">
        <v>1457</v>
      </c>
      <c r="J155" t="s">
        <v>1628</v>
      </c>
      <c r="K155">
        <v>0.63253856942496489</v>
      </c>
    </row>
    <row r="156" spans="1:11" x14ac:dyDescent="0.3">
      <c r="A156">
        <v>780</v>
      </c>
      <c r="B156">
        <v>6732</v>
      </c>
      <c r="C156" t="s">
        <v>1224</v>
      </c>
      <c r="D156" t="s">
        <v>1199</v>
      </c>
      <c r="E156" t="s">
        <v>1200</v>
      </c>
      <c r="F156">
        <v>872</v>
      </c>
      <c r="G156">
        <v>1058</v>
      </c>
      <c r="H156" t="s">
        <v>1458</v>
      </c>
      <c r="I156" t="s">
        <v>427</v>
      </c>
      <c r="J156" t="s">
        <v>1627</v>
      </c>
      <c r="K156">
        <v>0.82419659735349715</v>
      </c>
    </row>
    <row r="157" spans="1:11" x14ac:dyDescent="0.3">
      <c r="A157">
        <v>782</v>
      </c>
      <c r="B157">
        <v>9486</v>
      </c>
      <c r="C157" t="s">
        <v>1242</v>
      </c>
      <c r="D157" t="s">
        <v>1199</v>
      </c>
      <c r="E157" t="s">
        <v>1205</v>
      </c>
      <c r="F157">
        <v>182</v>
      </c>
      <c r="G157">
        <v>871</v>
      </c>
      <c r="H157" t="s">
        <v>1459</v>
      </c>
      <c r="I157" t="s">
        <v>1460</v>
      </c>
      <c r="J157" t="s">
        <v>1628</v>
      </c>
      <c r="K157">
        <v>0.20895522388059701</v>
      </c>
    </row>
    <row r="158" spans="1:11" x14ac:dyDescent="0.3">
      <c r="A158">
        <v>786</v>
      </c>
      <c r="B158">
        <v>5209</v>
      </c>
      <c r="C158" t="s">
        <v>1224</v>
      </c>
      <c r="D158" t="s">
        <v>1199</v>
      </c>
      <c r="E158" t="s">
        <v>1200</v>
      </c>
      <c r="F158">
        <v>372</v>
      </c>
      <c r="G158">
        <v>679</v>
      </c>
      <c r="H158" t="s">
        <v>1461</v>
      </c>
      <c r="I158" t="s">
        <v>1462</v>
      </c>
      <c r="J158" t="s">
        <v>1628</v>
      </c>
      <c r="K158">
        <v>0.54786450662739328</v>
      </c>
    </row>
    <row r="159" spans="1:11" x14ac:dyDescent="0.3">
      <c r="A159">
        <v>787</v>
      </c>
      <c r="B159">
        <v>2159</v>
      </c>
      <c r="C159" t="s">
        <v>1198</v>
      </c>
      <c r="D159" t="s">
        <v>1199</v>
      </c>
      <c r="E159" t="s">
        <v>1200</v>
      </c>
      <c r="F159">
        <v>187</v>
      </c>
      <c r="G159">
        <v>864</v>
      </c>
      <c r="H159" t="s">
        <v>132</v>
      </c>
      <c r="I159" t="s">
        <v>1463</v>
      </c>
      <c r="J159" t="s">
        <v>1628</v>
      </c>
      <c r="K159">
        <v>0.21643518518518517</v>
      </c>
    </row>
    <row r="160" spans="1:11" x14ac:dyDescent="0.3">
      <c r="A160">
        <v>792</v>
      </c>
      <c r="B160">
        <v>1303</v>
      </c>
      <c r="C160" t="s">
        <v>1198</v>
      </c>
      <c r="D160" t="s">
        <v>1204</v>
      </c>
      <c r="E160" t="s">
        <v>1205</v>
      </c>
      <c r="F160">
        <v>808</v>
      </c>
      <c r="G160">
        <v>1257</v>
      </c>
      <c r="H160" t="s">
        <v>1464</v>
      </c>
      <c r="I160" t="s">
        <v>1465</v>
      </c>
      <c r="J160" t="s">
        <v>1627</v>
      </c>
      <c r="K160">
        <v>0.64280031821797934</v>
      </c>
    </row>
    <row r="161" spans="1:11" x14ac:dyDescent="0.3">
      <c r="A161">
        <v>793</v>
      </c>
      <c r="B161">
        <v>4103</v>
      </c>
      <c r="C161" t="s">
        <v>1301</v>
      </c>
      <c r="D161" t="s">
        <v>1204</v>
      </c>
      <c r="E161" t="s">
        <v>1205</v>
      </c>
      <c r="F161">
        <v>399</v>
      </c>
      <c r="G161">
        <v>835</v>
      </c>
      <c r="H161" t="s">
        <v>261</v>
      </c>
      <c r="I161" t="s">
        <v>182</v>
      </c>
      <c r="J161" t="s">
        <v>1628</v>
      </c>
      <c r="K161">
        <v>0.47784431137724553</v>
      </c>
    </row>
    <row r="162" spans="1:11" x14ac:dyDescent="0.3">
      <c r="A162">
        <v>815</v>
      </c>
      <c r="B162">
        <v>1126</v>
      </c>
      <c r="C162" t="s">
        <v>1224</v>
      </c>
      <c r="D162" t="s">
        <v>1199</v>
      </c>
      <c r="E162" t="s">
        <v>1205</v>
      </c>
      <c r="F162">
        <v>71</v>
      </c>
      <c r="G162">
        <v>130</v>
      </c>
      <c r="H162" t="s">
        <v>1466</v>
      </c>
      <c r="I162" t="s">
        <v>1467</v>
      </c>
      <c r="J162" t="s">
        <v>1628</v>
      </c>
      <c r="K162">
        <v>0.5461538461538461</v>
      </c>
    </row>
    <row r="163" spans="1:11" x14ac:dyDescent="0.3">
      <c r="A163">
        <v>818</v>
      </c>
      <c r="B163">
        <v>6746</v>
      </c>
      <c r="C163" t="s">
        <v>1227</v>
      </c>
      <c r="D163" t="s">
        <v>1204</v>
      </c>
      <c r="E163" t="s">
        <v>1200</v>
      </c>
      <c r="F163">
        <v>833</v>
      </c>
      <c r="G163">
        <v>1016</v>
      </c>
      <c r="H163" t="s">
        <v>215</v>
      </c>
      <c r="I163" t="s">
        <v>1318</v>
      </c>
      <c r="J163" t="s">
        <v>1627</v>
      </c>
      <c r="K163">
        <v>0.81988188976377951</v>
      </c>
    </row>
    <row r="164" spans="1:11" x14ac:dyDescent="0.3">
      <c r="A164">
        <v>822</v>
      </c>
      <c r="B164">
        <v>114</v>
      </c>
      <c r="C164" t="s">
        <v>1203</v>
      </c>
      <c r="D164" t="s">
        <v>1199</v>
      </c>
      <c r="E164" t="s">
        <v>1205</v>
      </c>
      <c r="F164">
        <v>88</v>
      </c>
      <c r="G164">
        <v>426</v>
      </c>
      <c r="H164" t="s">
        <v>1468</v>
      </c>
      <c r="I164" t="s">
        <v>1469</v>
      </c>
      <c r="J164" t="s">
        <v>1628</v>
      </c>
      <c r="K164">
        <v>0.20657276995305165</v>
      </c>
    </row>
    <row r="165" spans="1:11" x14ac:dyDescent="0.3">
      <c r="A165">
        <v>823</v>
      </c>
      <c r="B165">
        <v>3733</v>
      </c>
      <c r="C165" t="s">
        <v>1224</v>
      </c>
      <c r="D165" t="s">
        <v>1204</v>
      </c>
      <c r="E165" t="s">
        <v>1200</v>
      </c>
      <c r="F165">
        <v>571</v>
      </c>
      <c r="G165">
        <v>1031</v>
      </c>
      <c r="H165" t="s">
        <v>269</v>
      </c>
      <c r="I165" t="s">
        <v>1470</v>
      </c>
      <c r="J165" t="s">
        <v>1627</v>
      </c>
      <c r="K165">
        <v>0.55383123181377303</v>
      </c>
    </row>
    <row r="166" spans="1:11" x14ac:dyDescent="0.3">
      <c r="A166">
        <v>835</v>
      </c>
      <c r="B166">
        <v>7587</v>
      </c>
      <c r="C166" t="s">
        <v>1239</v>
      </c>
      <c r="D166" t="s">
        <v>1199</v>
      </c>
      <c r="E166" t="s">
        <v>1205</v>
      </c>
      <c r="F166">
        <v>638</v>
      </c>
      <c r="G166">
        <v>1314</v>
      </c>
      <c r="H166" t="s">
        <v>1471</v>
      </c>
      <c r="I166" t="s">
        <v>1220</v>
      </c>
      <c r="J166" t="s">
        <v>1627</v>
      </c>
      <c r="K166">
        <v>0.48554033485540332</v>
      </c>
    </row>
    <row r="167" spans="1:11" x14ac:dyDescent="0.3">
      <c r="A167">
        <v>838</v>
      </c>
      <c r="B167">
        <v>4322</v>
      </c>
      <c r="C167" t="s">
        <v>1217</v>
      </c>
      <c r="D167" t="s">
        <v>1199</v>
      </c>
      <c r="E167" t="s">
        <v>1200</v>
      </c>
      <c r="F167">
        <v>593</v>
      </c>
      <c r="G167">
        <v>1036</v>
      </c>
      <c r="H167" t="s">
        <v>42</v>
      </c>
      <c r="I167" t="s">
        <v>1472</v>
      </c>
      <c r="J167" t="s">
        <v>1627</v>
      </c>
      <c r="K167">
        <v>0.57239382239382242</v>
      </c>
    </row>
    <row r="168" spans="1:11" x14ac:dyDescent="0.3">
      <c r="A168">
        <v>847</v>
      </c>
      <c r="B168">
        <v>8183</v>
      </c>
      <c r="C168" t="s">
        <v>1213</v>
      </c>
      <c r="D168" t="s">
        <v>1199</v>
      </c>
      <c r="E168" t="s">
        <v>1200</v>
      </c>
      <c r="F168">
        <v>906</v>
      </c>
      <c r="G168">
        <v>1297</v>
      </c>
      <c r="H168" t="s">
        <v>1473</v>
      </c>
      <c r="I168" t="s">
        <v>1474</v>
      </c>
      <c r="J168" t="s">
        <v>1627</v>
      </c>
      <c r="K168">
        <v>0.69853508095605243</v>
      </c>
    </row>
    <row r="169" spans="1:11" x14ac:dyDescent="0.3">
      <c r="A169">
        <v>856</v>
      </c>
      <c r="B169">
        <v>1278</v>
      </c>
      <c r="C169" t="s">
        <v>1301</v>
      </c>
      <c r="D169" t="s">
        <v>1204</v>
      </c>
      <c r="E169" t="s">
        <v>1205</v>
      </c>
      <c r="F169">
        <v>880</v>
      </c>
      <c r="G169">
        <v>1178</v>
      </c>
      <c r="H169" t="s">
        <v>1475</v>
      </c>
      <c r="I169" t="s">
        <v>1476</v>
      </c>
      <c r="J169" t="s">
        <v>1627</v>
      </c>
      <c r="K169">
        <v>0.74702886247877764</v>
      </c>
    </row>
    <row r="170" spans="1:11" x14ac:dyDescent="0.3">
      <c r="A170">
        <v>861</v>
      </c>
      <c r="B170">
        <v>8249</v>
      </c>
      <c r="C170" t="s">
        <v>1239</v>
      </c>
      <c r="D170" t="s">
        <v>1199</v>
      </c>
      <c r="E170" t="s">
        <v>1205</v>
      </c>
      <c r="F170">
        <v>916</v>
      </c>
      <c r="G170">
        <v>1255</v>
      </c>
      <c r="H170" t="s">
        <v>421</v>
      </c>
      <c r="I170" t="s">
        <v>1477</v>
      </c>
      <c r="J170" t="s">
        <v>1627</v>
      </c>
      <c r="K170">
        <v>0.72988047808764944</v>
      </c>
    </row>
    <row r="171" spans="1:11" x14ac:dyDescent="0.3">
      <c r="A171">
        <v>863</v>
      </c>
      <c r="B171">
        <v>9030</v>
      </c>
      <c r="C171" t="s">
        <v>1301</v>
      </c>
      <c r="D171" t="s">
        <v>1199</v>
      </c>
      <c r="E171" t="s">
        <v>1205</v>
      </c>
      <c r="F171">
        <v>412</v>
      </c>
      <c r="G171">
        <v>872</v>
      </c>
      <c r="H171" t="s">
        <v>1478</v>
      </c>
      <c r="I171" t="s">
        <v>1479</v>
      </c>
      <c r="J171" t="s">
        <v>1628</v>
      </c>
      <c r="K171">
        <v>0.47247706422018348</v>
      </c>
    </row>
    <row r="172" spans="1:11" x14ac:dyDescent="0.3">
      <c r="A172">
        <v>866</v>
      </c>
      <c r="B172">
        <v>2401</v>
      </c>
      <c r="C172" t="s">
        <v>1239</v>
      </c>
      <c r="D172" t="s">
        <v>1199</v>
      </c>
      <c r="E172" t="s">
        <v>1205</v>
      </c>
      <c r="F172">
        <v>691</v>
      </c>
      <c r="G172">
        <v>1260</v>
      </c>
      <c r="H172" t="s">
        <v>144</v>
      </c>
      <c r="I172" t="s">
        <v>1480</v>
      </c>
      <c r="J172" t="s">
        <v>1627</v>
      </c>
      <c r="K172">
        <v>0.54841269841269846</v>
      </c>
    </row>
    <row r="173" spans="1:11" x14ac:dyDescent="0.3">
      <c r="A173">
        <v>870</v>
      </c>
      <c r="B173">
        <v>5578</v>
      </c>
      <c r="C173" t="s">
        <v>1203</v>
      </c>
      <c r="D173" t="s">
        <v>1204</v>
      </c>
      <c r="E173" t="s">
        <v>1205</v>
      </c>
      <c r="F173">
        <v>783</v>
      </c>
      <c r="G173">
        <v>1042</v>
      </c>
      <c r="H173" t="s">
        <v>1481</v>
      </c>
      <c r="I173" t="s">
        <v>1482</v>
      </c>
      <c r="J173" t="s">
        <v>1627</v>
      </c>
      <c r="K173">
        <v>0.75143953934740881</v>
      </c>
    </row>
    <row r="174" spans="1:11" x14ac:dyDescent="0.3">
      <c r="A174">
        <v>872</v>
      </c>
      <c r="B174">
        <v>7861</v>
      </c>
      <c r="C174" t="s">
        <v>1301</v>
      </c>
      <c r="D174" t="s">
        <v>1199</v>
      </c>
      <c r="E174" t="s">
        <v>1200</v>
      </c>
      <c r="F174">
        <v>91</v>
      </c>
      <c r="G174">
        <v>242</v>
      </c>
      <c r="H174" t="s">
        <v>1483</v>
      </c>
      <c r="I174" t="s">
        <v>1418</v>
      </c>
      <c r="J174" t="s">
        <v>1628</v>
      </c>
      <c r="K174">
        <v>0.37603305785123969</v>
      </c>
    </row>
    <row r="175" spans="1:11" x14ac:dyDescent="0.3">
      <c r="A175">
        <v>877</v>
      </c>
      <c r="B175">
        <v>1647</v>
      </c>
      <c r="C175" t="s">
        <v>1217</v>
      </c>
      <c r="D175" t="s">
        <v>1204</v>
      </c>
      <c r="E175" t="s">
        <v>1200</v>
      </c>
      <c r="F175">
        <v>791</v>
      </c>
      <c r="G175">
        <v>1169</v>
      </c>
      <c r="H175" t="s">
        <v>1484</v>
      </c>
      <c r="I175" t="s">
        <v>1485</v>
      </c>
      <c r="J175" t="s">
        <v>1627</v>
      </c>
      <c r="K175">
        <v>0.67664670658682635</v>
      </c>
    </row>
    <row r="176" spans="1:11" x14ac:dyDescent="0.3">
      <c r="A176">
        <v>892</v>
      </c>
      <c r="B176">
        <v>6513</v>
      </c>
      <c r="C176" t="s">
        <v>1239</v>
      </c>
      <c r="D176" t="s">
        <v>1204</v>
      </c>
      <c r="E176" t="s">
        <v>1205</v>
      </c>
      <c r="F176">
        <v>879</v>
      </c>
      <c r="G176">
        <v>1037</v>
      </c>
      <c r="H176" t="s">
        <v>1486</v>
      </c>
      <c r="I176" t="s">
        <v>1487</v>
      </c>
      <c r="J176" t="s">
        <v>1627</v>
      </c>
      <c r="K176">
        <v>0.84763741562198647</v>
      </c>
    </row>
    <row r="177" spans="1:11" x14ac:dyDescent="0.3">
      <c r="A177">
        <v>895</v>
      </c>
      <c r="B177">
        <v>2037</v>
      </c>
      <c r="C177" t="s">
        <v>1198</v>
      </c>
      <c r="D177" t="s">
        <v>1199</v>
      </c>
      <c r="E177" t="s">
        <v>1200</v>
      </c>
      <c r="F177">
        <v>271</v>
      </c>
      <c r="G177">
        <v>704</v>
      </c>
      <c r="H177" t="s">
        <v>1488</v>
      </c>
      <c r="I177" t="s">
        <v>1489</v>
      </c>
      <c r="J177" t="s">
        <v>1628</v>
      </c>
      <c r="K177">
        <v>0.38494318181818182</v>
      </c>
    </row>
    <row r="178" spans="1:11" x14ac:dyDescent="0.3">
      <c r="A178">
        <v>902</v>
      </c>
      <c r="B178">
        <v>7164</v>
      </c>
      <c r="C178" t="s">
        <v>1203</v>
      </c>
      <c r="D178" t="s">
        <v>1204</v>
      </c>
      <c r="E178" t="s">
        <v>1200</v>
      </c>
      <c r="F178">
        <v>946</v>
      </c>
      <c r="G178">
        <v>1082</v>
      </c>
      <c r="H178" t="s">
        <v>1490</v>
      </c>
      <c r="I178" t="s">
        <v>1491</v>
      </c>
      <c r="J178" t="s">
        <v>1627</v>
      </c>
      <c r="K178">
        <v>0.87430683918669128</v>
      </c>
    </row>
    <row r="179" spans="1:11" x14ac:dyDescent="0.3">
      <c r="A179">
        <v>905</v>
      </c>
      <c r="B179">
        <v>2478</v>
      </c>
      <c r="C179" t="s">
        <v>1239</v>
      </c>
      <c r="D179" t="s">
        <v>1204</v>
      </c>
      <c r="E179" t="s">
        <v>1200</v>
      </c>
      <c r="F179">
        <v>799</v>
      </c>
      <c r="G179">
        <v>1425</v>
      </c>
      <c r="H179" t="s">
        <v>1492</v>
      </c>
      <c r="I179" t="s">
        <v>1493</v>
      </c>
      <c r="J179" t="s">
        <v>1627</v>
      </c>
      <c r="K179">
        <v>0.56070175438596492</v>
      </c>
    </row>
    <row r="180" spans="1:11" x14ac:dyDescent="0.3">
      <c r="A180">
        <v>907</v>
      </c>
      <c r="B180">
        <v>4351</v>
      </c>
      <c r="C180" t="s">
        <v>1242</v>
      </c>
      <c r="D180" t="s">
        <v>1199</v>
      </c>
      <c r="E180" t="s">
        <v>1200</v>
      </c>
      <c r="F180">
        <v>803</v>
      </c>
      <c r="G180">
        <v>1020</v>
      </c>
      <c r="H180" t="s">
        <v>1494</v>
      </c>
      <c r="I180" t="s">
        <v>833</v>
      </c>
      <c r="J180" t="s">
        <v>1627</v>
      </c>
      <c r="K180">
        <v>0.78725490196078429</v>
      </c>
    </row>
    <row r="181" spans="1:11" x14ac:dyDescent="0.3">
      <c r="A181">
        <v>908</v>
      </c>
      <c r="B181">
        <v>4711</v>
      </c>
      <c r="C181" t="s">
        <v>1227</v>
      </c>
      <c r="D181" t="s">
        <v>1199</v>
      </c>
      <c r="E181" t="s">
        <v>1205</v>
      </c>
      <c r="F181">
        <v>660</v>
      </c>
      <c r="G181">
        <v>1470</v>
      </c>
      <c r="H181" t="s">
        <v>1495</v>
      </c>
      <c r="I181" t="s">
        <v>1496</v>
      </c>
      <c r="J181" t="s">
        <v>1627</v>
      </c>
      <c r="K181">
        <v>0.44897959183673469</v>
      </c>
    </row>
    <row r="182" spans="1:11" x14ac:dyDescent="0.3">
      <c r="A182">
        <v>912</v>
      </c>
      <c r="B182">
        <v>4283</v>
      </c>
      <c r="C182" t="s">
        <v>1213</v>
      </c>
      <c r="D182" t="s">
        <v>1199</v>
      </c>
      <c r="E182" t="s">
        <v>1205</v>
      </c>
      <c r="F182">
        <v>505</v>
      </c>
      <c r="G182">
        <v>1082</v>
      </c>
      <c r="H182" t="s">
        <v>1497</v>
      </c>
      <c r="I182" t="s">
        <v>1498</v>
      </c>
      <c r="J182" t="s">
        <v>1627</v>
      </c>
      <c r="K182">
        <v>0.46672828096118302</v>
      </c>
    </row>
    <row r="183" spans="1:11" x14ac:dyDescent="0.3">
      <c r="A183">
        <v>913</v>
      </c>
      <c r="B183">
        <v>563</v>
      </c>
      <c r="C183" t="s">
        <v>1210</v>
      </c>
      <c r="D183" t="s">
        <v>1204</v>
      </c>
      <c r="E183" t="s">
        <v>1200</v>
      </c>
      <c r="F183">
        <v>180</v>
      </c>
      <c r="G183">
        <v>755</v>
      </c>
      <c r="H183" t="s">
        <v>1424</v>
      </c>
      <c r="I183" t="s">
        <v>1499</v>
      </c>
      <c r="J183" t="s">
        <v>1628</v>
      </c>
      <c r="K183">
        <v>0.23841059602649006</v>
      </c>
    </row>
    <row r="184" spans="1:11" x14ac:dyDescent="0.3">
      <c r="A184">
        <v>924</v>
      </c>
      <c r="B184">
        <v>3624</v>
      </c>
      <c r="C184" t="s">
        <v>1203</v>
      </c>
      <c r="D184" t="s">
        <v>1199</v>
      </c>
      <c r="E184" t="s">
        <v>1205</v>
      </c>
      <c r="F184">
        <v>606</v>
      </c>
      <c r="G184">
        <v>1021</v>
      </c>
      <c r="H184" t="s">
        <v>1500</v>
      </c>
      <c r="I184" t="s">
        <v>1501</v>
      </c>
      <c r="J184" t="s">
        <v>1627</v>
      </c>
      <c r="K184">
        <v>0.59353574926542607</v>
      </c>
    </row>
    <row r="185" spans="1:11" x14ac:dyDescent="0.3">
      <c r="A185">
        <v>928</v>
      </c>
      <c r="B185">
        <v>4899</v>
      </c>
      <c r="C185" t="s">
        <v>1227</v>
      </c>
      <c r="D185" t="s">
        <v>1199</v>
      </c>
      <c r="E185" t="s">
        <v>1200</v>
      </c>
      <c r="F185">
        <v>253</v>
      </c>
      <c r="G185">
        <v>904</v>
      </c>
      <c r="H185" t="s">
        <v>712</v>
      </c>
      <c r="I185" t="s">
        <v>712</v>
      </c>
      <c r="J185" t="s">
        <v>1628</v>
      </c>
      <c r="K185">
        <v>0.27986725663716816</v>
      </c>
    </row>
    <row r="186" spans="1:11" x14ac:dyDescent="0.3">
      <c r="A186">
        <v>933</v>
      </c>
      <c r="B186">
        <v>3189</v>
      </c>
      <c r="C186" t="s">
        <v>1224</v>
      </c>
      <c r="D186" t="s">
        <v>1199</v>
      </c>
      <c r="E186" t="s">
        <v>1200</v>
      </c>
      <c r="F186">
        <v>810</v>
      </c>
      <c r="G186">
        <v>1114</v>
      </c>
      <c r="H186" t="s">
        <v>1502</v>
      </c>
      <c r="I186" t="s">
        <v>1503</v>
      </c>
      <c r="J186" t="s">
        <v>1627</v>
      </c>
      <c r="K186">
        <v>0.72710951526032319</v>
      </c>
    </row>
    <row r="187" spans="1:11" x14ac:dyDescent="0.3">
      <c r="A187">
        <v>936</v>
      </c>
      <c r="B187">
        <v>359</v>
      </c>
      <c r="C187" t="s">
        <v>1242</v>
      </c>
      <c r="D187" t="s">
        <v>1199</v>
      </c>
      <c r="E187" t="s">
        <v>1200</v>
      </c>
      <c r="F187">
        <v>607</v>
      </c>
      <c r="G187">
        <v>1007</v>
      </c>
      <c r="H187" t="s">
        <v>1504</v>
      </c>
      <c r="I187" t="s">
        <v>1505</v>
      </c>
      <c r="J187" t="s">
        <v>1627</v>
      </c>
      <c r="K187">
        <v>0.60278053624627603</v>
      </c>
    </row>
    <row r="188" spans="1:11" x14ac:dyDescent="0.3">
      <c r="A188">
        <v>938</v>
      </c>
      <c r="B188">
        <v>9968</v>
      </c>
      <c r="C188" t="s">
        <v>1227</v>
      </c>
      <c r="D188" t="s">
        <v>1204</v>
      </c>
      <c r="E188" t="s">
        <v>1205</v>
      </c>
      <c r="F188">
        <v>35</v>
      </c>
      <c r="G188">
        <v>20</v>
      </c>
      <c r="H188" t="s">
        <v>857</v>
      </c>
      <c r="I188" t="s">
        <v>1506</v>
      </c>
      <c r="J188" t="s">
        <v>1628</v>
      </c>
      <c r="K188">
        <v>1.75</v>
      </c>
    </row>
    <row r="189" spans="1:11" x14ac:dyDescent="0.3">
      <c r="A189">
        <v>941</v>
      </c>
      <c r="B189">
        <v>5345</v>
      </c>
      <c r="C189" t="s">
        <v>1253</v>
      </c>
      <c r="D189" t="s">
        <v>1199</v>
      </c>
      <c r="E189" t="s">
        <v>1205</v>
      </c>
      <c r="F189">
        <v>735</v>
      </c>
      <c r="G189">
        <v>1181</v>
      </c>
      <c r="H189" t="s">
        <v>1507</v>
      </c>
      <c r="I189" t="s">
        <v>1508</v>
      </c>
      <c r="J189" t="s">
        <v>1627</v>
      </c>
      <c r="K189">
        <v>0.62235393734123623</v>
      </c>
    </row>
    <row r="190" spans="1:11" x14ac:dyDescent="0.3">
      <c r="A190">
        <v>945</v>
      </c>
      <c r="B190">
        <v>3633</v>
      </c>
      <c r="C190" t="s">
        <v>1224</v>
      </c>
      <c r="D190" t="s">
        <v>1204</v>
      </c>
      <c r="E190" t="s">
        <v>1200</v>
      </c>
      <c r="F190">
        <v>299</v>
      </c>
      <c r="G190">
        <v>524</v>
      </c>
      <c r="H190" t="s">
        <v>1509</v>
      </c>
      <c r="I190" t="s">
        <v>1510</v>
      </c>
      <c r="J190" t="s">
        <v>1628</v>
      </c>
      <c r="K190">
        <v>0.57061068702290074</v>
      </c>
    </row>
    <row r="191" spans="1:11" x14ac:dyDescent="0.3">
      <c r="A191">
        <v>947</v>
      </c>
      <c r="B191">
        <v>515</v>
      </c>
      <c r="C191" t="s">
        <v>1213</v>
      </c>
      <c r="D191" t="s">
        <v>1199</v>
      </c>
      <c r="E191" t="s">
        <v>1200</v>
      </c>
      <c r="F191">
        <v>665</v>
      </c>
      <c r="G191">
        <v>1257</v>
      </c>
      <c r="H191" t="s">
        <v>1511</v>
      </c>
      <c r="I191" t="s">
        <v>1512</v>
      </c>
      <c r="J191" t="s">
        <v>1627</v>
      </c>
      <c r="K191">
        <v>0.5290373906125696</v>
      </c>
    </row>
    <row r="192" spans="1:11" x14ac:dyDescent="0.3">
      <c r="A192">
        <v>955</v>
      </c>
      <c r="B192">
        <v>2104</v>
      </c>
      <c r="C192" t="s">
        <v>1210</v>
      </c>
      <c r="D192" t="s">
        <v>1199</v>
      </c>
      <c r="E192" t="s">
        <v>1200</v>
      </c>
      <c r="F192">
        <v>957</v>
      </c>
      <c r="G192">
        <v>1007</v>
      </c>
      <c r="H192" t="s">
        <v>1513</v>
      </c>
      <c r="I192" t="s">
        <v>1514</v>
      </c>
      <c r="J192" t="s">
        <v>1627</v>
      </c>
      <c r="K192">
        <v>0.95034756703078449</v>
      </c>
    </row>
    <row r="193" spans="1:11" x14ac:dyDescent="0.3">
      <c r="A193">
        <v>958</v>
      </c>
      <c r="B193">
        <v>584</v>
      </c>
      <c r="C193" t="s">
        <v>1227</v>
      </c>
      <c r="D193" t="s">
        <v>1199</v>
      </c>
      <c r="E193" t="s">
        <v>1200</v>
      </c>
      <c r="F193">
        <v>274</v>
      </c>
      <c r="G193">
        <v>669</v>
      </c>
      <c r="H193" t="s">
        <v>1515</v>
      </c>
      <c r="I193" t="s">
        <v>1516</v>
      </c>
      <c r="J193" t="s">
        <v>1628</v>
      </c>
      <c r="K193">
        <v>0.40956651718983555</v>
      </c>
    </row>
    <row r="194" spans="1:11" x14ac:dyDescent="0.3">
      <c r="A194">
        <v>968</v>
      </c>
      <c r="B194">
        <v>6361</v>
      </c>
      <c r="C194" t="s">
        <v>1253</v>
      </c>
      <c r="D194" t="s">
        <v>1204</v>
      </c>
      <c r="E194" t="s">
        <v>1205</v>
      </c>
      <c r="F194">
        <v>24</v>
      </c>
      <c r="G194">
        <v>54</v>
      </c>
      <c r="H194" t="s">
        <v>1517</v>
      </c>
      <c r="I194" t="s">
        <v>396</v>
      </c>
      <c r="J194" t="s">
        <v>1628</v>
      </c>
      <c r="K194">
        <v>0.44444444444444442</v>
      </c>
    </row>
    <row r="195" spans="1:11" x14ac:dyDescent="0.3">
      <c r="A195">
        <v>969</v>
      </c>
      <c r="B195">
        <v>4296</v>
      </c>
      <c r="C195" t="s">
        <v>1217</v>
      </c>
      <c r="D195" t="s">
        <v>1199</v>
      </c>
      <c r="E195" t="s">
        <v>1200</v>
      </c>
      <c r="F195">
        <v>507</v>
      </c>
      <c r="G195">
        <v>1334</v>
      </c>
      <c r="H195" t="s">
        <v>1518</v>
      </c>
      <c r="I195" t="s">
        <v>1519</v>
      </c>
      <c r="J195" t="s">
        <v>1627</v>
      </c>
      <c r="K195">
        <v>0.38005997001499248</v>
      </c>
    </row>
    <row r="196" spans="1:11" x14ac:dyDescent="0.3">
      <c r="A196">
        <v>974</v>
      </c>
      <c r="B196">
        <v>9784</v>
      </c>
      <c r="C196" t="s">
        <v>1301</v>
      </c>
      <c r="D196" t="s">
        <v>1199</v>
      </c>
      <c r="E196" t="s">
        <v>1205</v>
      </c>
      <c r="F196">
        <v>442</v>
      </c>
      <c r="G196">
        <v>770</v>
      </c>
      <c r="H196" t="s">
        <v>653</v>
      </c>
      <c r="I196" t="s">
        <v>1520</v>
      </c>
      <c r="J196" t="s">
        <v>1628</v>
      </c>
      <c r="K196">
        <v>0.574025974025974</v>
      </c>
    </row>
    <row r="197" spans="1:11" x14ac:dyDescent="0.3">
      <c r="A197">
        <v>977</v>
      </c>
      <c r="B197">
        <v>2142</v>
      </c>
      <c r="C197" t="s">
        <v>1198</v>
      </c>
      <c r="D197" t="s">
        <v>1199</v>
      </c>
      <c r="E197" t="s">
        <v>1205</v>
      </c>
      <c r="F197">
        <v>434</v>
      </c>
      <c r="G197">
        <v>558</v>
      </c>
      <c r="H197" t="s">
        <v>1521</v>
      </c>
      <c r="I197" t="s">
        <v>1321</v>
      </c>
      <c r="J197" t="s">
        <v>1628</v>
      </c>
      <c r="K197">
        <v>0.77777777777777779</v>
      </c>
    </row>
    <row r="198" spans="1:11" x14ac:dyDescent="0.3">
      <c r="A198">
        <v>982</v>
      </c>
      <c r="B198">
        <v>4523</v>
      </c>
      <c r="C198" t="s">
        <v>1217</v>
      </c>
      <c r="D198" t="s">
        <v>1204</v>
      </c>
      <c r="E198" t="s">
        <v>1205</v>
      </c>
      <c r="F198">
        <v>432</v>
      </c>
      <c r="G198">
        <v>915</v>
      </c>
      <c r="H198" t="s">
        <v>21</v>
      </c>
      <c r="I198" t="s">
        <v>1522</v>
      </c>
      <c r="J198" t="s">
        <v>1628</v>
      </c>
      <c r="K198">
        <v>0.47213114754098362</v>
      </c>
    </row>
    <row r="199" spans="1:11" x14ac:dyDescent="0.3">
      <c r="A199">
        <v>983</v>
      </c>
      <c r="B199">
        <v>9631</v>
      </c>
      <c r="C199" t="s">
        <v>1210</v>
      </c>
      <c r="D199" t="s">
        <v>1199</v>
      </c>
      <c r="E199" t="s">
        <v>1205</v>
      </c>
      <c r="F199">
        <v>60</v>
      </c>
      <c r="G199">
        <v>166</v>
      </c>
      <c r="H199" t="s">
        <v>1463</v>
      </c>
      <c r="I199" t="s">
        <v>1523</v>
      </c>
      <c r="J199" t="s">
        <v>1628</v>
      </c>
      <c r="K199">
        <v>0.36144578313253012</v>
      </c>
    </row>
    <row r="200" spans="1:11" x14ac:dyDescent="0.3">
      <c r="A200">
        <v>990</v>
      </c>
      <c r="B200">
        <v>7146</v>
      </c>
      <c r="C200" t="s">
        <v>1203</v>
      </c>
      <c r="D200" t="s">
        <v>1199</v>
      </c>
      <c r="E200" t="s">
        <v>1205</v>
      </c>
      <c r="F200">
        <v>178</v>
      </c>
      <c r="G200">
        <v>646</v>
      </c>
      <c r="H200" t="s">
        <v>1524</v>
      </c>
      <c r="I200" t="s">
        <v>1525</v>
      </c>
      <c r="J200" t="s">
        <v>1628</v>
      </c>
      <c r="K200">
        <v>0.27554179566563469</v>
      </c>
    </row>
    <row r="201" spans="1:11" x14ac:dyDescent="0.3">
      <c r="A201">
        <v>998</v>
      </c>
      <c r="B201">
        <v>896</v>
      </c>
      <c r="C201" t="s">
        <v>1227</v>
      </c>
      <c r="D201" t="s">
        <v>1199</v>
      </c>
      <c r="E201" t="s">
        <v>1200</v>
      </c>
      <c r="F201">
        <v>109</v>
      </c>
      <c r="G201">
        <v>961</v>
      </c>
      <c r="H201" t="s">
        <v>1526</v>
      </c>
      <c r="I201" t="s">
        <v>1527</v>
      </c>
      <c r="J201" t="s">
        <v>1628</v>
      </c>
      <c r="K201">
        <v>0.11342351716961499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0EFBE-B3FB-4FCA-9A1E-F122420CD846}">
  <dimension ref="A1:M201"/>
  <sheetViews>
    <sheetView workbookViewId="0"/>
  </sheetViews>
  <sheetFormatPr defaultRowHeight="14.4" x14ac:dyDescent="0.3"/>
  <cols>
    <col min="1" max="1" width="35.88671875" bestFit="1" customWidth="1"/>
    <col min="2" max="2" width="7.109375" bestFit="1" customWidth="1"/>
    <col min="3" max="3" width="8.21875" bestFit="1" customWidth="1"/>
    <col min="4" max="4" width="11.21875" bestFit="1" customWidth="1"/>
    <col min="5" max="5" width="17.109375" bestFit="1" customWidth="1"/>
    <col min="6" max="6" width="16.88671875" bestFit="1" customWidth="1"/>
    <col min="7" max="7" width="15.77734375" bestFit="1" customWidth="1"/>
    <col min="8" max="8" width="19.21875" bestFit="1" customWidth="1"/>
    <col min="9" max="9" width="10.77734375" bestFit="1" customWidth="1"/>
    <col min="10" max="13" width="11.77734375" bestFit="1" customWidth="1"/>
  </cols>
  <sheetData>
    <row r="1" spans="1:13" x14ac:dyDescent="0.3">
      <c r="A1" t="s">
        <v>968</v>
      </c>
      <c r="B1" t="s">
        <v>0</v>
      </c>
      <c r="C1" t="s">
        <v>969</v>
      </c>
      <c r="D1" t="s">
        <v>970</v>
      </c>
      <c r="E1" t="s">
        <v>971</v>
      </c>
      <c r="F1" t="s">
        <v>972</v>
      </c>
      <c r="G1" t="s">
        <v>973</v>
      </c>
      <c r="H1" t="s">
        <v>974</v>
      </c>
      <c r="I1" t="s">
        <v>1622</v>
      </c>
      <c r="J1" t="s">
        <v>1623</v>
      </c>
      <c r="K1" t="s">
        <v>1624</v>
      </c>
      <c r="L1" t="s">
        <v>1625</v>
      </c>
      <c r="M1" t="s">
        <v>1626</v>
      </c>
    </row>
    <row r="2" spans="1:13" x14ac:dyDescent="0.3">
      <c r="A2" t="s">
        <v>975</v>
      </c>
      <c r="B2">
        <v>230</v>
      </c>
      <c r="C2">
        <v>690</v>
      </c>
      <c r="D2">
        <v>49302</v>
      </c>
      <c r="E2" t="s">
        <v>976</v>
      </c>
      <c r="F2" t="s">
        <v>977</v>
      </c>
      <c r="G2" s="1">
        <v>41991</v>
      </c>
      <c r="H2" t="s">
        <v>978</v>
      </c>
    </row>
    <row r="3" spans="1:13" x14ac:dyDescent="0.3">
      <c r="A3" t="s">
        <v>979</v>
      </c>
      <c r="B3">
        <v>3189</v>
      </c>
      <c r="C3">
        <v>933</v>
      </c>
      <c r="D3">
        <v>78698</v>
      </c>
      <c r="E3" t="s">
        <v>976</v>
      </c>
      <c r="F3" t="s">
        <v>977</v>
      </c>
      <c r="G3" s="1">
        <v>35621</v>
      </c>
      <c r="H3" t="s">
        <v>980</v>
      </c>
    </row>
    <row r="4" spans="1:13" x14ac:dyDescent="0.3">
      <c r="A4" t="s">
        <v>981</v>
      </c>
      <c r="B4">
        <v>2216</v>
      </c>
      <c r="C4">
        <v>261</v>
      </c>
      <c r="D4">
        <v>69417</v>
      </c>
      <c r="E4" t="s">
        <v>982</v>
      </c>
      <c r="F4" t="s">
        <v>977</v>
      </c>
      <c r="G4" s="1"/>
      <c r="H4" t="s">
        <v>980</v>
      </c>
    </row>
    <row r="5" spans="1:13" x14ac:dyDescent="0.3">
      <c r="A5" t="s">
        <v>983</v>
      </c>
      <c r="B5">
        <v>1904</v>
      </c>
      <c r="C5">
        <v>445</v>
      </c>
      <c r="D5">
        <v>39655</v>
      </c>
      <c r="E5" t="s">
        <v>982</v>
      </c>
      <c r="F5" t="s">
        <v>984</v>
      </c>
      <c r="G5" s="1"/>
      <c r="H5" t="s">
        <v>978</v>
      </c>
    </row>
    <row r="6" spans="1:13" x14ac:dyDescent="0.3">
      <c r="A6" t="s">
        <v>985</v>
      </c>
      <c r="B6">
        <v>7342</v>
      </c>
      <c r="C6">
        <v>722</v>
      </c>
      <c r="D6">
        <v>87400</v>
      </c>
      <c r="E6" t="s">
        <v>982</v>
      </c>
      <c r="F6" t="s">
        <v>984</v>
      </c>
      <c r="G6" s="1"/>
      <c r="H6" t="s">
        <v>980</v>
      </c>
    </row>
    <row r="7" spans="1:13" x14ac:dyDescent="0.3">
      <c r="A7" t="s">
        <v>986</v>
      </c>
      <c r="B7">
        <v>7633</v>
      </c>
      <c r="C7">
        <v>129</v>
      </c>
      <c r="D7">
        <v>56881</v>
      </c>
      <c r="E7" t="s">
        <v>976</v>
      </c>
      <c r="F7" t="s">
        <v>977</v>
      </c>
      <c r="G7" s="1">
        <v>26238</v>
      </c>
      <c r="H7" t="s">
        <v>978</v>
      </c>
    </row>
    <row r="8" spans="1:13" x14ac:dyDescent="0.3">
      <c r="A8" t="s">
        <v>987</v>
      </c>
      <c r="B8">
        <v>2154</v>
      </c>
      <c r="C8">
        <v>489</v>
      </c>
      <c r="D8">
        <v>99239</v>
      </c>
      <c r="E8" t="s">
        <v>982</v>
      </c>
      <c r="F8" t="s">
        <v>984</v>
      </c>
      <c r="G8" s="1"/>
      <c r="H8" t="s">
        <v>980</v>
      </c>
    </row>
    <row r="9" spans="1:13" x14ac:dyDescent="0.3">
      <c r="A9" t="s">
        <v>988</v>
      </c>
      <c r="B9">
        <v>5543</v>
      </c>
      <c r="C9">
        <v>165</v>
      </c>
      <c r="D9">
        <v>23921</v>
      </c>
      <c r="E9" t="s">
        <v>982</v>
      </c>
      <c r="F9" t="s">
        <v>984</v>
      </c>
      <c r="G9" s="1"/>
      <c r="H9" t="s">
        <v>989</v>
      </c>
    </row>
    <row r="10" spans="1:13" x14ac:dyDescent="0.3">
      <c r="A10" t="s">
        <v>990</v>
      </c>
      <c r="B10">
        <v>2332</v>
      </c>
      <c r="C10">
        <v>164</v>
      </c>
      <c r="D10">
        <v>67599</v>
      </c>
      <c r="E10" t="s">
        <v>982</v>
      </c>
      <c r="F10" t="s">
        <v>977</v>
      </c>
      <c r="G10" s="1"/>
      <c r="H10" t="s">
        <v>980</v>
      </c>
    </row>
    <row r="11" spans="1:13" x14ac:dyDescent="0.3">
      <c r="A11" t="s">
        <v>991</v>
      </c>
      <c r="B11">
        <v>4094</v>
      </c>
      <c r="C11">
        <v>364</v>
      </c>
      <c r="D11">
        <v>3725</v>
      </c>
      <c r="E11" t="s">
        <v>982</v>
      </c>
      <c r="F11" t="s">
        <v>984</v>
      </c>
      <c r="G11" s="1"/>
      <c r="H11" t="s">
        <v>989</v>
      </c>
    </row>
    <row r="12" spans="1:13" x14ac:dyDescent="0.3">
      <c r="A12" t="s">
        <v>992</v>
      </c>
      <c r="B12">
        <v>3042</v>
      </c>
      <c r="C12">
        <v>469</v>
      </c>
      <c r="D12">
        <v>95516</v>
      </c>
      <c r="E12" t="s">
        <v>976</v>
      </c>
      <c r="F12" t="s">
        <v>984</v>
      </c>
      <c r="G12" s="1">
        <v>33373</v>
      </c>
      <c r="H12" t="s">
        <v>980</v>
      </c>
    </row>
    <row r="13" spans="1:13" x14ac:dyDescent="0.3">
      <c r="A13" t="s">
        <v>993</v>
      </c>
      <c r="B13">
        <v>2220</v>
      </c>
      <c r="C13">
        <v>158</v>
      </c>
      <c r="D13">
        <v>62528</v>
      </c>
      <c r="E13" t="s">
        <v>976</v>
      </c>
      <c r="F13" t="s">
        <v>984</v>
      </c>
      <c r="G13" s="1">
        <v>27941</v>
      </c>
      <c r="H13" t="s">
        <v>978</v>
      </c>
    </row>
    <row r="14" spans="1:13" x14ac:dyDescent="0.3">
      <c r="A14" t="s">
        <v>994</v>
      </c>
      <c r="B14">
        <v>4988</v>
      </c>
      <c r="C14">
        <v>337</v>
      </c>
      <c r="D14">
        <v>21021</v>
      </c>
      <c r="E14" t="s">
        <v>982</v>
      </c>
      <c r="F14" t="s">
        <v>977</v>
      </c>
      <c r="G14" s="1"/>
      <c r="H14" t="s">
        <v>989</v>
      </c>
    </row>
    <row r="15" spans="1:13" x14ac:dyDescent="0.3">
      <c r="A15" t="s">
        <v>995</v>
      </c>
      <c r="B15">
        <v>175</v>
      </c>
      <c r="C15">
        <v>634</v>
      </c>
      <c r="D15">
        <v>99492</v>
      </c>
      <c r="E15" t="s">
        <v>982</v>
      </c>
      <c r="F15" t="s">
        <v>977</v>
      </c>
      <c r="G15" s="1"/>
      <c r="H15" t="s">
        <v>980</v>
      </c>
    </row>
    <row r="16" spans="1:13" x14ac:dyDescent="0.3">
      <c r="A16" t="s">
        <v>996</v>
      </c>
      <c r="B16">
        <v>4233</v>
      </c>
      <c r="C16">
        <v>577</v>
      </c>
      <c r="D16">
        <v>60282</v>
      </c>
      <c r="E16" t="s">
        <v>976</v>
      </c>
      <c r="F16" t="s">
        <v>977</v>
      </c>
      <c r="G16" s="1">
        <v>31998</v>
      </c>
      <c r="H16" t="s">
        <v>978</v>
      </c>
    </row>
    <row r="17" spans="1:8" x14ac:dyDescent="0.3">
      <c r="A17" t="s">
        <v>997</v>
      </c>
      <c r="B17">
        <v>4351</v>
      </c>
      <c r="C17">
        <v>907</v>
      </c>
      <c r="D17">
        <v>20357</v>
      </c>
      <c r="E17" t="s">
        <v>982</v>
      </c>
      <c r="F17" t="s">
        <v>977</v>
      </c>
      <c r="G17" s="1"/>
      <c r="H17" t="s">
        <v>989</v>
      </c>
    </row>
    <row r="18" spans="1:8" x14ac:dyDescent="0.3">
      <c r="A18" t="s">
        <v>998</v>
      </c>
      <c r="B18">
        <v>5578</v>
      </c>
      <c r="C18">
        <v>870</v>
      </c>
      <c r="D18">
        <v>24053</v>
      </c>
      <c r="E18" t="s">
        <v>982</v>
      </c>
      <c r="F18" t="s">
        <v>977</v>
      </c>
      <c r="G18" s="1"/>
      <c r="H18" t="s">
        <v>989</v>
      </c>
    </row>
    <row r="19" spans="1:8" x14ac:dyDescent="0.3">
      <c r="A19" t="s">
        <v>999</v>
      </c>
      <c r="B19">
        <v>4523</v>
      </c>
      <c r="C19">
        <v>982</v>
      </c>
      <c r="D19">
        <v>50958</v>
      </c>
      <c r="E19" t="s">
        <v>982</v>
      </c>
      <c r="F19" t="s">
        <v>977</v>
      </c>
      <c r="G19" s="1"/>
      <c r="H19" t="s">
        <v>978</v>
      </c>
    </row>
    <row r="20" spans="1:8" x14ac:dyDescent="0.3">
      <c r="A20" t="s">
        <v>1000</v>
      </c>
      <c r="B20">
        <v>2972</v>
      </c>
      <c r="C20">
        <v>351</v>
      </c>
      <c r="D20">
        <v>68227</v>
      </c>
      <c r="E20" t="s">
        <v>976</v>
      </c>
      <c r="F20" t="s">
        <v>977</v>
      </c>
      <c r="G20" s="1">
        <v>28312</v>
      </c>
      <c r="H20" t="s">
        <v>980</v>
      </c>
    </row>
    <row r="21" spans="1:8" x14ac:dyDescent="0.3">
      <c r="A21" t="s">
        <v>1001</v>
      </c>
      <c r="B21">
        <v>6153</v>
      </c>
      <c r="C21">
        <v>328</v>
      </c>
      <c r="D21">
        <v>77861</v>
      </c>
      <c r="E21" t="s">
        <v>976</v>
      </c>
      <c r="F21" t="s">
        <v>977</v>
      </c>
      <c r="G21" s="1">
        <v>35681</v>
      </c>
      <c r="H21" t="s">
        <v>980</v>
      </c>
    </row>
    <row r="22" spans="1:8" x14ac:dyDescent="0.3">
      <c r="A22" t="s">
        <v>1002</v>
      </c>
      <c r="B22">
        <v>4852</v>
      </c>
      <c r="C22">
        <v>242</v>
      </c>
      <c r="D22">
        <v>48315</v>
      </c>
      <c r="E22" t="s">
        <v>982</v>
      </c>
      <c r="F22" t="s">
        <v>977</v>
      </c>
      <c r="G22" s="1"/>
      <c r="H22" t="s">
        <v>978</v>
      </c>
    </row>
    <row r="23" spans="1:8" x14ac:dyDescent="0.3">
      <c r="A23" t="s">
        <v>1003</v>
      </c>
      <c r="B23">
        <v>8106</v>
      </c>
      <c r="C23">
        <v>421</v>
      </c>
      <c r="D23">
        <v>83002</v>
      </c>
      <c r="E23" t="s">
        <v>976</v>
      </c>
      <c r="F23" t="s">
        <v>977</v>
      </c>
      <c r="G23" s="1">
        <v>36224</v>
      </c>
      <c r="H23" t="s">
        <v>980</v>
      </c>
    </row>
    <row r="24" spans="1:8" x14ac:dyDescent="0.3">
      <c r="A24" t="s">
        <v>1004</v>
      </c>
      <c r="B24">
        <v>3917</v>
      </c>
      <c r="C24">
        <v>6</v>
      </c>
      <c r="D24">
        <v>47650</v>
      </c>
      <c r="E24" t="s">
        <v>976</v>
      </c>
      <c r="F24" t="s">
        <v>984</v>
      </c>
      <c r="G24" s="1">
        <v>28437</v>
      </c>
      <c r="H24" t="s">
        <v>978</v>
      </c>
    </row>
    <row r="25" spans="1:8" x14ac:dyDescent="0.3">
      <c r="A25" t="s">
        <v>1005</v>
      </c>
      <c r="B25">
        <v>9377</v>
      </c>
      <c r="C25">
        <v>384</v>
      </c>
      <c r="D25">
        <v>19386</v>
      </c>
      <c r="E25" t="s">
        <v>982</v>
      </c>
      <c r="F25" t="s">
        <v>984</v>
      </c>
      <c r="G25" s="1"/>
      <c r="H25" t="s">
        <v>989</v>
      </c>
    </row>
    <row r="26" spans="1:8" x14ac:dyDescent="0.3">
      <c r="A26" t="s">
        <v>1006</v>
      </c>
      <c r="B26">
        <v>5387</v>
      </c>
      <c r="C26">
        <v>286</v>
      </c>
      <c r="D26">
        <v>39432</v>
      </c>
      <c r="E26" t="s">
        <v>976</v>
      </c>
      <c r="F26" t="s">
        <v>984</v>
      </c>
      <c r="G26" s="1">
        <v>38610</v>
      </c>
      <c r="H26" t="s">
        <v>978</v>
      </c>
    </row>
    <row r="27" spans="1:8" x14ac:dyDescent="0.3">
      <c r="A27" t="s">
        <v>1007</v>
      </c>
      <c r="B27">
        <v>6513</v>
      </c>
      <c r="C27">
        <v>892</v>
      </c>
      <c r="D27">
        <v>1421</v>
      </c>
      <c r="E27" t="s">
        <v>976</v>
      </c>
      <c r="F27" t="s">
        <v>984</v>
      </c>
      <c r="G27" s="1">
        <v>43811</v>
      </c>
      <c r="H27" t="s">
        <v>989</v>
      </c>
    </row>
    <row r="28" spans="1:8" x14ac:dyDescent="0.3">
      <c r="A28" t="s">
        <v>1008</v>
      </c>
      <c r="B28">
        <v>3965</v>
      </c>
      <c r="C28">
        <v>558</v>
      </c>
      <c r="D28">
        <v>16113</v>
      </c>
      <c r="E28" t="s">
        <v>976</v>
      </c>
      <c r="F28" t="s">
        <v>984</v>
      </c>
      <c r="G28" s="1">
        <v>41593</v>
      </c>
      <c r="H28" t="s">
        <v>989</v>
      </c>
    </row>
    <row r="29" spans="1:8" x14ac:dyDescent="0.3">
      <c r="A29" t="s">
        <v>1009</v>
      </c>
      <c r="B29">
        <v>8893</v>
      </c>
      <c r="C29">
        <v>481</v>
      </c>
      <c r="D29">
        <v>52318</v>
      </c>
      <c r="E29" t="s">
        <v>982</v>
      </c>
      <c r="F29" t="s">
        <v>977</v>
      </c>
      <c r="G29" s="1"/>
      <c r="H29" t="s">
        <v>978</v>
      </c>
    </row>
    <row r="30" spans="1:8" x14ac:dyDescent="0.3">
      <c r="A30" t="s">
        <v>1010</v>
      </c>
      <c r="B30">
        <v>1897</v>
      </c>
      <c r="C30">
        <v>155</v>
      </c>
      <c r="D30">
        <v>7389</v>
      </c>
      <c r="E30" t="s">
        <v>982</v>
      </c>
      <c r="F30" t="s">
        <v>977</v>
      </c>
      <c r="G30" s="1"/>
      <c r="H30" t="s">
        <v>989</v>
      </c>
    </row>
    <row r="31" spans="1:8" x14ac:dyDescent="0.3">
      <c r="A31" t="s">
        <v>1011</v>
      </c>
      <c r="B31">
        <v>390</v>
      </c>
      <c r="C31">
        <v>771</v>
      </c>
      <c r="D31">
        <v>86040</v>
      </c>
      <c r="E31" t="s">
        <v>976</v>
      </c>
      <c r="F31" t="s">
        <v>984</v>
      </c>
      <c r="G31" s="1">
        <v>41593</v>
      </c>
      <c r="H31" t="s">
        <v>980</v>
      </c>
    </row>
    <row r="32" spans="1:8" x14ac:dyDescent="0.3">
      <c r="A32" t="s">
        <v>1012</v>
      </c>
      <c r="B32">
        <v>3633</v>
      </c>
      <c r="C32">
        <v>945</v>
      </c>
      <c r="D32">
        <v>56148</v>
      </c>
      <c r="E32" t="s">
        <v>976</v>
      </c>
      <c r="F32" t="s">
        <v>984</v>
      </c>
      <c r="G32" s="1">
        <v>37113</v>
      </c>
      <c r="H32" t="s">
        <v>978</v>
      </c>
    </row>
    <row r="33" spans="1:8" x14ac:dyDescent="0.3">
      <c r="A33" t="s">
        <v>1013</v>
      </c>
      <c r="B33">
        <v>7828</v>
      </c>
      <c r="C33">
        <v>719</v>
      </c>
      <c r="D33">
        <v>894</v>
      </c>
      <c r="E33" t="s">
        <v>976</v>
      </c>
      <c r="F33" t="s">
        <v>977</v>
      </c>
      <c r="G33" s="1">
        <v>38915</v>
      </c>
      <c r="H33" t="s">
        <v>989</v>
      </c>
    </row>
    <row r="34" spans="1:8" x14ac:dyDescent="0.3">
      <c r="A34" t="s">
        <v>1014</v>
      </c>
      <c r="B34">
        <v>2241</v>
      </c>
      <c r="C34">
        <v>493</v>
      </c>
      <c r="D34">
        <v>35634</v>
      </c>
      <c r="E34" t="s">
        <v>982</v>
      </c>
      <c r="F34" t="s">
        <v>984</v>
      </c>
      <c r="G34" s="1"/>
      <c r="H34" t="s">
        <v>978</v>
      </c>
    </row>
    <row r="35" spans="1:8" x14ac:dyDescent="0.3">
      <c r="A35" t="s">
        <v>1015</v>
      </c>
      <c r="B35">
        <v>896</v>
      </c>
      <c r="C35">
        <v>998</v>
      </c>
      <c r="D35">
        <v>28701</v>
      </c>
      <c r="E35" t="s">
        <v>976</v>
      </c>
      <c r="F35" t="s">
        <v>977</v>
      </c>
      <c r="G35" s="1">
        <v>41593</v>
      </c>
      <c r="H35" t="s">
        <v>989</v>
      </c>
    </row>
    <row r="36" spans="1:8" x14ac:dyDescent="0.3">
      <c r="A36" t="s">
        <v>1016</v>
      </c>
      <c r="B36">
        <v>6361</v>
      </c>
      <c r="C36">
        <v>968</v>
      </c>
      <c r="D36">
        <v>90380</v>
      </c>
      <c r="E36" t="s">
        <v>976</v>
      </c>
      <c r="F36" t="s">
        <v>977</v>
      </c>
      <c r="G36" s="1">
        <v>34183</v>
      </c>
      <c r="H36" t="s">
        <v>980</v>
      </c>
    </row>
    <row r="37" spans="1:8" x14ac:dyDescent="0.3">
      <c r="A37" t="s">
        <v>1017</v>
      </c>
      <c r="B37">
        <v>6713</v>
      </c>
      <c r="C37">
        <v>738</v>
      </c>
      <c r="D37">
        <v>21813</v>
      </c>
      <c r="E37" t="s">
        <v>982</v>
      </c>
      <c r="F37" t="s">
        <v>984</v>
      </c>
      <c r="G37" s="1"/>
      <c r="H37" t="s">
        <v>989</v>
      </c>
    </row>
    <row r="38" spans="1:8" x14ac:dyDescent="0.3">
      <c r="A38" t="s">
        <v>1018</v>
      </c>
      <c r="B38">
        <v>4283</v>
      </c>
      <c r="C38">
        <v>912</v>
      </c>
      <c r="D38">
        <v>36312</v>
      </c>
      <c r="E38" t="s">
        <v>982</v>
      </c>
      <c r="F38" t="s">
        <v>977</v>
      </c>
      <c r="G38" s="1"/>
      <c r="H38" t="s">
        <v>978</v>
      </c>
    </row>
    <row r="39" spans="1:8" x14ac:dyDescent="0.3">
      <c r="A39" t="s">
        <v>1019</v>
      </c>
      <c r="B39">
        <v>9486</v>
      </c>
      <c r="C39">
        <v>782</v>
      </c>
      <c r="D39">
        <v>24856</v>
      </c>
      <c r="E39" t="s">
        <v>976</v>
      </c>
      <c r="F39" t="s">
        <v>977</v>
      </c>
      <c r="G39" s="1">
        <v>37549</v>
      </c>
      <c r="H39" t="s">
        <v>989</v>
      </c>
    </row>
    <row r="40" spans="1:8" x14ac:dyDescent="0.3">
      <c r="A40" t="s">
        <v>1020</v>
      </c>
      <c r="B40">
        <v>308</v>
      </c>
      <c r="C40">
        <v>140</v>
      </c>
      <c r="D40">
        <v>39234</v>
      </c>
      <c r="E40" t="s">
        <v>976</v>
      </c>
      <c r="F40" t="s">
        <v>977</v>
      </c>
      <c r="G40" s="1">
        <v>38915</v>
      </c>
      <c r="H40" t="s">
        <v>978</v>
      </c>
    </row>
    <row r="41" spans="1:8" x14ac:dyDescent="0.3">
      <c r="A41" t="s">
        <v>1021</v>
      </c>
      <c r="B41">
        <v>8927</v>
      </c>
      <c r="C41">
        <v>702</v>
      </c>
      <c r="D41">
        <v>74222</v>
      </c>
      <c r="E41" t="s">
        <v>976</v>
      </c>
      <c r="F41" t="s">
        <v>984</v>
      </c>
      <c r="G41" s="1">
        <v>38311</v>
      </c>
      <c r="H41" t="s">
        <v>980</v>
      </c>
    </row>
    <row r="42" spans="1:8" x14ac:dyDescent="0.3">
      <c r="A42" t="s">
        <v>1022</v>
      </c>
      <c r="B42">
        <v>249</v>
      </c>
      <c r="C42">
        <v>284</v>
      </c>
      <c r="D42">
        <v>47260</v>
      </c>
      <c r="E42" t="s">
        <v>976</v>
      </c>
      <c r="F42" t="s">
        <v>977</v>
      </c>
      <c r="G42" s="1">
        <v>30018</v>
      </c>
      <c r="H42" t="s">
        <v>978</v>
      </c>
    </row>
    <row r="43" spans="1:8" x14ac:dyDescent="0.3">
      <c r="A43" t="s">
        <v>1023</v>
      </c>
      <c r="B43">
        <v>2620</v>
      </c>
      <c r="C43">
        <v>199</v>
      </c>
      <c r="D43">
        <v>45432</v>
      </c>
      <c r="E43" t="s">
        <v>982</v>
      </c>
      <c r="F43" t="s">
        <v>984</v>
      </c>
      <c r="G43" s="1"/>
      <c r="H43" t="s">
        <v>978</v>
      </c>
    </row>
    <row r="44" spans="1:8" x14ac:dyDescent="0.3">
      <c r="A44" t="s">
        <v>1024</v>
      </c>
      <c r="B44">
        <v>1164</v>
      </c>
      <c r="C44">
        <v>228</v>
      </c>
      <c r="D44">
        <v>30192</v>
      </c>
      <c r="E44" t="s">
        <v>976</v>
      </c>
      <c r="F44" t="s">
        <v>984</v>
      </c>
      <c r="G44" s="1">
        <v>34433</v>
      </c>
      <c r="H44" t="s">
        <v>989</v>
      </c>
    </row>
    <row r="45" spans="1:8" x14ac:dyDescent="0.3">
      <c r="A45" t="s">
        <v>1025</v>
      </c>
      <c r="B45">
        <v>4711</v>
      </c>
      <c r="C45">
        <v>908</v>
      </c>
      <c r="D45">
        <v>53868</v>
      </c>
      <c r="E45" t="s">
        <v>982</v>
      </c>
      <c r="F45" t="s">
        <v>977</v>
      </c>
      <c r="G45" s="1"/>
      <c r="H45" t="s">
        <v>978</v>
      </c>
    </row>
    <row r="46" spans="1:8" x14ac:dyDescent="0.3">
      <c r="A46" t="s">
        <v>1026</v>
      </c>
      <c r="B46">
        <v>4053</v>
      </c>
      <c r="C46">
        <v>594</v>
      </c>
      <c r="D46">
        <v>9691</v>
      </c>
      <c r="E46" t="s">
        <v>982</v>
      </c>
      <c r="F46" t="s">
        <v>977</v>
      </c>
      <c r="G46" s="1"/>
      <c r="H46" t="s">
        <v>989</v>
      </c>
    </row>
    <row r="47" spans="1:8" x14ac:dyDescent="0.3">
      <c r="A47" t="s">
        <v>1027</v>
      </c>
      <c r="B47">
        <v>4272</v>
      </c>
      <c r="C47">
        <v>542</v>
      </c>
      <c r="D47">
        <v>39001</v>
      </c>
      <c r="E47" t="s">
        <v>982</v>
      </c>
      <c r="F47" t="s">
        <v>984</v>
      </c>
      <c r="G47" s="1"/>
      <c r="H47" t="s">
        <v>978</v>
      </c>
    </row>
    <row r="48" spans="1:8" x14ac:dyDescent="0.3">
      <c r="A48" t="s">
        <v>1028</v>
      </c>
      <c r="B48">
        <v>7005</v>
      </c>
      <c r="C48">
        <v>586</v>
      </c>
      <c r="D48">
        <v>70814</v>
      </c>
      <c r="E48" t="s">
        <v>982</v>
      </c>
      <c r="F48" t="s">
        <v>977</v>
      </c>
      <c r="G48" s="1"/>
      <c r="H48" t="s">
        <v>980</v>
      </c>
    </row>
    <row r="49" spans="1:8" x14ac:dyDescent="0.3">
      <c r="A49" t="s">
        <v>1029</v>
      </c>
      <c r="B49">
        <v>2308</v>
      </c>
      <c r="C49">
        <v>636</v>
      </c>
      <c r="D49">
        <v>13740</v>
      </c>
      <c r="E49" t="s">
        <v>976</v>
      </c>
      <c r="F49" t="s">
        <v>984</v>
      </c>
      <c r="G49" s="1">
        <v>39669</v>
      </c>
      <c r="H49" t="s">
        <v>989</v>
      </c>
    </row>
    <row r="50" spans="1:8" x14ac:dyDescent="0.3">
      <c r="A50" t="s">
        <v>1030</v>
      </c>
      <c r="B50">
        <v>5150</v>
      </c>
      <c r="C50">
        <v>581</v>
      </c>
      <c r="D50">
        <v>33435</v>
      </c>
      <c r="E50" t="s">
        <v>982</v>
      </c>
      <c r="F50" t="s">
        <v>977</v>
      </c>
      <c r="G50" s="1"/>
      <c r="H50" t="s">
        <v>978</v>
      </c>
    </row>
    <row r="51" spans="1:8" x14ac:dyDescent="0.3">
      <c r="A51" t="s">
        <v>1031</v>
      </c>
      <c r="B51">
        <v>693</v>
      </c>
      <c r="C51">
        <v>336</v>
      </c>
      <c r="D51">
        <v>73589</v>
      </c>
      <c r="E51" t="s">
        <v>982</v>
      </c>
      <c r="F51" t="s">
        <v>977</v>
      </c>
      <c r="G51" s="1"/>
      <c r="H51" t="s">
        <v>980</v>
      </c>
    </row>
    <row r="52" spans="1:8" x14ac:dyDescent="0.3">
      <c r="A52" t="s">
        <v>1032</v>
      </c>
      <c r="B52">
        <v>9598</v>
      </c>
      <c r="C52">
        <v>504</v>
      </c>
      <c r="D52">
        <v>18598</v>
      </c>
      <c r="E52" t="s">
        <v>976</v>
      </c>
      <c r="F52" t="s">
        <v>984</v>
      </c>
      <c r="G52" s="1">
        <v>30239</v>
      </c>
      <c r="H52" t="s">
        <v>989</v>
      </c>
    </row>
    <row r="53" spans="1:8" x14ac:dyDescent="0.3">
      <c r="A53" t="s">
        <v>1033</v>
      </c>
      <c r="B53">
        <v>8103</v>
      </c>
      <c r="C53">
        <v>346</v>
      </c>
      <c r="D53">
        <v>23003</v>
      </c>
      <c r="E53" t="s">
        <v>976</v>
      </c>
      <c r="F53" t="s">
        <v>977</v>
      </c>
      <c r="G53" s="1">
        <v>39275</v>
      </c>
      <c r="H53" t="s">
        <v>989</v>
      </c>
    </row>
    <row r="54" spans="1:8" x14ac:dyDescent="0.3">
      <c r="A54" t="s">
        <v>1034</v>
      </c>
      <c r="B54">
        <v>8894</v>
      </c>
      <c r="C54">
        <v>135</v>
      </c>
      <c r="D54">
        <v>80901</v>
      </c>
      <c r="E54" t="s">
        <v>982</v>
      </c>
      <c r="F54" t="s">
        <v>977</v>
      </c>
      <c r="G54" s="1"/>
      <c r="H54" t="s">
        <v>980</v>
      </c>
    </row>
    <row r="55" spans="1:8" x14ac:dyDescent="0.3">
      <c r="A55" t="s">
        <v>1035</v>
      </c>
      <c r="B55">
        <v>114</v>
      </c>
      <c r="C55">
        <v>822</v>
      </c>
      <c r="D55">
        <v>69113</v>
      </c>
      <c r="E55" t="s">
        <v>976</v>
      </c>
      <c r="F55" t="s">
        <v>984</v>
      </c>
      <c r="G55" s="1">
        <v>33434</v>
      </c>
      <c r="H55" t="s">
        <v>980</v>
      </c>
    </row>
    <row r="56" spans="1:8" x14ac:dyDescent="0.3">
      <c r="A56" t="s">
        <v>1036</v>
      </c>
      <c r="B56">
        <v>6546</v>
      </c>
      <c r="C56">
        <v>95</v>
      </c>
      <c r="D56">
        <v>26060</v>
      </c>
      <c r="E56" t="s">
        <v>982</v>
      </c>
      <c r="F56" t="s">
        <v>984</v>
      </c>
      <c r="G56" s="1"/>
      <c r="H56" t="s">
        <v>989</v>
      </c>
    </row>
    <row r="57" spans="1:8" x14ac:dyDescent="0.3">
      <c r="A57" t="s">
        <v>1037</v>
      </c>
      <c r="B57">
        <v>3571</v>
      </c>
      <c r="C57">
        <v>597</v>
      </c>
      <c r="D57">
        <v>25677</v>
      </c>
      <c r="E57" t="s">
        <v>982</v>
      </c>
      <c r="F57" t="s">
        <v>977</v>
      </c>
      <c r="G57" s="1"/>
      <c r="H57" t="s">
        <v>989</v>
      </c>
    </row>
    <row r="58" spans="1:8" x14ac:dyDescent="0.3">
      <c r="A58" t="s">
        <v>1038</v>
      </c>
      <c r="B58">
        <v>7316</v>
      </c>
      <c r="C58">
        <v>340</v>
      </c>
      <c r="D58">
        <v>62912</v>
      </c>
      <c r="E58" t="s">
        <v>982</v>
      </c>
      <c r="F58" t="s">
        <v>984</v>
      </c>
      <c r="G58" s="1"/>
      <c r="H58" t="s">
        <v>978</v>
      </c>
    </row>
    <row r="59" spans="1:8" x14ac:dyDescent="0.3">
      <c r="A59" t="s">
        <v>1039</v>
      </c>
      <c r="B59">
        <v>2478</v>
      </c>
      <c r="C59">
        <v>905</v>
      </c>
      <c r="D59">
        <v>77649</v>
      </c>
      <c r="E59" t="s">
        <v>976</v>
      </c>
      <c r="F59" t="s">
        <v>977</v>
      </c>
      <c r="G59" s="1">
        <v>30589</v>
      </c>
      <c r="H59" t="s">
        <v>980</v>
      </c>
    </row>
    <row r="60" spans="1:8" x14ac:dyDescent="0.3">
      <c r="A60" t="s">
        <v>1040</v>
      </c>
      <c r="B60">
        <v>1215</v>
      </c>
      <c r="C60">
        <v>250</v>
      </c>
      <c r="D60">
        <v>73561</v>
      </c>
      <c r="E60" t="s">
        <v>976</v>
      </c>
      <c r="F60" t="s">
        <v>984</v>
      </c>
      <c r="G60" s="1">
        <v>39012</v>
      </c>
      <c r="H60" t="s">
        <v>980</v>
      </c>
    </row>
    <row r="61" spans="1:8" x14ac:dyDescent="0.3">
      <c r="A61" t="s">
        <v>1041</v>
      </c>
      <c r="B61">
        <v>5402</v>
      </c>
      <c r="C61">
        <v>400</v>
      </c>
      <c r="D61">
        <v>50357</v>
      </c>
      <c r="E61" t="s">
        <v>982</v>
      </c>
      <c r="F61" t="s">
        <v>984</v>
      </c>
      <c r="G61" s="1"/>
      <c r="H61" t="s">
        <v>978</v>
      </c>
    </row>
    <row r="62" spans="1:8" x14ac:dyDescent="0.3">
      <c r="A62" t="s">
        <v>1042</v>
      </c>
      <c r="B62">
        <v>1647</v>
      </c>
      <c r="C62">
        <v>877</v>
      </c>
      <c r="D62">
        <v>61325</v>
      </c>
      <c r="E62" t="s">
        <v>976</v>
      </c>
      <c r="F62" t="s">
        <v>977</v>
      </c>
      <c r="G62" s="1">
        <v>36607</v>
      </c>
      <c r="H62" t="s">
        <v>978</v>
      </c>
    </row>
    <row r="63" spans="1:8" x14ac:dyDescent="0.3">
      <c r="A63" t="s">
        <v>1043</v>
      </c>
      <c r="B63">
        <v>9423</v>
      </c>
      <c r="C63">
        <v>97</v>
      </c>
      <c r="D63">
        <v>76658</v>
      </c>
      <c r="E63" t="s">
        <v>982</v>
      </c>
      <c r="F63" t="s">
        <v>984</v>
      </c>
      <c r="G63" s="1"/>
      <c r="H63" t="s">
        <v>980</v>
      </c>
    </row>
    <row r="64" spans="1:8" x14ac:dyDescent="0.3">
      <c r="A64" t="s">
        <v>1044</v>
      </c>
      <c r="B64">
        <v>6404</v>
      </c>
      <c r="C64">
        <v>12</v>
      </c>
      <c r="D64">
        <v>35525</v>
      </c>
      <c r="E64" t="s">
        <v>982</v>
      </c>
      <c r="F64" t="s">
        <v>984</v>
      </c>
      <c r="G64" s="1"/>
      <c r="H64" t="s">
        <v>978</v>
      </c>
    </row>
    <row r="65" spans="1:8" x14ac:dyDescent="0.3">
      <c r="A65" t="s">
        <v>1045</v>
      </c>
      <c r="B65">
        <v>6767</v>
      </c>
      <c r="C65">
        <v>353</v>
      </c>
      <c r="D65">
        <v>12462</v>
      </c>
      <c r="E65" t="s">
        <v>976</v>
      </c>
      <c r="F65" t="s">
        <v>984</v>
      </c>
      <c r="G65" s="1">
        <v>41186</v>
      </c>
      <c r="H65" t="s">
        <v>989</v>
      </c>
    </row>
    <row r="66" spans="1:8" x14ac:dyDescent="0.3">
      <c r="A66" t="s">
        <v>1046</v>
      </c>
      <c r="B66">
        <v>1278</v>
      </c>
      <c r="C66">
        <v>856</v>
      </c>
      <c r="D66">
        <v>27105</v>
      </c>
      <c r="E66" t="s">
        <v>976</v>
      </c>
      <c r="F66" t="s">
        <v>984</v>
      </c>
      <c r="G66" s="1">
        <v>28437</v>
      </c>
      <c r="H66" t="s">
        <v>989</v>
      </c>
    </row>
    <row r="67" spans="1:8" x14ac:dyDescent="0.3">
      <c r="A67" t="s">
        <v>1047</v>
      </c>
      <c r="B67">
        <v>1334</v>
      </c>
      <c r="C67">
        <v>1</v>
      </c>
      <c r="D67">
        <v>99604</v>
      </c>
      <c r="E67" t="s">
        <v>976</v>
      </c>
      <c r="F67" t="s">
        <v>984</v>
      </c>
      <c r="G67" s="1">
        <v>40512</v>
      </c>
      <c r="H67" t="s">
        <v>980</v>
      </c>
    </row>
    <row r="68" spans="1:8" x14ac:dyDescent="0.3">
      <c r="A68" t="s">
        <v>1048</v>
      </c>
      <c r="B68">
        <v>8887</v>
      </c>
      <c r="C68">
        <v>390</v>
      </c>
      <c r="D68">
        <v>90449</v>
      </c>
      <c r="E68" t="s">
        <v>976</v>
      </c>
      <c r="F68" t="s">
        <v>977</v>
      </c>
      <c r="G68" s="1">
        <v>39881</v>
      </c>
      <c r="H68" t="s">
        <v>980</v>
      </c>
    </row>
    <row r="69" spans="1:8" x14ac:dyDescent="0.3">
      <c r="A69" t="s">
        <v>1049</v>
      </c>
      <c r="B69">
        <v>9858</v>
      </c>
      <c r="C69">
        <v>446</v>
      </c>
      <c r="D69">
        <v>9520</v>
      </c>
      <c r="E69" t="s">
        <v>982</v>
      </c>
      <c r="F69" t="s">
        <v>984</v>
      </c>
      <c r="G69" s="1"/>
      <c r="H69" t="s">
        <v>989</v>
      </c>
    </row>
    <row r="70" spans="1:8" x14ac:dyDescent="0.3">
      <c r="A70" t="s">
        <v>1050</v>
      </c>
      <c r="B70">
        <v>9636</v>
      </c>
      <c r="C70">
        <v>32</v>
      </c>
      <c r="D70">
        <v>42210</v>
      </c>
      <c r="E70" t="s">
        <v>982</v>
      </c>
      <c r="F70" t="s">
        <v>977</v>
      </c>
      <c r="G70" s="1"/>
      <c r="H70" t="s">
        <v>978</v>
      </c>
    </row>
    <row r="71" spans="1:8" x14ac:dyDescent="0.3">
      <c r="A71" t="s">
        <v>1051</v>
      </c>
      <c r="B71">
        <v>9943</v>
      </c>
      <c r="C71">
        <v>420</v>
      </c>
      <c r="D71">
        <v>21639</v>
      </c>
      <c r="E71" t="s">
        <v>982</v>
      </c>
      <c r="F71" t="s">
        <v>984</v>
      </c>
      <c r="G71" s="1"/>
      <c r="H71" t="s">
        <v>989</v>
      </c>
    </row>
    <row r="72" spans="1:8" x14ac:dyDescent="0.3">
      <c r="A72" t="s">
        <v>1052</v>
      </c>
      <c r="B72">
        <v>1246</v>
      </c>
      <c r="C72">
        <v>708</v>
      </c>
      <c r="D72">
        <v>58736</v>
      </c>
      <c r="E72" t="s">
        <v>976</v>
      </c>
      <c r="F72" t="s">
        <v>984</v>
      </c>
      <c r="G72" s="1">
        <v>43677</v>
      </c>
      <c r="H72" t="s">
        <v>978</v>
      </c>
    </row>
    <row r="73" spans="1:8" x14ac:dyDescent="0.3">
      <c r="A73" t="s">
        <v>1053</v>
      </c>
      <c r="B73">
        <v>4527</v>
      </c>
      <c r="C73">
        <v>227</v>
      </c>
      <c r="D73">
        <v>3951</v>
      </c>
      <c r="E73" t="s">
        <v>976</v>
      </c>
      <c r="F73" t="s">
        <v>977</v>
      </c>
      <c r="G73" s="1">
        <v>37261</v>
      </c>
      <c r="H73" t="s">
        <v>989</v>
      </c>
    </row>
    <row r="74" spans="1:8" x14ac:dyDescent="0.3">
      <c r="A74" t="s">
        <v>1054</v>
      </c>
      <c r="B74">
        <v>3782</v>
      </c>
      <c r="C74">
        <v>595</v>
      </c>
      <c r="D74">
        <v>69479</v>
      </c>
      <c r="E74" t="s">
        <v>982</v>
      </c>
      <c r="F74" t="s">
        <v>977</v>
      </c>
      <c r="G74" s="1"/>
      <c r="H74" t="s">
        <v>980</v>
      </c>
    </row>
    <row r="75" spans="1:8" x14ac:dyDescent="0.3">
      <c r="A75" t="s">
        <v>1055</v>
      </c>
      <c r="B75">
        <v>6225</v>
      </c>
      <c r="C75">
        <v>211</v>
      </c>
      <c r="D75">
        <v>10366</v>
      </c>
      <c r="E75" t="s">
        <v>976</v>
      </c>
      <c r="F75" t="s">
        <v>984</v>
      </c>
      <c r="G75" s="1">
        <v>39074</v>
      </c>
      <c r="H75" t="s">
        <v>989</v>
      </c>
    </row>
    <row r="76" spans="1:8" x14ac:dyDescent="0.3">
      <c r="A76" t="s">
        <v>1056</v>
      </c>
      <c r="B76">
        <v>2257</v>
      </c>
      <c r="C76">
        <v>650</v>
      </c>
      <c r="D76">
        <v>10001</v>
      </c>
      <c r="E76" t="s">
        <v>982</v>
      </c>
      <c r="F76" t="s">
        <v>977</v>
      </c>
      <c r="G76" s="1"/>
      <c r="H76" t="s">
        <v>989</v>
      </c>
    </row>
    <row r="77" spans="1:8" x14ac:dyDescent="0.3">
      <c r="A77" t="s">
        <v>1057</v>
      </c>
      <c r="B77">
        <v>9177</v>
      </c>
      <c r="C77">
        <v>45</v>
      </c>
      <c r="D77">
        <v>15307</v>
      </c>
      <c r="E77" t="s">
        <v>976</v>
      </c>
      <c r="F77" t="s">
        <v>977</v>
      </c>
      <c r="G77" s="1">
        <v>35186</v>
      </c>
      <c r="H77" t="s">
        <v>989</v>
      </c>
    </row>
    <row r="78" spans="1:8" x14ac:dyDescent="0.3">
      <c r="A78" t="s">
        <v>1058</v>
      </c>
      <c r="B78">
        <v>8703</v>
      </c>
      <c r="C78">
        <v>201</v>
      </c>
      <c r="D78">
        <v>68923</v>
      </c>
      <c r="E78" t="s">
        <v>982</v>
      </c>
      <c r="F78" t="s">
        <v>977</v>
      </c>
      <c r="G78" s="1"/>
      <c r="H78" t="s">
        <v>980</v>
      </c>
    </row>
    <row r="79" spans="1:8" x14ac:dyDescent="0.3">
      <c r="A79" t="s">
        <v>1059</v>
      </c>
      <c r="B79">
        <v>3514</v>
      </c>
      <c r="C79">
        <v>564</v>
      </c>
      <c r="D79">
        <v>59651</v>
      </c>
      <c r="E79" t="s">
        <v>976</v>
      </c>
      <c r="F79" t="s">
        <v>984</v>
      </c>
      <c r="G79" s="1">
        <v>38255</v>
      </c>
      <c r="H79" t="s">
        <v>978</v>
      </c>
    </row>
    <row r="80" spans="1:8" x14ac:dyDescent="0.3">
      <c r="A80" t="s">
        <v>1060</v>
      </c>
      <c r="B80">
        <v>3089</v>
      </c>
      <c r="C80">
        <v>138</v>
      </c>
      <c r="D80">
        <v>78953</v>
      </c>
      <c r="E80" t="s">
        <v>982</v>
      </c>
      <c r="F80" t="s">
        <v>977</v>
      </c>
      <c r="G80" s="1"/>
      <c r="H80" t="s">
        <v>980</v>
      </c>
    </row>
    <row r="81" spans="1:8" x14ac:dyDescent="0.3">
      <c r="A81" t="s">
        <v>1061</v>
      </c>
      <c r="B81">
        <v>7253</v>
      </c>
      <c r="C81">
        <v>57</v>
      </c>
      <c r="D81">
        <v>89420</v>
      </c>
      <c r="E81" t="s">
        <v>976</v>
      </c>
      <c r="F81" t="s">
        <v>984</v>
      </c>
      <c r="G81" s="1">
        <v>38048</v>
      </c>
      <c r="H81" t="s">
        <v>980</v>
      </c>
    </row>
    <row r="82" spans="1:8" x14ac:dyDescent="0.3">
      <c r="A82" t="s">
        <v>1062</v>
      </c>
      <c r="B82">
        <v>8786</v>
      </c>
      <c r="C82">
        <v>128</v>
      </c>
      <c r="D82">
        <v>50374</v>
      </c>
      <c r="E82" t="s">
        <v>982</v>
      </c>
      <c r="F82" t="s">
        <v>977</v>
      </c>
      <c r="G82" s="1"/>
      <c r="H82" t="s">
        <v>978</v>
      </c>
    </row>
    <row r="83" spans="1:8" x14ac:dyDescent="0.3">
      <c r="A83" t="s">
        <v>1063</v>
      </c>
      <c r="B83">
        <v>1211</v>
      </c>
      <c r="C83">
        <v>33</v>
      </c>
      <c r="D83">
        <v>83102</v>
      </c>
      <c r="E83" t="s">
        <v>982</v>
      </c>
      <c r="F83" t="s">
        <v>984</v>
      </c>
      <c r="G83" s="1"/>
      <c r="H83" t="s">
        <v>980</v>
      </c>
    </row>
    <row r="84" spans="1:8" x14ac:dyDescent="0.3">
      <c r="A84" t="s">
        <v>1064</v>
      </c>
      <c r="B84">
        <v>359</v>
      </c>
      <c r="C84">
        <v>936</v>
      </c>
      <c r="D84">
        <v>62151</v>
      </c>
      <c r="E84" t="s">
        <v>982</v>
      </c>
      <c r="F84" t="s">
        <v>984</v>
      </c>
      <c r="G84" s="1"/>
      <c r="H84" t="s">
        <v>978</v>
      </c>
    </row>
    <row r="85" spans="1:8" x14ac:dyDescent="0.3">
      <c r="A85" t="s">
        <v>1065</v>
      </c>
      <c r="B85">
        <v>2066</v>
      </c>
      <c r="C85">
        <v>762</v>
      </c>
      <c r="D85">
        <v>84665</v>
      </c>
      <c r="E85" t="s">
        <v>982</v>
      </c>
      <c r="F85" t="s">
        <v>984</v>
      </c>
      <c r="G85" s="1"/>
      <c r="H85" t="s">
        <v>980</v>
      </c>
    </row>
    <row r="86" spans="1:8" x14ac:dyDescent="0.3">
      <c r="A86" t="s">
        <v>1066</v>
      </c>
      <c r="B86">
        <v>4322</v>
      </c>
      <c r="C86">
        <v>838</v>
      </c>
      <c r="D86">
        <v>1760</v>
      </c>
      <c r="E86" t="s">
        <v>976</v>
      </c>
      <c r="F86" t="s">
        <v>984</v>
      </c>
      <c r="G86" s="1">
        <v>34934</v>
      </c>
      <c r="H86" t="s">
        <v>989</v>
      </c>
    </row>
    <row r="87" spans="1:8" x14ac:dyDescent="0.3">
      <c r="A87" t="s">
        <v>1067</v>
      </c>
      <c r="B87">
        <v>7773</v>
      </c>
      <c r="C87">
        <v>215</v>
      </c>
      <c r="D87">
        <v>30239</v>
      </c>
      <c r="E87" t="s">
        <v>976</v>
      </c>
      <c r="F87" t="s">
        <v>984</v>
      </c>
      <c r="G87" s="1">
        <v>31078</v>
      </c>
      <c r="H87" t="s">
        <v>989</v>
      </c>
    </row>
    <row r="88" spans="1:8" x14ac:dyDescent="0.3">
      <c r="A88" t="s">
        <v>1068</v>
      </c>
      <c r="B88">
        <v>6746</v>
      </c>
      <c r="C88">
        <v>818</v>
      </c>
      <c r="D88">
        <v>20194</v>
      </c>
      <c r="E88" t="s">
        <v>976</v>
      </c>
      <c r="F88" t="s">
        <v>984</v>
      </c>
      <c r="G88" s="1">
        <v>39010</v>
      </c>
      <c r="H88" t="s">
        <v>989</v>
      </c>
    </row>
    <row r="89" spans="1:8" x14ac:dyDescent="0.3">
      <c r="A89" t="s">
        <v>1069</v>
      </c>
      <c r="B89">
        <v>6732</v>
      </c>
      <c r="C89">
        <v>780</v>
      </c>
      <c r="D89">
        <v>58470</v>
      </c>
      <c r="E89" t="s">
        <v>976</v>
      </c>
      <c r="F89" t="s">
        <v>984</v>
      </c>
      <c r="G89" s="1">
        <v>32798</v>
      </c>
      <c r="H89" t="s">
        <v>978</v>
      </c>
    </row>
    <row r="90" spans="1:8" x14ac:dyDescent="0.3">
      <c r="A90" t="s">
        <v>1070</v>
      </c>
      <c r="B90">
        <v>805</v>
      </c>
      <c r="C90">
        <v>40</v>
      </c>
      <c r="D90">
        <v>91926</v>
      </c>
      <c r="E90" t="s">
        <v>982</v>
      </c>
      <c r="F90" t="s">
        <v>984</v>
      </c>
      <c r="G90" s="1"/>
      <c r="H90" t="s">
        <v>980</v>
      </c>
    </row>
    <row r="91" spans="1:8" x14ac:dyDescent="0.3">
      <c r="A91" t="s">
        <v>1071</v>
      </c>
      <c r="B91">
        <v>7540</v>
      </c>
      <c r="C91">
        <v>366</v>
      </c>
      <c r="D91">
        <v>34797</v>
      </c>
      <c r="E91" t="s">
        <v>976</v>
      </c>
      <c r="F91" t="s">
        <v>984</v>
      </c>
      <c r="G91" s="1">
        <v>29296</v>
      </c>
      <c r="H91" t="s">
        <v>978</v>
      </c>
    </row>
    <row r="92" spans="1:8" x14ac:dyDescent="0.3">
      <c r="A92" t="s">
        <v>1072</v>
      </c>
      <c r="B92">
        <v>5269</v>
      </c>
      <c r="C92">
        <v>678</v>
      </c>
      <c r="D92">
        <v>19346</v>
      </c>
      <c r="E92" t="s">
        <v>982</v>
      </c>
      <c r="F92" t="s">
        <v>984</v>
      </c>
      <c r="G92" s="1"/>
      <c r="H92" t="s">
        <v>989</v>
      </c>
    </row>
    <row r="93" spans="1:8" x14ac:dyDescent="0.3">
      <c r="A93" t="s">
        <v>1073</v>
      </c>
      <c r="B93">
        <v>8404</v>
      </c>
      <c r="C93">
        <v>703</v>
      </c>
      <c r="D93">
        <v>35185</v>
      </c>
      <c r="E93" t="s">
        <v>982</v>
      </c>
      <c r="F93" t="s">
        <v>984</v>
      </c>
      <c r="G93" s="1"/>
      <c r="H93" t="s">
        <v>978</v>
      </c>
    </row>
    <row r="94" spans="1:8" x14ac:dyDescent="0.3">
      <c r="A94" t="s">
        <v>1074</v>
      </c>
      <c r="B94">
        <v>519</v>
      </c>
      <c r="C94">
        <v>180</v>
      </c>
      <c r="D94">
        <v>7068</v>
      </c>
      <c r="E94" t="s">
        <v>982</v>
      </c>
      <c r="F94" t="s">
        <v>977</v>
      </c>
      <c r="G94" s="1"/>
      <c r="H94" t="s">
        <v>989</v>
      </c>
    </row>
    <row r="95" spans="1:8" x14ac:dyDescent="0.3">
      <c r="A95" t="s">
        <v>1075</v>
      </c>
      <c r="B95">
        <v>4060</v>
      </c>
      <c r="C95">
        <v>214</v>
      </c>
      <c r="D95">
        <v>96496</v>
      </c>
      <c r="E95" t="s">
        <v>976</v>
      </c>
      <c r="F95" t="s">
        <v>977</v>
      </c>
      <c r="G95" s="1">
        <v>31998</v>
      </c>
      <c r="H95" t="s">
        <v>980</v>
      </c>
    </row>
    <row r="96" spans="1:8" x14ac:dyDescent="0.3">
      <c r="A96" t="s">
        <v>1076</v>
      </c>
      <c r="B96">
        <v>8860</v>
      </c>
      <c r="C96">
        <v>408</v>
      </c>
      <c r="D96">
        <v>2988</v>
      </c>
      <c r="E96" t="s">
        <v>976</v>
      </c>
      <c r="F96" t="s">
        <v>977</v>
      </c>
      <c r="G96" s="1">
        <v>33127</v>
      </c>
      <c r="H96" t="s">
        <v>989</v>
      </c>
    </row>
    <row r="97" spans="1:8" x14ac:dyDescent="0.3">
      <c r="A97" t="s">
        <v>1077</v>
      </c>
      <c r="B97">
        <v>7164</v>
      </c>
      <c r="C97">
        <v>902</v>
      </c>
      <c r="D97">
        <v>83253</v>
      </c>
      <c r="E97" t="s">
        <v>976</v>
      </c>
      <c r="F97" t="s">
        <v>984</v>
      </c>
      <c r="G97" s="1">
        <v>32768</v>
      </c>
      <c r="H97" t="s">
        <v>980</v>
      </c>
    </row>
    <row r="98" spans="1:8" x14ac:dyDescent="0.3">
      <c r="A98" t="s">
        <v>1078</v>
      </c>
      <c r="B98">
        <v>9792</v>
      </c>
      <c r="C98">
        <v>763</v>
      </c>
      <c r="D98">
        <v>87828</v>
      </c>
      <c r="E98" t="s">
        <v>976</v>
      </c>
      <c r="F98" t="s">
        <v>984</v>
      </c>
      <c r="G98" s="1">
        <v>41891</v>
      </c>
      <c r="H98" t="s">
        <v>980</v>
      </c>
    </row>
    <row r="99" spans="1:8" x14ac:dyDescent="0.3">
      <c r="A99" t="s">
        <v>1079</v>
      </c>
      <c r="B99">
        <v>9934</v>
      </c>
      <c r="C99">
        <v>168</v>
      </c>
      <c r="D99">
        <v>17035</v>
      </c>
      <c r="E99" t="s">
        <v>976</v>
      </c>
      <c r="F99" t="s">
        <v>984</v>
      </c>
      <c r="G99" s="1">
        <v>35593</v>
      </c>
      <c r="H99" t="s">
        <v>989</v>
      </c>
    </row>
    <row r="100" spans="1:8" x14ac:dyDescent="0.3">
      <c r="A100" t="s">
        <v>1080</v>
      </c>
      <c r="B100">
        <v>1980</v>
      </c>
      <c r="C100">
        <v>723</v>
      </c>
      <c r="D100">
        <v>426</v>
      </c>
      <c r="E100" t="s">
        <v>982</v>
      </c>
      <c r="F100" t="s">
        <v>984</v>
      </c>
      <c r="G100" s="1"/>
      <c r="H100" t="s">
        <v>989</v>
      </c>
    </row>
    <row r="101" spans="1:8" x14ac:dyDescent="0.3">
      <c r="A101" t="s">
        <v>1081</v>
      </c>
      <c r="B101">
        <v>9251</v>
      </c>
      <c r="C101">
        <v>438</v>
      </c>
      <c r="D101">
        <v>20238</v>
      </c>
      <c r="E101" t="s">
        <v>976</v>
      </c>
      <c r="F101" t="s">
        <v>984</v>
      </c>
      <c r="G101" s="1">
        <v>28214</v>
      </c>
      <c r="H101" t="s">
        <v>989</v>
      </c>
    </row>
    <row r="102" spans="1:8" x14ac:dyDescent="0.3">
      <c r="A102" t="s">
        <v>1082</v>
      </c>
      <c r="B102">
        <v>6717</v>
      </c>
      <c r="C102">
        <v>162</v>
      </c>
      <c r="D102">
        <v>68331</v>
      </c>
      <c r="E102" t="s">
        <v>976</v>
      </c>
      <c r="F102" t="s">
        <v>977</v>
      </c>
      <c r="G102" s="1">
        <v>30253</v>
      </c>
      <c r="H102" t="s">
        <v>980</v>
      </c>
    </row>
    <row r="103" spans="1:8" x14ac:dyDescent="0.3">
      <c r="A103" t="s">
        <v>1083</v>
      </c>
      <c r="B103">
        <v>3622</v>
      </c>
      <c r="C103">
        <v>246</v>
      </c>
      <c r="D103">
        <v>86132</v>
      </c>
      <c r="E103" t="s">
        <v>976</v>
      </c>
      <c r="F103" t="s">
        <v>977</v>
      </c>
      <c r="G103" s="1">
        <v>43525</v>
      </c>
      <c r="H103" t="s">
        <v>980</v>
      </c>
    </row>
    <row r="104" spans="1:8" x14ac:dyDescent="0.3">
      <c r="A104" t="s">
        <v>1084</v>
      </c>
      <c r="B104">
        <v>8808</v>
      </c>
      <c r="C104">
        <v>105</v>
      </c>
      <c r="D104">
        <v>766</v>
      </c>
      <c r="E104" t="s">
        <v>982</v>
      </c>
      <c r="F104" t="s">
        <v>977</v>
      </c>
      <c r="G104" s="1"/>
      <c r="H104" t="s">
        <v>989</v>
      </c>
    </row>
    <row r="105" spans="1:8" x14ac:dyDescent="0.3">
      <c r="A105" t="s">
        <v>1085</v>
      </c>
      <c r="B105">
        <v>4920</v>
      </c>
      <c r="C105">
        <v>308</v>
      </c>
      <c r="D105">
        <v>13169</v>
      </c>
      <c r="E105" t="s">
        <v>982</v>
      </c>
      <c r="F105" t="s">
        <v>984</v>
      </c>
      <c r="G105" s="1"/>
      <c r="H105" t="s">
        <v>989</v>
      </c>
    </row>
    <row r="106" spans="1:8" x14ac:dyDescent="0.3">
      <c r="A106" t="s">
        <v>1086</v>
      </c>
      <c r="B106">
        <v>3140</v>
      </c>
      <c r="C106">
        <v>172</v>
      </c>
      <c r="D106">
        <v>48657</v>
      </c>
      <c r="E106" t="s">
        <v>976</v>
      </c>
      <c r="F106" t="s">
        <v>984</v>
      </c>
      <c r="G106" s="1">
        <v>38286</v>
      </c>
      <c r="H106" t="s">
        <v>978</v>
      </c>
    </row>
    <row r="107" spans="1:8" x14ac:dyDescent="0.3">
      <c r="A107" t="s">
        <v>1087</v>
      </c>
      <c r="B107">
        <v>8104</v>
      </c>
      <c r="C107">
        <v>775</v>
      </c>
      <c r="D107">
        <v>88037</v>
      </c>
      <c r="E107" t="s">
        <v>982</v>
      </c>
      <c r="F107" t="s">
        <v>977</v>
      </c>
      <c r="G107" s="1"/>
      <c r="H107" t="s">
        <v>980</v>
      </c>
    </row>
    <row r="108" spans="1:8" x14ac:dyDescent="0.3">
      <c r="A108" t="s">
        <v>1088</v>
      </c>
      <c r="B108">
        <v>2208</v>
      </c>
      <c r="C108">
        <v>333</v>
      </c>
      <c r="D108">
        <v>21972</v>
      </c>
      <c r="E108" t="s">
        <v>976</v>
      </c>
      <c r="F108" t="s">
        <v>977</v>
      </c>
      <c r="G108" s="1">
        <v>41497</v>
      </c>
      <c r="H108" t="s">
        <v>989</v>
      </c>
    </row>
    <row r="109" spans="1:8" x14ac:dyDescent="0.3">
      <c r="A109" t="s">
        <v>1089</v>
      </c>
      <c r="B109">
        <v>7043</v>
      </c>
      <c r="C109">
        <v>548</v>
      </c>
      <c r="D109">
        <v>87886</v>
      </c>
      <c r="E109" t="s">
        <v>982</v>
      </c>
      <c r="F109" t="s">
        <v>984</v>
      </c>
      <c r="G109" s="1"/>
      <c r="H109" t="s">
        <v>980</v>
      </c>
    </row>
    <row r="110" spans="1:8" x14ac:dyDescent="0.3">
      <c r="A110" t="s">
        <v>1090</v>
      </c>
      <c r="B110">
        <v>7485</v>
      </c>
      <c r="C110">
        <v>665</v>
      </c>
      <c r="D110">
        <v>3244</v>
      </c>
      <c r="E110" t="s">
        <v>976</v>
      </c>
      <c r="F110" t="s">
        <v>977</v>
      </c>
      <c r="G110" s="1">
        <v>40295</v>
      </c>
      <c r="H110" t="s">
        <v>989</v>
      </c>
    </row>
    <row r="111" spans="1:8" x14ac:dyDescent="0.3">
      <c r="A111" t="s">
        <v>1091</v>
      </c>
      <c r="B111">
        <v>1748</v>
      </c>
      <c r="C111">
        <v>305</v>
      </c>
      <c r="D111">
        <v>32031</v>
      </c>
      <c r="E111" t="s">
        <v>976</v>
      </c>
      <c r="F111" t="s">
        <v>984</v>
      </c>
      <c r="G111" s="1">
        <v>33909</v>
      </c>
      <c r="H111" t="s">
        <v>989</v>
      </c>
    </row>
    <row r="112" spans="1:8" x14ac:dyDescent="0.3">
      <c r="A112" t="s">
        <v>1092</v>
      </c>
      <c r="B112">
        <v>9968</v>
      </c>
      <c r="C112">
        <v>938</v>
      </c>
      <c r="D112">
        <v>51284</v>
      </c>
      <c r="E112" t="s">
        <v>982</v>
      </c>
      <c r="F112" t="s">
        <v>977</v>
      </c>
      <c r="G112" s="1"/>
      <c r="H112" t="s">
        <v>978</v>
      </c>
    </row>
    <row r="113" spans="1:8" x14ac:dyDescent="0.3">
      <c r="A113" t="s">
        <v>1093</v>
      </c>
      <c r="B113">
        <v>5330</v>
      </c>
      <c r="C113">
        <v>714</v>
      </c>
      <c r="D113">
        <v>23055</v>
      </c>
      <c r="E113" t="s">
        <v>976</v>
      </c>
      <c r="F113" t="s">
        <v>977</v>
      </c>
      <c r="G113" s="1">
        <v>40702</v>
      </c>
      <c r="H113" t="s">
        <v>989</v>
      </c>
    </row>
    <row r="114" spans="1:8" x14ac:dyDescent="0.3">
      <c r="A114" t="s">
        <v>1094</v>
      </c>
      <c r="B114">
        <v>2183</v>
      </c>
      <c r="C114">
        <v>251</v>
      </c>
      <c r="D114">
        <v>94926</v>
      </c>
      <c r="E114" t="s">
        <v>976</v>
      </c>
      <c r="F114" t="s">
        <v>977</v>
      </c>
      <c r="G114" s="1">
        <v>37957</v>
      </c>
      <c r="H114" t="s">
        <v>980</v>
      </c>
    </row>
    <row r="115" spans="1:8" x14ac:dyDescent="0.3">
      <c r="A115" t="s">
        <v>1095</v>
      </c>
      <c r="B115">
        <v>2182</v>
      </c>
      <c r="C115">
        <v>330</v>
      </c>
      <c r="D115">
        <v>312</v>
      </c>
      <c r="E115" t="s">
        <v>982</v>
      </c>
      <c r="F115" t="s">
        <v>984</v>
      </c>
      <c r="G115" s="1"/>
      <c r="H115" t="s">
        <v>989</v>
      </c>
    </row>
    <row r="116" spans="1:8" x14ac:dyDescent="0.3">
      <c r="A116" t="s">
        <v>1096</v>
      </c>
      <c r="B116">
        <v>1087</v>
      </c>
      <c r="C116">
        <v>69</v>
      </c>
      <c r="D116">
        <v>45852</v>
      </c>
      <c r="E116" t="s">
        <v>976</v>
      </c>
      <c r="F116" t="s">
        <v>984</v>
      </c>
      <c r="G116" s="1">
        <v>43342</v>
      </c>
      <c r="H116" t="s">
        <v>978</v>
      </c>
    </row>
    <row r="117" spans="1:8" x14ac:dyDescent="0.3">
      <c r="A117" t="s">
        <v>1097</v>
      </c>
      <c r="B117">
        <v>4296</v>
      </c>
      <c r="C117">
        <v>969</v>
      </c>
      <c r="D117">
        <v>77063</v>
      </c>
      <c r="E117" t="s">
        <v>976</v>
      </c>
      <c r="F117" t="s">
        <v>977</v>
      </c>
      <c r="G117" s="1">
        <v>41342</v>
      </c>
      <c r="H117" t="s">
        <v>980</v>
      </c>
    </row>
    <row r="118" spans="1:8" x14ac:dyDescent="0.3">
      <c r="A118" t="s">
        <v>1098</v>
      </c>
      <c r="B118">
        <v>9784</v>
      </c>
      <c r="C118">
        <v>974</v>
      </c>
      <c r="D118">
        <v>44299</v>
      </c>
      <c r="E118" t="s">
        <v>976</v>
      </c>
      <c r="F118" t="s">
        <v>984</v>
      </c>
      <c r="G118" s="1">
        <v>41446</v>
      </c>
      <c r="H118" t="s">
        <v>978</v>
      </c>
    </row>
    <row r="119" spans="1:8" x14ac:dyDescent="0.3">
      <c r="A119" t="s">
        <v>1099</v>
      </c>
      <c r="B119">
        <v>6210</v>
      </c>
      <c r="C119">
        <v>526</v>
      </c>
      <c r="D119">
        <v>67123</v>
      </c>
      <c r="E119" t="s">
        <v>976</v>
      </c>
      <c r="F119" t="s">
        <v>984</v>
      </c>
      <c r="G119" s="1">
        <v>33422</v>
      </c>
      <c r="H119" t="s">
        <v>980</v>
      </c>
    </row>
    <row r="120" spans="1:8" x14ac:dyDescent="0.3">
      <c r="A120" t="s">
        <v>1100</v>
      </c>
      <c r="B120">
        <v>5781</v>
      </c>
      <c r="C120">
        <v>510</v>
      </c>
      <c r="D120">
        <v>51104</v>
      </c>
      <c r="E120" t="s">
        <v>982</v>
      </c>
      <c r="F120" t="s">
        <v>984</v>
      </c>
      <c r="G120" s="1"/>
      <c r="H120" t="s">
        <v>978</v>
      </c>
    </row>
    <row r="121" spans="1:8" x14ac:dyDescent="0.3">
      <c r="A121" t="s">
        <v>1101</v>
      </c>
      <c r="B121">
        <v>8306</v>
      </c>
      <c r="C121">
        <v>444</v>
      </c>
      <c r="D121">
        <v>35369</v>
      </c>
      <c r="E121" t="s">
        <v>982</v>
      </c>
      <c r="F121" t="s">
        <v>977</v>
      </c>
      <c r="G121" s="1"/>
      <c r="H121" t="s">
        <v>978</v>
      </c>
    </row>
    <row r="122" spans="1:8" x14ac:dyDescent="0.3">
      <c r="A122" t="s">
        <v>1102</v>
      </c>
      <c r="B122">
        <v>3270</v>
      </c>
      <c r="C122">
        <v>503</v>
      </c>
      <c r="D122">
        <v>559</v>
      </c>
      <c r="E122" t="s">
        <v>976</v>
      </c>
      <c r="F122" t="s">
        <v>977</v>
      </c>
      <c r="G122" s="1">
        <v>27174</v>
      </c>
      <c r="H122" t="s">
        <v>989</v>
      </c>
    </row>
    <row r="123" spans="1:8" x14ac:dyDescent="0.3">
      <c r="A123" t="s">
        <v>1103</v>
      </c>
      <c r="B123">
        <v>6787</v>
      </c>
      <c r="C123">
        <v>109</v>
      </c>
      <c r="D123">
        <v>13394</v>
      </c>
      <c r="E123" t="s">
        <v>982</v>
      </c>
      <c r="F123" t="s">
        <v>977</v>
      </c>
      <c r="G123" s="1"/>
      <c r="H123" t="s">
        <v>989</v>
      </c>
    </row>
    <row r="124" spans="1:8" x14ac:dyDescent="0.3">
      <c r="A124" t="s">
        <v>1104</v>
      </c>
      <c r="B124">
        <v>3733</v>
      </c>
      <c r="C124">
        <v>823</v>
      </c>
      <c r="D124">
        <v>51472</v>
      </c>
      <c r="E124" t="s">
        <v>976</v>
      </c>
      <c r="F124" t="s">
        <v>977</v>
      </c>
      <c r="G124" s="1">
        <v>27534</v>
      </c>
      <c r="H124" t="s">
        <v>978</v>
      </c>
    </row>
    <row r="125" spans="1:8" x14ac:dyDescent="0.3">
      <c r="A125" t="s">
        <v>1105</v>
      </c>
      <c r="B125">
        <v>207</v>
      </c>
      <c r="C125">
        <v>147</v>
      </c>
      <c r="D125">
        <v>99367</v>
      </c>
      <c r="E125" t="s">
        <v>976</v>
      </c>
      <c r="F125" t="s">
        <v>984</v>
      </c>
      <c r="G125" s="1">
        <v>38610</v>
      </c>
      <c r="H125" t="s">
        <v>980</v>
      </c>
    </row>
    <row r="126" spans="1:8" x14ac:dyDescent="0.3">
      <c r="A126" t="s">
        <v>1106</v>
      </c>
      <c r="B126">
        <v>3</v>
      </c>
      <c r="C126">
        <v>625</v>
      </c>
      <c r="D126">
        <v>98982</v>
      </c>
      <c r="E126" t="s">
        <v>982</v>
      </c>
      <c r="F126" t="s">
        <v>977</v>
      </c>
      <c r="G126" s="1"/>
      <c r="H126" t="s">
        <v>980</v>
      </c>
    </row>
    <row r="127" spans="1:8" x14ac:dyDescent="0.3">
      <c r="A127" t="s">
        <v>1107</v>
      </c>
      <c r="B127">
        <v>1896</v>
      </c>
      <c r="C127">
        <v>695</v>
      </c>
      <c r="D127">
        <v>47111</v>
      </c>
      <c r="E127" t="s">
        <v>982</v>
      </c>
      <c r="F127" t="s">
        <v>984</v>
      </c>
      <c r="G127" s="1"/>
      <c r="H127" t="s">
        <v>978</v>
      </c>
    </row>
    <row r="128" spans="1:8" x14ac:dyDescent="0.3">
      <c r="A128" t="s">
        <v>1108</v>
      </c>
      <c r="B128">
        <v>9631</v>
      </c>
      <c r="C128">
        <v>983</v>
      </c>
      <c r="D128">
        <v>87420</v>
      </c>
      <c r="E128" t="s">
        <v>982</v>
      </c>
      <c r="F128" t="s">
        <v>984</v>
      </c>
      <c r="G128" s="1"/>
      <c r="H128" t="s">
        <v>980</v>
      </c>
    </row>
    <row r="129" spans="1:8" x14ac:dyDescent="0.3">
      <c r="A129" t="s">
        <v>1109</v>
      </c>
      <c r="B129">
        <v>3132</v>
      </c>
      <c r="C129">
        <v>82</v>
      </c>
      <c r="D129">
        <v>59376</v>
      </c>
      <c r="E129" t="s">
        <v>982</v>
      </c>
      <c r="F129" t="s">
        <v>984</v>
      </c>
      <c r="G129" s="1"/>
      <c r="H129" t="s">
        <v>978</v>
      </c>
    </row>
    <row r="130" spans="1:8" x14ac:dyDescent="0.3">
      <c r="A130" t="s">
        <v>1110</v>
      </c>
      <c r="B130">
        <v>1202</v>
      </c>
      <c r="C130">
        <v>397</v>
      </c>
      <c r="D130">
        <v>41003</v>
      </c>
      <c r="E130" t="s">
        <v>982</v>
      </c>
      <c r="F130" t="s">
        <v>977</v>
      </c>
      <c r="G130" s="1"/>
      <c r="H130" t="s">
        <v>978</v>
      </c>
    </row>
    <row r="131" spans="1:8" x14ac:dyDescent="0.3">
      <c r="A131" t="s">
        <v>1111</v>
      </c>
      <c r="B131">
        <v>8834</v>
      </c>
      <c r="C131">
        <v>599</v>
      </c>
      <c r="D131">
        <v>58511</v>
      </c>
      <c r="E131" t="s">
        <v>982</v>
      </c>
      <c r="F131" t="s">
        <v>977</v>
      </c>
      <c r="G131" s="1"/>
      <c r="H131" t="s">
        <v>978</v>
      </c>
    </row>
    <row r="132" spans="1:8" x14ac:dyDescent="0.3">
      <c r="A132" t="s">
        <v>1112</v>
      </c>
      <c r="B132">
        <v>1201</v>
      </c>
      <c r="C132">
        <v>306</v>
      </c>
      <c r="D132">
        <v>52868</v>
      </c>
      <c r="E132" t="s">
        <v>976</v>
      </c>
      <c r="F132" t="s">
        <v>984</v>
      </c>
      <c r="G132" s="1">
        <v>30519</v>
      </c>
      <c r="H132" t="s">
        <v>978</v>
      </c>
    </row>
    <row r="133" spans="1:8" x14ac:dyDescent="0.3">
      <c r="A133" t="s">
        <v>1113</v>
      </c>
      <c r="B133">
        <v>2573</v>
      </c>
      <c r="C133">
        <v>536</v>
      </c>
      <c r="D133">
        <v>8206</v>
      </c>
      <c r="E133" t="s">
        <v>976</v>
      </c>
      <c r="F133" t="s">
        <v>977</v>
      </c>
      <c r="G133" s="1">
        <v>42634</v>
      </c>
      <c r="H133" t="s">
        <v>989</v>
      </c>
    </row>
    <row r="134" spans="1:8" x14ac:dyDescent="0.3">
      <c r="A134" t="s">
        <v>1114</v>
      </c>
      <c r="B134">
        <v>6759</v>
      </c>
      <c r="C134">
        <v>20</v>
      </c>
      <c r="D134">
        <v>48873</v>
      </c>
      <c r="E134" t="s">
        <v>982</v>
      </c>
      <c r="F134" t="s">
        <v>977</v>
      </c>
      <c r="G134" s="1"/>
      <c r="H134" t="s">
        <v>978</v>
      </c>
    </row>
    <row r="135" spans="1:8" x14ac:dyDescent="0.3">
      <c r="A135" t="s">
        <v>1115</v>
      </c>
      <c r="B135">
        <v>2601</v>
      </c>
      <c r="C135">
        <v>515</v>
      </c>
      <c r="D135">
        <v>22214</v>
      </c>
      <c r="E135" t="s">
        <v>982</v>
      </c>
      <c r="F135" t="s">
        <v>977</v>
      </c>
      <c r="G135" s="1"/>
      <c r="H135" t="s">
        <v>989</v>
      </c>
    </row>
    <row r="136" spans="1:8" x14ac:dyDescent="0.3">
      <c r="A136" t="s">
        <v>1116</v>
      </c>
      <c r="B136">
        <v>2656</v>
      </c>
      <c r="C136">
        <v>332</v>
      </c>
      <c r="D136">
        <v>806</v>
      </c>
      <c r="E136" t="s">
        <v>982</v>
      </c>
      <c r="F136" t="s">
        <v>984</v>
      </c>
      <c r="G136" s="1"/>
      <c r="H136" t="s">
        <v>989</v>
      </c>
    </row>
    <row r="137" spans="1:8" x14ac:dyDescent="0.3">
      <c r="A137" t="s">
        <v>1117</v>
      </c>
      <c r="B137">
        <v>9645</v>
      </c>
      <c r="C137">
        <v>127</v>
      </c>
      <c r="D137">
        <v>27590</v>
      </c>
      <c r="E137" t="s">
        <v>976</v>
      </c>
      <c r="F137" t="s">
        <v>977</v>
      </c>
      <c r="G137" s="1">
        <v>38726</v>
      </c>
      <c r="H137" t="s">
        <v>989</v>
      </c>
    </row>
    <row r="138" spans="1:8" x14ac:dyDescent="0.3">
      <c r="A138" t="s">
        <v>1118</v>
      </c>
      <c r="B138">
        <v>584</v>
      </c>
      <c r="C138">
        <v>958</v>
      </c>
      <c r="D138">
        <v>5769</v>
      </c>
      <c r="E138" t="s">
        <v>982</v>
      </c>
      <c r="F138" t="s">
        <v>977</v>
      </c>
      <c r="G138" s="1"/>
      <c r="H138" t="s">
        <v>989</v>
      </c>
    </row>
    <row r="139" spans="1:8" x14ac:dyDescent="0.3">
      <c r="A139" t="s">
        <v>1119</v>
      </c>
      <c r="B139">
        <v>2121</v>
      </c>
      <c r="C139">
        <v>42</v>
      </c>
      <c r="D139">
        <v>38290</v>
      </c>
      <c r="E139" t="s">
        <v>976</v>
      </c>
      <c r="F139" t="s">
        <v>984</v>
      </c>
      <c r="G139" s="1">
        <v>29110</v>
      </c>
      <c r="H139" t="s">
        <v>978</v>
      </c>
    </row>
    <row r="140" spans="1:8" x14ac:dyDescent="0.3">
      <c r="A140" t="s">
        <v>1120</v>
      </c>
      <c r="B140">
        <v>2142</v>
      </c>
      <c r="C140">
        <v>977</v>
      </c>
      <c r="D140">
        <v>44807</v>
      </c>
      <c r="E140" t="s">
        <v>976</v>
      </c>
      <c r="F140" t="s">
        <v>977</v>
      </c>
      <c r="G140" s="1">
        <v>37549</v>
      </c>
      <c r="H140" t="s">
        <v>978</v>
      </c>
    </row>
    <row r="141" spans="1:8" x14ac:dyDescent="0.3">
      <c r="A141" t="s">
        <v>1121</v>
      </c>
      <c r="B141">
        <v>2396</v>
      </c>
      <c r="C141">
        <v>460</v>
      </c>
      <c r="D141">
        <v>11223</v>
      </c>
      <c r="E141" t="s">
        <v>976</v>
      </c>
      <c r="F141" t="s">
        <v>984</v>
      </c>
      <c r="G141" s="1">
        <v>38610</v>
      </c>
      <c r="H141" t="s">
        <v>989</v>
      </c>
    </row>
    <row r="142" spans="1:8" x14ac:dyDescent="0.3">
      <c r="A142" t="s">
        <v>1122</v>
      </c>
      <c r="B142">
        <v>8747</v>
      </c>
      <c r="C142">
        <v>659</v>
      </c>
      <c r="D142">
        <v>85889</v>
      </c>
      <c r="E142" t="s">
        <v>976</v>
      </c>
      <c r="F142" t="s">
        <v>984</v>
      </c>
      <c r="G142" s="1">
        <v>36049</v>
      </c>
      <c r="H142" t="s">
        <v>980</v>
      </c>
    </row>
    <row r="143" spans="1:8" x14ac:dyDescent="0.3">
      <c r="A143" t="s">
        <v>1123</v>
      </c>
      <c r="B143">
        <v>4142</v>
      </c>
      <c r="C143">
        <v>197</v>
      </c>
      <c r="D143">
        <v>57138</v>
      </c>
      <c r="E143" t="s">
        <v>976</v>
      </c>
      <c r="F143" t="s">
        <v>984</v>
      </c>
      <c r="G143" s="1">
        <v>32743</v>
      </c>
      <c r="H143" t="s">
        <v>978</v>
      </c>
    </row>
    <row r="144" spans="1:8" x14ac:dyDescent="0.3">
      <c r="A144" t="s">
        <v>1124</v>
      </c>
      <c r="B144">
        <v>9770</v>
      </c>
      <c r="C144">
        <v>540</v>
      </c>
      <c r="D144">
        <v>987</v>
      </c>
      <c r="E144" t="s">
        <v>976</v>
      </c>
      <c r="F144" t="s">
        <v>984</v>
      </c>
      <c r="G144" s="1">
        <v>28437</v>
      </c>
      <c r="H144" t="s">
        <v>989</v>
      </c>
    </row>
    <row r="145" spans="1:8" x14ac:dyDescent="0.3">
      <c r="A145" t="s">
        <v>1125</v>
      </c>
      <c r="B145">
        <v>2593</v>
      </c>
      <c r="C145">
        <v>178</v>
      </c>
      <c r="D145">
        <v>80179</v>
      </c>
      <c r="E145" t="s">
        <v>976</v>
      </c>
      <c r="F145" t="s">
        <v>984</v>
      </c>
      <c r="G145" s="1">
        <v>39839</v>
      </c>
      <c r="H145" t="s">
        <v>980</v>
      </c>
    </row>
    <row r="146" spans="1:8" x14ac:dyDescent="0.3">
      <c r="A146" t="s">
        <v>1126</v>
      </c>
      <c r="B146">
        <v>9807</v>
      </c>
      <c r="C146">
        <v>202</v>
      </c>
      <c r="D146">
        <v>63810</v>
      </c>
      <c r="E146" t="s">
        <v>976</v>
      </c>
      <c r="F146" t="s">
        <v>977</v>
      </c>
      <c r="G146" s="1">
        <v>37106</v>
      </c>
      <c r="H146" t="s">
        <v>978</v>
      </c>
    </row>
    <row r="147" spans="1:8" x14ac:dyDescent="0.3">
      <c r="A147" t="s">
        <v>1127</v>
      </c>
      <c r="B147">
        <v>2525</v>
      </c>
      <c r="C147">
        <v>632</v>
      </c>
      <c r="D147">
        <v>22261</v>
      </c>
      <c r="E147" t="s">
        <v>976</v>
      </c>
      <c r="F147" t="s">
        <v>977</v>
      </c>
      <c r="G147" s="1">
        <v>33963</v>
      </c>
      <c r="H147" t="s">
        <v>989</v>
      </c>
    </row>
    <row r="148" spans="1:8" x14ac:dyDescent="0.3">
      <c r="A148" t="s">
        <v>1128</v>
      </c>
      <c r="B148">
        <v>1724</v>
      </c>
      <c r="C148">
        <v>25</v>
      </c>
      <c r="D148">
        <v>37286</v>
      </c>
      <c r="E148" t="s">
        <v>976</v>
      </c>
      <c r="F148" t="s">
        <v>977</v>
      </c>
      <c r="G148" s="1">
        <v>38124</v>
      </c>
      <c r="H148" t="s">
        <v>978</v>
      </c>
    </row>
    <row r="149" spans="1:8" x14ac:dyDescent="0.3">
      <c r="A149" t="s">
        <v>1129</v>
      </c>
      <c r="B149">
        <v>7146</v>
      </c>
      <c r="C149">
        <v>990</v>
      </c>
      <c r="D149">
        <v>73874</v>
      </c>
      <c r="E149" t="s">
        <v>976</v>
      </c>
      <c r="F149" t="s">
        <v>977</v>
      </c>
      <c r="G149" s="1">
        <v>37953</v>
      </c>
      <c r="H149" t="s">
        <v>980</v>
      </c>
    </row>
    <row r="150" spans="1:8" x14ac:dyDescent="0.3">
      <c r="A150" t="s">
        <v>1130</v>
      </c>
      <c r="B150">
        <v>563</v>
      </c>
      <c r="C150">
        <v>913</v>
      </c>
      <c r="D150">
        <v>20187</v>
      </c>
      <c r="E150" t="s">
        <v>982</v>
      </c>
      <c r="F150" t="s">
        <v>984</v>
      </c>
      <c r="G150" s="1"/>
      <c r="H150" t="s">
        <v>989</v>
      </c>
    </row>
    <row r="151" spans="1:8" x14ac:dyDescent="0.3">
      <c r="A151" t="s">
        <v>1131</v>
      </c>
      <c r="B151">
        <v>7771</v>
      </c>
      <c r="C151">
        <v>371</v>
      </c>
      <c r="D151">
        <v>51038</v>
      </c>
      <c r="E151" t="s">
        <v>982</v>
      </c>
      <c r="F151" t="s">
        <v>984</v>
      </c>
      <c r="G151" s="1"/>
      <c r="H151" t="s">
        <v>978</v>
      </c>
    </row>
    <row r="152" spans="1:8" x14ac:dyDescent="0.3">
      <c r="A152" t="s">
        <v>1132</v>
      </c>
      <c r="B152">
        <v>4789</v>
      </c>
      <c r="C152">
        <v>514</v>
      </c>
      <c r="D152">
        <v>89846</v>
      </c>
      <c r="E152" t="s">
        <v>982</v>
      </c>
      <c r="F152" t="s">
        <v>984</v>
      </c>
      <c r="G152" s="1"/>
      <c r="H152" t="s">
        <v>980</v>
      </c>
    </row>
    <row r="153" spans="1:8" x14ac:dyDescent="0.3">
      <c r="A153" t="s">
        <v>1133</v>
      </c>
      <c r="B153">
        <v>3221</v>
      </c>
      <c r="C153">
        <v>707</v>
      </c>
      <c r="D153">
        <v>59967</v>
      </c>
      <c r="E153" t="s">
        <v>982</v>
      </c>
      <c r="F153" t="s">
        <v>977</v>
      </c>
      <c r="G153" s="1"/>
      <c r="H153" t="s">
        <v>978</v>
      </c>
    </row>
    <row r="154" spans="1:8" x14ac:dyDescent="0.3">
      <c r="A154" t="s">
        <v>1134</v>
      </c>
      <c r="B154">
        <v>5197</v>
      </c>
      <c r="C154">
        <v>473</v>
      </c>
      <c r="D154">
        <v>59474</v>
      </c>
      <c r="E154" t="s">
        <v>976</v>
      </c>
      <c r="F154" t="s">
        <v>984</v>
      </c>
      <c r="G154" s="1">
        <v>40925</v>
      </c>
      <c r="H154" t="s">
        <v>978</v>
      </c>
    </row>
    <row r="155" spans="1:8" x14ac:dyDescent="0.3">
      <c r="A155" t="s">
        <v>1135</v>
      </c>
      <c r="B155">
        <v>8183</v>
      </c>
      <c r="C155">
        <v>847</v>
      </c>
      <c r="D155">
        <v>77342</v>
      </c>
      <c r="E155" t="s">
        <v>982</v>
      </c>
      <c r="F155" t="s">
        <v>984</v>
      </c>
      <c r="G155" s="1"/>
      <c r="H155" t="s">
        <v>980</v>
      </c>
    </row>
    <row r="156" spans="1:8" x14ac:dyDescent="0.3">
      <c r="A156" t="s">
        <v>1136</v>
      </c>
      <c r="B156">
        <v>1126</v>
      </c>
      <c r="C156">
        <v>815</v>
      </c>
      <c r="D156">
        <v>57460</v>
      </c>
      <c r="E156" t="s">
        <v>976</v>
      </c>
      <c r="F156" t="s">
        <v>984</v>
      </c>
      <c r="G156" s="1">
        <v>40239</v>
      </c>
      <c r="H156" t="s">
        <v>978</v>
      </c>
    </row>
    <row r="157" spans="1:8" x14ac:dyDescent="0.3">
      <c r="A157" t="s">
        <v>1137</v>
      </c>
      <c r="B157">
        <v>4899</v>
      </c>
      <c r="C157">
        <v>928</v>
      </c>
      <c r="D157">
        <v>74930</v>
      </c>
      <c r="E157" t="s">
        <v>982</v>
      </c>
      <c r="F157" t="s">
        <v>984</v>
      </c>
      <c r="G157" s="1"/>
      <c r="H157" t="s">
        <v>980</v>
      </c>
    </row>
    <row r="158" spans="1:8" x14ac:dyDescent="0.3">
      <c r="A158" t="s">
        <v>1138</v>
      </c>
      <c r="B158">
        <v>4732</v>
      </c>
      <c r="C158">
        <v>210</v>
      </c>
      <c r="D158">
        <v>89389</v>
      </c>
      <c r="E158" t="s">
        <v>982</v>
      </c>
      <c r="F158" t="s">
        <v>984</v>
      </c>
      <c r="G158" s="1"/>
      <c r="H158" t="s">
        <v>980</v>
      </c>
    </row>
    <row r="159" spans="1:8" x14ac:dyDescent="0.3">
      <c r="A159" t="s">
        <v>1139</v>
      </c>
      <c r="B159">
        <v>4103</v>
      </c>
      <c r="C159">
        <v>793</v>
      </c>
      <c r="D159">
        <v>86767</v>
      </c>
      <c r="E159" t="s">
        <v>982</v>
      </c>
      <c r="F159" t="s">
        <v>984</v>
      </c>
      <c r="G159" s="1"/>
      <c r="H159" t="s">
        <v>980</v>
      </c>
    </row>
    <row r="160" spans="1:8" x14ac:dyDescent="0.3">
      <c r="A160" t="s">
        <v>1140</v>
      </c>
      <c r="B160">
        <v>7861</v>
      </c>
      <c r="C160">
        <v>872</v>
      </c>
      <c r="D160">
        <v>42257</v>
      </c>
      <c r="E160" t="s">
        <v>976</v>
      </c>
      <c r="F160" t="s">
        <v>984</v>
      </c>
      <c r="G160" s="1">
        <v>39585</v>
      </c>
      <c r="H160" t="s">
        <v>978</v>
      </c>
    </row>
    <row r="161" spans="1:8" x14ac:dyDescent="0.3">
      <c r="A161" t="s">
        <v>1141</v>
      </c>
      <c r="B161">
        <v>7764</v>
      </c>
      <c r="C161">
        <v>298</v>
      </c>
      <c r="D161">
        <v>28987</v>
      </c>
      <c r="E161" t="s">
        <v>982</v>
      </c>
      <c r="F161" t="s">
        <v>984</v>
      </c>
      <c r="G161" s="1"/>
      <c r="H161" t="s">
        <v>989</v>
      </c>
    </row>
    <row r="162" spans="1:8" x14ac:dyDescent="0.3">
      <c r="A162" t="s">
        <v>1142</v>
      </c>
      <c r="B162">
        <v>5345</v>
      </c>
      <c r="C162">
        <v>941</v>
      </c>
      <c r="D162">
        <v>38952</v>
      </c>
      <c r="E162" t="s">
        <v>976</v>
      </c>
      <c r="F162" t="s">
        <v>984</v>
      </c>
      <c r="G162" s="1">
        <v>40418</v>
      </c>
      <c r="H162" t="s">
        <v>978</v>
      </c>
    </row>
    <row r="163" spans="1:8" x14ac:dyDescent="0.3">
      <c r="A163" t="s">
        <v>1143</v>
      </c>
      <c r="B163">
        <v>6191</v>
      </c>
      <c r="C163">
        <v>731</v>
      </c>
      <c r="D163">
        <v>50635</v>
      </c>
      <c r="E163" t="s">
        <v>982</v>
      </c>
      <c r="F163" t="s">
        <v>984</v>
      </c>
      <c r="G163" s="1"/>
      <c r="H163" t="s">
        <v>978</v>
      </c>
    </row>
    <row r="164" spans="1:8" x14ac:dyDescent="0.3">
      <c r="A164" t="s">
        <v>1144</v>
      </c>
      <c r="B164">
        <v>310</v>
      </c>
      <c r="C164">
        <v>500</v>
      </c>
      <c r="D164">
        <v>32800</v>
      </c>
      <c r="E164" t="s">
        <v>982</v>
      </c>
      <c r="F164" t="s">
        <v>984</v>
      </c>
      <c r="G164" s="1"/>
      <c r="H164" t="s">
        <v>989</v>
      </c>
    </row>
    <row r="165" spans="1:8" x14ac:dyDescent="0.3">
      <c r="A165" t="s">
        <v>1145</v>
      </c>
      <c r="B165">
        <v>3095</v>
      </c>
      <c r="C165">
        <v>142</v>
      </c>
      <c r="D165">
        <v>67478</v>
      </c>
      <c r="E165" t="s">
        <v>982</v>
      </c>
      <c r="F165" t="s">
        <v>977</v>
      </c>
      <c r="G165" s="1"/>
      <c r="H165" t="s">
        <v>980</v>
      </c>
    </row>
    <row r="166" spans="1:8" x14ac:dyDescent="0.3">
      <c r="A166" t="s">
        <v>1146</v>
      </c>
      <c r="B166">
        <v>2159</v>
      </c>
      <c r="C166">
        <v>787</v>
      </c>
      <c r="D166">
        <v>24449</v>
      </c>
      <c r="E166" t="s">
        <v>976</v>
      </c>
      <c r="F166" t="s">
        <v>984</v>
      </c>
      <c r="G166" s="1">
        <v>40719</v>
      </c>
      <c r="H166" t="s">
        <v>989</v>
      </c>
    </row>
    <row r="167" spans="1:8" x14ac:dyDescent="0.3">
      <c r="A167" t="s">
        <v>1147</v>
      </c>
      <c r="B167">
        <v>3569</v>
      </c>
      <c r="C167">
        <v>749</v>
      </c>
      <c r="D167">
        <v>3119</v>
      </c>
      <c r="E167" t="s">
        <v>976</v>
      </c>
      <c r="F167" t="s">
        <v>977</v>
      </c>
      <c r="G167" s="1">
        <v>41822</v>
      </c>
      <c r="H167" t="s">
        <v>989</v>
      </c>
    </row>
    <row r="168" spans="1:8" x14ac:dyDescent="0.3">
      <c r="A168" t="s">
        <v>1148</v>
      </c>
      <c r="B168">
        <v>5958</v>
      </c>
      <c r="C168">
        <v>304</v>
      </c>
      <c r="D168">
        <v>13693</v>
      </c>
      <c r="E168" t="s">
        <v>976</v>
      </c>
      <c r="F168" t="s">
        <v>984</v>
      </c>
      <c r="G168" s="1">
        <v>38255</v>
      </c>
      <c r="H168" t="s">
        <v>989</v>
      </c>
    </row>
    <row r="169" spans="1:8" x14ac:dyDescent="0.3">
      <c r="A169" t="s">
        <v>1149</v>
      </c>
      <c r="B169">
        <v>1275</v>
      </c>
      <c r="C169">
        <v>30</v>
      </c>
      <c r="D169">
        <v>80796</v>
      </c>
      <c r="E169" t="s">
        <v>976</v>
      </c>
      <c r="F169" t="s">
        <v>984</v>
      </c>
      <c r="G169" s="1">
        <v>40246</v>
      </c>
      <c r="H169" t="s">
        <v>980</v>
      </c>
    </row>
    <row r="170" spans="1:8" x14ac:dyDescent="0.3">
      <c r="A170" t="s">
        <v>1150</v>
      </c>
      <c r="B170">
        <v>6357</v>
      </c>
      <c r="C170">
        <v>477</v>
      </c>
      <c r="D170">
        <v>19804</v>
      </c>
      <c r="E170" t="s">
        <v>982</v>
      </c>
      <c r="F170" t="s">
        <v>984</v>
      </c>
      <c r="G170" s="1"/>
      <c r="H170" t="s">
        <v>989</v>
      </c>
    </row>
    <row r="171" spans="1:8" x14ac:dyDescent="0.3">
      <c r="A171" t="s">
        <v>1151</v>
      </c>
      <c r="B171">
        <v>4551</v>
      </c>
      <c r="C171">
        <v>52</v>
      </c>
      <c r="D171">
        <v>75766</v>
      </c>
      <c r="E171" t="s">
        <v>982</v>
      </c>
      <c r="F171" t="s">
        <v>977</v>
      </c>
      <c r="G171" s="1"/>
      <c r="H171" t="s">
        <v>980</v>
      </c>
    </row>
    <row r="172" spans="1:8" x14ac:dyDescent="0.3">
      <c r="A172" t="s">
        <v>1152</v>
      </c>
      <c r="B172">
        <v>4252</v>
      </c>
      <c r="C172">
        <v>73</v>
      </c>
      <c r="D172">
        <v>74338</v>
      </c>
      <c r="E172" t="s">
        <v>982</v>
      </c>
      <c r="F172" t="s">
        <v>984</v>
      </c>
      <c r="G172" s="1"/>
      <c r="H172" t="s">
        <v>980</v>
      </c>
    </row>
    <row r="173" spans="1:8" x14ac:dyDescent="0.3">
      <c r="A173" t="s">
        <v>1153</v>
      </c>
      <c r="B173">
        <v>2096</v>
      </c>
      <c r="C173">
        <v>691</v>
      </c>
      <c r="D173">
        <v>73423</v>
      </c>
      <c r="E173" t="s">
        <v>976</v>
      </c>
      <c r="F173" t="s">
        <v>977</v>
      </c>
      <c r="G173" s="1">
        <v>41141</v>
      </c>
      <c r="H173" t="s">
        <v>980</v>
      </c>
    </row>
    <row r="174" spans="1:8" x14ac:dyDescent="0.3">
      <c r="A174" t="s">
        <v>1154</v>
      </c>
      <c r="B174">
        <v>5209</v>
      </c>
      <c r="C174">
        <v>786</v>
      </c>
      <c r="D174">
        <v>91842</v>
      </c>
      <c r="E174" t="s">
        <v>976</v>
      </c>
      <c r="F174" t="s">
        <v>984</v>
      </c>
      <c r="G174" s="1">
        <v>28003</v>
      </c>
      <c r="H174" t="s">
        <v>980</v>
      </c>
    </row>
    <row r="175" spans="1:8" x14ac:dyDescent="0.3">
      <c r="A175" t="s">
        <v>1155</v>
      </c>
      <c r="B175">
        <v>9271</v>
      </c>
      <c r="C175">
        <v>68</v>
      </c>
      <c r="D175">
        <v>81148</v>
      </c>
      <c r="E175" t="s">
        <v>982</v>
      </c>
      <c r="F175" t="s">
        <v>984</v>
      </c>
      <c r="G175" s="1"/>
      <c r="H175" t="s">
        <v>980</v>
      </c>
    </row>
    <row r="176" spans="1:8" x14ac:dyDescent="0.3">
      <c r="A176" t="s">
        <v>1156</v>
      </c>
      <c r="B176">
        <v>6772</v>
      </c>
      <c r="C176">
        <v>630</v>
      </c>
      <c r="D176">
        <v>96963</v>
      </c>
      <c r="E176" t="s">
        <v>976</v>
      </c>
      <c r="F176" t="s">
        <v>984</v>
      </c>
      <c r="G176" s="1">
        <v>40085</v>
      </c>
      <c r="H176" t="s">
        <v>980</v>
      </c>
    </row>
    <row r="177" spans="1:8" x14ac:dyDescent="0.3">
      <c r="A177" t="s">
        <v>1157</v>
      </c>
      <c r="B177">
        <v>4628</v>
      </c>
      <c r="C177">
        <v>357</v>
      </c>
      <c r="D177">
        <v>88092</v>
      </c>
      <c r="E177" t="s">
        <v>982</v>
      </c>
      <c r="F177" t="s">
        <v>984</v>
      </c>
      <c r="G177" s="1"/>
      <c r="H177" t="s">
        <v>980</v>
      </c>
    </row>
    <row r="178" spans="1:8" x14ac:dyDescent="0.3">
      <c r="A178" t="s">
        <v>1158</v>
      </c>
      <c r="B178">
        <v>3853</v>
      </c>
      <c r="C178">
        <v>455</v>
      </c>
      <c r="D178">
        <v>66397</v>
      </c>
      <c r="E178" t="s">
        <v>982</v>
      </c>
      <c r="F178" t="s">
        <v>977</v>
      </c>
      <c r="G178" s="1"/>
      <c r="H178" t="s">
        <v>978</v>
      </c>
    </row>
    <row r="179" spans="1:8" x14ac:dyDescent="0.3">
      <c r="A179" t="s">
        <v>1159</v>
      </c>
      <c r="B179">
        <v>515</v>
      </c>
      <c r="C179">
        <v>947</v>
      </c>
      <c r="D179">
        <v>1714</v>
      </c>
      <c r="E179" t="s">
        <v>976</v>
      </c>
      <c r="F179" t="s">
        <v>977</v>
      </c>
      <c r="G179" s="1">
        <v>31897</v>
      </c>
      <c r="H179" t="s">
        <v>989</v>
      </c>
    </row>
    <row r="180" spans="1:8" x14ac:dyDescent="0.3">
      <c r="A180" t="s">
        <v>1160</v>
      </c>
      <c r="B180">
        <v>7513</v>
      </c>
      <c r="C180">
        <v>589</v>
      </c>
      <c r="D180">
        <v>5059</v>
      </c>
      <c r="E180" t="s">
        <v>982</v>
      </c>
      <c r="F180" t="s">
        <v>977</v>
      </c>
      <c r="G180" s="1"/>
      <c r="H180" t="s">
        <v>989</v>
      </c>
    </row>
    <row r="181" spans="1:8" x14ac:dyDescent="0.3">
      <c r="A181" t="s">
        <v>1161</v>
      </c>
      <c r="B181">
        <v>9030</v>
      </c>
      <c r="C181">
        <v>863</v>
      </c>
      <c r="D181">
        <v>66582</v>
      </c>
      <c r="E181" t="s">
        <v>982</v>
      </c>
      <c r="F181" t="s">
        <v>977</v>
      </c>
      <c r="G181" s="1"/>
      <c r="H181" t="s">
        <v>980</v>
      </c>
    </row>
    <row r="182" spans="1:8" x14ac:dyDescent="0.3">
      <c r="A182" t="s">
        <v>1162</v>
      </c>
      <c r="B182">
        <v>2378</v>
      </c>
      <c r="C182">
        <v>668</v>
      </c>
      <c r="D182">
        <v>42143</v>
      </c>
      <c r="E182" t="s">
        <v>976</v>
      </c>
      <c r="F182" t="s">
        <v>977</v>
      </c>
      <c r="G182" s="1">
        <v>26466</v>
      </c>
      <c r="H182" t="s">
        <v>978</v>
      </c>
    </row>
    <row r="183" spans="1:8" x14ac:dyDescent="0.3">
      <c r="A183" t="s">
        <v>1163</v>
      </c>
      <c r="B183">
        <v>5894</v>
      </c>
      <c r="C183">
        <v>206</v>
      </c>
      <c r="D183">
        <v>27741</v>
      </c>
      <c r="E183" t="s">
        <v>982</v>
      </c>
      <c r="F183" t="s">
        <v>984</v>
      </c>
      <c r="G183" s="1"/>
      <c r="H183" t="s">
        <v>989</v>
      </c>
    </row>
    <row r="184" spans="1:8" x14ac:dyDescent="0.3">
      <c r="A184" t="s">
        <v>1164</v>
      </c>
      <c r="B184">
        <v>7587</v>
      </c>
      <c r="C184">
        <v>835</v>
      </c>
      <c r="D184">
        <v>696</v>
      </c>
      <c r="E184" t="s">
        <v>982</v>
      </c>
      <c r="F184" t="s">
        <v>977</v>
      </c>
      <c r="G184" s="1"/>
      <c r="H184" t="s">
        <v>989</v>
      </c>
    </row>
    <row r="185" spans="1:8" x14ac:dyDescent="0.3">
      <c r="A185" t="s">
        <v>1165</v>
      </c>
      <c r="B185">
        <v>1424</v>
      </c>
      <c r="C185">
        <v>315</v>
      </c>
      <c r="D185">
        <v>37660</v>
      </c>
      <c r="E185" t="s">
        <v>982</v>
      </c>
      <c r="F185" t="s">
        <v>977</v>
      </c>
      <c r="G185" s="1"/>
      <c r="H185" t="s">
        <v>978</v>
      </c>
    </row>
    <row r="186" spans="1:8" x14ac:dyDescent="0.3">
      <c r="A186" t="s">
        <v>1166</v>
      </c>
      <c r="B186">
        <v>5214</v>
      </c>
      <c r="C186">
        <v>553</v>
      </c>
      <c r="D186">
        <v>16299</v>
      </c>
      <c r="E186" t="s">
        <v>982</v>
      </c>
      <c r="F186" t="s">
        <v>977</v>
      </c>
      <c r="G186" s="1"/>
      <c r="H186" t="s">
        <v>989</v>
      </c>
    </row>
    <row r="187" spans="1:8" x14ac:dyDescent="0.3">
      <c r="A187" t="s">
        <v>1167</v>
      </c>
      <c r="B187">
        <v>8249</v>
      </c>
      <c r="C187">
        <v>861</v>
      </c>
      <c r="D187">
        <v>16690</v>
      </c>
      <c r="E187" t="s">
        <v>976</v>
      </c>
      <c r="F187" t="s">
        <v>977</v>
      </c>
      <c r="G187" s="1">
        <v>35321</v>
      </c>
      <c r="H187" t="s">
        <v>989</v>
      </c>
    </row>
    <row r="188" spans="1:8" x14ac:dyDescent="0.3">
      <c r="A188" t="s">
        <v>1168</v>
      </c>
      <c r="B188">
        <v>3172</v>
      </c>
      <c r="C188">
        <v>279</v>
      </c>
      <c r="D188">
        <v>21003</v>
      </c>
      <c r="E188" t="s">
        <v>982</v>
      </c>
      <c r="F188" t="s">
        <v>977</v>
      </c>
      <c r="G188" s="1"/>
      <c r="H188" t="s">
        <v>989</v>
      </c>
    </row>
    <row r="189" spans="1:8" x14ac:dyDescent="0.3">
      <c r="A189" t="s">
        <v>1169</v>
      </c>
      <c r="B189">
        <v>5489</v>
      </c>
      <c r="C189">
        <v>75</v>
      </c>
      <c r="D189">
        <v>93642</v>
      </c>
      <c r="E189" t="s">
        <v>976</v>
      </c>
      <c r="F189" t="s">
        <v>984</v>
      </c>
      <c r="G189" s="1">
        <v>37507</v>
      </c>
      <c r="H189" t="s">
        <v>980</v>
      </c>
    </row>
    <row r="190" spans="1:8" x14ac:dyDescent="0.3">
      <c r="A190" t="s">
        <v>1170</v>
      </c>
      <c r="B190">
        <v>2037</v>
      </c>
      <c r="C190">
        <v>895</v>
      </c>
      <c r="D190">
        <v>34832</v>
      </c>
      <c r="E190" t="s">
        <v>982</v>
      </c>
      <c r="F190" t="s">
        <v>984</v>
      </c>
      <c r="G190" s="1"/>
      <c r="H190" t="s">
        <v>978</v>
      </c>
    </row>
    <row r="191" spans="1:8" x14ac:dyDescent="0.3">
      <c r="A191" t="s">
        <v>1171</v>
      </c>
      <c r="B191">
        <v>2401</v>
      </c>
      <c r="C191">
        <v>866</v>
      </c>
      <c r="D191">
        <v>59176</v>
      </c>
      <c r="E191" t="s">
        <v>976</v>
      </c>
      <c r="F191" t="s">
        <v>984</v>
      </c>
      <c r="G191" s="1">
        <v>34700</v>
      </c>
      <c r="H191" t="s">
        <v>978</v>
      </c>
    </row>
    <row r="192" spans="1:8" x14ac:dyDescent="0.3">
      <c r="A192" t="s">
        <v>1172</v>
      </c>
      <c r="B192">
        <v>1303</v>
      </c>
      <c r="C192">
        <v>792</v>
      </c>
      <c r="D192">
        <v>3846</v>
      </c>
      <c r="E192" t="s">
        <v>982</v>
      </c>
      <c r="F192" t="s">
        <v>984</v>
      </c>
      <c r="G192" s="1"/>
      <c r="H192" t="s">
        <v>989</v>
      </c>
    </row>
    <row r="193" spans="1:8" x14ac:dyDescent="0.3">
      <c r="A193" t="s">
        <v>1173</v>
      </c>
      <c r="B193">
        <v>6798</v>
      </c>
      <c r="C193">
        <v>191</v>
      </c>
      <c r="D193">
        <v>17651</v>
      </c>
      <c r="E193" t="s">
        <v>976</v>
      </c>
      <c r="F193" t="s">
        <v>977</v>
      </c>
      <c r="G193" s="1">
        <v>32798</v>
      </c>
      <c r="H193" t="s">
        <v>989</v>
      </c>
    </row>
    <row r="194" spans="1:8" x14ac:dyDescent="0.3">
      <c r="A194" t="s">
        <v>1174</v>
      </c>
      <c r="B194">
        <v>9917</v>
      </c>
      <c r="C194">
        <v>59</v>
      </c>
      <c r="D194">
        <v>2282</v>
      </c>
      <c r="E194" t="s">
        <v>982</v>
      </c>
      <c r="F194" t="s">
        <v>977</v>
      </c>
      <c r="G194" s="1"/>
      <c r="H194" t="s">
        <v>989</v>
      </c>
    </row>
    <row r="195" spans="1:8" x14ac:dyDescent="0.3">
      <c r="A195" t="s">
        <v>1175</v>
      </c>
      <c r="B195">
        <v>2969</v>
      </c>
      <c r="C195">
        <v>748</v>
      </c>
      <c r="D195">
        <v>49908</v>
      </c>
      <c r="E195" t="s">
        <v>982</v>
      </c>
      <c r="F195" t="s">
        <v>977</v>
      </c>
      <c r="G195" s="1"/>
      <c r="H195" t="s">
        <v>978</v>
      </c>
    </row>
    <row r="196" spans="1:8" x14ac:dyDescent="0.3">
      <c r="A196" t="s">
        <v>1176</v>
      </c>
      <c r="B196">
        <v>8737</v>
      </c>
      <c r="C196">
        <v>693</v>
      </c>
      <c r="D196">
        <v>68886</v>
      </c>
      <c r="E196" t="s">
        <v>982</v>
      </c>
      <c r="F196" t="s">
        <v>984</v>
      </c>
      <c r="G196" s="1"/>
      <c r="H196" t="s">
        <v>980</v>
      </c>
    </row>
    <row r="197" spans="1:8" x14ac:dyDescent="0.3">
      <c r="A197" t="s">
        <v>1177</v>
      </c>
      <c r="B197">
        <v>2104</v>
      </c>
      <c r="C197">
        <v>955</v>
      </c>
      <c r="D197">
        <v>41456</v>
      </c>
      <c r="E197" t="s">
        <v>976</v>
      </c>
      <c r="F197" t="s">
        <v>977</v>
      </c>
      <c r="G197" s="1">
        <v>33965</v>
      </c>
      <c r="H197" t="s">
        <v>978</v>
      </c>
    </row>
    <row r="198" spans="1:8" x14ac:dyDescent="0.3">
      <c r="A198" t="s">
        <v>1178</v>
      </c>
      <c r="B198">
        <v>1702</v>
      </c>
      <c r="C198">
        <v>538</v>
      </c>
      <c r="D198">
        <v>39488</v>
      </c>
      <c r="E198" t="s">
        <v>982</v>
      </c>
      <c r="F198" t="s">
        <v>984</v>
      </c>
      <c r="G198" s="1"/>
      <c r="H198" t="s">
        <v>978</v>
      </c>
    </row>
    <row r="199" spans="1:8" x14ac:dyDescent="0.3">
      <c r="A199" t="s">
        <v>1179</v>
      </c>
      <c r="B199">
        <v>8933</v>
      </c>
      <c r="C199">
        <v>169</v>
      </c>
      <c r="D199">
        <v>75362</v>
      </c>
      <c r="E199" t="s">
        <v>976</v>
      </c>
      <c r="F199" t="s">
        <v>984</v>
      </c>
      <c r="G199" s="1">
        <v>42971</v>
      </c>
      <c r="H199" t="s">
        <v>980</v>
      </c>
    </row>
    <row r="200" spans="1:8" x14ac:dyDescent="0.3">
      <c r="A200" t="s">
        <v>1180</v>
      </c>
      <c r="B200">
        <v>3624</v>
      </c>
      <c r="C200">
        <v>924</v>
      </c>
      <c r="D200">
        <v>73137</v>
      </c>
      <c r="E200" t="s">
        <v>976</v>
      </c>
      <c r="F200" t="s">
        <v>977</v>
      </c>
      <c r="G200" s="1">
        <v>42083</v>
      </c>
      <c r="H200" t="s">
        <v>980</v>
      </c>
    </row>
    <row r="201" spans="1:8" x14ac:dyDescent="0.3">
      <c r="A201" t="s">
        <v>1181</v>
      </c>
      <c r="B201">
        <v>4892</v>
      </c>
      <c r="C201">
        <v>579</v>
      </c>
      <c r="D201">
        <v>77570</v>
      </c>
      <c r="E201" t="s">
        <v>982</v>
      </c>
      <c r="F201" t="s">
        <v>977</v>
      </c>
      <c r="G201" s="1"/>
      <c r="H201" t="s">
        <v>980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180B2-C2FE-4662-AF30-BF7766B8ADD8}">
  <dimension ref="A1:D201"/>
  <sheetViews>
    <sheetView workbookViewId="0"/>
  </sheetViews>
  <sheetFormatPr defaultRowHeight="14.4" x14ac:dyDescent="0.3"/>
  <cols>
    <col min="1" max="1" width="7.77734375" bestFit="1" customWidth="1"/>
    <col min="2" max="2" width="12" bestFit="1" customWidth="1"/>
    <col min="3" max="3" width="11.21875" bestFit="1" customWidth="1"/>
    <col min="4" max="4" width="20.33203125" bestFit="1" customWidth="1"/>
  </cols>
  <sheetData>
    <row r="1" spans="1:4" x14ac:dyDescent="0.3">
      <c r="A1" t="s">
        <v>1</v>
      </c>
      <c r="B1" t="s">
        <v>966</v>
      </c>
      <c r="C1" t="s">
        <v>967</v>
      </c>
      <c r="D1" t="s">
        <v>1608</v>
      </c>
    </row>
    <row r="2" spans="1:4" x14ac:dyDescent="0.3">
      <c r="A2">
        <v>0</v>
      </c>
      <c r="B2" s="1">
        <v>42368</v>
      </c>
      <c r="C2" s="1">
        <v>44088</v>
      </c>
      <c r="D2">
        <v>4</v>
      </c>
    </row>
    <row r="3" spans="1:4" x14ac:dyDescent="0.3">
      <c r="A3">
        <v>10</v>
      </c>
      <c r="B3" s="1">
        <v>34702</v>
      </c>
      <c r="C3" s="1">
        <v>36802</v>
      </c>
      <c r="D3">
        <v>5</v>
      </c>
    </row>
    <row r="4" spans="1:4" x14ac:dyDescent="0.3">
      <c r="A4">
        <v>17</v>
      </c>
      <c r="B4" s="1">
        <v>29072</v>
      </c>
      <c r="C4" s="1">
        <v>35280</v>
      </c>
      <c r="D4">
        <v>16</v>
      </c>
    </row>
    <row r="5" spans="1:4" x14ac:dyDescent="0.3">
      <c r="A5">
        <v>19</v>
      </c>
      <c r="B5" s="1">
        <v>40529</v>
      </c>
      <c r="C5" s="1">
        <v>44199</v>
      </c>
      <c r="D5">
        <v>10</v>
      </c>
    </row>
    <row r="6" spans="1:4" x14ac:dyDescent="0.3">
      <c r="A6">
        <v>20</v>
      </c>
      <c r="B6" s="1">
        <v>26261</v>
      </c>
      <c r="C6" s="1">
        <v>31010</v>
      </c>
      <c r="D6">
        <v>13</v>
      </c>
    </row>
    <row r="7" spans="1:4" x14ac:dyDescent="0.3">
      <c r="A7">
        <v>30</v>
      </c>
      <c r="B7" s="1">
        <v>42701</v>
      </c>
      <c r="C7" s="1">
        <v>47289</v>
      </c>
      <c r="D7">
        <v>12</v>
      </c>
    </row>
    <row r="8" spans="1:4" x14ac:dyDescent="0.3">
      <c r="A8">
        <v>31</v>
      </c>
      <c r="B8" s="1">
        <v>29164</v>
      </c>
      <c r="C8" s="1">
        <v>30452</v>
      </c>
      <c r="D8">
        <v>3</v>
      </c>
    </row>
    <row r="9" spans="1:4" x14ac:dyDescent="0.3">
      <c r="A9">
        <v>33</v>
      </c>
      <c r="B9" s="1">
        <v>34491</v>
      </c>
      <c r="C9" s="1">
        <v>41061</v>
      </c>
      <c r="D9">
        <v>17</v>
      </c>
    </row>
    <row r="10" spans="1:4" x14ac:dyDescent="0.3">
      <c r="A10">
        <v>37</v>
      </c>
      <c r="B10" s="1">
        <v>38247</v>
      </c>
      <c r="C10" s="1">
        <v>45446</v>
      </c>
      <c r="D10">
        <v>19</v>
      </c>
    </row>
    <row r="11" spans="1:4" x14ac:dyDescent="0.3">
      <c r="A11">
        <v>39</v>
      </c>
      <c r="B11" s="1">
        <v>34893</v>
      </c>
      <c r="C11" s="1">
        <v>40036</v>
      </c>
      <c r="D11">
        <v>14</v>
      </c>
    </row>
    <row r="12" spans="1:4" x14ac:dyDescent="0.3">
      <c r="A12">
        <v>43</v>
      </c>
      <c r="B12" s="1">
        <v>30200</v>
      </c>
      <c r="C12" s="1">
        <v>34861</v>
      </c>
      <c r="D12">
        <v>12</v>
      </c>
    </row>
    <row r="13" spans="1:4" x14ac:dyDescent="0.3">
      <c r="A13">
        <v>48</v>
      </c>
      <c r="B13" s="1">
        <v>37783</v>
      </c>
      <c r="C13" s="1">
        <v>40253</v>
      </c>
      <c r="D13">
        <v>6</v>
      </c>
    </row>
    <row r="14" spans="1:4" x14ac:dyDescent="0.3">
      <c r="A14">
        <v>52</v>
      </c>
      <c r="B14" s="1">
        <v>37574</v>
      </c>
      <c r="C14" s="1">
        <v>44918</v>
      </c>
      <c r="D14">
        <v>20</v>
      </c>
    </row>
    <row r="15" spans="1:4" x14ac:dyDescent="0.3">
      <c r="A15">
        <v>69</v>
      </c>
      <c r="B15" s="1">
        <v>27616</v>
      </c>
      <c r="C15" s="1">
        <v>31593</v>
      </c>
      <c r="D15">
        <v>10</v>
      </c>
    </row>
    <row r="16" spans="1:4" x14ac:dyDescent="0.3">
      <c r="A16">
        <v>74</v>
      </c>
      <c r="B16" s="1">
        <v>30200</v>
      </c>
      <c r="C16" s="1">
        <v>37114</v>
      </c>
      <c r="D16">
        <v>18</v>
      </c>
    </row>
    <row r="17" spans="1:4" x14ac:dyDescent="0.3">
      <c r="A17">
        <v>77</v>
      </c>
      <c r="B17" s="1">
        <v>35387</v>
      </c>
      <c r="C17" s="1">
        <v>42482</v>
      </c>
      <c r="D17">
        <v>19</v>
      </c>
    </row>
    <row r="18" spans="1:4" x14ac:dyDescent="0.3">
      <c r="A18">
        <v>80</v>
      </c>
      <c r="B18" s="1">
        <v>38436</v>
      </c>
      <c r="C18" s="1">
        <v>45198</v>
      </c>
      <c r="D18">
        <v>18</v>
      </c>
    </row>
    <row r="19" spans="1:4" x14ac:dyDescent="0.3">
      <c r="A19">
        <v>81</v>
      </c>
      <c r="B19" s="1">
        <v>26021</v>
      </c>
      <c r="C19" s="1">
        <v>30403</v>
      </c>
      <c r="D19">
        <v>11</v>
      </c>
    </row>
    <row r="20" spans="1:4" x14ac:dyDescent="0.3">
      <c r="A20">
        <v>85</v>
      </c>
      <c r="B20" s="1">
        <v>36058</v>
      </c>
      <c r="C20" s="1">
        <v>43402</v>
      </c>
      <c r="D20">
        <v>20</v>
      </c>
    </row>
    <row r="21" spans="1:4" x14ac:dyDescent="0.3">
      <c r="A21">
        <v>106</v>
      </c>
      <c r="B21" s="1">
        <v>38948</v>
      </c>
      <c r="C21" s="1">
        <v>41281</v>
      </c>
      <c r="D21">
        <v>6</v>
      </c>
    </row>
    <row r="22" spans="1:4" x14ac:dyDescent="0.3">
      <c r="A22">
        <v>110</v>
      </c>
      <c r="B22" s="1">
        <v>41589</v>
      </c>
      <c r="C22" s="1">
        <v>44773</v>
      </c>
      <c r="D22">
        <v>8</v>
      </c>
    </row>
    <row r="23" spans="1:4" x14ac:dyDescent="0.3">
      <c r="A23">
        <v>112</v>
      </c>
      <c r="B23" s="1">
        <v>38334</v>
      </c>
      <c r="C23" s="1">
        <v>38932</v>
      </c>
      <c r="D23">
        <v>1</v>
      </c>
    </row>
    <row r="24" spans="1:4" x14ac:dyDescent="0.3">
      <c r="A24">
        <v>115</v>
      </c>
      <c r="B24" s="1">
        <v>40345</v>
      </c>
      <c r="C24" s="1">
        <v>41183</v>
      </c>
      <c r="D24">
        <v>2</v>
      </c>
    </row>
    <row r="25" spans="1:4" x14ac:dyDescent="0.3">
      <c r="A25">
        <v>121</v>
      </c>
      <c r="B25" s="1">
        <v>41167</v>
      </c>
      <c r="C25" s="1">
        <v>42238</v>
      </c>
      <c r="D25">
        <v>2</v>
      </c>
    </row>
    <row r="26" spans="1:4" x14ac:dyDescent="0.3">
      <c r="A26">
        <v>130</v>
      </c>
      <c r="B26" s="1">
        <v>38640</v>
      </c>
      <c r="C26" s="1">
        <v>40002</v>
      </c>
      <c r="D26">
        <v>3</v>
      </c>
    </row>
    <row r="27" spans="1:4" x14ac:dyDescent="0.3">
      <c r="A27">
        <v>135</v>
      </c>
      <c r="B27" s="1">
        <v>30298</v>
      </c>
      <c r="C27" s="1">
        <v>35154</v>
      </c>
      <c r="D27">
        <v>13</v>
      </c>
    </row>
    <row r="28" spans="1:4" x14ac:dyDescent="0.3">
      <c r="A28">
        <v>136</v>
      </c>
      <c r="B28" s="1">
        <v>28365</v>
      </c>
      <c r="C28" s="1">
        <v>35317</v>
      </c>
      <c r="D28">
        <v>19</v>
      </c>
    </row>
    <row r="29" spans="1:4" x14ac:dyDescent="0.3">
      <c r="A29">
        <v>138</v>
      </c>
      <c r="B29" s="1">
        <v>34411</v>
      </c>
      <c r="C29" s="1">
        <v>40164</v>
      </c>
      <c r="D29">
        <v>15</v>
      </c>
    </row>
    <row r="30" spans="1:4" x14ac:dyDescent="0.3">
      <c r="A30">
        <v>142</v>
      </c>
      <c r="B30" s="1">
        <v>42858</v>
      </c>
      <c r="C30" s="1">
        <v>44812</v>
      </c>
      <c r="D30">
        <v>5</v>
      </c>
    </row>
    <row r="31" spans="1:4" x14ac:dyDescent="0.3">
      <c r="A31">
        <v>146</v>
      </c>
      <c r="B31" s="1">
        <v>36613</v>
      </c>
      <c r="C31" s="1">
        <v>39002</v>
      </c>
      <c r="D31">
        <v>6</v>
      </c>
    </row>
    <row r="32" spans="1:4" x14ac:dyDescent="0.3">
      <c r="A32">
        <v>164</v>
      </c>
      <c r="B32" s="1">
        <v>35569</v>
      </c>
      <c r="C32" s="1">
        <v>39460</v>
      </c>
      <c r="D32">
        <v>10</v>
      </c>
    </row>
    <row r="33" spans="1:4" x14ac:dyDescent="0.3">
      <c r="A33">
        <v>169</v>
      </c>
      <c r="B33" s="1">
        <v>27971</v>
      </c>
      <c r="C33" s="1">
        <v>34846</v>
      </c>
      <c r="D33">
        <v>18</v>
      </c>
    </row>
    <row r="34" spans="1:4" x14ac:dyDescent="0.3">
      <c r="A34">
        <v>174</v>
      </c>
      <c r="B34" s="1">
        <v>41896</v>
      </c>
      <c r="C34" s="1">
        <v>43760</v>
      </c>
      <c r="D34">
        <v>5</v>
      </c>
    </row>
    <row r="35" spans="1:4" x14ac:dyDescent="0.3">
      <c r="A35">
        <v>186</v>
      </c>
      <c r="B35" s="1">
        <v>30612</v>
      </c>
      <c r="C35" s="1">
        <v>34471</v>
      </c>
      <c r="D35">
        <v>10</v>
      </c>
    </row>
    <row r="36" spans="1:4" x14ac:dyDescent="0.3">
      <c r="A36">
        <v>195</v>
      </c>
      <c r="B36" s="1">
        <v>40882</v>
      </c>
      <c r="C36" s="1">
        <v>41117</v>
      </c>
      <c r="D36">
        <v>0</v>
      </c>
    </row>
    <row r="37" spans="1:4" x14ac:dyDescent="0.3">
      <c r="A37">
        <v>198</v>
      </c>
      <c r="B37" s="1">
        <v>35922</v>
      </c>
      <c r="C37" s="1">
        <v>42733</v>
      </c>
      <c r="D37">
        <v>18</v>
      </c>
    </row>
    <row r="38" spans="1:4" x14ac:dyDescent="0.3">
      <c r="A38">
        <v>205</v>
      </c>
      <c r="B38" s="1">
        <v>33918</v>
      </c>
      <c r="C38" s="1">
        <v>37102</v>
      </c>
      <c r="D38">
        <v>8</v>
      </c>
    </row>
    <row r="39" spans="1:4" x14ac:dyDescent="0.3">
      <c r="A39">
        <v>209</v>
      </c>
      <c r="B39" s="1">
        <v>29908</v>
      </c>
      <c r="C39" s="1">
        <v>34324</v>
      </c>
      <c r="D39">
        <v>12</v>
      </c>
    </row>
    <row r="40" spans="1:4" x14ac:dyDescent="0.3">
      <c r="A40">
        <v>221</v>
      </c>
      <c r="B40" s="1">
        <v>30316</v>
      </c>
      <c r="C40" s="1">
        <v>31268</v>
      </c>
      <c r="D40">
        <v>2</v>
      </c>
    </row>
    <row r="41" spans="1:4" x14ac:dyDescent="0.3">
      <c r="A41">
        <v>222</v>
      </c>
      <c r="B41" s="1">
        <v>26370</v>
      </c>
      <c r="C41" s="1">
        <v>32839</v>
      </c>
      <c r="D41">
        <v>17</v>
      </c>
    </row>
    <row r="42" spans="1:4" x14ac:dyDescent="0.3">
      <c r="A42">
        <v>226</v>
      </c>
      <c r="B42" s="1">
        <v>31375</v>
      </c>
      <c r="C42" s="1">
        <v>34598</v>
      </c>
      <c r="D42">
        <v>8</v>
      </c>
    </row>
    <row r="43" spans="1:4" x14ac:dyDescent="0.3">
      <c r="A43">
        <v>233</v>
      </c>
      <c r="B43" s="1">
        <v>36315</v>
      </c>
      <c r="C43" s="1">
        <v>42362</v>
      </c>
      <c r="D43">
        <v>16</v>
      </c>
    </row>
    <row r="44" spans="1:4" x14ac:dyDescent="0.3">
      <c r="A44">
        <v>245</v>
      </c>
      <c r="B44" s="1">
        <v>34702</v>
      </c>
      <c r="C44" s="1">
        <v>36783</v>
      </c>
      <c r="D44">
        <v>5</v>
      </c>
    </row>
    <row r="45" spans="1:4" x14ac:dyDescent="0.3">
      <c r="A45">
        <v>247</v>
      </c>
      <c r="B45" s="1">
        <v>25935</v>
      </c>
      <c r="C45" s="1">
        <v>30207</v>
      </c>
      <c r="D45">
        <v>11</v>
      </c>
    </row>
    <row r="46" spans="1:4" x14ac:dyDescent="0.3">
      <c r="A46">
        <v>248</v>
      </c>
      <c r="B46" s="1">
        <v>40345</v>
      </c>
      <c r="C46" s="1">
        <v>43963</v>
      </c>
      <c r="D46">
        <v>9</v>
      </c>
    </row>
    <row r="47" spans="1:4" x14ac:dyDescent="0.3">
      <c r="A47">
        <v>249</v>
      </c>
      <c r="B47" s="1">
        <v>37119</v>
      </c>
      <c r="C47" s="1">
        <v>37384</v>
      </c>
      <c r="D47">
        <v>0</v>
      </c>
    </row>
    <row r="48" spans="1:4" x14ac:dyDescent="0.3">
      <c r="A48">
        <v>250</v>
      </c>
      <c r="B48" s="1">
        <v>41746</v>
      </c>
      <c r="C48" s="1">
        <v>44742</v>
      </c>
      <c r="D48">
        <v>8</v>
      </c>
    </row>
    <row r="49" spans="1:4" x14ac:dyDescent="0.3">
      <c r="A49">
        <v>262</v>
      </c>
      <c r="B49" s="1">
        <v>40299</v>
      </c>
      <c r="C49" s="1">
        <v>44142</v>
      </c>
      <c r="D49">
        <v>10</v>
      </c>
    </row>
    <row r="50" spans="1:4" x14ac:dyDescent="0.3">
      <c r="A50">
        <v>271</v>
      </c>
      <c r="B50" s="1">
        <v>40353</v>
      </c>
      <c r="C50" s="1">
        <v>47425</v>
      </c>
      <c r="D50">
        <v>19</v>
      </c>
    </row>
    <row r="51" spans="1:4" x14ac:dyDescent="0.3">
      <c r="A51">
        <v>275</v>
      </c>
      <c r="B51" s="1">
        <v>34426</v>
      </c>
      <c r="C51" s="1">
        <v>38002</v>
      </c>
      <c r="D51">
        <v>9</v>
      </c>
    </row>
    <row r="52" spans="1:4" x14ac:dyDescent="0.3">
      <c r="A52">
        <v>277</v>
      </c>
      <c r="B52" s="1">
        <v>40312</v>
      </c>
      <c r="C52" s="1">
        <v>42939</v>
      </c>
      <c r="D52">
        <v>7</v>
      </c>
    </row>
    <row r="53" spans="1:4" x14ac:dyDescent="0.3">
      <c r="A53">
        <v>278</v>
      </c>
      <c r="B53" s="1">
        <v>28397</v>
      </c>
      <c r="C53" s="1">
        <v>31787</v>
      </c>
      <c r="D53">
        <v>9</v>
      </c>
    </row>
    <row r="54" spans="1:4" x14ac:dyDescent="0.3">
      <c r="A54">
        <v>279</v>
      </c>
      <c r="B54" s="1">
        <v>29908</v>
      </c>
      <c r="C54" s="1">
        <v>32618</v>
      </c>
      <c r="D54">
        <v>7</v>
      </c>
    </row>
    <row r="55" spans="1:4" x14ac:dyDescent="0.3">
      <c r="A55">
        <v>301</v>
      </c>
      <c r="B55" s="1">
        <v>43183</v>
      </c>
      <c r="C55" s="1">
        <v>49672</v>
      </c>
      <c r="D55">
        <v>17</v>
      </c>
    </row>
    <row r="56" spans="1:4" x14ac:dyDescent="0.3">
      <c r="A56">
        <v>310</v>
      </c>
      <c r="B56" s="1">
        <v>26413</v>
      </c>
      <c r="C56" s="1">
        <v>30022</v>
      </c>
      <c r="D56">
        <v>9</v>
      </c>
    </row>
    <row r="57" spans="1:4" x14ac:dyDescent="0.3">
      <c r="A57">
        <v>311</v>
      </c>
      <c r="B57" s="1">
        <v>38436</v>
      </c>
      <c r="C57" s="1">
        <v>43732</v>
      </c>
      <c r="D57">
        <v>14</v>
      </c>
    </row>
    <row r="58" spans="1:4" x14ac:dyDescent="0.3">
      <c r="A58">
        <v>316</v>
      </c>
      <c r="B58" s="1">
        <v>30104</v>
      </c>
      <c r="C58" s="1">
        <v>32121</v>
      </c>
      <c r="D58">
        <v>5</v>
      </c>
    </row>
    <row r="59" spans="1:4" x14ac:dyDescent="0.3">
      <c r="A59">
        <v>318</v>
      </c>
      <c r="B59" s="1">
        <v>27180</v>
      </c>
      <c r="C59" s="1">
        <v>31970</v>
      </c>
      <c r="D59">
        <v>13</v>
      </c>
    </row>
    <row r="60" spans="1:4" x14ac:dyDescent="0.3">
      <c r="A60">
        <v>327</v>
      </c>
      <c r="B60" s="1">
        <v>42960</v>
      </c>
      <c r="C60" s="1">
        <v>46401</v>
      </c>
      <c r="D60">
        <v>9</v>
      </c>
    </row>
    <row r="61" spans="1:4" x14ac:dyDescent="0.3">
      <c r="A61">
        <v>330</v>
      </c>
      <c r="B61" s="1">
        <v>34590</v>
      </c>
      <c r="C61" s="1">
        <v>38534</v>
      </c>
      <c r="D61">
        <v>10</v>
      </c>
    </row>
    <row r="62" spans="1:4" x14ac:dyDescent="0.3">
      <c r="A62">
        <v>335</v>
      </c>
      <c r="B62" s="1">
        <v>30974</v>
      </c>
      <c r="C62" s="1">
        <v>35261</v>
      </c>
      <c r="D62">
        <v>11</v>
      </c>
    </row>
    <row r="63" spans="1:4" x14ac:dyDescent="0.3">
      <c r="A63">
        <v>349</v>
      </c>
      <c r="B63" s="1">
        <v>41049</v>
      </c>
      <c r="C63" s="1">
        <v>43066</v>
      </c>
      <c r="D63">
        <v>5</v>
      </c>
    </row>
    <row r="64" spans="1:4" x14ac:dyDescent="0.3">
      <c r="A64">
        <v>351</v>
      </c>
      <c r="B64" s="1">
        <v>41589</v>
      </c>
      <c r="C64" s="1">
        <v>46347</v>
      </c>
      <c r="D64">
        <v>13</v>
      </c>
    </row>
    <row r="65" spans="1:4" x14ac:dyDescent="0.3">
      <c r="A65">
        <v>353</v>
      </c>
      <c r="B65" s="1">
        <v>32419</v>
      </c>
      <c r="C65" s="1">
        <v>39518</v>
      </c>
      <c r="D65">
        <v>19</v>
      </c>
    </row>
    <row r="66" spans="1:4" x14ac:dyDescent="0.3">
      <c r="A66">
        <v>356</v>
      </c>
      <c r="B66" s="1">
        <v>39964</v>
      </c>
      <c r="C66" s="1">
        <v>41914</v>
      </c>
      <c r="D66">
        <v>5</v>
      </c>
    </row>
    <row r="67" spans="1:4" x14ac:dyDescent="0.3">
      <c r="A67">
        <v>357</v>
      </c>
      <c r="B67" s="1">
        <v>29105</v>
      </c>
      <c r="C67" s="1">
        <v>30098</v>
      </c>
      <c r="D67">
        <v>2</v>
      </c>
    </row>
    <row r="68" spans="1:4" x14ac:dyDescent="0.3">
      <c r="A68">
        <v>360</v>
      </c>
      <c r="B68" s="1">
        <v>29113</v>
      </c>
      <c r="C68" s="1">
        <v>34515</v>
      </c>
      <c r="D68">
        <v>14</v>
      </c>
    </row>
    <row r="69" spans="1:4" x14ac:dyDescent="0.3">
      <c r="A69">
        <v>364</v>
      </c>
      <c r="B69" s="1">
        <v>41589</v>
      </c>
      <c r="C69" s="1">
        <v>44826</v>
      </c>
      <c r="D69">
        <v>8</v>
      </c>
    </row>
    <row r="70" spans="1:4" x14ac:dyDescent="0.3">
      <c r="A70">
        <v>366</v>
      </c>
      <c r="B70" s="1">
        <v>26107</v>
      </c>
      <c r="C70" s="1">
        <v>27549</v>
      </c>
      <c r="D70">
        <v>3</v>
      </c>
    </row>
    <row r="71" spans="1:4" x14ac:dyDescent="0.3">
      <c r="A71">
        <v>370</v>
      </c>
      <c r="B71" s="1">
        <v>35960</v>
      </c>
      <c r="C71" s="1">
        <v>42486</v>
      </c>
      <c r="D71">
        <v>17</v>
      </c>
    </row>
    <row r="72" spans="1:4" x14ac:dyDescent="0.3">
      <c r="A72">
        <v>379</v>
      </c>
      <c r="B72" s="1">
        <v>37813</v>
      </c>
      <c r="C72" s="1">
        <v>40733</v>
      </c>
      <c r="D72">
        <v>7</v>
      </c>
    </row>
    <row r="73" spans="1:4" x14ac:dyDescent="0.3">
      <c r="A73">
        <v>384</v>
      </c>
      <c r="B73" s="1">
        <v>37462</v>
      </c>
      <c r="C73" s="1">
        <v>41946</v>
      </c>
      <c r="D73">
        <v>12</v>
      </c>
    </row>
    <row r="74" spans="1:4" x14ac:dyDescent="0.3">
      <c r="A74">
        <v>390</v>
      </c>
      <c r="B74" s="1">
        <v>39331</v>
      </c>
      <c r="C74" s="1">
        <v>44555</v>
      </c>
      <c r="D74">
        <v>14</v>
      </c>
    </row>
    <row r="75" spans="1:4" x14ac:dyDescent="0.3">
      <c r="A75">
        <v>392</v>
      </c>
      <c r="B75" s="1">
        <v>28109</v>
      </c>
      <c r="C75" s="1">
        <v>28839</v>
      </c>
      <c r="D75">
        <v>2</v>
      </c>
    </row>
    <row r="76" spans="1:4" x14ac:dyDescent="0.3">
      <c r="A76">
        <v>396</v>
      </c>
      <c r="B76" s="1">
        <v>30071</v>
      </c>
      <c r="C76" s="1">
        <v>35395</v>
      </c>
      <c r="D76">
        <v>14</v>
      </c>
    </row>
    <row r="77" spans="1:4" x14ac:dyDescent="0.3">
      <c r="A77">
        <v>400</v>
      </c>
      <c r="B77" s="1">
        <v>38732</v>
      </c>
      <c r="C77" s="1">
        <v>43894</v>
      </c>
      <c r="D77">
        <v>14</v>
      </c>
    </row>
    <row r="78" spans="1:4" x14ac:dyDescent="0.3">
      <c r="A78">
        <v>401</v>
      </c>
      <c r="B78" s="1">
        <v>36906</v>
      </c>
      <c r="C78" s="1">
        <v>39080</v>
      </c>
      <c r="D78">
        <v>5</v>
      </c>
    </row>
    <row r="79" spans="1:4" x14ac:dyDescent="0.3">
      <c r="A79">
        <v>406</v>
      </c>
      <c r="B79" s="1">
        <v>32359</v>
      </c>
      <c r="C79" s="1">
        <v>39222</v>
      </c>
      <c r="D79">
        <v>18</v>
      </c>
    </row>
    <row r="80" spans="1:4" x14ac:dyDescent="0.3">
      <c r="A80">
        <v>407</v>
      </c>
      <c r="B80" s="1">
        <v>32729</v>
      </c>
      <c r="C80" s="1">
        <v>39308</v>
      </c>
      <c r="D80">
        <v>18</v>
      </c>
    </row>
    <row r="81" spans="1:4" x14ac:dyDescent="0.3">
      <c r="A81">
        <v>410</v>
      </c>
      <c r="B81" s="1">
        <v>41343</v>
      </c>
      <c r="C81" s="1">
        <v>48407</v>
      </c>
      <c r="D81">
        <v>19</v>
      </c>
    </row>
    <row r="82" spans="1:4" x14ac:dyDescent="0.3">
      <c r="A82">
        <v>416</v>
      </c>
      <c r="B82" s="1">
        <v>40802</v>
      </c>
      <c r="C82" s="1">
        <v>46010</v>
      </c>
      <c r="D82">
        <v>14</v>
      </c>
    </row>
    <row r="83" spans="1:4" x14ac:dyDescent="0.3">
      <c r="A83">
        <v>417</v>
      </c>
      <c r="B83" s="1">
        <v>40081</v>
      </c>
      <c r="C83" s="1">
        <v>45001</v>
      </c>
      <c r="D83">
        <v>13</v>
      </c>
    </row>
    <row r="84" spans="1:4" x14ac:dyDescent="0.3">
      <c r="A84">
        <v>421</v>
      </c>
      <c r="B84" s="1">
        <v>37431</v>
      </c>
      <c r="C84" s="1">
        <v>41643</v>
      </c>
      <c r="D84">
        <v>11</v>
      </c>
    </row>
    <row r="85" spans="1:4" x14ac:dyDescent="0.3">
      <c r="A85">
        <v>425</v>
      </c>
      <c r="B85" s="1">
        <v>42890</v>
      </c>
      <c r="C85" s="1">
        <v>43808</v>
      </c>
      <c r="D85">
        <v>2</v>
      </c>
    </row>
    <row r="86" spans="1:4" x14ac:dyDescent="0.3">
      <c r="A86">
        <v>426</v>
      </c>
      <c r="B86" s="1">
        <v>39390</v>
      </c>
      <c r="C86" s="1">
        <v>45663</v>
      </c>
      <c r="D86">
        <v>17</v>
      </c>
    </row>
    <row r="87" spans="1:4" x14ac:dyDescent="0.3">
      <c r="A87">
        <v>435</v>
      </c>
      <c r="B87" s="1">
        <v>34857</v>
      </c>
      <c r="C87" s="1">
        <v>39999</v>
      </c>
      <c r="D87">
        <v>14</v>
      </c>
    </row>
    <row r="88" spans="1:4" x14ac:dyDescent="0.3">
      <c r="A88">
        <v>446</v>
      </c>
      <c r="B88" s="1">
        <v>35806</v>
      </c>
      <c r="C88" s="1">
        <v>42557</v>
      </c>
      <c r="D88">
        <v>18</v>
      </c>
    </row>
    <row r="89" spans="1:4" x14ac:dyDescent="0.3">
      <c r="A89">
        <v>450</v>
      </c>
      <c r="B89" s="1">
        <v>26914</v>
      </c>
      <c r="C89" s="1">
        <v>30324</v>
      </c>
      <c r="D89">
        <v>9</v>
      </c>
    </row>
    <row r="90" spans="1:4" x14ac:dyDescent="0.3">
      <c r="A90">
        <v>455</v>
      </c>
      <c r="B90" s="1">
        <v>27310</v>
      </c>
      <c r="C90" s="1">
        <v>32333</v>
      </c>
      <c r="D90">
        <v>13</v>
      </c>
    </row>
    <row r="91" spans="1:4" x14ac:dyDescent="0.3">
      <c r="A91">
        <v>456</v>
      </c>
      <c r="B91" s="1">
        <v>42368</v>
      </c>
      <c r="C91" s="1">
        <v>48934</v>
      </c>
      <c r="D91">
        <v>17</v>
      </c>
    </row>
    <row r="92" spans="1:4" x14ac:dyDescent="0.3">
      <c r="A92">
        <v>457</v>
      </c>
      <c r="B92" s="1">
        <v>27186</v>
      </c>
      <c r="C92" s="1">
        <v>28042</v>
      </c>
      <c r="D92">
        <v>2</v>
      </c>
    </row>
    <row r="93" spans="1:4" x14ac:dyDescent="0.3">
      <c r="A93">
        <v>461</v>
      </c>
      <c r="B93" s="1">
        <v>42926</v>
      </c>
      <c r="C93" s="1">
        <v>48907</v>
      </c>
      <c r="D93">
        <v>16</v>
      </c>
    </row>
    <row r="94" spans="1:4" x14ac:dyDescent="0.3">
      <c r="A94">
        <v>467</v>
      </c>
      <c r="B94" s="1">
        <v>30178</v>
      </c>
      <c r="C94" s="1">
        <v>34084</v>
      </c>
      <c r="D94">
        <v>10</v>
      </c>
    </row>
    <row r="95" spans="1:4" x14ac:dyDescent="0.3">
      <c r="A95">
        <v>473</v>
      </c>
      <c r="B95" s="1">
        <v>27879</v>
      </c>
      <c r="C95" s="1">
        <v>34520</v>
      </c>
      <c r="D95">
        <v>18</v>
      </c>
    </row>
    <row r="96" spans="1:4" x14ac:dyDescent="0.3">
      <c r="A96">
        <v>491</v>
      </c>
      <c r="B96" s="1">
        <v>39557</v>
      </c>
      <c r="C96" s="1">
        <v>44427</v>
      </c>
      <c r="D96">
        <v>13</v>
      </c>
    </row>
    <row r="97" spans="1:4" x14ac:dyDescent="0.3">
      <c r="A97">
        <v>495</v>
      </c>
      <c r="B97" s="1">
        <v>41908</v>
      </c>
      <c r="C97" s="1">
        <v>49045</v>
      </c>
      <c r="D97">
        <v>19</v>
      </c>
    </row>
    <row r="98" spans="1:4" x14ac:dyDescent="0.3">
      <c r="A98">
        <v>500</v>
      </c>
      <c r="B98" s="1">
        <v>40312</v>
      </c>
      <c r="C98" s="1">
        <v>41125</v>
      </c>
      <c r="D98">
        <v>2</v>
      </c>
    </row>
    <row r="99" spans="1:4" x14ac:dyDescent="0.3">
      <c r="A99">
        <v>503</v>
      </c>
      <c r="B99" s="1">
        <v>36013</v>
      </c>
      <c r="C99" s="1">
        <v>41934</v>
      </c>
      <c r="D99">
        <v>16</v>
      </c>
    </row>
    <row r="100" spans="1:4" x14ac:dyDescent="0.3">
      <c r="A100">
        <v>504</v>
      </c>
      <c r="B100" s="1">
        <v>29175</v>
      </c>
      <c r="C100" s="1">
        <v>32461</v>
      </c>
      <c r="D100">
        <v>8</v>
      </c>
    </row>
    <row r="101" spans="1:4" x14ac:dyDescent="0.3">
      <c r="A101">
        <v>516</v>
      </c>
      <c r="B101" s="1">
        <v>37813</v>
      </c>
      <c r="C101" s="1">
        <v>40269</v>
      </c>
      <c r="D101">
        <v>6</v>
      </c>
    </row>
    <row r="102" spans="1:4" x14ac:dyDescent="0.3">
      <c r="A102">
        <v>527</v>
      </c>
      <c r="B102" s="1">
        <v>26995</v>
      </c>
      <c r="C102" s="1">
        <v>29875</v>
      </c>
      <c r="D102">
        <v>7</v>
      </c>
    </row>
    <row r="103" spans="1:4" x14ac:dyDescent="0.3">
      <c r="A103">
        <v>529</v>
      </c>
      <c r="B103" s="1">
        <v>27557</v>
      </c>
      <c r="C103" s="1">
        <v>30326</v>
      </c>
      <c r="D103">
        <v>7</v>
      </c>
    </row>
    <row r="104" spans="1:4" x14ac:dyDescent="0.3">
      <c r="A104">
        <v>531</v>
      </c>
      <c r="B104" s="1">
        <v>40143</v>
      </c>
      <c r="C104" s="1">
        <v>46708</v>
      </c>
      <c r="D104">
        <v>17</v>
      </c>
    </row>
    <row r="105" spans="1:4" x14ac:dyDescent="0.3">
      <c r="A105">
        <v>536</v>
      </c>
      <c r="B105" s="1">
        <v>40030</v>
      </c>
      <c r="C105" s="1">
        <v>41940</v>
      </c>
      <c r="D105">
        <v>5</v>
      </c>
    </row>
    <row r="106" spans="1:4" x14ac:dyDescent="0.3">
      <c r="A106">
        <v>544</v>
      </c>
      <c r="B106" s="1">
        <v>43375</v>
      </c>
      <c r="C106" s="1">
        <v>50746</v>
      </c>
      <c r="D106">
        <v>20</v>
      </c>
    </row>
    <row r="107" spans="1:4" x14ac:dyDescent="0.3">
      <c r="A107">
        <v>547</v>
      </c>
      <c r="B107" s="1">
        <v>38948</v>
      </c>
      <c r="C107" s="1">
        <v>44564</v>
      </c>
      <c r="D107">
        <v>15</v>
      </c>
    </row>
    <row r="108" spans="1:4" x14ac:dyDescent="0.3">
      <c r="A108">
        <v>549</v>
      </c>
      <c r="B108" s="1">
        <v>26598</v>
      </c>
      <c r="C108" s="1">
        <v>32864</v>
      </c>
      <c r="D108">
        <v>17</v>
      </c>
    </row>
    <row r="109" spans="1:4" x14ac:dyDescent="0.3">
      <c r="A109">
        <v>568</v>
      </c>
      <c r="B109" s="1">
        <v>33031</v>
      </c>
      <c r="C109" s="1">
        <v>37004</v>
      </c>
      <c r="D109">
        <v>10</v>
      </c>
    </row>
    <row r="110" spans="1:4" x14ac:dyDescent="0.3">
      <c r="A110">
        <v>574</v>
      </c>
      <c r="B110" s="1">
        <v>38631</v>
      </c>
      <c r="C110" s="1">
        <v>44297</v>
      </c>
      <c r="D110">
        <v>15</v>
      </c>
    </row>
    <row r="111" spans="1:4" x14ac:dyDescent="0.3">
      <c r="A111">
        <v>576</v>
      </c>
      <c r="B111" s="1">
        <v>27763</v>
      </c>
      <c r="C111" s="1">
        <v>31305</v>
      </c>
      <c r="D111">
        <v>9</v>
      </c>
    </row>
    <row r="112" spans="1:4" x14ac:dyDescent="0.3">
      <c r="A112">
        <v>590</v>
      </c>
      <c r="B112" s="1">
        <v>37462</v>
      </c>
      <c r="C112" s="1">
        <v>40524</v>
      </c>
      <c r="D112">
        <v>8</v>
      </c>
    </row>
    <row r="113" spans="1:4" x14ac:dyDescent="0.3">
      <c r="A113">
        <v>595</v>
      </c>
      <c r="B113" s="1">
        <v>30820</v>
      </c>
      <c r="C113" s="1">
        <v>36600</v>
      </c>
      <c r="D113">
        <v>15</v>
      </c>
    </row>
    <row r="114" spans="1:4" x14ac:dyDescent="0.3">
      <c r="A114">
        <v>596</v>
      </c>
      <c r="B114" s="1">
        <v>42003</v>
      </c>
      <c r="C114" s="1">
        <v>48009</v>
      </c>
      <c r="D114">
        <v>16</v>
      </c>
    </row>
    <row r="115" spans="1:4" x14ac:dyDescent="0.3">
      <c r="A115">
        <v>597</v>
      </c>
      <c r="B115" s="1">
        <v>29072</v>
      </c>
      <c r="C115" s="1">
        <v>33197</v>
      </c>
      <c r="D115">
        <v>11</v>
      </c>
    </row>
    <row r="116" spans="1:4" x14ac:dyDescent="0.3">
      <c r="A116">
        <v>598</v>
      </c>
      <c r="B116" s="1">
        <v>31583</v>
      </c>
      <c r="C116" s="1">
        <v>35172</v>
      </c>
      <c r="D116">
        <v>9</v>
      </c>
    </row>
    <row r="117" spans="1:4" x14ac:dyDescent="0.3">
      <c r="A117">
        <v>609</v>
      </c>
      <c r="B117" s="1">
        <v>34249</v>
      </c>
      <c r="C117" s="1">
        <v>37326</v>
      </c>
      <c r="D117">
        <v>8</v>
      </c>
    </row>
    <row r="118" spans="1:4" x14ac:dyDescent="0.3">
      <c r="A118">
        <v>614</v>
      </c>
      <c r="B118" s="1">
        <v>31441</v>
      </c>
      <c r="C118" s="1">
        <v>32606</v>
      </c>
      <c r="D118">
        <v>3</v>
      </c>
    </row>
    <row r="119" spans="1:4" x14ac:dyDescent="0.3">
      <c r="A119">
        <v>617</v>
      </c>
      <c r="B119" s="1">
        <v>33099</v>
      </c>
      <c r="C119" s="1">
        <v>34310</v>
      </c>
      <c r="D119">
        <v>3</v>
      </c>
    </row>
    <row r="120" spans="1:4" x14ac:dyDescent="0.3">
      <c r="A120">
        <v>623</v>
      </c>
      <c r="B120" s="1">
        <v>28109</v>
      </c>
      <c r="C120" s="1">
        <v>31210</v>
      </c>
      <c r="D120">
        <v>8</v>
      </c>
    </row>
    <row r="121" spans="1:4" x14ac:dyDescent="0.3">
      <c r="A121">
        <v>634</v>
      </c>
      <c r="B121" s="1">
        <v>38125</v>
      </c>
      <c r="C121" s="1">
        <v>42624</v>
      </c>
      <c r="D121">
        <v>12</v>
      </c>
    </row>
    <row r="122" spans="1:4" x14ac:dyDescent="0.3">
      <c r="A122">
        <v>635</v>
      </c>
      <c r="B122" s="1">
        <v>29348</v>
      </c>
      <c r="C122" s="1">
        <v>32068</v>
      </c>
      <c r="D122">
        <v>7</v>
      </c>
    </row>
    <row r="123" spans="1:4" x14ac:dyDescent="0.3">
      <c r="A123">
        <v>636</v>
      </c>
      <c r="B123" s="1">
        <v>36289</v>
      </c>
      <c r="C123" s="1">
        <v>38504</v>
      </c>
      <c r="D123">
        <v>6</v>
      </c>
    </row>
    <row r="124" spans="1:4" x14ac:dyDescent="0.3">
      <c r="A124">
        <v>638</v>
      </c>
      <c r="B124" s="1">
        <v>42876</v>
      </c>
      <c r="C124" s="1">
        <v>45275</v>
      </c>
      <c r="D124">
        <v>6</v>
      </c>
    </row>
    <row r="125" spans="1:4" x14ac:dyDescent="0.3">
      <c r="A125">
        <v>640</v>
      </c>
      <c r="B125" s="1">
        <v>42654</v>
      </c>
      <c r="C125" s="1">
        <v>46610</v>
      </c>
      <c r="D125">
        <v>10</v>
      </c>
    </row>
    <row r="126" spans="1:4" x14ac:dyDescent="0.3">
      <c r="A126">
        <v>646</v>
      </c>
      <c r="B126" s="1">
        <v>41348</v>
      </c>
      <c r="C126" s="1">
        <v>45448</v>
      </c>
      <c r="D126">
        <v>11</v>
      </c>
    </row>
    <row r="127" spans="1:4" x14ac:dyDescent="0.3">
      <c r="A127">
        <v>650</v>
      </c>
      <c r="B127" s="1">
        <v>30958</v>
      </c>
      <c r="C127" s="1">
        <v>33313</v>
      </c>
      <c r="D127">
        <v>6</v>
      </c>
    </row>
    <row r="128" spans="1:4" x14ac:dyDescent="0.3">
      <c r="A128">
        <v>654</v>
      </c>
      <c r="B128" s="1">
        <v>35927</v>
      </c>
      <c r="C128" s="1">
        <v>39342</v>
      </c>
      <c r="D128">
        <v>9</v>
      </c>
    </row>
    <row r="129" spans="1:4" x14ac:dyDescent="0.3">
      <c r="A129">
        <v>656</v>
      </c>
      <c r="B129" s="1">
        <v>30479</v>
      </c>
      <c r="C129" s="1">
        <v>37219</v>
      </c>
      <c r="D129">
        <v>18</v>
      </c>
    </row>
    <row r="130" spans="1:4" x14ac:dyDescent="0.3">
      <c r="A130">
        <v>657</v>
      </c>
      <c r="B130" s="1">
        <v>31583</v>
      </c>
      <c r="C130" s="1">
        <v>38920</v>
      </c>
      <c r="D130">
        <v>20</v>
      </c>
    </row>
    <row r="131" spans="1:4" x14ac:dyDescent="0.3">
      <c r="A131">
        <v>666</v>
      </c>
      <c r="B131" s="1">
        <v>32166</v>
      </c>
      <c r="C131" s="1">
        <v>39254</v>
      </c>
      <c r="D131">
        <v>19</v>
      </c>
    </row>
    <row r="132" spans="1:4" x14ac:dyDescent="0.3">
      <c r="A132">
        <v>671</v>
      </c>
      <c r="B132" s="1">
        <v>37775</v>
      </c>
      <c r="C132" s="1">
        <v>40119</v>
      </c>
      <c r="D132">
        <v>6</v>
      </c>
    </row>
    <row r="133" spans="1:4" x14ac:dyDescent="0.3">
      <c r="A133">
        <v>681</v>
      </c>
      <c r="B133" s="1">
        <v>39826</v>
      </c>
      <c r="C133" s="1">
        <v>43852</v>
      </c>
      <c r="D133">
        <v>11</v>
      </c>
    </row>
    <row r="134" spans="1:4" x14ac:dyDescent="0.3">
      <c r="A134">
        <v>683</v>
      </c>
      <c r="B134" s="1">
        <v>40408</v>
      </c>
      <c r="C134" s="1">
        <v>46382</v>
      </c>
      <c r="D134">
        <v>16</v>
      </c>
    </row>
    <row r="135" spans="1:4" x14ac:dyDescent="0.3">
      <c r="A135">
        <v>685</v>
      </c>
      <c r="B135" s="1">
        <v>27099</v>
      </c>
      <c r="C135" s="1">
        <v>30644</v>
      </c>
      <c r="D135">
        <v>9</v>
      </c>
    </row>
    <row r="136" spans="1:4" x14ac:dyDescent="0.3">
      <c r="A136">
        <v>690</v>
      </c>
      <c r="B136" s="1">
        <v>40486</v>
      </c>
      <c r="C136" s="1">
        <v>42090</v>
      </c>
      <c r="D136">
        <v>4</v>
      </c>
    </row>
    <row r="137" spans="1:4" x14ac:dyDescent="0.3">
      <c r="A137">
        <v>694</v>
      </c>
      <c r="B137" s="1">
        <v>37775</v>
      </c>
      <c r="C137" s="1">
        <v>41767</v>
      </c>
      <c r="D137">
        <v>10</v>
      </c>
    </row>
    <row r="138" spans="1:4" x14ac:dyDescent="0.3">
      <c r="A138">
        <v>696</v>
      </c>
      <c r="B138" s="1">
        <v>35026</v>
      </c>
      <c r="C138" s="1">
        <v>36681</v>
      </c>
      <c r="D138">
        <v>4</v>
      </c>
    </row>
    <row r="139" spans="1:4" x14ac:dyDescent="0.3">
      <c r="A139">
        <v>703</v>
      </c>
      <c r="B139" s="1">
        <v>31441</v>
      </c>
      <c r="C139" s="1">
        <v>31780</v>
      </c>
      <c r="D139">
        <v>0</v>
      </c>
    </row>
    <row r="140" spans="1:4" x14ac:dyDescent="0.3">
      <c r="A140">
        <v>704</v>
      </c>
      <c r="B140" s="1">
        <v>41603</v>
      </c>
      <c r="C140" s="1">
        <v>47401</v>
      </c>
      <c r="D140">
        <v>15</v>
      </c>
    </row>
    <row r="141" spans="1:4" x14ac:dyDescent="0.3">
      <c r="A141">
        <v>705</v>
      </c>
      <c r="B141" s="1">
        <v>38692</v>
      </c>
      <c r="C141" s="1">
        <v>44323</v>
      </c>
      <c r="D141">
        <v>15</v>
      </c>
    </row>
    <row r="142" spans="1:4" x14ac:dyDescent="0.3">
      <c r="A142">
        <v>713</v>
      </c>
      <c r="B142" s="1">
        <v>28068</v>
      </c>
      <c r="C142" s="1">
        <v>33221</v>
      </c>
      <c r="D142">
        <v>14</v>
      </c>
    </row>
    <row r="143" spans="1:4" x14ac:dyDescent="0.3">
      <c r="A143">
        <v>722</v>
      </c>
      <c r="B143" s="1">
        <v>30033</v>
      </c>
      <c r="C143" s="1">
        <v>35533</v>
      </c>
      <c r="D143">
        <v>15</v>
      </c>
    </row>
    <row r="144" spans="1:4" x14ac:dyDescent="0.3">
      <c r="A144">
        <v>731</v>
      </c>
      <c r="B144" s="1">
        <v>29331</v>
      </c>
      <c r="C144" s="1">
        <v>31520</v>
      </c>
      <c r="D144">
        <v>5</v>
      </c>
    </row>
    <row r="145" spans="1:4" x14ac:dyDescent="0.3">
      <c r="A145">
        <v>735</v>
      </c>
      <c r="B145" s="1">
        <v>32245</v>
      </c>
      <c r="C145" s="1">
        <v>37459</v>
      </c>
      <c r="D145">
        <v>14</v>
      </c>
    </row>
    <row r="146" spans="1:4" x14ac:dyDescent="0.3">
      <c r="A146">
        <v>740</v>
      </c>
      <c r="B146" s="1">
        <v>26189</v>
      </c>
      <c r="C146" s="1">
        <v>26840</v>
      </c>
      <c r="D146">
        <v>1</v>
      </c>
    </row>
    <row r="147" spans="1:4" x14ac:dyDescent="0.3">
      <c r="A147">
        <v>751</v>
      </c>
      <c r="B147" s="1">
        <v>40353</v>
      </c>
      <c r="C147" s="1">
        <v>42443</v>
      </c>
      <c r="D147">
        <v>5</v>
      </c>
    </row>
    <row r="148" spans="1:4" x14ac:dyDescent="0.3">
      <c r="A148">
        <v>752</v>
      </c>
      <c r="B148" s="1">
        <v>41782</v>
      </c>
      <c r="C148" s="1">
        <v>42648</v>
      </c>
      <c r="D148">
        <v>2</v>
      </c>
    </row>
    <row r="149" spans="1:4" x14ac:dyDescent="0.3">
      <c r="A149">
        <v>754</v>
      </c>
      <c r="B149" s="1">
        <v>40312</v>
      </c>
      <c r="C149" s="1">
        <v>46709</v>
      </c>
      <c r="D149">
        <v>17</v>
      </c>
    </row>
    <row r="150" spans="1:4" x14ac:dyDescent="0.3">
      <c r="A150">
        <v>761</v>
      </c>
      <c r="B150" s="1">
        <v>27099</v>
      </c>
      <c r="C150" s="1">
        <v>29521</v>
      </c>
      <c r="D150">
        <v>6</v>
      </c>
    </row>
    <row r="151" spans="1:4" x14ac:dyDescent="0.3">
      <c r="A151">
        <v>762</v>
      </c>
      <c r="B151" s="1">
        <v>43729</v>
      </c>
      <c r="C151" s="1">
        <v>45888</v>
      </c>
      <c r="D151">
        <v>5</v>
      </c>
    </row>
    <row r="152" spans="1:4" x14ac:dyDescent="0.3">
      <c r="A152">
        <v>767</v>
      </c>
      <c r="B152" s="1">
        <v>26914</v>
      </c>
      <c r="C152" s="1">
        <v>28047</v>
      </c>
      <c r="D152">
        <v>3</v>
      </c>
    </row>
    <row r="153" spans="1:4" x14ac:dyDescent="0.3">
      <c r="A153">
        <v>776</v>
      </c>
      <c r="B153" s="1">
        <v>42858</v>
      </c>
      <c r="C153" s="1">
        <v>44214</v>
      </c>
      <c r="D153">
        <v>3</v>
      </c>
    </row>
    <row r="154" spans="1:4" x14ac:dyDescent="0.3">
      <c r="A154">
        <v>782</v>
      </c>
      <c r="B154" s="1">
        <v>37161</v>
      </c>
      <c r="C154" s="1">
        <v>41937</v>
      </c>
      <c r="D154">
        <v>13</v>
      </c>
    </row>
    <row r="155" spans="1:4" x14ac:dyDescent="0.3">
      <c r="A155">
        <v>784</v>
      </c>
      <c r="B155" s="1">
        <v>34491</v>
      </c>
      <c r="C155" s="1">
        <v>39592</v>
      </c>
      <c r="D155">
        <v>13</v>
      </c>
    </row>
    <row r="156" spans="1:4" x14ac:dyDescent="0.3">
      <c r="A156">
        <v>788</v>
      </c>
      <c r="B156" s="1">
        <v>40677</v>
      </c>
      <c r="C156" s="1">
        <v>41528</v>
      </c>
      <c r="D156">
        <v>2</v>
      </c>
    </row>
    <row r="157" spans="1:4" x14ac:dyDescent="0.3">
      <c r="A157">
        <v>792</v>
      </c>
      <c r="B157" s="1">
        <v>37044</v>
      </c>
      <c r="C157" s="1">
        <v>41647</v>
      </c>
      <c r="D157">
        <v>12</v>
      </c>
    </row>
    <row r="158" spans="1:4" x14ac:dyDescent="0.3">
      <c r="A158">
        <v>795</v>
      </c>
      <c r="B158" s="1">
        <v>30612</v>
      </c>
      <c r="C158" s="1">
        <v>37450</v>
      </c>
      <c r="D158">
        <v>18</v>
      </c>
    </row>
    <row r="159" spans="1:4" x14ac:dyDescent="0.3">
      <c r="A159">
        <v>800</v>
      </c>
      <c r="B159" s="1">
        <v>32842</v>
      </c>
      <c r="C159" s="1">
        <v>39978</v>
      </c>
      <c r="D159">
        <v>19</v>
      </c>
    </row>
    <row r="160" spans="1:4" x14ac:dyDescent="0.3">
      <c r="A160">
        <v>804</v>
      </c>
      <c r="B160" s="1">
        <v>35666</v>
      </c>
      <c r="C160" s="1">
        <v>40366</v>
      </c>
      <c r="D160">
        <v>12</v>
      </c>
    </row>
    <row r="161" spans="1:4" x14ac:dyDescent="0.3">
      <c r="A161">
        <v>805</v>
      </c>
      <c r="B161" s="1">
        <v>30618</v>
      </c>
      <c r="C161" s="1">
        <v>32019</v>
      </c>
      <c r="D161">
        <v>3</v>
      </c>
    </row>
    <row r="162" spans="1:4" x14ac:dyDescent="0.3">
      <c r="A162">
        <v>808</v>
      </c>
      <c r="B162" s="1">
        <v>41746</v>
      </c>
      <c r="C162" s="1">
        <v>48917</v>
      </c>
      <c r="D162">
        <v>19</v>
      </c>
    </row>
    <row r="163" spans="1:4" x14ac:dyDescent="0.3">
      <c r="A163">
        <v>817</v>
      </c>
      <c r="B163" s="1">
        <v>37522</v>
      </c>
      <c r="C163" s="1">
        <v>38801</v>
      </c>
      <c r="D163">
        <v>3</v>
      </c>
    </row>
    <row r="164" spans="1:4" x14ac:dyDescent="0.3">
      <c r="A164">
        <v>820</v>
      </c>
      <c r="B164" s="1">
        <v>41028</v>
      </c>
      <c r="C164" s="1">
        <v>45546</v>
      </c>
      <c r="D164">
        <v>12</v>
      </c>
    </row>
    <row r="165" spans="1:4" x14ac:dyDescent="0.3">
      <c r="A165">
        <v>826</v>
      </c>
      <c r="B165" s="1">
        <v>41487</v>
      </c>
      <c r="C165" s="1">
        <v>45451</v>
      </c>
      <c r="D165">
        <v>10</v>
      </c>
    </row>
    <row r="166" spans="1:4" x14ac:dyDescent="0.3">
      <c r="A166">
        <v>830</v>
      </c>
      <c r="B166" s="1">
        <v>40353</v>
      </c>
      <c r="C166" s="1">
        <v>46345</v>
      </c>
      <c r="D166">
        <v>16</v>
      </c>
    </row>
    <row r="167" spans="1:4" x14ac:dyDescent="0.3">
      <c r="A167">
        <v>833</v>
      </c>
      <c r="B167" s="1">
        <v>34590</v>
      </c>
      <c r="C167" s="1">
        <v>40297</v>
      </c>
      <c r="D167">
        <v>15</v>
      </c>
    </row>
    <row r="168" spans="1:4" x14ac:dyDescent="0.3">
      <c r="A168">
        <v>834</v>
      </c>
      <c r="B168" s="1">
        <v>35575</v>
      </c>
      <c r="C168" s="1">
        <v>42548</v>
      </c>
      <c r="D168">
        <v>19</v>
      </c>
    </row>
    <row r="169" spans="1:4" x14ac:dyDescent="0.3">
      <c r="A169">
        <v>844</v>
      </c>
      <c r="B169" s="1">
        <v>31375</v>
      </c>
      <c r="C169" s="1">
        <v>32024</v>
      </c>
      <c r="D169">
        <v>1</v>
      </c>
    </row>
    <row r="170" spans="1:4" x14ac:dyDescent="0.3">
      <c r="A170">
        <v>847</v>
      </c>
      <c r="B170" s="1">
        <v>33752</v>
      </c>
      <c r="C170" s="1">
        <v>36913</v>
      </c>
      <c r="D170">
        <v>8</v>
      </c>
    </row>
    <row r="171" spans="1:4" x14ac:dyDescent="0.3">
      <c r="A171">
        <v>863</v>
      </c>
      <c r="B171" s="1">
        <v>36850</v>
      </c>
      <c r="C171" s="1">
        <v>39795</v>
      </c>
      <c r="D171">
        <v>8</v>
      </c>
    </row>
    <row r="172" spans="1:4" x14ac:dyDescent="0.3">
      <c r="A172">
        <v>867</v>
      </c>
      <c r="B172" s="1">
        <v>39674</v>
      </c>
      <c r="C172" s="1">
        <v>45603</v>
      </c>
      <c r="D172">
        <v>16</v>
      </c>
    </row>
    <row r="173" spans="1:4" x14ac:dyDescent="0.3">
      <c r="A173">
        <v>872</v>
      </c>
      <c r="B173" s="1">
        <v>36589</v>
      </c>
      <c r="C173" s="1">
        <v>41980</v>
      </c>
      <c r="D173">
        <v>14</v>
      </c>
    </row>
    <row r="174" spans="1:4" x14ac:dyDescent="0.3">
      <c r="A174">
        <v>877</v>
      </c>
      <c r="B174" s="1">
        <v>38732</v>
      </c>
      <c r="C174" s="1">
        <v>43959</v>
      </c>
      <c r="D174">
        <v>14</v>
      </c>
    </row>
    <row r="175" spans="1:4" x14ac:dyDescent="0.3">
      <c r="A175">
        <v>882</v>
      </c>
      <c r="B175" s="1">
        <v>37044</v>
      </c>
      <c r="C175" s="1">
        <v>41846</v>
      </c>
      <c r="D175">
        <v>13</v>
      </c>
    </row>
    <row r="176" spans="1:4" x14ac:dyDescent="0.3">
      <c r="A176">
        <v>884</v>
      </c>
      <c r="B176" s="1">
        <v>34882</v>
      </c>
      <c r="C176" s="1">
        <v>41522</v>
      </c>
      <c r="D176">
        <v>18</v>
      </c>
    </row>
    <row r="177" spans="1:4" x14ac:dyDescent="0.3">
      <c r="A177">
        <v>888</v>
      </c>
      <c r="B177" s="1">
        <v>39669</v>
      </c>
      <c r="C177" s="1">
        <v>40341</v>
      </c>
      <c r="D177">
        <v>1</v>
      </c>
    </row>
    <row r="178" spans="1:4" x14ac:dyDescent="0.3">
      <c r="A178">
        <v>896</v>
      </c>
      <c r="B178" s="1">
        <v>42675</v>
      </c>
      <c r="C178" s="1">
        <v>44395</v>
      </c>
      <c r="D178">
        <v>4</v>
      </c>
    </row>
    <row r="179" spans="1:4" x14ac:dyDescent="0.3">
      <c r="A179">
        <v>897</v>
      </c>
      <c r="B179" s="1">
        <v>35922</v>
      </c>
      <c r="C179" s="1">
        <v>36252</v>
      </c>
      <c r="D179">
        <v>0</v>
      </c>
    </row>
    <row r="180" spans="1:4" x14ac:dyDescent="0.3">
      <c r="A180">
        <v>898</v>
      </c>
      <c r="B180" s="1">
        <v>29175</v>
      </c>
      <c r="C180" s="1">
        <v>30472</v>
      </c>
      <c r="D180">
        <v>3</v>
      </c>
    </row>
    <row r="181" spans="1:4" x14ac:dyDescent="0.3">
      <c r="A181">
        <v>899</v>
      </c>
      <c r="B181" s="1">
        <v>26367</v>
      </c>
      <c r="C181" s="1">
        <v>30146</v>
      </c>
      <c r="D181">
        <v>10</v>
      </c>
    </row>
    <row r="182" spans="1:4" x14ac:dyDescent="0.3">
      <c r="A182">
        <v>903</v>
      </c>
      <c r="B182" s="1">
        <v>41603</v>
      </c>
      <c r="C182" s="1">
        <v>42856</v>
      </c>
      <c r="D182">
        <v>3</v>
      </c>
    </row>
    <row r="183" spans="1:4" x14ac:dyDescent="0.3">
      <c r="A183">
        <v>906</v>
      </c>
      <c r="B183" s="1">
        <v>41028</v>
      </c>
      <c r="C183" s="1">
        <v>44948</v>
      </c>
      <c r="D183">
        <v>10</v>
      </c>
    </row>
    <row r="184" spans="1:4" x14ac:dyDescent="0.3">
      <c r="A184">
        <v>908</v>
      </c>
      <c r="B184" s="1">
        <v>38732</v>
      </c>
      <c r="C184" s="1">
        <v>45501</v>
      </c>
      <c r="D184">
        <v>18</v>
      </c>
    </row>
    <row r="185" spans="1:4" x14ac:dyDescent="0.3">
      <c r="A185">
        <v>912</v>
      </c>
      <c r="B185" s="1">
        <v>28370</v>
      </c>
      <c r="C185" s="1">
        <v>28932</v>
      </c>
      <c r="D185">
        <v>1</v>
      </c>
    </row>
    <row r="186" spans="1:4" x14ac:dyDescent="0.3">
      <c r="A186">
        <v>914</v>
      </c>
      <c r="B186" s="1">
        <v>31368</v>
      </c>
      <c r="C186" s="1">
        <v>36107</v>
      </c>
      <c r="D186">
        <v>12</v>
      </c>
    </row>
    <row r="187" spans="1:4" x14ac:dyDescent="0.3">
      <c r="A187">
        <v>916</v>
      </c>
      <c r="B187" s="1">
        <v>39964</v>
      </c>
      <c r="C187" s="1">
        <v>44504</v>
      </c>
      <c r="D187">
        <v>12</v>
      </c>
    </row>
    <row r="188" spans="1:4" x14ac:dyDescent="0.3">
      <c r="A188">
        <v>932</v>
      </c>
      <c r="B188" s="1">
        <v>31145</v>
      </c>
      <c r="C188" s="1">
        <v>33985</v>
      </c>
      <c r="D188">
        <v>7</v>
      </c>
    </row>
    <row r="189" spans="1:4" x14ac:dyDescent="0.3">
      <c r="A189">
        <v>944</v>
      </c>
      <c r="B189" s="1">
        <v>34590</v>
      </c>
      <c r="C189" s="1">
        <v>39192</v>
      </c>
      <c r="D189">
        <v>12</v>
      </c>
    </row>
    <row r="190" spans="1:4" x14ac:dyDescent="0.3">
      <c r="A190">
        <v>945</v>
      </c>
      <c r="B190" s="1">
        <v>27616</v>
      </c>
      <c r="C190" s="1">
        <v>33380</v>
      </c>
      <c r="D190">
        <v>15</v>
      </c>
    </row>
    <row r="191" spans="1:4" x14ac:dyDescent="0.3">
      <c r="A191">
        <v>948</v>
      </c>
      <c r="B191" s="1">
        <v>40565</v>
      </c>
      <c r="C191" s="1">
        <v>42654</v>
      </c>
      <c r="D191">
        <v>5</v>
      </c>
    </row>
    <row r="192" spans="1:4" x14ac:dyDescent="0.3">
      <c r="A192">
        <v>953</v>
      </c>
      <c r="B192" s="1">
        <v>36589</v>
      </c>
      <c r="C192" s="1">
        <v>42397</v>
      </c>
      <c r="D192">
        <v>15</v>
      </c>
    </row>
    <row r="193" spans="1:4" x14ac:dyDescent="0.3">
      <c r="A193">
        <v>955</v>
      </c>
      <c r="B193" s="1">
        <v>28397</v>
      </c>
      <c r="C193" s="1">
        <v>33803</v>
      </c>
      <c r="D193">
        <v>14</v>
      </c>
    </row>
    <row r="194" spans="1:4" x14ac:dyDescent="0.3">
      <c r="A194">
        <v>969</v>
      </c>
      <c r="B194" s="1">
        <v>29901</v>
      </c>
      <c r="C194" s="1">
        <v>36594</v>
      </c>
      <c r="D194">
        <v>18</v>
      </c>
    </row>
    <row r="195" spans="1:4" x14ac:dyDescent="0.3">
      <c r="A195">
        <v>972</v>
      </c>
      <c r="B195" s="1">
        <v>39964</v>
      </c>
      <c r="C195" s="1">
        <v>45194</v>
      </c>
      <c r="D195">
        <v>14</v>
      </c>
    </row>
    <row r="196" spans="1:4" x14ac:dyDescent="0.3">
      <c r="A196">
        <v>973</v>
      </c>
      <c r="B196" s="1">
        <v>39784</v>
      </c>
      <c r="C196" s="1">
        <v>46105</v>
      </c>
      <c r="D196">
        <v>17</v>
      </c>
    </row>
    <row r="197" spans="1:4" x14ac:dyDescent="0.3">
      <c r="A197">
        <v>976</v>
      </c>
      <c r="B197" s="1">
        <v>41343</v>
      </c>
      <c r="C197" s="1">
        <v>41645</v>
      </c>
      <c r="D197">
        <v>0</v>
      </c>
    </row>
    <row r="198" spans="1:4" x14ac:dyDescent="0.3">
      <c r="A198">
        <v>978</v>
      </c>
      <c r="B198" s="1">
        <v>29419</v>
      </c>
      <c r="C198" s="1">
        <v>30070</v>
      </c>
      <c r="D198">
        <v>1</v>
      </c>
    </row>
    <row r="199" spans="1:4" x14ac:dyDescent="0.3">
      <c r="A199">
        <v>980</v>
      </c>
      <c r="B199" s="1">
        <v>37525</v>
      </c>
      <c r="C199" s="1">
        <v>42541</v>
      </c>
      <c r="D199">
        <v>13</v>
      </c>
    </row>
    <row r="200" spans="1:4" x14ac:dyDescent="0.3">
      <c r="A200">
        <v>981</v>
      </c>
      <c r="B200" s="1">
        <v>28204</v>
      </c>
      <c r="C200" s="1">
        <v>34784</v>
      </c>
      <c r="D200">
        <v>18</v>
      </c>
    </row>
    <row r="201" spans="1:4" x14ac:dyDescent="0.3">
      <c r="A201">
        <v>988</v>
      </c>
      <c r="B201" s="1">
        <v>30950</v>
      </c>
      <c r="C201" s="1">
        <v>31610</v>
      </c>
      <c r="D201">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EE3B8-C629-4E5D-B574-37D7A7D7D187}">
  <dimension ref="A1:D201"/>
  <sheetViews>
    <sheetView workbookViewId="0">
      <selection activeCell="D2" sqref="D2"/>
    </sheetView>
  </sheetViews>
  <sheetFormatPr defaultRowHeight="14.4" x14ac:dyDescent="0.3"/>
  <cols>
    <col min="1" max="1" width="16.44140625" bestFit="1" customWidth="1"/>
    <col min="2" max="2" width="17.33203125" bestFit="1" customWidth="1"/>
    <col min="3" max="3" width="14.33203125" bestFit="1" customWidth="1"/>
    <col min="4" max="4" width="26.77734375" bestFit="1" customWidth="1"/>
  </cols>
  <sheetData>
    <row r="1" spans="1:4" x14ac:dyDescent="0.3">
      <c r="A1" t="s">
        <v>1182</v>
      </c>
      <c r="B1" t="s">
        <v>1183</v>
      </c>
      <c r="C1" t="s">
        <v>1184</v>
      </c>
      <c r="D1" t="s">
        <v>1570</v>
      </c>
    </row>
    <row r="2" spans="1:4" x14ac:dyDescent="0.3">
      <c r="A2">
        <v>582</v>
      </c>
      <c r="B2">
        <v>690</v>
      </c>
      <c r="C2">
        <v>690</v>
      </c>
      <c r="D2">
        <v>1</v>
      </c>
    </row>
    <row r="3" spans="1:4" x14ac:dyDescent="0.3">
      <c r="A3">
        <v>396</v>
      </c>
      <c r="B3">
        <v>933</v>
      </c>
      <c r="C3">
        <v>933</v>
      </c>
      <c r="D3">
        <v>1</v>
      </c>
    </row>
    <row r="4" spans="1:4" x14ac:dyDescent="0.3">
      <c r="A4">
        <v>545</v>
      </c>
      <c r="B4">
        <v>261</v>
      </c>
      <c r="C4">
        <v>261</v>
      </c>
      <c r="D4">
        <v>1</v>
      </c>
    </row>
    <row r="5" spans="1:4" x14ac:dyDescent="0.3">
      <c r="A5">
        <v>770</v>
      </c>
      <c r="B5">
        <v>445</v>
      </c>
      <c r="C5">
        <v>445</v>
      </c>
      <c r="D5">
        <v>1</v>
      </c>
    </row>
    <row r="6" spans="1:4" x14ac:dyDescent="0.3">
      <c r="A6">
        <v>991</v>
      </c>
      <c r="B6">
        <v>722</v>
      </c>
      <c r="C6">
        <v>722</v>
      </c>
      <c r="D6">
        <v>1</v>
      </c>
    </row>
    <row r="7" spans="1:4" x14ac:dyDescent="0.3">
      <c r="A7">
        <v>437</v>
      </c>
      <c r="B7">
        <v>129</v>
      </c>
      <c r="C7">
        <v>129</v>
      </c>
      <c r="D7">
        <v>1</v>
      </c>
    </row>
    <row r="8" spans="1:4" x14ac:dyDescent="0.3">
      <c r="A8">
        <v>805</v>
      </c>
      <c r="B8">
        <v>489</v>
      </c>
      <c r="C8">
        <v>489</v>
      </c>
      <c r="D8">
        <v>1</v>
      </c>
    </row>
    <row r="9" spans="1:4" x14ac:dyDescent="0.3">
      <c r="A9">
        <v>803</v>
      </c>
      <c r="B9">
        <v>165</v>
      </c>
      <c r="C9">
        <v>165</v>
      </c>
      <c r="D9">
        <v>1</v>
      </c>
    </row>
    <row r="10" spans="1:4" x14ac:dyDescent="0.3">
      <c r="A10">
        <v>295</v>
      </c>
      <c r="B10">
        <v>164</v>
      </c>
      <c r="C10">
        <v>164</v>
      </c>
      <c r="D10">
        <v>1</v>
      </c>
    </row>
    <row r="11" spans="1:4" x14ac:dyDescent="0.3">
      <c r="A11">
        <v>804</v>
      </c>
      <c r="B11">
        <v>364</v>
      </c>
      <c r="C11">
        <v>364</v>
      </c>
      <c r="D11">
        <v>1</v>
      </c>
    </row>
    <row r="12" spans="1:4" x14ac:dyDescent="0.3">
      <c r="A12">
        <v>54</v>
      </c>
      <c r="B12">
        <v>469</v>
      </c>
      <c r="C12">
        <v>469</v>
      </c>
      <c r="D12">
        <v>1</v>
      </c>
    </row>
    <row r="13" spans="1:4" x14ac:dyDescent="0.3">
      <c r="A13">
        <v>853</v>
      </c>
      <c r="B13">
        <v>158</v>
      </c>
      <c r="C13">
        <v>158</v>
      </c>
      <c r="D13">
        <v>1</v>
      </c>
    </row>
    <row r="14" spans="1:4" x14ac:dyDescent="0.3">
      <c r="A14">
        <v>902</v>
      </c>
      <c r="B14">
        <v>337</v>
      </c>
      <c r="C14">
        <v>337</v>
      </c>
      <c r="D14">
        <v>1</v>
      </c>
    </row>
    <row r="15" spans="1:4" x14ac:dyDescent="0.3">
      <c r="A15">
        <v>163</v>
      </c>
      <c r="B15">
        <v>634</v>
      </c>
      <c r="C15">
        <v>634</v>
      </c>
      <c r="D15">
        <v>1</v>
      </c>
    </row>
    <row r="16" spans="1:4" x14ac:dyDescent="0.3">
      <c r="A16">
        <v>993</v>
      </c>
      <c r="B16">
        <v>577</v>
      </c>
      <c r="C16">
        <v>577</v>
      </c>
      <c r="D16">
        <v>1</v>
      </c>
    </row>
    <row r="17" spans="1:4" x14ac:dyDescent="0.3">
      <c r="A17">
        <v>891</v>
      </c>
      <c r="B17">
        <v>907</v>
      </c>
      <c r="C17">
        <v>907</v>
      </c>
      <c r="D17">
        <v>1</v>
      </c>
    </row>
    <row r="18" spans="1:4" x14ac:dyDescent="0.3">
      <c r="A18">
        <v>950</v>
      </c>
      <c r="B18">
        <v>870</v>
      </c>
      <c r="C18">
        <v>870</v>
      </c>
      <c r="D18">
        <v>1</v>
      </c>
    </row>
    <row r="19" spans="1:4" x14ac:dyDescent="0.3">
      <c r="A19">
        <v>292</v>
      </c>
      <c r="B19">
        <v>982</v>
      </c>
      <c r="C19">
        <v>982</v>
      </c>
      <c r="D19">
        <v>1</v>
      </c>
    </row>
    <row r="20" spans="1:4" x14ac:dyDescent="0.3">
      <c r="A20">
        <v>90</v>
      </c>
      <c r="B20">
        <v>351</v>
      </c>
      <c r="C20">
        <v>351</v>
      </c>
      <c r="D20">
        <v>1</v>
      </c>
    </row>
    <row r="21" spans="1:4" x14ac:dyDescent="0.3">
      <c r="A21">
        <v>49</v>
      </c>
      <c r="B21">
        <v>328</v>
      </c>
      <c r="C21">
        <v>328</v>
      </c>
      <c r="D21">
        <v>1</v>
      </c>
    </row>
    <row r="22" spans="1:4" x14ac:dyDescent="0.3">
      <c r="A22">
        <v>100</v>
      </c>
      <c r="B22">
        <v>242</v>
      </c>
      <c r="C22">
        <v>242</v>
      </c>
      <c r="D22">
        <v>1</v>
      </c>
    </row>
    <row r="23" spans="1:4" x14ac:dyDescent="0.3">
      <c r="A23">
        <v>405</v>
      </c>
      <c r="B23">
        <v>421</v>
      </c>
      <c r="C23">
        <v>421</v>
      </c>
      <c r="D23">
        <v>1</v>
      </c>
    </row>
    <row r="24" spans="1:4" x14ac:dyDescent="0.3">
      <c r="A24">
        <v>584</v>
      </c>
      <c r="B24">
        <v>6</v>
      </c>
      <c r="C24">
        <v>6</v>
      </c>
      <c r="D24">
        <v>1</v>
      </c>
    </row>
    <row r="25" spans="1:4" x14ac:dyDescent="0.3">
      <c r="A25">
        <v>326</v>
      </c>
      <c r="B25">
        <v>384</v>
      </c>
      <c r="C25">
        <v>384</v>
      </c>
      <c r="D25">
        <v>1</v>
      </c>
    </row>
    <row r="26" spans="1:4" x14ac:dyDescent="0.3">
      <c r="A26">
        <v>95</v>
      </c>
      <c r="B26">
        <v>286</v>
      </c>
      <c r="C26">
        <v>286</v>
      </c>
      <c r="D26">
        <v>1</v>
      </c>
    </row>
    <row r="27" spans="1:4" x14ac:dyDescent="0.3">
      <c r="A27">
        <v>600</v>
      </c>
      <c r="B27">
        <v>892</v>
      </c>
      <c r="C27">
        <v>892</v>
      </c>
      <c r="D27">
        <v>1</v>
      </c>
    </row>
    <row r="28" spans="1:4" x14ac:dyDescent="0.3">
      <c r="A28">
        <v>26</v>
      </c>
      <c r="B28">
        <v>558</v>
      </c>
      <c r="C28">
        <v>558</v>
      </c>
      <c r="D28">
        <v>1</v>
      </c>
    </row>
    <row r="29" spans="1:4" x14ac:dyDescent="0.3">
      <c r="A29">
        <v>515</v>
      </c>
      <c r="B29">
        <v>481</v>
      </c>
      <c r="C29">
        <v>481</v>
      </c>
      <c r="D29">
        <v>1</v>
      </c>
    </row>
    <row r="30" spans="1:4" x14ac:dyDescent="0.3">
      <c r="A30">
        <v>876</v>
      </c>
      <c r="B30">
        <v>155</v>
      </c>
      <c r="C30">
        <v>155</v>
      </c>
      <c r="D30">
        <v>1</v>
      </c>
    </row>
    <row r="31" spans="1:4" x14ac:dyDescent="0.3">
      <c r="A31">
        <v>691</v>
      </c>
      <c r="B31">
        <v>771</v>
      </c>
      <c r="C31">
        <v>771</v>
      </c>
      <c r="D31">
        <v>1</v>
      </c>
    </row>
    <row r="32" spans="1:4" x14ac:dyDescent="0.3">
      <c r="A32">
        <v>605</v>
      </c>
      <c r="B32">
        <v>945</v>
      </c>
      <c r="C32">
        <v>945</v>
      </c>
      <c r="D32">
        <v>1</v>
      </c>
    </row>
    <row r="33" spans="1:4" x14ac:dyDescent="0.3">
      <c r="A33">
        <v>864</v>
      </c>
      <c r="B33">
        <v>719</v>
      </c>
      <c r="C33">
        <v>719</v>
      </c>
      <c r="D33">
        <v>1</v>
      </c>
    </row>
    <row r="34" spans="1:4" x14ac:dyDescent="0.3">
      <c r="A34">
        <v>886</v>
      </c>
      <c r="B34">
        <v>493</v>
      </c>
      <c r="C34">
        <v>493</v>
      </c>
      <c r="D34">
        <v>1</v>
      </c>
    </row>
    <row r="35" spans="1:4" x14ac:dyDescent="0.3">
      <c r="A35">
        <v>365</v>
      </c>
      <c r="B35">
        <v>998</v>
      </c>
      <c r="C35">
        <v>998</v>
      </c>
      <c r="D35">
        <v>1</v>
      </c>
    </row>
    <row r="36" spans="1:4" x14ac:dyDescent="0.3">
      <c r="A36">
        <v>946</v>
      </c>
      <c r="B36">
        <v>968</v>
      </c>
      <c r="C36">
        <v>968</v>
      </c>
      <c r="D36">
        <v>1</v>
      </c>
    </row>
    <row r="37" spans="1:4" x14ac:dyDescent="0.3">
      <c r="A37">
        <v>152</v>
      </c>
      <c r="B37">
        <v>738</v>
      </c>
      <c r="C37">
        <v>738</v>
      </c>
      <c r="D37">
        <v>1</v>
      </c>
    </row>
    <row r="38" spans="1:4" x14ac:dyDescent="0.3">
      <c r="A38">
        <v>789</v>
      </c>
      <c r="B38">
        <v>912</v>
      </c>
      <c r="C38">
        <v>912</v>
      </c>
      <c r="D38">
        <v>1</v>
      </c>
    </row>
    <row r="39" spans="1:4" x14ac:dyDescent="0.3">
      <c r="A39">
        <v>148</v>
      </c>
      <c r="B39">
        <v>782</v>
      </c>
      <c r="C39">
        <v>782</v>
      </c>
      <c r="D39">
        <v>1</v>
      </c>
    </row>
    <row r="40" spans="1:4" x14ac:dyDescent="0.3">
      <c r="A40">
        <v>7</v>
      </c>
      <c r="B40">
        <v>140</v>
      </c>
      <c r="C40">
        <v>140</v>
      </c>
      <c r="D40">
        <v>1</v>
      </c>
    </row>
    <row r="41" spans="1:4" x14ac:dyDescent="0.3">
      <c r="A41">
        <v>982</v>
      </c>
      <c r="B41">
        <v>702</v>
      </c>
      <c r="C41">
        <v>702</v>
      </c>
      <c r="D41">
        <v>1</v>
      </c>
    </row>
    <row r="42" spans="1:4" x14ac:dyDescent="0.3">
      <c r="A42">
        <v>249</v>
      </c>
      <c r="B42">
        <v>284</v>
      </c>
      <c r="C42">
        <v>284</v>
      </c>
      <c r="D42">
        <v>1</v>
      </c>
    </row>
    <row r="43" spans="1:4" x14ac:dyDescent="0.3">
      <c r="A43">
        <v>273</v>
      </c>
      <c r="B43">
        <v>199</v>
      </c>
      <c r="C43">
        <v>199</v>
      </c>
      <c r="D43">
        <v>1</v>
      </c>
    </row>
    <row r="44" spans="1:4" x14ac:dyDescent="0.3">
      <c r="A44">
        <v>172</v>
      </c>
      <c r="B44">
        <v>228</v>
      </c>
      <c r="C44">
        <v>228</v>
      </c>
      <c r="D44">
        <v>1</v>
      </c>
    </row>
    <row r="45" spans="1:4" x14ac:dyDescent="0.3">
      <c r="A45">
        <v>234</v>
      </c>
      <c r="B45">
        <v>908</v>
      </c>
      <c r="C45">
        <v>908</v>
      </c>
      <c r="D45">
        <v>1</v>
      </c>
    </row>
    <row r="46" spans="1:4" x14ac:dyDescent="0.3">
      <c r="A46">
        <v>844</v>
      </c>
      <c r="B46">
        <v>594</v>
      </c>
      <c r="C46">
        <v>594</v>
      </c>
      <c r="D46">
        <v>1</v>
      </c>
    </row>
    <row r="47" spans="1:4" x14ac:dyDescent="0.3">
      <c r="A47">
        <v>368</v>
      </c>
      <c r="B47">
        <v>542</v>
      </c>
      <c r="C47">
        <v>542</v>
      </c>
      <c r="D47">
        <v>1</v>
      </c>
    </row>
    <row r="48" spans="1:4" x14ac:dyDescent="0.3">
      <c r="A48">
        <v>372</v>
      </c>
      <c r="B48">
        <v>586</v>
      </c>
      <c r="C48">
        <v>586</v>
      </c>
      <c r="D48">
        <v>1</v>
      </c>
    </row>
    <row r="49" spans="1:4" x14ac:dyDescent="0.3">
      <c r="A49">
        <v>82</v>
      </c>
      <c r="B49">
        <v>636</v>
      </c>
      <c r="C49">
        <v>636</v>
      </c>
      <c r="D49">
        <v>1</v>
      </c>
    </row>
    <row r="50" spans="1:4" x14ac:dyDescent="0.3">
      <c r="A50">
        <v>528</v>
      </c>
      <c r="B50">
        <v>581</v>
      </c>
      <c r="C50">
        <v>581</v>
      </c>
      <c r="D50">
        <v>1</v>
      </c>
    </row>
    <row r="51" spans="1:4" x14ac:dyDescent="0.3">
      <c r="A51">
        <v>143</v>
      </c>
      <c r="B51">
        <v>336</v>
      </c>
      <c r="C51">
        <v>336</v>
      </c>
      <c r="D51">
        <v>1</v>
      </c>
    </row>
    <row r="52" spans="1:4" x14ac:dyDescent="0.3">
      <c r="A52">
        <v>429</v>
      </c>
      <c r="B52">
        <v>504</v>
      </c>
      <c r="C52">
        <v>504</v>
      </c>
      <c r="D52">
        <v>1</v>
      </c>
    </row>
    <row r="53" spans="1:4" x14ac:dyDescent="0.3">
      <c r="A53">
        <v>47</v>
      </c>
      <c r="B53">
        <v>346</v>
      </c>
      <c r="C53">
        <v>346</v>
      </c>
      <c r="D53">
        <v>1</v>
      </c>
    </row>
    <row r="54" spans="1:4" x14ac:dyDescent="0.3">
      <c r="A54">
        <v>790</v>
      </c>
      <c r="B54">
        <v>135</v>
      </c>
      <c r="C54">
        <v>135</v>
      </c>
      <c r="D54">
        <v>1</v>
      </c>
    </row>
    <row r="55" spans="1:4" x14ac:dyDescent="0.3">
      <c r="A55">
        <v>427</v>
      </c>
      <c r="B55">
        <v>822</v>
      </c>
      <c r="C55">
        <v>822</v>
      </c>
      <c r="D55">
        <v>1</v>
      </c>
    </row>
    <row r="56" spans="1:4" x14ac:dyDescent="0.3">
      <c r="A56">
        <v>906</v>
      </c>
      <c r="B56">
        <v>95</v>
      </c>
      <c r="C56">
        <v>95</v>
      </c>
      <c r="D56">
        <v>1</v>
      </c>
    </row>
    <row r="57" spans="1:4" x14ac:dyDescent="0.3">
      <c r="A57">
        <v>750</v>
      </c>
      <c r="B57">
        <v>597</v>
      </c>
      <c r="C57">
        <v>597</v>
      </c>
      <c r="D57">
        <v>1</v>
      </c>
    </row>
    <row r="58" spans="1:4" x14ac:dyDescent="0.3">
      <c r="A58">
        <v>913</v>
      </c>
      <c r="B58">
        <v>340</v>
      </c>
      <c r="C58">
        <v>340</v>
      </c>
      <c r="D58">
        <v>1</v>
      </c>
    </row>
    <row r="59" spans="1:4" x14ac:dyDescent="0.3">
      <c r="A59">
        <v>31</v>
      </c>
      <c r="B59">
        <v>905</v>
      </c>
      <c r="C59">
        <v>905</v>
      </c>
      <c r="D59">
        <v>1</v>
      </c>
    </row>
    <row r="60" spans="1:4" x14ac:dyDescent="0.3">
      <c r="A60">
        <v>733</v>
      </c>
      <c r="B60">
        <v>250</v>
      </c>
      <c r="C60">
        <v>250</v>
      </c>
      <c r="D60">
        <v>1</v>
      </c>
    </row>
    <row r="61" spans="1:4" x14ac:dyDescent="0.3">
      <c r="A61">
        <v>624</v>
      </c>
      <c r="B61">
        <v>400</v>
      </c>
      <c r="C61">
        <v>400</v>
      </c>
      <c r="D61">
        <v>1</v>
      </c>
    </row>
    <row r="62" spans="1:4" x14ac:dyDescent="0.3">
      <c r="A62">
        <v>199</v>
      </c>
      <c r="B62">
        <v>877</v>
      </c>
      <c r="C62">
        <v>877</v>
      </c>
      <c r="D62">
        <v>1</v>
      </c>
    </row>
    <row r="63" spans="1:4" x14ac:dyDescent="0.3">
      <c r="A63">
        <v>112</v>
      </c>
      <c r="B63">
        <v>97</v>
      </c>
      <c r="C63">
        <v>97</v>
      </c>
      <c r="D63">
        <v>1</v>
      </c>
    </row>
    <row r="64" spans="1:4" x14ac:dyDescent="0.3">
      <c r="A64">
        <v>256</v>
      </c>
      <c r="B64">
        <v>12</v>
      </c>
      <c r="C64">
        <v>12</v>
      </c>
      <c r="D64">
        <v>1</v>
      </c>
    </row>
    <row r="65" spans="1:4" x14ac:dyDescent="0.3">
      <c r="A65">
        <v>848</v>
      </c>
      <c r="B65">
        <v>353</v>
      </c>
      <c r="C65">
        <v>353</v>
      </c>
      <c r="D65">
        <v>1</v>
      </c>
    </row>
    <row r="66" spans="1:4" x14ac:dyDescent="0.3">
      <c r="A66">
        <v>102</v>
      </c>
      <c r="B66">
        <v>856</v>
      </c>
      <c r="C66">
        <v>856</v>
      </c>
      <c r="D66">
        <v>1</v>
      </c>
    </row>
    <row r="67" spans="1:4" x14ac:dyDescent="0.3">
      <c r="A67">
        <v>361</v>
      </c>
      <c r="B67">
        <v>1</v>
      </c>
      <c r="C67">
        <v>1</v>
      </c>
      <c r="D67">
        <v>1</v>
      </c>
    </row>
    <row r="68" spans="1:4" x14ac:dyDescent="0.3">
      <c r="A68">
        <v>962</v>
      </c>
      <c r="B68">
        <v>390</v>
      </c>
      <c r="C68">
        <v>390</v>
      </c>
      <c r="D68">
        <v>1</v>
      </c>
    </row>
    <row r="69" spans="1:4" x14ac:dyDescent="0.3">
      <c r="A69">
        <v>443</v>
      </c>
      <c r="B69">
        <v>446</v>
      </c>
      <c r="C69">
        <v>446</v>
      </c>
      <c r="D69">
        <v>1</v>
      </c>
    </row>
    <row r="70" spans="1:4" x14ac:dyDescent="0.3">
      <c r="A70">
        <v>977</v>
      </c>
      <c r="B70">
        <v>32</v>
      </c>
      <c r="C70">
        <v>32</v>
      </c>
      <c r="D70">
        <v>1</v>
      </c>
    </row>
    <row r="71" spans="1:4" x14ac:dyDescent="0.3">
      <c r="A71">
        <v>936</v>
      </c>
      <c r="B71">
        <v>420</v>
      </c>
      <c r="C71">
        <v>420</v>
      </c>
      <c r="D71">
        <v>1</v>
      </c>
    </row>
    <row r="72" spans="1:4" x14ac:dyDescent="0.3">
      <c r="A72">
        <v>395</v>
      </c>
      <c r="B72">
        <v>708</v>
      </c>
      <c r="C72">
        <v>708</v>
      </c>
      <c r="D72">
        <v>1</v>
      </c>
    </row>
    <row r="73" spans="1:4" x14ac:dyDescent="0.3">
      <c r="A73">
        <v>344</v>
      </c>
      <c r="B73">
        <v>227</v>
      </c>
      <c r="C73">
        <v>227</v>
      </c>
      <c r="D73">
        <v>1</v>
      </c>
    </row>
    <row r="74" spans="1:4" x14ac:dyDescent="0.3">
      <c r="A74">
        <v>48</v>
      </c>
      <c r="B74">
        <v>595</v>
      </c>
      <c r="C74">
        <v>595</v>
      </c>
      <c r="D74">
        <v>1</v>
      </c>
    </row>
    <row r="75" spans="1:4" x14ac:dyDescent="0.3">
      <c r="A75">
        <v>362</v>
      </c>
      <c r="B75">
        <v>211</v>
      </c>
      <c r="C75">
        <v>211</v>
      </c>
      <c r="D75">
        <v>1</v>
      </c>
    </row>
    <row r="76" spans="1:4" x14ac:dyDescent="0.3">
      <c r="A76">
        <v>88</v>
      </c>
      <c r="B76">
        <v>650</v>
      </c>
      <c r="C76">
        <v>650</v>
      </c>
      <c r="D76">
        <v>1</v>
      </c>
    </row>
    <row r="77" spans="1:4" x14ac:dyDescent="0.3">
      <c r="A77">
        <v>289</v>
      </c>
      <c r="B77">
        <v>45</v>
      </c>
      <c r="C77">
        <v>45</v>
      </c>
      <c r="D77">
        <v>1</v>
      </c>
    </row>
    <row r="78" spans="1:4" x14ac:dyDescent="0.3">
      <c r="A78">
        <v>704</v>
      </c>
      <c r="B78">
        <v>201</v>
      </c>
      <c r="C78">
        <v>201</v>
      </c>
      <c r="D78">
        <v>1</v>
      </c>
    </row>
    <row r="79" spans="1:4" x14ac:dyDescent="0.3">
      <c r="A79">
        <v>903</v>
      </c>
      <c r="B79">
        <v>564</v>
      </c>
      <c r="C79">
        <v>564</v>
      </c>
      <c r="D79">
        <v>1</v>
      </c>
    </row>
    <row r="80" spans="1:4" x14ac:dyDescent="0.3">
      <c r="A80">
        <v>315</v>
      </c>
      <c r="B80">
        <v>138</v>
      </c>
      <c r="C80">
        <v>138</v>
      </c>
      <c r="D80">
        <v>1</v>
      </c>
    </row>
    <row r="81" spans="1:4" x14ac:dyDescent="0.3">
      <c r="A81">
        <v>501</v>
      </c>
      <c r="B81">
        <v>57</v>
      </c>
      <c r="C81">
        <v>57</v>
      </c>
      <c r="D81">
        <v>1</v>
      </c>
    </row>
    <row r="82" spans="1:4" x14ac:dyDescent="0.3">
      <c r="A82">
        <v>812</v>
      </c>
      <c r="B82">
        <v>128</v>
      </c>
      <c r="C82">
        <v>128</v>
      </c>
      <c r="D82">
        <v>1</v>
      </c>
    </row>
    <row r="83" spans="1:4" x14ac:dyDescent="0.3">
      <c r="A83">
        <v>953</v>
      </c>
      <c r="B83">
        <v>33</v>
      </c>
      <c r="C83">
        <v>33</v>
      </c>
      <c r="D83">
        <v>1</v>
      </c>
    </row>
    <row r="84" spans="1:4" x14ac:dyDescent="0.3">
      <c r="A84">
        <v>830</v>
      </c>
      <c r="B84">
        <v>936</v>
      </c>
      <c r="C84">
        <v>936</v>
      </c>
      <c r="D84">
        <v>1</v>
      </c>
    </row>
    <row r="85" spans="1:4" x14ac:dyDescent="0.3">
      <c r="A85">
        <v>656</v>
      </c>
      <c r="B85">
        <v>762</v>
      </c>
      <c r="C85">
        <v>762</v>
      </c>
      <c r="D85">
        <v>1</v>
      </c>
    </row>
    <row r="86" spans="1:4" x14ac:dyDescent="0.3">
      <c r="A86">
        <v>935</v>
      </c>
      <c r="B86">
        <v>838</v>
      </c>
      <c r="C86">
        <v>838</v>
      </c>
      <c r="D86">
        <v>1</v>
      </c>
    </row>
    <row r="87" spans="1:4" x14ac:dyDescent="0.3">
      <c r="A87">
        <v>762</v>
      </c>
      <c r="B87">
        <v>215</v>
      </c>
      <c r="C87">
        <v>215</v>
      </c>
      <c r="D87">
        <v>1</v>
      </c>
    </row>
    <row r="88" spans="1:4" x14ac:dyDescent="0.3">
      <c r="A88">
        <v>698</v>
      </c>
      <c r="B88">
        <v>818</v>
      </c>
      <c r="C88">
        <v>818</v>
      </c>
      <c r="D88">
        <v>1</v>
      </c>
    </row>
    <row r="89" spans="1:4" x14ac:dyDescent="0.3">
      <c r="A89">
        <v>294</v>
      </c>
      <c r="B89">
        <v>780</v>
      </c>
      <c r="C89">
        <v>780</v>
      </c>
      <c r="D89">
        <v>1</v>
      </c>
    </row>
    <row r="90" spans="1:4" x14ac:dyDescent="0.3">
      <c r="A90">
        <v>535</v>
      </c>
      <c r="B90">
        <v>40</v>
      </c>
      <c r="C90">
        <v>40</v>
      </c>
      <c r="D90">
        <v>1</v>
      </c>
    </row>
    <row r="91" spans="1:4" x14ac:dyDescent="0.3">
      <c r="A91">
        <v>357</v>
      </c>
      <c r="B91">
        <v>366</v>
      </c>
      <c r="C91">
        <v>366</v>
      </c>
      <c r="D91">
        <v>1</v>
      </c>
    </row>
    <row r="92" spans="1:4" x14ac:dyDescent="0.3">
      <c r="A92">
        <v>468</v>
      </c>
      <c r="B92">
        <v>678</v>
      </c>
      <c r="C92">
        <v>678</v>
      </c>
      <c r="D92">
        <v>1</v>
      </c>
    </row>
    <row r="93" spans="1:4" x14ac:dyDescent="0.3">
      <c r="A93">
        <v>798</v>
      </c>
      <c r="B93">
        <v>703</v>
      </c>
      <c r="C93">
        <v>703</v>
      </c>
      <c r="D93">
        <v>1</v>
      </c>
    </row>
    <row r="94" spans="1:4" x14ac:dyDescent="0.3">
      <c r="A94">
        <v>497</v>
      </c>
      <c r="B94">
        <v>180</v>
      </c>
      <c r="C94">
        <v>180</v>
      </c>
      <c r="D94">
        <v>1</v>
      </c>
    </row>
    <row r="95" spans="1:4" x14ac:dyDescent="0.3">
      <c r="A95">
        <v>841</v>
      </c>
      <c r="B95">
        <v>214</v>
      </c>
      <c r="C95">
        <v>214</v>
      </c>
      <c r="D95">
        <v>1</v>
      </c>
    </row>
    <row r="96" spans="1:4" x14ac:dyDescent="0.3">
      <c r="A96">
        <v>521</v>
      </c>
      <c r="B96">
        <v>408</v>
      </c>
      <c r="C96">
        <v>408</v>
      </c>
      <c r="D96">
        <v>1</v>
      </c>
    </row>
    <row r="97" spans="1:4" x14ac:dyDescent="0.3">
      <c r="A97">
        <v>2</v>
      </c>
      <c r="B97">
        <v>902</v>
      </c>
      <c r="C97">
        <v>902</v>
      </c>
      <c r="D97">
        <v>1</v>
      </c>
    </row>
    <row r="98" spans="1:4" x14ac:dyDescent="0.3">
      <c r="A98">
        <v>637</v>
      </c>
      <c r="B98">
        <v>763</v>
      </c>
      <c r="C98">
        <v>763</v>
      </c>
      <c r="D98">
        <v>1</v>
      </c>
    </row>
    <row r="99" spans="1:4" x14ac:dyDescent="0.3">
      <c r="A99">
        <v>407</v>
      </c>
      <c r="B99">
        <v>168</v>
      </c>
      <c r="C99">
        <v>168</v>
      </c>
      <c r="D99">
        <v>1</v>
      </c>
    </row>
    <row r="100" spans="1:4" x14ac:dyDescent="0.3">
      <c r="A100">
        <v>87</v>
      </c>
      <c r="B100">
        <v>723</v>
      </c>
      <c r="C100">
        <v>723</v>
      </c>
      <c r="D100">
        <v>1</v>
      </c>
    </row>
    <row r="101" spans="1:4" x14ac:dyDescent="0.3">
      <c r="A101">
        <v>894</v>
      </c>
      <c r="B101">
        <v>438</v>
      </c>
      <c r="C101">
        <v>438</v>
      </c>
      <c r="D101">
        <v>1</v>
      </c>
    </row>
    <row r="102" spans="1:4" x14ac:dyDescent="0.3">
      <c r="A102">
        <v>708</v>
      </c>
      <c r="B102">
        <v>162</v>
      </c>
      <c r="C102">
        <v>162</v>
      </c>
      <c r="D102">
        <v>1</v>
      </c>
    </row>
    <row r="103" spans="1:4" x14ac:dyDescent="0.3">
      <c r="A103">
        <v>311</v>
      </c>
      <c r="B103">
        <v>246</v>
      </c>
      <c r="C103">
        <v>246</v>
      </c>
      <c r="D103">
        <v>1</v>
      </c>
    </row>
    <row r="104" spans="1:4" x14ac:dyDescent="0.3">
      <c r="A104">
        <v>888</v>
      </c>
      <c r="B104">
        <v>105</v>
      </c>
      <c r="C104">
        <v>105</v>
      </c>
      <c r="D104">
        <v>1</v>
      </c>
    </row>
    <row r="105" spans="1:4" x14ac:dyDescent="0.3">
      <c r="A105">
        <v>678</v>
      </c>
      <c r="B105">
        <v>308</v>
      </c>
      <c r="C105">
        <v>308</v>
      </c>
      <c r="D105">
        <v>1</v>
      </c>
    </row>
    <row r="106" spans="1:4" x14ac:dyDescent="0.3">
      <c r="A106">
        <v>734</v>
      </c>
      <c r="B106">
        <v>172</v>
      </c>
      <c r="C106">
        <v>172</v>
      </c>
      <c r="D106">
        <v>1</v>
      </c>
    </row>
    <row r="107" spans="1:4" x14ac:dyDescent="0.3">
      <c r="A107">
        <v>640</v>
      </c>
      <c r="B107">
        <v>775</v>
      </c>
      <c r="C107">
        <v>775</v>
      </c>
      <c r="D107">
        <v>1</v>
      </c>
    </row>
    <row r="108" spans="1:4" x14ac:dyDescent="0.3">
      <c r="A108">
        <v>189</v>
      </c>
      <c r="B108">
        <v>333</v>
      </c>
      <c r="C108">
        <v>333</v>
      </c>
      <c r="D108">
        <v>1</v>
      </c>
    </row>
    <row r="109" spans="1:4" x14ac:dyDescent="0.3">
      <c r="A109">
        <v>685</v>
      </c>
      <c r="B109">
        <v>548</v>
      </c>
      <c r="C109">
        <v>548</v>
      </c>
      <c r="D109">
        <v>1</v>
      </c>
    </row>
    <row r="110" spans="1:4" x14ac:dyDescent="0.3">
      <c r="A110">
        <v>617</v>
      </c>
      <c r="B110">
        <v>665</v>
      </c>
      <c r="C110">
        <v>665</v>
      </c>
      <c r="D110">
        <v>1</v>
      </c>
    </row>
    <row r="111" spans="1:4" x14ac:dyDescent="0.3">
      <c r="A111">
        <v>508</v>
      </c>
      <c r="B111">
        <v>305</v>
      </c>
      <c r="C111">
        <v>305</v>
      </c>
      <c r="D111">
        <v>1</v>
      </c>
    </row>
    <row r="112" spans="1:4" x14ac:dyDescent="0.3">
      <c r="A112">
        <v>406</v>
      </c>
      <c r="B112">
        <v>938</v>
      </c>
      <c r="C112">
        <v>938</v>
      </c>
      <c r="D112">
        <v>1</v>
      </c>
    </row>
    <row r="113" spans="1:4" x14ac:dyDescent="0.3">
      <c r="A113">
        <v>132</v>
      </c>
      <c r="B113">
        <v>714</v>
      </c>
      <c r="C113">
        <v>714</v>
      </c>
      <c r="D113">
        <v>1</v>
      </c>
    </row>
    <row r="114" spans="1:4" x14ac:dyDescent="0.3">
      <c r="A114">
        <v>785</v>
      </c>
      <c r="B114">
        <v>251</v>
      </c>
      <c r="C114">
        <v>251</v>
      </c>
      <c r="D114">
        <v>1</v>
      </c>
    </row>
    <row r="115" spans="1:4" x14ac:dyDescent="0.3">
      <c r="A115">
        <v>113</v>
      </c>
      <c r="B115">
        <v>330</v>
      </c>
      <c r="C115">
        <v>330</v>
      </c>
      <c r="D115">
        <v>1</v>
      </c>
    </row>
    <row r="116" spans="1:4" x14ac:dyDescent="0.3">
      <c r="A116">
        <v>951</v>
      </c>
      <c r="B116">
        <v>69</v>
      </c>
      <c r="C116">
        <v>69</v>
      </c>
      <c r="D116">
        <v>1</v>
      </c>
    </row>
    <row r="117" spans="1:4" x14ac:dyDescent="0.3">
      <c r="A117">
        <v>169</v>
      </c>
      <c r="B117">
        <v>969</v>
      </c>
      <c r="C117">
        <v>969</v>
      </c>
      <c r="D117">
        <v>1</v>
      </c>
    </row>
    <row r="118" spans="1:4" x14ac:dyDescent="0.3">
      <c r="A118">
        <v>984</v>
      </c>
      <c r="B118">
        <v>974</v>
      </c>
      <c r="C118">
        <v>974</v>
      </c>
      <c r="D118">
        <v>1</v>
      </c>
    </row>
    <row r="119" spans="1:4" x14ac:dyDescent="0.3">
      <c r="A119">
        <v>881</v>
      </c>
      <c r="B119">
        <v>526</v>
      </c>
      <c r="C119">
        <v>526</v>
      </c>
      <c r="D119">
        <v>1</v>
      </c>
    </row>
    <row r="120" spans="1:4" x14ac:dyDescent="0.3">
      <c r="A120">
        <v>883</v>
      </c>
      <c r="B120">
        <v>510</v>
      </c>
      <c r="C120">
        <v>510</v>
      </c>
      <c r="D120">
        <v>1</v>
      </c>
    </row>
    <row r="121" spans="1:4" x14ac:dyDescent="0.3">
      <c r="A121">
        <v>735</v>
      </c>
      <c r="B121">
        <v>444</v>
      </c>
      <c r="C121">
        <v>444</v>
      </c>
      <c r="D121">
        <v>1</v>
      </c>
    </row>
    <row r="122" spans="1:4" x14ac:dyDescent="0.3">
      <c r="A122">
        <v>120</v>
      </c>
      <c r="B122">
        <v>503</v>
      </c>
      <c r="C122">
        <v>503</v>
      </c>
      <c r="D122">
        <v>1</v>
      </c>
    </row>
    <row r="123" spans="1:4" x14ac:dyDescent="0.3">
      <c r="A123">
        <v>92</v>
      </c>
      <c r="B123">
        <v>109</v>
      </c>
      <c r="C123">
        <v>109</v>
      </c>
      <c r="D123">
        <v>1</v>
      </c>
    </row>
    <row r="124" spans="1:4" x14ac:dyDescent="0.3">
      <c r="A124">
        <v>618</v>
      </c>
      <c r="B124">
        <v>823</v>
      </c>
      <c r="C124">
        <v>823</v>
      </c>
      <c r="D124">
        <v>1</v>
      </c>
    </row>
    <row r="125" spans="1:4" x14ac:dyDescent="0.3">
      <c r="A125">
        <v>768</v>
      </c>
      <c r="B125">
        <v>147</v>
      </c>
      <c r="C125">
        <v>147</v>
      </c>
      <c r="D125">
        <v>1</v>
      </c>
    </row>
    <row r="126" spans="1:4" x14ac:dyDescent="0.3">
      <c r="A126">
        <v>619</v>
      </c>
      <c r="B126">
        <v>625</v>
      </c>
      <c r="C126">
        <v>625</v>
      </c>
      <c r="D126">
        <v>1</v>
      </c>
    </row>
    <row r="127" spans="1:4" x14ac:dyDescent="0.3">
      <c r="A127">
        <v>393</v>
      </c>
      <c r="B127">
        <v>695</v>
      </c>
      <c r="C127">
        <v>695</v>
      </c>
      <c r="D127">
        <v>1</v>
      </c>
    </row>
    <row r="128" spans="1:4" x14ac:dyDescent="0.3">
      <c r="A128">
        <v>127</v>
      </c>
      <c r="B128">
        <v>983</v>
      </c>
      <c r="C128">
        <v>983</v>
      </c>
      <c r="D128">
        <v>1</v>
      </c>
    </row>
    <row r="129" spans="1:4" x14ac:dyDescent="0.3">
      <c r="A129">
        <v>329</v>
      </c>
      <c r="B129">
        <v>82</v>
      </c>
      <c r="C129">
        <v>82</v>
      </c>
      <c r="D129">
        <v>1</v>
      </c>
    </row>
    <row r="130" spans="1:4" x14ac:dyDescent="0.3">
      <c r="A130">
        <v>839</v>
      </c>
      <c r="B130">
        <v>397</v>
      </c>
      <c r="C130">
        <v>397</v>
      </c>
      <c r="D130">
        <v>1</v>
      </c>
    </row>
    <row r="131" spans="1:4" x14ac:dyDescent="0.3">
      <c r="A131">
        <v>787</v>
      </c>
      <c r="B131">
        <v>599</v>
      </c>
      <c r="C131">
        <v>599</v>
      </c>
      <c r="D131">
        <v>1</v>
      </c>
    </row>
    <row r="132" spans="1:4" x14ac:dyDescent="0.3">
      <c r="A132">
        <v>658</v>
      </c>
      <c r="B132">
        <v>306</v>
      </c>
      <c r="C132">
        <v>306</v>
      </c>
      <c r="D132">
        <v>1</v>
      </c>
    </row>
    <row r="133" spans="1:4" x14ac:dyDescent="0.3">
      <c r="A133">
        <v>302</v>
      </c>
      <c r="B133">
        <v>536</v>
      </c>
      <c r="C133">
        <v>536</v>
      </c>
      <c r="D133">
        <v>1</v>
      </c>
    </row>
    <row r="134" spans="1:4" x14ac:dyDescent="0.3">
      <c r="A134">
        <v>959</v>
      </c>
      <c r="B134">
        <v>20</v>
      </c>
      <c r="C134">
        <v>20</v>
      </c>
      <c r="D134">
        <v>1</v>
      </c>
    </row>
    <row r="135" spans="1:4" x14ac:dyDescent="0.3">
      <c r="A135">
        <v>467</v>
      </c>
      <c r="B135">
        <v>515</v>
      </c>
      <c r="C135">
        <v>515</v>
      </c>
      <c r="D135">
        <v>1</v>
      </c>
    </row>
    <row r="136" spans="1:4" x14ac:dyDescent="0.3">
      <c r="A136">
        <v>642</v>
      </c>
      <c r="B136">
        <v>332</v>
      </c>
      <c r="C136">
        <v>332</v>
      </c>
      <c r="D136">
        <v>1</v>
      </c>
    </row>
    <row r="137" spans="1:4" x14ac:dyDescent="0.3">
      <c r="A137">
        <v>472</v>
      </c>
      <c r="B137">
        <v>127</v>
      </c>
      <c r="C137">
        <v>127</v>
      </c>
      <c r="D137">
        <v>1</v>
      </c>
    </row>
    <row r="138" spans="1:4" x14ac:dyDescent="0.3">
      <c r="A138">
        <v>700</v>
      </c>
      <c r="B138">
        <v>958</v>
      </c>
      <c r="C138">
        <v>958</v>
      </c>
      <c r="D138">
        <v>1</v>
      </c>
    </row>
    <row r="139" spans="1:4" x14ac:dyDescent="0.3">
      <c r="A139">
        <v>305</v>
      </c>
      <c r="B139">
        <v>42</v>
      </c>
      <c r="C139">
        <v>42</v>
      </c>
      <c r="D139">
        <v>1</v>
      </c>
    </row>
    <row r="140" spans="1:4" x14ac:dyDescent="0.3">
      <c r="A140">
        <v>676</v>
      </c>
      <c r="B140">
        <v>977</v>
      </c>
      <c r="C140">
        <v>977</v>
      </c>
      <c r="D140">
        <v>1</v>
      </c>
    </row>
    <row r="141" spans="1:4" x14ac:dyDescent="0.3">
      <c r="A141">
        <v>602</v>
      </c>
      <c r="B141">
        <v>460</v>
      </c>
      <c r="C141">
        <v>460</v>
      </c>
      <c r="D141">
        <v>1</v>
      </c>
    </row>
    <row r="142" spans="1:4" x14ac:dyDescent="0.3">
      <c r="A142">
        <v>175</v>
      </c>
      <c r="B142">
        <v>659</v>
      </c>
      <c r="C142">
        <v>659</v>
      </c>
      <c r="D142">
        <v>1</v>
      </c>
    </row>
    <row r="143" spans="1:4" x14ac:dyDescent="0.3">
      <c r="A143">
        <v>679</v>
      </c>
      <c r="B143">
        <v>197</v>
      </c>
      <c r="C143">
        <v>197</v>
      </c>
      <c r="D143">
        <v>1</v>
      </c>
    </row>
    <row r="144" spans="1:4" x14ac:dyDescent="0.3">
      <c r="A144">
        <v>412</v>
      </c>
      <c r="B144">
        <v>540</v>
      </c>
      <c r="C144">
        <v>540</v>
      </c>
      <c r="D144">
        <v>1</v>
      </c>
    </row>
    <row r="145" spans="1:4" x14ac:dyDescent="0.3">
      <c r="A145">
        <v>486</v>
      </c>
      <c r="B145">
        <v>178</v>
      </c>
      <c r="C145">
        <v>178</v>
      </c>
      <c r="D145">
        <v>1</v>
      </c>
    </row>
    <row r="146" spans="1:4" x14ac:dyDescent="0.3">
      <c r="A146">
        <v>899</v>
      </c>
      <c r="B146">
        <v>202</v>
      </c>
      <c r="C146">
        <v>202</v>
      </c>
      <c r="D146">
        <v>1</v>
      </c>
    </row>
    <row r="147" spans="1:4" x14ac:dyDescent="0.3">
      <c r="A147">
        <v>123</v>
      </c>
      <c r="B147">
        <v>632</v>
      </c>
      <c r="C147">
        <v>632</v>
      </c>
      <c r="D147">
        <v>1</v>
      </c>
    </row>
    <row r="148" spans="1:4" x14ac:dyDescent="0.3">
      <c r="A148">
        <v>180</v>
      </c>
      <c r="B148">
        <v>25</v>
      </c>
      <c r="C148">
        <v>25</v>
      </c>
      <c r="D148">
        <v>1</v>
      </c>
    </row>
    <row r="149" spans="1:4" x14ac:dyDescent="0.3">
      <c r="A149">
        <v>433</v>
      </c>
      <c r="B149">
        <v>990</v>
      </c>
      <c r="C149">
        <v>990</v>
      </c>
      <c r="D149">
        <v>1</v>
      </c>
    </row>
    <row r="150" spans="1:4" x14ac:dyDescent="0.3">
      <c r="A150">
        <v>244</v>
      </c>
      <c r="B150">
        <v>913</v>
      </c>
      <c r="C150">
        <v>913</v>
      </c>
      <c r="D150">
        <v>1</v>
      </c>
    </row>
    <row r="151" spans="1:4" x14ac:dyDescent="0.3">
      <c r="A151">
        <v>147</v>
      </c>
      <c r="B151">
        <v>371</v>
      </c>
      <c r="C151">
        <v>371</v>
      </c>
      <c r="D151">
        <v>1</v>
      </c>
    </row>
    <row r="152" spans="1:4" x14ac:dyDescent="0.3">
      <c r="A152">
        <v>634</v>
      </c>
      <c r="B152">
        <v>514</v>
      </c>
      <c r="C152">
        <v>514</v>
      </c>
      <c r="D152">
        <v>1</v>
      </c>
    </row>
    <row r="153" spans="1:4" x14ac:dyDescent="0.3">
      <c r="A153">
        <v>999</v>
      </c>
      <c r="B153">
        <v>707</v>
      </c>
      <c r="C153">
        <v>707</v>
      </c>
      <c r="D153">
        <v>1</v>
      </c>
    </row>
    <row r="154" spans="1:4" x14ac:dyDescent="0.3">
      <c r="A154">
        <v>477</v>
      </c>
      <c r="B154">
        <v>473</v>
      </c>
      <c r="C154">
        <v>473</v>
      </c>
      <c r="D154">
        <v>1</v>
      </c>
    </row>
    <row r="155" spans="1:4" x14ac:dyDescent="0.3">
      <c r="A155">
        <v>746</v>
      </c>
      <c r="B155">
        <v>847</v>
      </c>
      <c r="C155">
        <v>847</v>
      </c>
      <c r="D155">
        <v>1</v>
      </c>
    </row>
    <row r="156" spans="1:4" x14ac:dyDescent="0.3">
      <c r="A156">
        <v>287</v>
      </c>
      <c r="B156">
        <v>815</v>
      </c>
      <c r="C156">
        <v>815</v>
      </c>
      <c r="D156">
        <v>1</v>
      </c>
    </row>
    <row r="157" spans="1:4" x14ac:dyDescent="0.3">
      <c r="A157">
        <v>310</v>
      </c>
      <c r="B157">
        <v>928</v>
      </c>
      <c r="C157">
        <v>928</v>
      </c>
      <c r="D157">
        <v>1</v>
      </c>
    </row>
    <row r="158" spans="1:4" x14ac:dyDescent="0.3">
      <c r="A158">
        <v>889</v>
      </c>
      <c r="B158">
        <v>210</v>
      </c>
      <c r="C158">
        <v>210</v>
      </c>
      <c r="D158">
        <v>1</v>
      </c>
    </row>
    <row r="159" spans="1:4" x14ac:dyDescent="0.3">
      <c r="A159">
        <v>512</v>
      </c>
      <c r="B159">
        <v>793</v>
      </c>
      <c r="C159">
        <v>793</v>
      </c>
      <c r="D159">
        <v>1</v>
      </c>
    </row>
    <row r="160" spans="1:4" x14ac:dyDescent="0.3">
      <c r="A160">
        <v>693</v>
      </c>
      <c r="B160">
        <v>872</v>
      </c>
      <c r="C160">
        <v>872</v>
      </c>
      <c r="D160">
        <v>1</v>
      </c>
    </row>
    <row r="161" spans="1:4" x14ac:dyDescent="0.3">
      <c r="A161">
        <v>670</v>
      </c>
      <c r="B161">
        <v>298</v>
      </c>
      <c r="C161">
        <v>298</v>
      </c>
      <c r="D161">
        <v>1</v>
      </c>
    </row>
    <row r="162" spans="1:4" x14ac:dyDescent="0.3">
      <c r="A162">
        <v>238</v>
      </c>
      <c r="B162">
        <v>941</v>
      </c>
      <c r="C162">
        <v>941</v>
      </c>
      <c r="D162">
        <v>1</v>
      </c>
    </row>
    <row r="163" spans="1:4" x14ac:dyDescent="0.3">
      <c r="A163">
        <v>400</v>
      </c>
      <c r="B163">
        <v>731</v>
      </c>
      <c r="C163">
        <v>731</v>
      </c>
      <c r="D163">
        <v>1</v>
      </c>
    </row>
    <row r="164" spans="1:4" x14ac:dyDescent="0.3">
      <c r="A164">
        <v>398</v>
      </c>
      <c r="B164">
        <v>500</v>
      </c>
      <c r="C164">
        <v>500</v>
      </c>
      <c r="D164">
        <v>1</v>
      </c>
    </row>
    <row r="165" spans="1:4" x14ac:dyDescent="0.3">
      <c r="A165">
        <v>955</v>
      </c>
      <c r="B165">
        <v>142</v>
      </c>
      <c r="C165">
        <v>142</v>
      </c>
      <c r="D165">
        <v>1</v>
      </c>
    </row>
    <row r="166" spans="1:4" x14ac:dyDescent="0.3">
      <c r="A166">
        <v>193</v>
      </c>
      <c r="B166">
        <v>787</v>
      </c>
      <c r="C166">
        <v>787</v>
      </c>
      <c r="D166">
        <v>1</v>
      </c>
    </row>
    <row r="167" spans="1:4" x14ac:dyDescent="0.3">
      <c r="A167">
        <v>33</v>
      </c>
      <c r="B167">
        <v>749</v>
      </c>
      <c r="C167">
        <v>749</v>
      </c>
      <c r="D167">
        <v>1</v>
      </c>
    </row>
    <row r="168" spans="1:4" x14ac:dyDescent="0.3">
      <c r="A168">
        <v>786</v>
      </c>
      <c r="B168">
        <v>304</v>
      </c>
      <c r="C168">
        <v>304</v>
      </c>
      <c r="D168">
        <v>1</v>
      </c>
    </row>
    <row r="169" spans="1:4" x14ac:dyDescent="0.3">
      <c r="A169">
        <v>811</v>
      </c>
      <c r="B169">
        <v>30</v>
      </c>
      <c r="C169">
        <v>30</v>
      </c>
      <c r="D169">
        <v>1</v>
      </c>
    </row>
    <row r="170" spans="1:4" x14ac:dyDescent="0.3">
      <c r="A170">
        <v>615</v>
      </c>
      <c r="B170">
        <v>477</v>
      </c>
      <c r="C170">
        <v>477</v>
      </c>
      <c r="D170">
        <v>1</v>
      </c>
    </row>
    <row r="171" spans="1:4" x14ac:dyDescent="0.3">
      <c r="A171">
        <v>18</v>
      </c>
      <c r="B171">
        <v>52</v>
      </c>
      <c r="C171">
        <v>52</v>
      </c>
      <c r="D171">
        <v>1</v>
      </c>
    </row>
    <row r="172" spans="1:4" x14ac:dyDescent="0.3">
      <c r="A172">
        <v>114</v>
      </c>
      <c r="B172">
        <v>73</v>
      </c>
      <c r="C172">
        <v>73</v>
      </c>
      <c r="D172">
        <v>1</v>
      </c>
    </row>
    <row r="173" spans="1:4" x14ac:dyDescent="0.3">
      <c r="A173">
        <v>340</v>
      </c>
      <c r="B173">
        <v>691</v>
      </c>
      <c r="C173">
        <v>691</v>
      </c>
      <c r="D173">
        <v>1</v>
      </c>
    </row>
    <row r="174" spans="1:4" x14ac:dyDescent="0.3">
      <c r="A174">
        <v>649</v>
      </c>
      <c r="B174">
        <v>786</v>
      </c>
      <c r="C174">
        <v>786</v>
      </c>
      <c r="D174">
        <v>1</v>
      </c>
    </row>
    <row r="175" spans="1:4" x14ac:dyDescent="0.3">
      <c r="A175">
        <v>778</v>
      </c>
      <c r="B175">
        <v>68</v>
      </c>
      <c r="C175">
        <v>68</v>
      </c>
      <c r="D175">
        <v>1</v>
      </c>
    </row>
    <row r="176" spans="1:4" x14ac:dyDescent="0.3">
      <c r="A176">
        <v>885</v>
      </c>
      <c r="B176">
        <v>630</v>
      </c>
      <c r="C176">
        <v>630</v>
      </c>
      <c r="D176">
        <v>1</v>
      </c>
    </row>
    <row r="177" spans="1:4" x14ac:dyDescent="0.3">
      <c r="A177">
        <v>69</v>
      </c>
      <c r="B177">
        <v>357</v>
      </c>
      <c r="C177">
        <v>357</v>
      </c>
      <c r="D177">
        <v>1</v>
      </c>
    </row>
    <row r="178" spans="1:4" x14ac:dyDescent="0.3">
      <c r="A178">
        <v>288</v>
      </c>
      <c r="B178">
        <v>455</v>
      </c>
      <c r="C178">
        <v>455</v>
      </c>
      <c r="D178">
        <v>1</v>
      </c>
    </row>
    <row r="179" spans="1:4" x14ac:dyDescent="0.3">
      <c r="A179">
        <v>898</v>
      </c>
      <c r="B179">
        <v>947</v>
      </c>
      <c r="C179">
        <v>947</v>
      </c>
      <c r="D179">
        <v>1</v>
      </c>
    </row>
    <row r="180" spans="1:4" x14ac:dyDescent="0.3">
      <c r="A180">
        <v>473</v>
      </c>
      <c r="B180">
        <v>589</v>
      </c>
      <c r="C180">
        <v>589</v>
      </c>
      <c r="D180">
        <v>1</v>
      </c>
    </row>
    <row r="181" spans="1:4" x14ac:dyDescent="0.3">
      <c r="A181">
        <v>23</v>
      </c>
      <c r="B181">
        <v>863</v>
      </c>
      <c r="C181">
        <v>863</v>
      </c>
      <c r="D181">
        <v>1</v>
      </c>
    </row>
    <row r="182" spans="1:4" x14ac:dyDescent="0.3">
      <c r="A182">
        <v>505</v>
      </c>
      <c r="B182">
        <v>668</v>
      </c>
      <c r="C182">
        <v>668</v>
      </c>
      <c r="D182">
        <v>1</v>
      </c>
    </row>
    <row r="183" spans="1:4" x14ac:dyDescent="0.3">
      <c r="A183">
        <v>401</v>
      </c>
      <c r="B183">
        <v>206</v>
      </c>
      <c r="C183">
        <v>206</v>
      </c>
      <c r="D183">
        <v>1</v>
      </c>
    </row>
    <row r="184" spans="1:4" x14ac:dyDescent="0.3">
      <c r="A184">
        <v>988</v>
      </c>
      <c r="B184">
        <v>835</v>
      </c>
      <c r="C184">
        <v>835</v>
      </c>
      <c r="D184">
        <v>1</v>
      </c>
    </row>
    <row r="185" spans="1:4" x14ac:dyDescent="0.3">
      <c r="A185">
        <v>493</v>
      </c>
      <c r="B185">
        <v>315</v>
      </c>
      <c r="C185">
        <v>315</v>
      </c>
      <c r="D185">
        <v>1</v>
      </c>
    </row>
    <row r="186" spans="1:4" x14ac:dyDescent="0.3">
      <c r="A186">
        <v>432</v>
      </c>
      <c r="B186">
        <v>553</v>
      </c>
      <c r="C186">
        <v>553</v>
      </c>
      <c r="D186">
        <v>1</v>
      </c>
    </row>
    <row r="187" spans="1:4" x14ac:dyDescent="0.3">
      <c r="A187">
        <v>948</v>
      </c>
      <c r="B187">
        <v>861</v>
      </c>
      <c r="C187">
        <v>861</v>
      </c>
      <c r="D187">
        <v>1</v>
      </c>
    </row>
    <row r="188" spans="1:4" x14ac:dyDescent="0.3">
      <c r="A188">
        <v>821</v>
      </c>
      <c r="B188">
        <v>279</v>
      </c>
      <c r="C188">
        <v>279</v>
      </c>
      <c r="D188">
        <v>1</v>
      </c>
    </row>
    <row r="189" spans="1:4" x14ac:dyDescent="0.3">
      <c r="A189">
        <v>435</v>
      </c>
      <c r="B189">
        <v>75</v>
      </c>
      <c r="C189">
        <v>75</v>
      </c>
      <c r="D189">
        <v>1</v>
      </c>
    </row>
    <row r="190" spans="1:4" x14ac:dyDescent="0.3">
      <c r="A190">
        <v>11</v>
      </c>
      <c r="B190">
        <v>895</v>
      </c>
      <c r="C190">
        <v>895</v>
      </c>
      <c r="D190">
        <v>1</v>
      </c>
    </row>
    <row r="191" spans="1:4" x14ac:dyDescent="0.3">
      <c r="A191">
        <v>204</v>
      </c>
      <c r="B191">
        <v>866</v>
      </c>
      <c r="C191">
        <v>866</v>
      </c>
      <c r="D191">
        <v>1</v>
      </c>
    </row>
    <row r="192" spans="1:4" x14ac:dyDescent="0.3">
      <c r="A192">
        <v>332</v>
      </c>
      <c r="B192">
        <v>792</v>
      </c>
      <c r="C192">
        <v>792</v>
      </c>
      <c r="D192">
        <v>1</v>
      </c>
    </row>
    <row r="193" spans="1:4" x14ac:dyDescent="0.3">
      <c r="A193">
        <v>179</v>
      </c>
      <c r="B193">
        <v>191</v>
      </c>
      <c r="C193">
        <v>191</v>
      </c>
      <c r="D193">
        <v>1</v>
      </c>
    </row>
    <row r="194" spans="1:4" x14ac:dyDescent="0.3">
      <c r="A194">
        <v>503</v>
      </c>
      <c r="B194">
        <v>59</v>
      </c>
      <c r="C194">
        <v>59</v>
      </c>
      <c r="D194">
        <v>1</v>
      </c>
    </row>
    <row r="195" spans="1:4" x14ac:dyDescent="0.3">
      <c r="A195">
        <v>431</v>
      </c>
      <c r="B195">
        <v>748</v>
      </c>
      <c r="C195">
        <v>748</v>
      </c>
      <c r="D195">
        <v>1</v>
      </c>
    </row>
    <row r="196" spans="1:4" x14ac:dyDescent="0.3">
      <c r="A196">
        <v>865</v>
      </c>
      <c r="B196">
        <v>693</v>
      </c>
      <c r="C196">
        <v>693</v>
      </c>
      <c r="D196">
        <v>1</v>
      </c>
    </row>
    <row r="197" spans="1:4" x14ac:dyDescent="0.3">
      <c r="A197">
        <v>874</v>
      </c>
      <c r="B197">
        <v>955</v>
      </c>
      <c r="C197">
        <v>955</v>
      </c>
      <c r="D197">
        <v>1</v>
      </c>
    </row>
    <row r="198" spans="1:4" x14ac:dyDescent="0.3">
      <c r="A198">
        <v>513</v>
      </c>
      <c r="B198">
        <v>538</v>
      </c>
      <c r="C198">
        <v>538</v>
      </c>
      <c r="D198">
        <v>1</v>
      </c>
    </row>
    <row r="199" spans="1:4" x14ac:dyDescent="0.3">
      <c r="A199">
        <v>814</v>
      </c>
      <c r="B199">
        <v>169</v>
      </c>
      <c r="C199">
        <v>169</v>
      </c>
      <c r="D199">
        <v>1</v>
      </c>
    </row>
    <row r="200" spans="1:4" x14ac:dyDescent="0.3">
      <c r="A200">
        <v>236</v>
      </c>
      <c r="B200">
        <v>924</v>
      </c>
      <c r="C200">
        <v>924</v>
      </c>
      <c r="D200">
        <v>1</v>
      </c>
    </row>
    <row r="201" spans="1:4" x14ac:dyDescent="0.3">
      <c r="A201">
        <v>957</v>
      </c>
      <c r="B201">
        <v>579</v>
      </c>
      <c r="C201">
        <v>579</v>
      </c>
      <c r="D201">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B8CE1-355C-4EF6-A6E1-D495EDDB6B67}">
  <dimension ref="A1:F201"/>
  <sheetViews>
    <sheetView workbookViewId="0"/>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s>
  <sheetData>
    <row r="1" spans="1:6" x14ac:dyDescent="0.3">
      <c r="A1" t="s">
        <v>574</v>
      </c>
      <c r="B1" t="s">
        <v>575</v>
      </c>
      <c r="C1" t="s">
        <v>576</v>
      </c>
      <c r="D1" t="s">
        <v>577</v>
      </c>
      <c r="E1" t="s">
        <v>578</v>
      </c>
      <c r="F1" t="s">
        <v>579</v>
      </c>
    </row>
    <row r="2" spans="1:6" x14ac:dyDescent="0.3">
      <c r="A2">
        <v>2</v>
      </c>
      <c r="B2" t="s">
        <v>795</v>
      </c>
      <c r="C2" t="s">
        <v>588</v>
      </c>
      <c r="D2" t="s">
        <v>796</v>
      </c>
      <c r="E2" t="s">
        <v>691</v>
      </c>
      <c r="F2">
        <v>9250747856</v>
      </c>
    </row>
    <row r="3" spans="1:6" x14ac:dyDescent="0.3">
      <c r="A3">
        <v>7</v>
      </c>
      <c r="B3" t="s">
        <v>689</v>
      </c>
      <c r="C3" t="s">
        <v>588</v>
      </c>
      <c r="D3" t="s">
        <v>690</v>
      </c>
      <c r="E3" t="s">
        <v>691</v>
      </c>
      <c r="F3">
        <v>9744154055</v>
      </c>
    </row>
    <row r="4" spans="1:6" x14ac:dyDescent="0.3">
      <c r="A4">
        <v>11</v>
      </c>
      <c r="B4" t="s">
        <v>548</v>
      </c>
      <c r="C4" t="s">
        <v>640</v>
      </c>
      <c r="D4" t="s">
        <v>952</v>
      </c>
      <c r="E4" t="s">
        <v>953</v>
      </c>
      <c r="F4">
        <v>7945949825</v>
      </c>
    </row>
    <row r="5" spans="1:6" x14ac:dyDescent="0.3">
      <c r="A5">
        <v>18</v>
      </c>
      <c r="B5" t="s">
        <v>201</v>
      </c>
      <c r="C5" t="s">
        <v>598</v>
      </c>
      <c r="D5" t="s">
        <v>904</v>
      </c>
      <c r="E5" t="s">
        <v>733</v>
      </c>
      <c r="F5">
        <v>8311555346</v>
      </c>
    </row>
    <row r="6" spans="1:6" x14ac:dyDescent="0.3">
      <c r="A6">
        <v>23</v>
      </c>
      <c r="B6" t="s">
        <v>935</v>
      </c>
      <c r="C6" t="s">
        <v>613</v>
      </c>
      <c r="D6" t="s">
        <v>936</v>
      </c>
      <c r="E6" t="s">
        <v>583</v>
      </c>
      <c r="F6">
        <v>2261795235</v>
      </c>
    </row>
    <row r="7" spans="1:6" x14ac:dyDescent="0.3">
      <c r="A7">
        <v>26</v>
      </c>
      <c r="B7" t="s">
        <v>663</v>
      </c>
      <c r="C7" t="s">
        <v>608</v>
      </c>
      <c r="D7" t="s">
        <v>664</v>
      </c>
      <c r="E7" t="s">
        <v>665</v>
      </c>
      <c r="F7">
        <v>5544881818</v>
      </c>
    </row>
    <row r="8" spans="1:6" x14ac:dyDescent="0.3">
      <c r="A8">
        <v>31</v>
      </c>
      <c r="B8" t="s">
        <v>725</v>
      </c>
      <c r="C8" t="s">
        <v>673</v>
      </c>
      <c r="D8" t="s">
        <v>726</v>
      </c>
      <c r="E8" t="s">
        <v>727</v>
      </c>
      <c r="F8">
        <v>9741124956</v>
      </c>
    </row>
    <row r="9" spans="1:6" x14ac:dyDescent="0.3">
      <c r="A9">
        <v>33</v>
      </c>
      <c r="B9" t="s">
        <v>494</v>
      </c>
      <c r="C9" t="s">
        <v>676</v>
      </c>
      <c r="D9" t="s">
        <v>915</v>
      </c>
      <c r="E9" t="s">
        <v>586</v>
      </c>
      <c r="F9">
        <v>6522949251</v>
      </c>
    </row>
    <row r="10" spans="1:6" x14ac:dyDescent="0.3">
      <c r="A10">
        <v>47</v>
      </c>
      <c r="B10" t="s">
        <v>119</v>
      </c>
      <c r="C10" t="s">
        <v>584</v>
      </c>
      <c r="D10" t="s">
        <v>712</v>
      </c>
      <c r="E10" t="s">
        <v>713</v>
      </c>
      <c r="F10">
        <v>6223189308</v>
      </c>
    </row>
    <row r="11" spans="1:6" x14ac:dyDescent="0.3">
      <c r="A11">
        <v>48</v>
      </c>
      <c r="B11" t="s">
        <v>755</v>
      </c>
      <c r="C11" t="s">
        <v>635</v>
      </c>
      <c r="D11" t="s">
        <v>756</v>
      </c>
      <c r="E11" t="s">
        <v>680</v>
      </c>
      <c r="F11">
        <v>3072705157</v>
      </c>
    </row>
    <row r="12" spans="1:6" x14ac:dyDescent="0.3">
      <c r="A12">
        <v>49</v>
      </c>
      <c r="B12" t="s">
        <v>643</v>
      </c>
      <c r="C12" t="s">
        <v>584</v>
      </c>
      <c r="D12" t="s">
        <v>644</v>
      </c>
      <c r="E12" t="s">
        <v>586</v>
      </c>
      <c r="F12">
        <v>5956508519</v>
      </c>
    </row>
    <row r="13" spans="1:6" x14ac:dyDescent="0.3">
      <c r="A13">
        <v>54</v>
      </c>
      <c r="B13" t="s">
        <v>612</v>
      </c>
      <c r="C13" t="s">
        <v>613</v>
      </c>
      <c r="D13" t="s">
        <v>614</v>
      </c>
      <c r="E13" t="s">
        <v>615</v>
      </c>
      <c r="F13">
        <v>8682770474</v>
      </c>
    </row>
    <row r="14" spans="1:6" x14ac:dyDescent="0.3">
      <c r="A14">
        <v>69</v>
      </c>
      <c r="B14" t="s">
        <v>928</v>
      </c>
      <c r="C14" t="s">
        <v>581</v>
      </c>
      <c r="D14" t="s">
        <v>929</v>
      </c>
      <c r="E14" t="s">
        <v>623</v>
      </c>
      <c r="F14">
        <v>5913610613</v>
      </c>
    </row>
    <row r="15" spans="1:6" x14ac:dyDescent="0.3">
      <c r="A15">
        <v>82</v>
      </c>
      <c r="B15" t="s">
        <v>706</v>
      </c>
      <c r="C15" t="s">
        <v>655</v>
      </c>
      <c r="D15" t="s">
        <v>653</v>
      </c>
      <c r="E15" t="s">
        <v>707</v>
      </c>
      <c r="F15">
        <v>7381630742</v>
      </c>
    </row>
    <row r="16" spans="1:6" x14ac:dyDescent="0.3">
      <c r="A16">
        <v>87</v>
      </c>
      <c r="B16" t="s">
        <v>610</v>
      </c>
      <c r="C16" t="s">
        <v>594</v>
      </c>
      <c r="D16" t="s">
        <v>21</v>
      </c>
      <c r="E16" t="s">
        <v>680</v>
      </c>
      <c r="F16">
        <v>4444871583</v>
      </c>
    </row>
    <row r="17" spans="1:6" x14ac:dyDescent="0.3">
      <c r="A17">
        <v>88</v>
      </c>
      <c r="B17" t="s">
        <v>759</v>
      </c>
      <c r="C17" t="s">
        <v>673</v>
      </c>
      <c r="D17" t="s">
        <v>760</v>
      </c>
      <c r="E17" t="s">
        <v>656</v>
      </c>
      <c r="F17">
        <v>8271644418</v>
      </c>
    </row>
    <row r="18" spans="1:6" x14ac:dyDescent="0.3">
      <c r="A18">
        <v>90</v>
      </c>
      <c r="B18" t="s">
        <v>639</v>
      </c>
      <c r="C18" t="s">
        <v>640</v>
      </c>
      <c r="D18" t="s">
        <v>641</v>
      </c>
      <c r="E18" t="s">
        <v>642</v>
      </c>
      <c r="F18">
        <v>2812376384</v>
      </c>
    </row>
    <row r="19" spans="1:6" x14ac:dyDescent="0.3">
      <c r="A19">
        <v>92</v>
      </c>
      <c r="B19" t="s">
        <v>841</v>
      </c>
      <c r="C19" t="s">
        <v>747</v>
      </c>
      <c r="D19" t="s">
        <v>842</v>
      </c>
      <c r="E19" t="s">
        <v>583</v>
      </c>
      <c r="F19">
        <v>4615496293</v>
      </c>
    </row>
    <row r="20" spans="1:6" x14ac:dyDescent="0.3">
      <c r="A20">
        <v>95</v>
      </c>
      <c r="B20" t="s">
        <v>657</v>
      </c>
      <c r="C20" t="s">
        <v>613</v>
      </c>
      <c r="D20" t="s">
        <v>658</v>
      </c>
      <c r="E20" t="s">
        <v>596</v>
      </c>
      <c r="F20">
        <v>1977102732</v>
      </c>
    </row>
    <row r="21" spans="1:6" x14ac:dyDescent="0.3">
      <c r="A21">
        <v>100</v>
      </c>
      <c r="B21" t="s">
        <v>645</v>
      </c>
      <c r="C21" t="s">
        <v>605</v>
      </c>
      <c r="D21" t="s">
        <v>646</v>
      </c>
      <c r="E21" t="s">
        <v>647</v>
      </c>
      <c r="F21">
        <v>5847136625</v>
      </c>
    </row>
    <row r="22" spans="1:6" x14ac:dyDescent="0.3">
      <c r="A22">
        <v>102</v>
      </c>
      <c r="B22" t="s">
        <v>106</v>
      </c>
      <c r="C22" t="s">
        <v>667</v>
      </c>
      <c r="D22" t="s">
        <v>739</v>
      </c>
      <c r="E22" t="s">
        <v>627</v>
      </c>
      <c r="F22">
        <v>3746956671</v>
      </c>
    </row>
    <row r="23" spans="1:6" x14ac:dyDescent="0.3">
      <c r="A23">
        <v>112</v>
      </c>
      <c r="B23" t="s">
        <v>734</v>
      </c>
      <c r="C23" t="s">
        <v>608</v>
      </c>
      <c r="D23" t="s">
        <v>320</v>
      </c>
      <c r="E23" t="s">
        <v>589</v>
      </c>
      <c r="F23">
        <v>8157564947</v>
      </c>
    </row>
    <row r="24" spans="1:6" x14ac:dyDescent="0.3">
      <c r="A24">
        <v>113</v>
      </c>
      <c r="B24" t="s">
        <v>824</v>
      </c>
      <c r="C24" t="s">
        <v>673</v>
      </c>
      <c r="D24" t="s">
        <v>825</v>
      </c>
      <c r="E24" t="s">
        <v>826</v>
      </c>
      <c r="F24">
        <v>4235755436</v>
      </c>
    </row>
    <row r="25" spans="1:6" x14ac:dyDescent="0.3">
      <c r="A25">
        <v>114</v>
      </c>
      <c r="B25" t="s">
        <v>920</v>
      </c>
      <c r="C25" t="s">
        <v>590</v>
      </c>
      <c r="D25" t="s">
        <v>921</v>
      </c>
      <c r="E25" t="s">
        <v>762</v>
      </c>
      <c r="F25">
        <v>7612488075</v>
      </c>
    </row>
    <row r="26" spans="1:6" x14ac:dyDescent="0.3">
      <c r="A26">
        <v>120</v>
      </c>
      <c r="B26" t="s">
        <v>838</v>
      </c>
      <c r="C26" t="s">
        <v>588</v>
      </c>
      <c r="D26" t="s">
        <v>839</v>
      </c>
      <c r="E26" t="s">
        <v>840</v>
      </c>
      <c r="F26">
        <v>6456637698</v>
      </c>
    </row>
    <row r="27" spans="1:6" x14ac:dyDescent="0.3">
      <c r="A27">
        <v>123</v>
      </c>
      <c r="B27" t="s">
        <v>881</v>
      </c>
      <c r="C27" t="s">
        <v>617</v>
      </c>
      <c r="D27" t="s">
        <v>185</v>
      </c>
      <c r="E27" t="s">
        <v>596</v>
      </c>
      <c r="F27">
        <v>1029848581</v>
      </c>
    </row>
    <row r="28" spans="1:6" x14ac:dyDescent="0.3">
      <c r="A28">
        <v>127</v>
      </c>
      <c r="B28" t="s">
        <v>270</v>
      </c>
      <c r="C28" t="s">
        <v>640</v>
      </c>
      <c r="D28" t="s">
        <v>849</v>
      </c>
      <c r="E28" t="s">
        <v>642</v>
      </c>
      <c r="F28">
        <v>5199096406</v>
      </c>
    </row>
    <row r="29" spans="1:6" x14ac:dyDescent="0.3">
      <c r="A29">
        <v>132</v>
      </c>
      <c r="B29" t="s">
        <v>820</v>
      </c>
      <c r="C29" t="s">
        <v>660</v>
      </c>
      <c r="D29" t="s">
        <v>821</v>
      </c>
      <c r="E29" t="s">
        <v>654</v>
      </c>
      <c r="F29">
        <v>2019622576</v>
      </c>
    </row>
    <row r="30" spans="1:6" x14ac:dyDescent="0.3">
      <c r="A30">
        <v>143</v>
      </c>
      <c r="B30" t="s">
        <v>419</v>
      </c>
      <c r="C30" t="s">
        <v>631</v>
      </c>
      <c r="D30" t="s">
        <v>709</v>
      </c>
      <c r="E30" t="s">
        <v>589</v>
      </c>
      <c r="F30">
        <v>1484052991</v>
      </c>
    </row>
    <row r="31" spans="1:6" x14ac:dyDescent="0.3">
      <c r="A31">
        <v>147</v>
      </c>
      <c r="B31" t="s">
        <v>186</v>
      </c>
      <c r="C31" t="s">
        <v>635</v>
      </c>
      <c r="D31" t="s">
        <v>887</v>
      </c>
      <c r="E31" t="s">
        <v>654</v>
      </c>
      <c r="F31">
        <v>2933328030</v>
      </c>
    </row>
    <row r="32" spans="1:6" x14ac:dyDescent="0.3">
      <c r="A32">
        <v>148</v>
      </c>
      <c r="B32" t="s">
        <v>687</v>
      </c>
      <c r="C32" t="s">
        <v>590</v>
      </c>
      <c r="D32" t="s">
        <v>688</v>
      </c>
      <c r="E32" t="s">
        <v>650</v>
      </c>
      <c r="F32">
        <v>4924177596</v>
      </c>
    </row>
    <row r="33" spans="1:6" x14ac:dyDescent="0.3">
      <c r="A33">
        <v>152</v>
      </c>
      <c r="B33" t="s">
        <v>683</v>
      </c>
      <c r="C33" t="s">
        <v>667</v>
      </c>
      <c r="D33" t="s">
        <v>684</v>
      </c>
      <c r="E33" t="s">
        <v>656</v>
      </c>
      <c r="F33">
        <v>1705805447</v>
      </c>
    </row>
    <row r="34" spans="1:6" x14ac:dyDescent="0.3">
      <c r="A34">
        <v>163</v>
      </c>
      <c r="B34" t="s">
        <v>624</v>
      </c>
      <c r="C34" t="s">
        <v>625</v>
      </c>
      <c r="D34" t="s">
        <v>626</v>
      </c>
      <c r="E34" t="s">
        <v>627</v>
      </c>
      <c r="F34">
        <v>6993831591</v>
      </c>
    </row>
    <row r="35" spans="1:6" x14ac:dyDescent="0.3">
      <c r="A35">
        <v>169</v>
      </c>
      <c r="B35" t="s">
        <v>828</v>
      </c>
      <c r="C35" t="s">
        <v>621</v>
      </c>
      <c r="D35" t="s">
        <v>829</v>
      </c>
      <c r="E35" t="s">
        <v>718</v>
      </c>
      <c r="F35">
        <v>9986862728</v>
      </c>
    </row>
    <row r="36" spans="1:6" x14ac:dyDescent="0.3">
      <c r="A36">
        <v>172</v>
      </c>
      <c r="B36" t="s">
        <v>697</v>
      </c>
      <c r="C36" t="s">
        <v>605</v>
      </c>
      <c r="D36" t="s">
        <v>698</v>
      </c>
      <c r="E36" t="s">
        <v>583</v>
      </c>
      <c r="F36">
        <v>7889923764</v>
      </c>
    </row>
    <row r="37" spans="1:6" x14ac:dyDescent="0.3">
      <c r="A37">
        <v>175</v>
      </c>
      <c r="B37" t="s">
        <v>874</v>
      </c>
      <c r="C37" t="s">
        <v>617</v>
      </c>
      <c r="D37" t="s">
        <v>875</v>
      </c>
      <c r="E37" t="s">
        <v>642</v>
      </c>
      <c r="F37">
        <v>6417574125</v>
      </c>
    </row>
    <row r="38" spans="1:6" x14ac:dyDescent="0.3">
      <c r="A38">
        <v>179</v>
      </c>
      <c r="B38" t="s">
        <v>775</v>
      </c>
      <c r="C38" t="s">
        <v>621</v>
      </c>
      <c r="D38" t="s">
        <v>955</v>
      </c>
      <c r="E38" t="s">
        <v>583</v>
      </c>
      <c r="F38">
        <v>9768020592</v>
      </c>
    </row>
    <row r="39" spans="1:6" x14ac:dyDescent="0.3">
      <c r="A39">
        <v>180</v>
      </c>
      <c r="B39" t="s">
        <v>565</v>
      </c>
      <c r="C39" t="s">
        <v>617</v>
      </c>
      <c r="D39" t="s">
        <v>882</v>
      </c>
      <c r="E39" t="s">
        <v>730</v>
      </c>
      <c r="F39">
        <v>6076587686</v>
      </c>
    </row>
    <row r="40" spans="1:6" x14ac:dyDescent="0.3">
      <c r="A40">
        <v>189</v>
      </c>
      <c r="B40" t="s">
        <v>811</v>
      </c>
      <c r="C40" t="s">
        <v>747</v>
      </c>
      <c r="D40" t="s">
        <v>812</v>
      </c>
      <c r="E40" t="s">
        <v>675</v>
      </c>
      <c r="F40">
        <v>1967221186</v>
      </c>
    </row>
    <row r="41" spans="1:6" x14ac:dyDescent="0.3">
      <c r="A41">
        <v>193</v>
      </c>
      <c r="B41" t="s">
        <v>913</v>
      </c>
      <c r="C41" t="s">
        <v>590</v>
      </c>
      <c r="D41" t="s">
        <v>914</v>
      </c>
      <c r="E41" t="s">
        <v>656</v>
      </c>
      <c r="F41">
        <v>2906446799</v>
      </c>
    </row>
    <row r="42" spans="1:6" x14ac:dyDescent="0.3">
      <c r="A42">
        <v>199</v>
      </c>
      <c r="B42" t="s">
        <v>375</v>
      </c>
      <c r="C42" t="s">
        <v>667</v>
      </c>
      <c r="D42" t="s">
        <v>732</v>
      </c>
      <c r="E42" t="s">
        <v>733</v>
      </c>
      <c r="F42">
        <v>6383939014</v>
      </c>
    </row>
    <row r="43" spans="1:6" x14ac:dyDescent="0.3">
      <c r="A43">
        <v>204</v>
      </c>
      <c r="B43" t="s">
        <v>954</v>
      </c>
      <c r="C43" t="s">
        <v>673</v>
      </c>
      <c r="D43" t="s">
        <v>21</v>
      </c>
      <c r="E43" t="s">
        <v>583</v>
      </c>
      <c r="F43">
        <v>4209429743</v>
      </c>
    </row>
    <row r="44" spans="1:6" x14ac:dyDescent="0.3">
      <c r="A44">
        <v>234</v>
      </c>
      <c r="B44" t="s">
        <v>699</v>
      </c>
      <c r="C44" t="s">
        <v>598</v>
      </c>
      <c r="D44" t="s">
        <v>700</v>
      </c>
      <c r="E44" t="s">
        <v>642</v>
      </c>
      <c r="F44">
        <v>4666975381</v>
      </c>
    </row>
    <row r="45" spans="1:6" x14ac:dyDescent="0.3">
      <c r="A45">
        <v>236</v>
      </c>
      <c r="B45" t="s">
        <v>766</v>
      </c>
      <c r="C45" t="s">
        <v>667</v>
      </c>
      <c r="D45" t="s">
        <v>963</v>
      </c>
      <c r="E45" t="s">
        <v>583</v>
      </c>
      <c r="F45">
        <v>2261152495</v>
      </c>
    </row>
    <row r="46" spans="1:6" x14ac:dyDescent="0.3">
      <c r="A46">
        <v>238</v>
      </c>
      <c r="B46" t="s">
        <v>905</v>
      </c>
      <c r="C46" t="s">
        <v>601</v>
      </c>
      <c r="D46" t="s">
        <v>906</v>
      </c>
      <c r="E46" t="s">
        <v>600</v>
      </c>
      <c r="F46">
        <v>2452732341</v>
      </c>
    </row>
    <row r="47" spans="1:6" x14ac:dyDescent="0.3">
      <c r="A47">
        <v>244</v>
      </c>
      <c r="B47" t="s">
        <v>885</v>
      </c>
      <c r="C47" t="s">
        <v>590</v>
      </c>
      <c r="D47" t="s">
        <v>886</v>
      </c>
      <c r="E47" t="s">
        <v>754</v>
      </c>
      <c r="F47">
        <v>8529787345</v>
      </c>
    </row>
    <row r="48" spans="1:6" x14ac:dyDescent="0.3">
      <c r="A48">
        <v>249</v>
      </c>
      <c r="B48" t="s">
        <v>694</v>
      </c>
      <c r="C48" t="s">
        <v>640</v>
      </c>
      <c r="D48" t="s">
        <v>695</v>
      </c>
      <c r="E48" t="s">
        <v>583</v>
      </c>
      <c r="F48">
        <v>6264685114</v>
      </c>
    </row>
    <row r="49" spans="1:6" x14ac:dyDescent="0.3">
      <c r="A49">
        <v>256</v>
      </c>
      <c r="B49" t="s">
        <v>88</v>
      </c>
      <c r="C49" t="s">
        <v>660</v>
      </c>
      <c r="D49" t="s">
        <v>735</v>
      </c>
      <c r="E49" t="s">
        <v>736</v>
      </c>
      <c r="F49">
        <v>2513725051</v>
      </c>
    </row>
    <row r="50" spans="1:6" x14ac:dyDescent="0.3">
      <c r="A50">
        <v>273</v>
      </c>
      <c r="B50" t="s">
        <v>553</v>
      </c>
      <c r="C50" t="s">
        <v>594</v>
      </c>
      <c r="D50" t="s">
        <v>696</v>
      </c>
      <c r="E50" t="s">
        <v>656</v>
      </c>
      <c r="F50">
        <v>6650624462</v>
      </c>
    </row>
    <row r="51" spans="1:6" x14ac:dyDescent="0.3">
      <c r="A51">
        <v>287</v>
      </c>
      <c r="B51" t="s">
        <v>893</v>
      </c>
      <c r="C51" t="s">
        <v>667</v>
      </c>
      <c r="D51" t="s">
        <v>894</v>
      </c>
      <c r="E51" t="s">
        <v>895</v>
      </c>
      <c r="F51">
        <v>4386754323</v>
      </c>
    </row>
    <row r="52" spans="1:6" x14ac:dyDescent="0.3">
      <c r="A52">
        <v>288</v>
      </c>
      <c r="B52" t="s">
        <v>930</v>
      </c>
      <c r="C52" t="s">
        <v>625</v>
      </c>
      <c r="D52" t="s">
        <v>931</v>
      </c>
      <c r="E52" t="s">
        <v>611</v>
      </c>
      <c r="F52">
        <v>7009589164</v>
      </c>
    </row>
    <row r="53" spans="1:6" x14ac:dyDescent="0.3">
      <c r="A53">
        <v>289</v>
      </c>
      <c r="B53" t="s">
        <v>122</v>
      </c>
      <c r="C53" t="s">
        <v>584</v>
      </c>
      <c r="D53" t="s">
        <v>761</v>
      </c>
      <c r="E53" t="s">
        <v>762</v>
      </c>
      <c r="F53">
        <v>3201665520</v>
      </c>
    </row>
    <row r="54" spans="1:6" x14ac:dyDescent="0.3">
      <c r="A54">
        <v>292</v>
      </c>
      <c r="B54" t="s">
        <v>637</v>
      </c>
      <c r="C54" t="s">
        <v>613</v>
      </c>
      <c r="D54" t="s">
        <v>638</v>
      </c>
      <c r="E54" t="s">
        <v>596</v>
      </c>
      <c r="F54">
        <v>7483616892</v>
      </c>
    </row>
    <row r="55" spans="1:6" x14ac:dyDescent="0.3">
      <c r="A55">
        <v>294</v>
      </c>
      <c r="B55" t="s">
        <v>780</v>
      </c>
      <c r="C55" t="s">
        <v>723</v>
      </c>
      <c r="D55" t="s">
        <v>668</v>
      </c>
      <c r="E55" t="s">
        <v>730</v>
      </c>
      <c r="F55">
        <v>6518015418</v>
      </c>
    </row>
    <row r="56" spans="1:6" x14ac:dyDescent="0.3">
      <c r="A56">
        <v>295</v>
      </c>
      <c r="B56" t="s">
        <v>607</v>
      </c>
      <c r="C56" t="s">
        <v>608</v>
      </c>
      <c r="D56" t="s">
        <v>609</v>
      </c>
      <c r="E56" t="s">
        <v>596</v>
      </c>
      <c r="F56">
        <v>1948808609</v>
      </c>
    </row>
    <row r="57" spans="1:6" x14ac:dyDescent="0.3">
      <c r="A57">
        <v>302</v>
      </c>
      <c r="B57" t="s">
        <v>856</v>
      </c>
      <c r="C57" t="s">
        <v>723</v>
      </c>
      <c r="D57" t="s">
        <v>857</v>
      </c>
      <c r="E57" t="s">
        <v>642</v>
      </c>
      <c r="F57">
        <v>4826890428</v>
      </c>
    </row>
    <row r="58" spans="1:6" x14ac:dyDescent="0.3">
      <c r="A58">
        <v>305</v>
      </c>
      <c r="B58" t="s">
        <v>61</v>
      </c>
      <c r="C58" t="s">
        <v>660</v>
      </c>
      <c r="D58" t="s">
        <v>868</v>
      </c>
      <c r="E58" t="s">
        <v>596</v>
      </c>
      <c r="F58">
        <v>4425132485</v>
      </c>
    </row>
    <row r="59" spans="1:6" x14ac:dyDescent="0.3">
      <c r="A59">
        <v>310</v>
      </c>
      <c r="B59" t="s">
        <v>896</v>
      </c>
      <c r="C59" t="s">
        <v>752</v>
      </c>
      <c r="D59" t="s">
        <v>897</v>
      </c>
      <c r="E59" t="s">
        <v>642</v>
      </c>
      <c r="F59">
        <v>8824594477</v>
      </c>
    </row>
    <row r="60" spans="1:6" x14ac:dyDescent="0.3">
      <c r="A60">
        <v>311</v>
      </c>
      <c r="B60" t="s">
        <v>803</v>
      </c>
      <c r="C60" t="s">
        <v>613</v>
      </c>
      <c r="D60" t="s">
        <v>804</v>
      </c>
      <c r="E60" t="s">
        <v>619</v>
      </c>
      <c r="F60">
        <v>2539275235</v>
      </c>
    </row>
    <row r="61" spans="1:6" x14ac:dyDescent="0.3">
      <c r="A61">
        <v>315</v>
      </c>
      <c r="B61" t="s">
        <v>148</v>
      </c>
      <c r="C61" t="s">
        <v>584</v>
      </c>
      <c r="D61" t="s">
        <v>21</v>
      </c>
      <c r="E61" t="s">
        <v>718</v>
      </c>
      <c r="F61">
        <v>6263485134</v>
      </c>
    </row>
    <row r="62" spans="1:6" x14ac:dyDescent="0.3">
      <c r="A62">
        <v>326</v>
      </c>
      <c r="B62" t="s">
        <v>639</v>
      </c>
      <c r="C62" t="s">
        <v>655</v>
      </c>
      <c r="D62" t="s">
        <v>427</v>
      </c>
      <c r="E62" t="s">
        <v>656</v>
      </c>
      <c r="F62">
        <v>2898450180</v>
      </c>
    </row>
    <row r="63" spans="1:6" x14ac:dyDescent="0.3">
      <c r="A63">
        <v>329</v>
      </c>
      <c r="B63" t="s">
        <v>850</v>
      </c>
      <c r="C63" t="s">
        <v>723</v>
      </c>
      <c r="D63" t="s">
        <v>851</v>
      </c>
      <c r="E63" t="s">
        <v>642</v>
      </c>
      <c r="F63">
        <v>4926013012</v>
      </c>
    </row>
    <row r="64" spans="1:6" x14ac:dyDescent="0.3">
      <c r="A64">
        <v>332</v>
      </c>
      <c r="B64" t="s">
        <v>408</v>
      </c>
      <c r="C64" t="s">
        <v>601</v>
      </c>
      <c r="D64" t="s">
        <v>21</v>
      </c>
      <c r="E64" t="s">
        <v>662</v>
      </c>
      <c r="F64">
        <v>9621041593</v>
      </c>
    </row>
    <row r="65" spans="1:6" x14ac:dyDescent="0.3">
      <c r="A65">
        <v>340</v>
      </c>
      <c r="B65" t="s">
        <v>267</v>
      </c>
      <c r="C65" t="s">
        <v>673</v>
      </c>
      <c r="D65" t="s">
        <v>922</v>
      </c>
      <c r="E65" t="s">
        <v>596</v>
      </c>
      <c r="F65">
        <v>6431033790</v>
      </c>
    </row>
    <row r="66" spans="1:6" x14ac:dyDescent="0.3">
      <c r="A66">
        <v>344</v>
      </c>
      <c r="B66" t="s">
        <v>145</v>
      </c>
      <c r="C66" t="s">
        <v>752</v>
      </c>
      <c r="D66" t="s">
        <v>753</v>
      </c>
      <c r="E66" t="s">
        <v>754</v>
      </c>
      <c r="F66">
        <v>6894953031</v>
      </c>
    </row>
    <row r="67" spans="1:6" x14ac:dyDescent="0.3">
      <c r="A67">
        <v>357</v>
      </c>
      <c r="B67" t="s">
        <v>782</v>
      </c>
      <c r="C67" t="s">
        <v>752</v>
      </c>
      <c r="D67" t="s">
        <v>783</v>
      </c>
      <c r="E67" t="s">
        <v>754</v>
      </c>
      <c r="F67">
        <v>5796916149</v>
      </c>
    </row>
    <row r="68" spans="1:6" x14ac:dyDescent="0.3">
      <c r="A68">
        <v>361</v>
      </c>
      <c r="B68" t="s">
        <v>740</v>
      </c>
      <c r="C68" t="s">
        <v>581</v>
      </c>
      <c r="D68" t="s">
        <v>741</v>
      </c>
      <c r="E68" t="s">
        <v>656</v>
      </c>
      <c r="F68">
        <v>3968979172</v>
      </c>
    </row>
    <row r="69" spans="1:6" x14ac:dyDescent="0.3">
      <c r="A69">
        <v>362</v>
      </c>
      <c r="B69" t="s">
        <v>757</v>
      </c>
      <c r="C69" t="s">
        <v>584</v>
      </c>
      <c r="D69" t="s">
        <v>758</v>
      </c>
      <c r="E69" t="s">
        <v>600</v>
      </c>
      <c r="F69">
        <v>7245809798</v>
      </c>
    </row>
    <row r="70" spans="1:6" x14ac:dyDescent="0.3">
      <c r="A70">
        <v>365</v>
      </c>
      <c r="B70" t="s">
        <v>40</v>
      </c>
      <c r="C70" t="s">
        <v>660</v>
      </c>
      <c r="D70" t="s">
        <v>261</v>
      </c>
      <c r="E70" t="s">
        <v>680</v>
      </c>
      <c r="F70">
        <v>2176301525</v>
      </c>
    </row>
    <row r="71" spans="1:6" x14ac:dyDescent="0.3">
      <c r="A71">
        <v>368</v>
      </c>
      <c r="B71" t="s">
        <v>703</v>
      </c>
      <c r="C71" t="s">
        <v>605</v>
      </c>
      <c r="D71" t="s">
        <v>704</v>
      </c>
      <c r="E71" t="s">
        <v>583</v>
      </c>
      <c r="F71">
        <v>1015130737</v>
      </c>
    </row>
    <row r="72" spans="1:6" x14ac:dyDescent="0.3">
      <c r="A72">
        <v>372</v>
      </c>
      <c r="B72" t="s">
        <v>64</v>
      </c>
      <c r="C72" t="s">
        <v>588</v>
      </c>
      <c r="D72" t="s">
        <v>705</v>
      </c>
      <c r="E72" t="s">
        <v>586</v>
      </c>
      <c r="F72">
        <v>3355369287</v>
      </c>
    </row>
    <row r="73" spans="1:6" x14ac:dyDescent="0.3">
      <c r="A73">
        <v>393</v>
      </c>
      <c r="B73" t="s">
        <v>270</v>
      </c>
      <c r="C73" t="s">
        <v>652</v>
      </c>
      <c r="D73" t="s">
        <v>848</v>
      </c>
      <c r="E73" t="s">
        <v>583</v>
      </c>
      <c r="F73">
        <v>5931525319</v>
      </c>
    </row>
    <row r="74" spans="1:6" x14ac:dyDescent="0.3">
      <c r="A74">
        <v>395</v>
      </c>
      <c r="B74" t="s">
        <v>750</v>
      </c>
      <c r="C74" t="s">
        <v>631</v>
      </c>
      <c r="D74" t="s">
        <v>751</v>
      </c>
      <c r="E74" t="s">
        <v>583</v>
      </c>
      <c r="F74">
        <v>3061127061</v>
      </c>
    </row>
    <row r="75" spans="1:6" x14ac:dyDescent="0.3">
      <c r="A75">
        <v>396</v>
      </c>
      <c r="B75" t="s">
        <v>73</v>
      </c>
      <c r="C75" t="s">
        <v>584</v>
      </c>
      <c r="D75" t="s">
        <v>585</v>
      </c>
      <c r="E75" t="s">
        <v>586</v>
      </c>
      <c r="F75">
        <v>4171197971</v>
      </c>
    </row>
    <row r="76" spans="1:6" x14ac:dyDescent="0.3">
      <c r="A76">
        <v>398</v>
      </c>
      <c r="B76" t="s">
        <v>910</v>
      </c>
      <c r="C76" t="s">
        <v>723</v>
      </c>
      <c r="D76" t="s">
        <v>911</v>
      </c>
      <c r="E76" t="s">
        <v>596</v>
      </c>
      <c r="F76">
        <v>1812999737</v>
      </c>
    </row>
    <row r="77" spans="1:6" x14ac:dyDescent="0.3">
      <c r="A77">
        <v>400</v>
      </c>
      <c r="B77" t="s">
        <v>907</v>
      </c>
      <c r="C77" t="s">
        <v>601</v>
      </c>
      <c r="D77" t="s">
        <v>908</v>
      </c>
      <c r="E77" t="s">
        <v>909</v>
      </c>
      <c r="F77">
        <v>1402030924</v>
      </c>
    </row>
    <row r="78" spans="1:6" x14ac:dyDescent="0.3">
      <c r="A78">
        <v>401</v>
      </c>
      <c r="B78" t="s">
        <v>939</v>
      </c>
      <c r="C78" t="s">
        <v>588</v>
      </c>
      <c r="D78" t="s">
        <v>940</v>
      </c>
      <c r="E78" t="s">
        <v>647</v>
      </c>
      <c r="F78">
        <v>3288511772</v>
      </c>
    </row>
    <row r="79" spans="1:6" x14ac:dyDescent="0.3">
      <c r="A79">
        <v>405</v>
      </c>
      <c r="B79" t="s">
        <v>648</v>
      </c>
      <c r="C79" t="s">
        <v>631</v>
      </c>
      <c r="D79" t="s">
        <v>649</v>
      </c>
      <c r="E79" t="s">
        <v>650</v>
      </c>
      <c r="F79">
        <v>4048218701</v>
      </c>
    </row>
    <row r="80" spans="1:6" x14ac:dyDescent="0.3">
      <c r="A80">
        <v>406</v>
      </c>
      <c r="B80" t="s">
        <v>669</v>
      </c>
      <c r="C80" t="s">
        <v>655</v>
      </c>
      <c r="D80" t="s">
        <v>819</v>
      </c>
      <c r="E80" t="s">
        <v>749</v>
      </c>
      <c r="F80">
        <v>3864558057</v>
      </c>
    </row>
    <row r="81" spans="1:6" x14ac:dyDescent="0.3">
      <c r="A81">
        <v>407</v>
      </c>
      <c r="B81" t="s">
        <v>799</v>
      </c>
      <c r="C81" t="s">
        <v>594</v>
      </c>
      <c r="D81" t="s">
        <v>800</v>
      </c>
      <c r="E81" t="s">
        <v>713</v>
      </c>
      <c r="F81">
        <v>5519170607</v>
      </c>
    </row>
    <row r="82" spans="1:6" x14ac:dyDescent="0.3">
      <c r="A82">
        <v>412</v>
      </c>
      <c r="B82" t="s">
        <v>706</v>
      </c>
      <c r="C82" t="s">
        <v>598</v>
      </c>
      <c r="D82" t="s">
        <v>876</v>
      </c>
      <c r="E82" t="s">
        <v>589</v>
      </c>
      <c r="F82">
        <v>4345935028</v>
      </c>
    </row>
    <row r="83" spans="1:6" x14ac:dyDescent="0.3">
      <c r="A83">
        <v>427</v>
      </c>
      <c r="B83" t="s">
        <v>715</v>
      </c>
      <c r="C83" t="s">
        <v>594</v>
      </c>
      <c r="D83" t="s">
        <v>716</v>
      </c>
      <c r="E83" t="s">
        <v>642</v>
      </c>
      <c r="F83">
        <v>4239981168</v>
      </c>
    </row>
    <row r="84" spans="1:6" x14ac:dyDescent="0.3">
      <c r="A84">
        <v>429</v>
      </c>
      <c r="B84" t="s">
        <v>710</v>
      </c>
      <c r="C84" t="s">
        <v>590</v>
      </c>
      <c r="D84" t="s">
        <v>711</v>
      </c>
      <c r="E84" t="s">
        <v>615</v>
      </c>
      <c r="F84">
        <v>5158272401</v>
      </c>
    </row>
    <row r="85" spans="1:6" x14ac:dyDescent="0.3">
      <c r="A85">
        <v>431</v>
      </c>
      <c r="B85" t="s">
        <v>879</v>
      </c>
      <c r="C85" t="s">
        <v>747</v>
      </c>
      <c r="D85" t="s">
        <v>958</v>
      </c>
      <c r="E85" t="s">
        <v>586</v>
      </c>
      <c r="F85">
        <v>7461936580</v>
      </c>
    </row>
    <row r="86" spans="1:6" x14ac:dyDescent="0.3">
      <c r="A86">
        <v>432</v>
      </c>
      <c r="B86" t="s">
        <v>946</v>
      </c>
      <c r="C86" t="s">
        <v>584</v>
      </c>
      <c r="D86" t="s">
        <v>947</v>
      </c>
      <c r="E86" t="s">
        <v>603</v>
      </c>
      <c r="F86">
        <v>1058029786</v>
      </c>
    </row>
    <row r="87" spans="1:6" x14ac:dyDescent="0.3">
      <c r="A87">
        <v>433</v>
      </c>
      <c r="B87" t="s">
        <v>565</v>
      </c>
      <c r="C87" t="s">
        <v>590</v>
      </c>
      <c r="D87" t="s">
        <v>883</v>
      </c>
      <c r="E87" t="s">
        <v>884</v>
      </c>
      <c r="F87">
        <v>4382867697</v>
      </c>
    </row>
    <row r="88" spans="1:6" x14ac:dyDescent="0.3">
      <c r="A88">
        <v>435</v>
      </c>
      <c r="B88" t="s">
        <v>951</v>
      </c>
      <c r="C88" t="s">
        <v>652</v>
      </c>
      <c r="D88" t="s">
        <v>21</v>
      </c>
      <c r="E88" t="s">
        <v>589</v>
      </c>
      <c r="F88">
        <v>9703448223</v>
      </c>
    </row>
    <row r="89" spans="1:6" x14ac:dyDescent="0.3">
      <c r="A89">
        <v>437</v>
      </c>
      <c r="B89" t="s">
        <v>597</v>
      </c>
      <c r="C89" t="s">
        <v>598</v>
      </c>
      <c r="D89" t="s">
        <v>599</v>
      </c>
      <c r="E89" t="s">
        <v>600</v>
      </c>
      <c r="F89">
        <v>2378946703</v>
      </c>
    </row>
    <row r="90" spans="1:6" x14ac:dyDescent="0.3">
      <c r="A90">
        <v>443</v>
      </c>
      <c r="B90" t="s">
        <v>744</v>
      </c>
      <c r="C90" t="s">
        <v>617</v>
      </c>
      <c r="D90" t="s">
        <v>745</v>
      </c>
      <c r="E90" t="s">
        <v>623</v>
      </c>
      <c r="F90">
        <v>2852248623</v>
      </c>
    </row>
    <row r="91" spans="1:6" x14ac:dyDescent="0.3">
      <c r="A91">
        <v>467</v>
      </c>
      <c r="B91" t="s">
        <v>860</v>
      </c>
      <c r="C91" t="s">
        <v>598</v>
      </c>
      <c r="D91" t="s">
        <v>861</v>
      </c>
      <c r="E91" t="s">
        <v>754</v>
      </c>
      <c r="F91">
        <v>3594123975</v>
      </c>
    </row>
    <row r="92" spans="1:6" x14ac:dyDescent="0.3">
      <c r="A92">
        <v>468</v>
      </c>
      <c r="B92" t="s">
        <v>784</v>
      </c>
      <c r="C92" t="s">
        <v>590</v>
      </c>
      <c r="D92" t="s">
        <v>785</v>
      </c>
      <c r="E92" t="s">
        <v>786</v>
      </c>
      <c r="F92">
        <v>2618359567</v>
      </c>
    </row>
    <row r="93" spans="1:6" x14ac:dyDescent="0.3">
      <c r="A93">
        <v>472</v>
      </c>
      <c r="B93" t="s">
        <v>864</v>
      </c>
      <c r="C93" t="s">
        <v>590</v>
      </c>
      <c r="D93" t="s">
        <v>865</v>
      </c>
      <c r="E93" t="s">
        <v>818</v>
      </c>
      <c r="F93">
        <v>6886408134</v>
      </c>
    </row>
    <row r="94" spans="1:6" x14ac:dyDescent="0.3">
      <c r="A94">
        <v>473</v>
      </c>
      <c r="B94" t="s">
        <v>933</v>
      </c>
      <c r="C94" t="s">
        <v>635</v>
      </c>
      <c r="D94" t="s">
        <v>934</v>
      </c>
      <c r="E94" t="s">
        <v>718</v>
      </c>
      <c r="F94">
        <v>3349318383</v>
      </c>
    </row>
    <row r="95" spans="1:6" x14ac:dyDescent="0.3">
      <c r="A95">
        <v>477</v>
      </c>
      <c r="B95" t="s">
        <v>890</v>
      </c>
      <c r="C95" t="s">
        <v>631</v>
      </c>
      <c r="D95" t="s">
        <v>891</v>
      </c>
      <c r="E95" t="s">
        <v>818</v>
      </c>
      <c r="F95">
        <v>8326159645</v>
      </c>
    </row>
    <row r="96" spans="1:6" x14ac:dyDescent="0.3">
      <c r="A96">
        <v>486</v>
      </c>
      <c r="B96" t="s">
        <v>877</v>
      </c>
      <c r="C96" t="s">
        <v>667</v>
      </c>
      <c r="D96" t="s">
        <v>878</v>
      </c>
      <c r="E96" t="s">
        <v>730</v>
      </c>
      <c r="F96">
        <v>4167720507</v>
      </c>
    </row>
    <row r="97" spans="1:6" x14ac:dyDescent="0.3">
      <c r="A97">
        <v>493</v>
      </c>
      <c r="B97" t="s">
        <v>944</v>
      </c>
      <c r="C97" t="s">
        <v>588</v>
      </c>
      <c r="D97" t="s">
        <v>945</v>
      </c>
      <c r="E97" t="s">
        <v>627</v>
      </c>
      <c r="F97">
        <v>5243247634</v>
      </c>
    </row>
    <row r="98" spans="1:6" x14ac:dyDescent="0.3">
      <c r="A98">
        <v>497</v>
      </c>
      <c r="B98" t="s">
        <v>789</v>
      </c>
      <c r="C98" t="s">
        <v>667</v>
      </c>
      <c r="D98" t="s">
        <v>790</v>
      </c>
      <c r="E98" t="s">
        <v>619</v>
      </c>
      <c r="F98">
        <v>8030257579</v>
      </c>
    </row>
    <row r="99" spans="1:6" x14ac:dyDescent="0.3">
      <c r="A99">
        <v>501</v>
      </c>
      <c r="B99" t="s">
        <v>766</v>
      </c>
      <c r="C99" t="s">
        <v>617</v>
      </c>
      <c r="D99" t="s">
        <v>767</v>
      </c>
      <c r="E99" t="s">
        <v>656</v>
      </c>
      <c r="F99">
        <v>1354925878</v>
      </c>
    </row>
    <row r="100" spans="1:6" x14ac:dyDescent="0.3">
      <c r="A100">
        <v>503</v>
      </c>
      <c r="B100" t="s">
        <v>956</v>
      </c>
      <c r="C100" t="s">
        <v>673</v>
      </c>
      <c r="D100" t="s">
        <v>957</v>
      </c>
      <c r="E100" t="s">
        <v>675</v>
      </c>
      <c r="F100">
        <v>1791431137</v>
      </c>
    </row>
    <row r="101" spans="1:6" x14ac:dyDescent="0.3">
      <c r="A101">
        <v>505</v>
      </c>
      <c r="B101" t="s">
        <v>937</v>
      </c>
      <c r="C101" t="s">
        <v>605</v>
      </c>
      <c r="D101" t="s">
        <v>938</v>
      </c>
      <c r="E101" t="s">
        <v>665</v>
      </c>
      <c r="F101">
        <v>8692599127</v>
      </c>
    </row>
    <row r="102" spans="1:6" x14ac:dyDescent="0.3">
      <c r="A102">
        <v>508</v>
      </c>
      <c r="B102" t="s">
        <v>816</v>
      </c>
      <c r="C102" t="s">
        <v>667</v>
      </c>
      <c r="D102" t="s">
        <v>817</v>
      </c>
      <c r="E102" t="s">
        <v>818</v>
      </c>
      <c r="F102">
        <v>4162410124</v>
      </c>
    </row>
    <row r="103" spans="1:6" x14ac:dyDescent="0.3">
      <c r="A103">
        <v>512</v>
      </c>
      <c r="B103" t="s">
        <v>900</v>
      </c>
      <c r="C103" t="s">
        <v>673</v>
      </c>
      <c r="D103" t="s">
        <v>901</v>
      </c>
      <c r="E103" t="s">
        <v>600</v>
      </c>
      <c r="F103">
        <v>3305516916</v>
      </c>
    </row>
    <row r="104" spans="1:6" x14ac:dyDescent="0.3">
      <c r="A104">
        <v>513</v>
      </c>
      <c r="B104" t="s">
        <v>103</v>
      </c>
      <c r="C104" t="s">
        <v>655</v>
      </c>
      <c r="D104" t="s">
        <v>957</v>
      </c>
      <c r="E104" t="s">
        <v>656</v>
      </c>
      <c r="F104">
        <v>5144195389</v>
      </c>
    </row>
    <row r="105" spans="1:6" x14ac:dyDescent="0.3">
      <c r="A105">
        <v>515</v>
      </c>
      <c r="B105" t="s">
        <v>666</v>
      </c>
      <c r="C105" t="s">
        <v>667</v>
      </c>
      <c r="D105" t="s">
        <v>668</v>
      </c>
      <c r="E105" t="s">
        <v>600</v>
      </c>
      <c r="F105">
        <v>6808482203</v>
      </c>
    </row>
    <row r="106" spans="1:6" x14ac:dyDescent="0.3">
      <c r="A106">
        <v>521</v>
      </c>
      <c r="B106" t="s">
        <v>793</v>
      </c>
      <c r="C106" t="s">
        <v>625</v>
      </c>
      <c r="D106" t="s">
        <v>794</v>
      </c>
      <c r="E106" t="s">
        <v>603</v>
      </c>
      <c r="F106">
        <v>4105997340</v>
      </c>
    </row>
    <row r="107" spans="1:6" x14ac:dyDescent="0.3">
      <c r="A107">
        <v>528</v>
      </c>
      <c r="B107" t="s">
        <v>708</v>
      </c>
      <c r="C107" t="s">
        <v>581</v>
      </c>
      <c r="D107" t="s">
        <v>448</v>
      </c>
      <c r="E107" t="s">
        <v>691</v>
      </c>
      <c r="F107">
        <v>3343867513</v>
      </c>
    </row>
    <row r="108" spans="1:6" x14ac:dyDescent="0.3">
      <c r="A108">
        <v>535</v>
      </c>
      <c r="B108" t="s">
        <v>293</v>
      </c>
      <c r="C108" t="s">
        <v>588</v>
      </c>
      <c r="D108" t="s">
        <v>781</v>
      </c>
      <c r="E108" t="s">
        <v>642</v>
      </c>
      <c r="F108">
        <v>7774474168</v>
      </c>
    </row>
    <row r="109" spans="1:6" x14ac:dyDescent="0.3">
      <c r="A109">
        <v>545</v>
      </c>
      <c r="B109" t="s">
        <v>587</v>
      </c>
      <c r="C109" t="s">
        <v>588</v>
      </c>
      <c r="D109" t="s">
        <v>21</v>
      </c>
      <c r="E109" t="s">
        <v>589</v>
      </c>
      <c r="F109">
        <v>8354987185</v>
      </c>
    </row>
    <row r="110" spans="1:6" x14ac:dyDescent="0.3">
      <c r="A110">
        <v>582</v>
      </c>
      <c r="B110" t="s">
        <v>580</v>
      </c>
      <c r="C110" t="s">
        <v>581</v>
      </c>
      <c r="D110" t="s">
        <v>582</v>
      </c>
      <c r="E110" t="s">
        <v>583</v>
      </c>
      <c r="F110">
        <v>2754220306</v>
      </c>
    </row>
    <row r="111" spans="1:6" x14ac:dyDescent="0.3">
      <c r="A111">
        <v>584</v>
      </c>
      <c r="B111" t="s">
        <v>651</v>
      </c>
      <c r="C111" t="s">
        <v>652</v>
      </c>
      <c r="D111" t="s">
        <v>653</v>
      </c>
      <c r="E111" t="s">
        <v>654</v>
      </c>
      <c r="F111">
        <v>1646327916</v>
      </c>
    </row>
    <row r="112" spans="1:6" x14ac:dyDescent="0.3">
      <c r="A112">
        <v>600</v>
      </c>
      <c r="B112" t="s">
        <v>659</v>
      </c>
      <c r="C112" t="s">
        <v>660</v>
      </c>
      <c r="D112" t="s">
        <v>661</v>
      </c>
      <c r="E112" t="s">
        <v>662</v>
      </c>
      <c r="F112">
        <v>1551452510</v>
      </c>
    </row>
    <row r="113" spans="1:6" x14ac:dyDescent="0.3">
      <c r="A113">
        <v>602</v>
      </c>
      <c r="B113" t="s">
        <v>872</v>
      </c>
      <c r="C113" t="s">
        <v>681</v>
      </c>
      <c r="D113" t="s">
        <v>873</v>
      </c>
      <c r="E113" t="s">
        <v>727</v>
      </c>
      <c r="F113">
        <v>8049380718</v>
      </c>
    </row>
    <row r="114" spans="1:6" x14ac:dyDescent="0.3">
      <c r="A114">
        <v>605</v>
      </c>
      <c r="B114" t="s">
        <v>672</v>
      </c>
      <c r="C114" t="s">
        <v>673</v>
      </c>
      <c r="D114" t="s">
        <v>674</v>
      </c>
      <c r="E114" t="s">
        <v>675</v>
      </c>
      <c r="F114">
        <v>1926409080</v>
      </c>
    </row>
    <row r="115" spans="1:6" x14ac:dyDescent="0.3">
      <c r="A115">
        <v>615</v>
      </c>
      <c r="B115" t="s">
        <v>918</v>
      </c>
      <c r="C115" t="s">
        <v>667</v>
      </c>
      <c r="D115" t="s">
        <v>919</v>
      </c>
      <c r="E115" t="s">
        <v>654</v>
      </c>
      <c r="F115">
        <v>5372626672</v>
      </c>
    </row>
    <row r="116" spans="1:6" x14ac:dyDescent="0.3">
      <c r="A116">
        <v>617</v>
      </c>
      <c r="B116" t="s">
        <v>276</v>
      </c>
      <c r="C116" t="s">
        <v>676</v>
      </c>
      <c r="D116" t="s">
        <v>815</v>
      </c>
      <c r="E116" t="s">
        <v>754</v>
      </c>
      <c r="F116">
        <v>8437782692</v>
      </c>
    </row>
    <row r="117" spans="1:6" x14ac:dyDescent="0.3">
      <c r="A117">
        <v>618</v>
      </c>
      <c r="B117" t="s">
        <v>806</v>
      </c>
      <c r="C117" t="s">
        <v>652</v>
      </c>
      <c r="D117" t="s">
        <v>843</v>
      </c>
      <c r="E117" t="s">
        <v>754</v>
      </c>
      <c r="F117">
        <v>6419268208</v>
      </c>
    </row>
    <row r="118" spans="1:6" x14ac:dyDescent="0.3">
      <c r="A118">
        <v>619</v>
      </c>
      <c r="B118" t="s">
        <v>846</v>
      </c>
      <c r="C118" t="s">
        <v>598</v>
      </c>
      <c r="D118" t="s">
        <v>847</v>
      </c>
      <c r="E118" t="s">
        <v>680</v>
      </c>
      <c r="F118">
        <v>9823103962</v>
      </c>
    </row>
    <row r="119" spans="1:6" x14ac:dyDescent="0.3">
      <c r="A119">
        <v>624</v>
      </c>
      <c r="B119" t="s">
        <v>521</v>
      </c>
      <c r="C119" t="s">
        <v>676</v>
      </c>
      <c r="D119" t="s">
        <v>731</v>
      </c>
      <c r="E119" t="s">
        <v>642</v>
      </c>
      <c r="F119">
        <v>2774587967</v>
      </c>
    </row>
    <row r="120" spans="1:6" x14ac:dyDescent="0.3">
      <c r="A120">
        <v>634</v>
      </c>
      <c r="B120" t="s">
        <v>678</v>
      </c>
      <c r="C120" t="s">
        <v>598</v>
      </c>
      <c r="D120" t="s">
        <v>888</v>
      </c>
      <c r="E120" t="s">
        <v>647</v>
      </c>
      <c r="F120">
        <v>1549574380</v>
      </c>
    </row>
    <row r="121" spans="1:6" x14ac:dyDescent="0.3">
      <c r="A121">
        <v>637</v>
      </c>
      <c r="B121" t="s">
        <v>777</v>
      </c>
      <c r="C121" t="s">
        <v>635</v>
      </c>
      <c r="D121" t="s">
        <v>797</v>
      </c>
      <c r="E121" t="s">
        <v>798</v>
      </c>
      <c r="F121">
        <v>8907221376</v>
      </c>
    </row>
    <row r="122" spans="1:6" x14ac:dyDescent="0.3">
      <c r="A122">
        <v>640</v>
      </c>
      <c r="B122" t="s">
        <v>809</v>
      </c>
      <c r="C122" t="s">
        <v>635</v>
      </c>
      <c r="D122" t="s">
        <v>810</v>
      </c>
      <c r="E122" t="s">
        <v>656</v>
      </c>
      <c r="F122">
        <v>7858706884</v>
      </c>
    </row>
    <row r="123" spans="1:6" x14ac:dyDescent="0.3">
      <c r="A123">
        <v>642</v>
      </c>
      <c r="B123" t="s">
        <v>862</v>
      </c>
      <c r="C123" t="s">
        <v>598</v>
      </c>
      <c r="D123" t="s">
        <v>863</v>
      </c>
      <c r="E123" t="s">
        <v>656</v>
      </c>
      <c r="F123">
        <v>7051750919</v>
      </c>
    </row>
    <row r="124" spans="1:6" x14ac:dyDescent="0.3">
      <c r="A124">
        <v>649</v>
      </c>
      <c r="B124" t="s">
        <v>923</v>
      </c>
      <c r="C124" t="s">
        <v>584</v>
      </c>
      <c r="D124" t="s">
        <v>924</v>
      </c>
      <c r="E124" t="s">
        <v>736</v>
      </c>
      <c r="F124">
        <v>7665617991</v>
      </c>
    </row>
    <row r="125" spans="1:6" x14ac:dyDescent="0.3">
      <c r="A125">
        <v>656</v>
      </c>
      <c r="B125" t="s">
        <v>773</v>
      </c>
      <c r="C125" t="s">
        <v>655</v>
      </c>
      <c r="D125" t="s">
        <v>774</v>
      </c>
      <c r="E125" t="s">
        <v>733</v>
      </c>
      <c r="F125">
        <v>9053980373</v>
      </c>
    </row>
    <row r="126" spans="1:6" x14ac:dyDescent="0.3">
      <c r="A126">
        <v>658</v>
      </c>
      <c r="B126" t="s">
        <v>282</v>
      </c>
      <c r="C126" t="s">
        <v>652</v>
      </c>
      <c r="D126" t="s">
        <v>855</v>
      </c>
      <c r="E126" t="s">
        <v>754</v>
      </c>
      <c r="F126">
        <v>1575826863</v>
      </c>
    </row>
    <row r="127" spans="1:6" x14ac:dyDescent="0.3">
      <c r="A127">
        <v>670</v>
      </c>
      <c r="B127" t="s">
        <v>510</v>
      </c>
      <c r="C127" t="s">
        <v>617</v>
      </c>
      <c r="D127" t="s">
        <v>904</v>
      </c>
      <c r="E127" t="s">
        <v>718</v>
      </c>
      <c r="F127">
        <v>6215794970</v>
      </c>
    </row>
    <row r="128" spans="1:6" x14ac:dyDescent="0.3">
      <c r="A128">
        <v>676</v>
      </c>
      <c r="B128" t="s">
        <v>869</v>
      </c>
      <c r="C128" t="s">
        <v>601</v>
      </c>
      <c r="D128" t="s">
        <v>870</v>
      </c>
      <c r="E128" t="s">
        <v>871</v>
      </c>
      <c r="F128">
        <v>3975638935</v>
      </c>
    </row>
    <row r="129" spans="1:6" x14ac:dyDescent="0.3">
      <c r="A129">
        <v>678</v>
      </c>
      <c r="B129" t="s">
        <v>806</v>
      </c>
      <c r="C129" t="s">
        <v>681</v>
      </c>
      <c r="D129" t="s">
        <v>182</v>
      </c>
      <c r="E129" t="s">
        <v>654</v>
      </c>
      <c r="F129">
        <v>9411155106</v>
      </c>
    </row>
    <row r="130" spans="1:6" x14ac:dyDescent="0.3">
      <c r="A130">
        <v>679</v>
      </c>
      <c r="B130" t="s">
        <v>449</v>
      </c>
      <c r="C130" t="s">
        <v>667</v>
      </c>
      <c r="D130" t="s">
        <v>712</v>
      </c>
      <c r="E130" t="s">
        <v>586</v>
      </c>
      <c r="F130">
        <v>2458047806</v>
      </c>
    </row>
    <row r="131" spans="1:6" x14ac:dyDescent="0.3">
      <c r="A131">
        <v>685</v>
      </c>
      <c r="B131" t="s">
        <v>813</v>
      </c>
      <c r="C131" t="s">
        <v>605</v>
      </c>
      <c r="D131" t="s">
        <v>814</v>
      </c>
      <c r="E131" t="s">
        <v>730</v>
      </c>
      <c r="F131">
        <v>9336147887</v>
      </c>
    </row>
    <row r="132" spans="1:6" x14ac:dyDescent="0.3">
      <c r="A132">
        <v>691</v>
      </c>
      <c r="B132" t="s">
        <v>580</v>
      </c>
      <c r="C132" t="s">
        <v>608</v>
      </c>
      <c r="D132" t="s">
        <v>671</v>
      </c>
      <c r="E132" t="s">
        <v>615</v>
      </c>
      <c r="F132">
        <v>1052447026</v>
      </c>
    </row>
    <row r="133" spans="1:6" x14ac:dyDescent="0.3">
      <c r="A133">
        <v>693</v>
      </c>
      <c r="B133" t="s">
        <v>902</v>
      </c>
      <c r="C133" t="s">
        <v>594</v>
      </c>
      <c r="D133" t="s">
        <v>903</v>
      </c>
      <c r="E133" t="s">
        <v>749</v>
      </c>
      <c r="F133">
        <v>6982317596</v>
      </c>
    </row>
    <row r="134" spans="1:6" x14ac:dyDescent="0.3">
      <c r="A134">
        <v>698</v>
      </c>
      <c r="B134" t="s">
        <v>119</v>
      </c>
      <c r="C134" t="s">
        <v>605</v>
      </c>
      <c r="D134" t="s">
        <v>779</v>
      </c>
      <c r="E134" t="s">
        <v>654</v>
      </c>
      <c r="F134">
        <v>1300453861</v>
      </c>
    </row>
    <row r="135" spans="1:6" x14ac:dyDescent="0.3">
      <c r="A135">
        <v>700</v>
      </c>
      <c r="B135" t="s">
        <v>866</v>
      </c>
      <c r="C135" t="s">
        <v>608</v>
      </c>
      <c r="D135" t="s">
        <v>867</v>
      </c>
      <c r="E135" t="s">
        <v>730</v>
      </c>
      <c r="F135">
        <v>7077868681</v>
      </c>
    </row>
    <row r="136" spans="1:6" x14ac:dyDescent="0.3">
      <c r="A136">
        <v>704</v>
      </c>
      <c r="B136" t="s">
        <v>763</v>
      </c>
      <c r="C136" t="s">
        <v>608</v>
      </c>
      <c r="D136" t="s">
        <v>764</v>
      </c>
      <c r="E136" t="s">
        <v>680</v>
      </c>
      <c r="F136">
        <v>3426056035</v>
      </c>
    </row>
    <row r="137" spans="1:6" x14ac:dyDescent="0.3">
      <c r="A137">
        <v>708</v>
      </c>
      <c r="B137" t="s">
        <v>634</v>
      </c>
      <c r="C137" t="s">
        <v>635</v>
      </c>
      <c r="D137" t="s">
        <v>401</v>
      </c>
      <c r="E137" t="s">
        <v>619</v>
      </c>
      <c r="F137">
        <v>6155699440</v>
      </c>
    </row>
    <row r="138" spans="1:6" x14ac:dyDescent="0.3">
      <c r="A138">
        <v>733</v>
      </c>
      <c r="B138" t="s">
        <v>728</v>
      </c>
      <c r="C138" t="s">
        <v>652</v>
      </c>
      <c r="D138" t="s">
        <v>729</v>
      </c>
      <c r="E138" t="s">
        <v>730</v>
      </c>
      <c r="F138">
        <v>1055293942</v>
      </c>
    </row>
    <row r="139" spans="1:6" x14ac:dyDescent="0.3">
      <c r="A139">
        <v>734</v>
      </c>
      <c r="B139" t="s">
        <v>807</v>
      </c>
      <c r="C139" t="s">
        <v>640</v>
      </c>
      <c r="D139" t="s">
        <v>808</v>
      </c>
      <c r="E139" t="s">
        <v>633</v>
      </c>
      <c r="F139">
        <v>1161903173</v>
      </c>
    </row>
    <row r="140" spans="1:6" x14ac:dyDescent="0.3">
      <c r="A140">
        <v>735</v>
      </c>
      <c r="B140" t="s">
        <v>657</v>
      </c>
      <c r="C140" t="s">
        <v>598</v>
      </c>
      <c r="D140" t="s">
        <v>837</v>
      </c>
      <c r="E140" t="s">
        <v>633</v>
      </c>
      <c r="F140">
        <v>1419382893</v>
      </c>
    </row>
    <row r="141" spans="1:6" x14ac:dyDescent="0.3">
      <c r="A141">
        <v>746</v>
      </c>
      <c r="B141" t="s">
        <v>151</v>
      </c>
      <c r="C141" t="s">
        <v>676</v>
      </c>
      <c r="D141" t="s">
        <v>892</v>
      </c>
      <c r="E141" t="s">
        <v>754</v>
      </c>
      <c r="F141">
        <v>4303568430</v>
      </c>
    </row>
    <row r="142" spans="1:6" x14ac:dyDescent="0.3">
      <c r="A142">
        <v>750</v>
      </c>
      <c r="B142" t="s">
        <v>719</v>
      </c>
      <c r="C142" t="s">
        <v>660</v>
      </c>
      <c r="D142" t="s">
        <v>720</v>
      </c>
      <c r="E142" t="s">
        <v>721</v>
      </c>
      <c r="F142">
        <v>9166200177</v>
      </c>
    </row>
    <row r="143" spans="1:6" x14ac:dyDescent="0.3">
      <c r="A143">
        <v>762</v>
      </c>
      <c r="B143" t="s">
        <v>777</v>
      </c>
      <c r="C143" t="s">
        <v>581</v>
      </c>
      <c r="D143" t="s">
        <v>778</v>
      </c>
      <c r="E143" t="s">
        <v>619</v>
      </c>
      <c r="F143">
        <v>1786274009</v>
      </c>
    </row>
    <row r="144" spans="1:6" x14ac:dyDescent="0.3">
      <c r="A144">
        <v>768</v>
      </c>
      <c r="B144" t="s">
        <v>844</v>
      </c>
      <c r="C144" t="s">
        <v>588</v>
      </c>
      <c r="D144" t="s">
        <v>845</v>
      </c>
      <c r="E144" t="s">
        <v>583</v>
      </c>
      <c r="F144">
        <v>3258758083</v>
      </c>
    </row>
    <row r="145" spans="1:6" x14ac:dyDescent="0.3">
      <c r="A145">
        <v>770</v>
      </c>
      <c r="B145" t="s">
        <v>428</v>
      </c>
      <c r="C145" t="s">
        <v>590</v>
      </c>
      <c r="D145" t="s">
        <v>591</v>
      </c>
      <c r="E145" t="s">
        <v>592</v>
      </c>
      <c r="F145">
        <v>6348759218</v>
      </c>
    </row>
    <row r="146" spans="1:6" x14ac:dyDescent="0.3">
      <c r="A146">
        <v>778</v>
      </c>
      <c r="B146" t="s">
        <v>925</v>
      </c>
      <c r="C146" t="s">
        <v>581</v>
      </c>
      <c r="D146" t="s">
        <v>926</v>
      </c>
      <c r="E146" t="s">
        <v>583</v>
      </c>
      <c r="F146">
        <v>4815198694</v>
      </c>
    </row>
    <row r="147" spans="1:6" x14ac:dyDescent="0.3">
      <c r="A147">
        <v>785</v>
      </c>
      <c r="B147" t="s">
        <v>822</v>
      </c>
      <c r="C147" t="s">
        <v>581</v>
      </c>
      <c r="D147" t="s">
        <v>823</v>
      </c>
      <c r="E147" t="s">
        <v>656</v>
      </c>
      <c r="F147">
        <v>1837040341</v>
      </c>
    </row>
    <row r="148" spans="1:6" x14ac:dyDescent="0.3">
      <c r="A148">
        <v>786</v>
      </c>
      <c r="B148" t="s">
        <v>881</v>
      </c>
      <c r="C148" t="s">
        <v>655</v>
      </c>
      <c r="D148" t="s">
        <v>739</v>
      </c>
      <c r="E148" t="s">
        <v>589</v>
      </c>
      <c r="F148">
        <v>3669773727</v>
      </c>
    </row>
    <row r="149" spans="1:6" x14ac:dyDescent="0.3">
      <c r="A149">
        <v>787</v>
      </c>
      <c r="B149" t="s">
        <v>841</v>
      </c>
      <c r="C149" t="s">
        <v>631</v>
      </c>
      <c r="D149" t="s">
        <v>854</v>
      </c>
      <c r="E149" t="s">
        <v>762</v>
      </c>
      <c r="F149">
        <v>7592482439</v>
      </c>
    </row>
    <row r="150" spans="1:6" x14ac:dyDescent="0.3">
      <c r="A150">
        <v>789</v>
      </c>
      <c r="B150" t="s">
        <v>685</v>
      </c>
      <c r="C150" t="s">
        <v>598</v>
      </c>
      <c r="D150" t="s">
        <v>686</v>
      </c>
      <c r="E150" t="s">
        <v>592</v>
      </c>
      <c r="F150">
        <v>7412005788</v>
      </c>
    </row>
    <row r="151" spans="1:6" x14ac:dyDescent="0.3">
      <c r="A151">
        <v>790</v>
      </c>
      <c r="B151" t="s">
        <v>562</v>
      </c>
      <c r="C151" t="s">
        <v>681</v>
      </c>
      <c r="D151" t="s">
        <v>714</v>
      </c>
      <c r="E151" t="s">
        <v>586</v>
      </c>
      <c r="F151">
        <v>1246424250</v>
      </c>
    </row>
    <row r="152" spans="1:6" x14ac:dyDescent="0.3">
      <c r="A152">
        <v>798</v>
      </c>
      <c r="B152" t="s">
        <v>787</v>
      </c>
      <c r="C152" t="s">
        <v>652</v>
      </c>
      <c r="D152" t="s">
        <v>788</v>
      </c>
      <c r="E152" t="s">
        <v>733</v>
      </c>
      <c r="F152">
        <v>2073271791</v>
      </c>
    </row>
    <row r="153" spans="1:6" x14ac:dyDescent="0.3">
      <c r="A153">
        <v>803</v>
      </c>
      <c r="B153" t="s">
        <v>604</v>
      </c>
      <c r="C153" t="s">
        <v>605</v>
      </c>
      <c r="D153" t="s">
        <v>606</v>
      </c>
      <c r="E153" t="s">
        <v>592</v>
      </c>
      <c r="F153">
        <v>5698225463</v>
      </c>
    </row>
    <row r="154" spans="1:6" x14ac:dyDescent="0.3">
      <c r="A154">
        <v>804</v>
      </c>
      <c r="B154" t="s">
        <v>610</v>
      </c>
      <c r="C154" t="s">
        <v>581</v>
      </c>
      <c r="D154" t="s">
        <v>57</v>
      </c>
      <c r="E154" t="s">
        <v>611</v>
      </c>
      <c r="F154">
        <v>5155277679</v>
      </c>
    </row>
    <row r="155" spans="1:6" x14ac:dyDescent="0.3">
      <c r="A155">
        <v>805</v>
      </c>
      <c r="B155" t="s">
        <v>106</v>
      </c>
      <c r="C155" t="s">
        <v>601</v>
      </c>
      <c r="D155" t="s">
        <v>602</v>
      </c>
      <c r="E155" t="s">
        <v>603</v>
      </c>
      <c r="F155">
        <v>8374022176</v>
      </c>
    </row>
    <row r="156" spans="1:6" x14ac:dyDescent="0.3">
      <c r="A156">
        <v>811</v>
      </c>
      <c r="B156" t="s">
        <v>916</v>
      </c>
      <c r="C156" t="s">
        <v>588</v>
      </c>
      <c r="D156" t="s">
        <v>917</v>
      </c>
      <c r="E156" t="s">
        <v>619</v>
      </c>
      <c r="F156">
        <v>3993420544</v>
      </c>
    </row>
    <row r="157" spans="1:6" x14ac:dyDescent="0.3">
      <c r="A157">
        <v>812</v>
      </c>
      <c r="B157" t="s">
        <v>768</v>
      </c>
      <c r="C157" t="s">
        <v>581</v>
      </c>
      <c r="D157" t="s">
        <v>769</v>
      </c>
      <c r="E157" t="s">
        <v>600</v>
      </c>
      <c r="F157">
        <v>6143377957</v>
      </c>
    </row>
    <row r="158" spans="1:6" x14ac:dyDescent="0.3">
      <c r="A158">
        <v>814</v>
      </c>
      <c r="B158" t="s">
        <v>807</v>
      </c>
      <c r="C158" t="s">
        <v>771</v>
      </c>
      <c r="D158" t="s">
        <v>962</v>
      </c>
      <c r="E158" t="s">
        <v>600</v>
      </c>
      <c r="F158">
        <v>7057705428</v>
      </c>
    </row>
    <row r="159" spans="1:6" x14ac:dyDescent="0.3">
      <c r="A159">
        <v>821</v>
      </c>
      <c r="B159" t="s">
        <v>949</v>
      </c>
      <c r="C159" t="s">
        <v>625</v>
      </c>
      <c r="D159" t="s">
        <v>950</v>
      </c>
      <c r="E159" t="s">
        <v>754</v>
      </c>
      <c r="F159">
        <v>6595878396</v>
      </c>
    </row>
    <row r="160" spans="1:6" x14ac:dyDescent="0.3">
      <c r="A160">
        <v>830</v>
      </c>
      <c r="B160" t="s">
        <v>694</v>
      </c>
      <c r="C160" t="s">
        <v>771</v>
      </c>
      <c r="D160" t="s">
        <v>772</v>
      </c>
      <c r="E160" t="s">
        <v>586</v>
      </c>
      <c r="F160">
        <v>9313787148</v>
      </c>
    </row>
    <row r="161" spans="1:6" x14ac:dyDescent="0.3">
      <c r="A161">
        <v>839</v>
      </c>
      <c r="B161" t="s">
        <v>852</v>
      </c>
      <c r="C161" t="s">
        <v>640</v>
      </c>
      <c r="D161" t="s">
        <v>853</v>
      </c>
      <c r="E161" t="s">
        <v>754</v>
      </c>
      <c r="F161">
        <v>1385206446</v>
      </c>
    </row>
    <row r="162" spans="1:6" x14ac:dyDescent="0.3">
      <c r="A162">
        <v>841</v>
      </c>
      <c r="B162" t="s">
        <v>791</v>
      </c>
      <c r="C162" t="s">
        <v>613</v>
      </c>
      <c r="D162" t="s">
        <v>792</v>
      </c>
      <c r="E162" t="s">
        <v>619</v>
      </c>
      <c r="F162">
        <v>1610528704</v>
      </c>
    </row>
    <row r="163" spans="1:6" x14ac:dyDescent="0.3">
      <c r="A163">
        <v>844</v>
      </c>
      <c r="B163" t="s">
        <v>701</v>
      </c>
      <c r="C163" t="s">
        <v>676</v>
      </c>
      <c r="D163" t="s">
        <v>702</v>
      </c>
      <c r="E163" t="s">
        <v>627</v>
      </c>
      <c r="F163">
        <v>1860620006</v>
      </c>
    </row>
    <row r="164" spans="1:6" x14ac:dyDescent="0.3">
      <c r="A164">
        <v>848</v>
      </c>
      <c r="B164" t="s">
        <v>737</v>
      </c>
      <c r="C164" t="s">
        <v>667</v>
      </c>
      <c r="D164" t="s">
        <v>738</v>
      </c>
      <c r="E164" t="s">
        <v>680</v>
      </c>
      <c r="F164">
        <v>6829482368</v>
      </c>
    </row>
    <row r="165" spans="1:6" x14ac:dyDescent="0.3">
      <c r="A165">
        <v>853</v>
      </c>
      <c r="B165" t="s">
        <v>616</v>
      </c>
      <c r="C165" t="s">
        <v>617</v>
      </c>
      <c r="D165" t="s">
        <v>618</v>
      </c>
      <c r="E165" t="s">
        <v>619</v>
      </c>
      <c r="F165">
        <v>9334728554</v>
      </c>
    </row>
    <row r="166" spans="1:6" x14ac:dyDescent="0.3">
      <c r="A166">
        <v>864</v>
      </c>
      <c r="B166" t="s">
        <v>109</v>
      </c>
      <c r="C166" t="s">
        <v>676</v>
      </c>
      <c r="D166" t="s">
        <v>677</v>
      </c>
      <c r="E166" t="s">
        <v>611</v>
      </c>
      <c r="F166">
        <v>7332778584</v>
      </c>
    </row>
    <row r="167" spans="1:6" x14ac:dyDescent="0.3">
      <c r="A167">
        <v>865</v>
      </c>
      <c r="B167" t="s">
        <v>959</v>
      </c>
      <c r="C167" t="s">
        <v>673</v>
      </c>
      <c r="D167" t="s">
        <v>960</v>
      </c>
      <c r="E167" t="s">
        <v>871</v>
      </c>
      <c r="F167">
        <v>6828905297</v>
      </c>
    </row>
    <row r="168" spans="1:6" x14ac:dyDescent="0.3">
      <c r="A168">
        <v>874</v>
      </c>
      <c r="B168" t="s">
        <v>397</v>
      </c>
      <c r="C168" t="s">
        <v>631</v>
      </c>
      <c r="D168" t="s">
        <v>961</v>
      </c>
      <c r="E168" t="s">
        <v>627</v>
      </c>
      <c r="F168">
        <v>2273691148</v>
      </c>
    </row>
    <row r="169" spans="1:6" x14ac:dyDescent="0.3">
      <c r="A169">
        <v>876</v>
      </c>
      <c r="B169" t="s">
        <v>669</v>
      </c>
      <c r="C169" t="s">
        <v>594</v>
      </c>
      <c r="D169" t="s">
        <v>670</v>
      </c>
      <c r="E169" t="s">
        <v>656</v>
      </c>
      <c r="F169">
        <v>6818183906</v>
      </c>
    </row>
    <row r="170" spans="1:6" x14ac:dyDescent="0.3">
      <c r="A170">
        <v>881</v>
      </c>
      <c r="B170" t="s">
        <v>832</v>
      </c>
      <c r="C170" t="s">
        <v>652</v>
      </c>
      <c r="D170" t="s">
        <v>833</v>
      </c>
      <c r="E170" t="s">
        <v>662</v>
      </c>
      <c r="F170">
        <v>3243646644</v>
      </c>
    </row>
    <row r="171" spans="1:6" x14ac:dyDescent="0.3">
      <c r="A171">
        <v>883</v>
      </c>
      <c r="B171" t="s">
        <v>834</v>
      </c>
      <c r="C171" t="s">
        <v>605</v>
      </c>
      <c r="D171" t="s">
        <v>835</v>
      </c>
      <c r="E171" t="s">
        <v>836</v>
      </c>
      <c r="F171">
        <v>4932358514</v>
      </c>
    </row>
    <row r="172" spans="1:6" x14ac:dyDescent="0.3">
      <c r="A172">
        <v>885</v>
      </c>
      <c r="B172" t="s">
        <v>663</v>
      </c>
      <c r="C172" t="s">
        <v>621</v>
      </c>
      <c r="D172" t="s">
        <v>927</v>
      </c>
      <c r="E172" t="s">
        <v>662</v>
      </c>
      <c r="F172">
        <v>9875605267</v>
      </c>
    </row>
    <row r="173" spans="1:6" x14ac:dyDescent="0.3">
      <c r="A173">
        <v>886</v>
      </c>
      <c r="B173" t="s">
        <v>678</v>
      </c>
      <c r="C173" t="s">
        <v>584</v>
      </c>
      <c r="D173" t="s">
        <v>679</v>
      </c>
      <c r="E173" t="s">
        <v>600</v>
      </c>
      <c r="F173">
        <v>1374706667</v>
      </c>
    </row>
    <row r="174" spans="1:6" x14ac:dyDescent="0.3">
      <c r="A174">
        <v>888</v>
      </c>
      <c r="B174" t="s">
        <v>805</v>
      </c>
      <c r="C174" t="s">
        <v>667</v>
      </c>
      <c r="D174" t="s">
        <v>653</v>
      </c>
      <c r="E174" t="s">
        <v>619</v>
      </c>
      <c r="F174">
        <v>4534991454</v>
      </c>
    </row>
    <row r="175" spans="1:6" x14ac:dyDescent="0.3">
      <c r="A175">
        <v>889</v>
      </c>
      <c r="B175" t="s">
        <v>898</v>
      </c>
      <c r="C175" t="s">
        <v>590</v>
      </c>
      <c r="D175" t="s">
        <v>899</v>
      </c>
      <c r="E175" t="s">
        <v>650</v>
      </c>
      <c r="F175">
        <v>1096489886</v>
      </c>
    </row>
    <row r="176" spans="1:6" x14ac:dyDescent="0.3">
      <c r="A176">
        <v>891</v>
      </c>
      <c r="B176" t="s">
        <v>630</v>
      </c>
      <c r="C176" t="s">
        <v>631</v>
      </c>
      <c r="D176" t="s">
        <v>632</v>
      </c>
      <c r="E176" t="s">
        <v>633</v>
      </c>
      <c r="F176">
        <v>8786356477</v>
      </c>
    </row>
    <row r="177" spans="1:6" x14ac:dyDescent="0.3">
      <c r="A177">
        <v>894</v>
      </c>
      <c r="B177" t="s">
        <v>801</v>
      </c>
      <c r="C177" t="s">
        <v>635</v>
      </c>
      <c r="D177" t="s">
        <v>802</v>
      </c>
      <c r="E177" t="s">
        <v>596</v>
      </c>
      <c r="F177">
        <v>9892285623</v>
      </c>
    </row>
    <row r="178" spans="1:6" x14ac:dyDescent="0.3">
      <c r="A178">
        <v>898</v>
      </c>
      <c r="B178" t="s">
        <v>142</v>
      </c>
      <c r="C178" t="s">
        <v>631</v>
      </c>
      <c r="D178" t="s">
        <v>932</v>
      </c>
      <c r="E178" t="s">
        <v>718</v>
      </c>
      <c r="F178">
        <v>3097734889</v>
      </c>
    </row>
    <row r="179" spans="1:6" x14ac:dyDescent="0.3">
      <c r="A179">
        <v>899</v>
      </c>
      <c r="B179" t="s">
        <v>879</v>
      </c>
      <c r="C179" t="s">
        <v>640</v>
      </c>
      <c r="D179" t="s">
        <v>880</v>
      </c>
      <c r="E179" t="s">
        <v>656</v>
      </c>
      <c r="F179">
        <v>4565205218</v>
      </c>
    </row>
    <row r="180" spans="1:6" x14ac:dyDescent="0.3">
      <c r="A180">
        <v>902</v>
      </c>
      <c r="B180" t="s">
        <v>620</v>
      </c>
      <c r="C180" t="s">
        <v>621</v>
      </c>
      <c r="D180" t="s">
        <v>622</v>
      </c>
      <c r="E180" t="s">
        <v>623</v>
      </c>
      <c r="F180">
        <v>8568849220</v>
      </c>
    </row>
    <row r="181" spans="1:6" x14ac:dyDescent="0.3">
      <c r="A181">
        <v>903</v>
      </c>
      <c r="B181" t="s">
        <v>154</v>
      </c>
      <c r="C181" t="s">
        <v>676</v>
      </c>
      <c r="D181" t="s">
        <v>765</v>
      </c>
      <c r="E181" t="s">
        <v>762</v>
      </c>
      <c r="F181">
        <v>1233066378</v>
      </c>
    </row>
    <row r="182" spans="1:6" x14ac:dyDescent="0.3">
      <c r="A182">
        <v>906</v>
      </c>
      <c r="B182" t="s">
        <v>717</v>
      </c>
      <c r="C182" t="s">
        <v>673</v>
      </c>
      <c r="D182" t="s">
        <v>638</v>
      </c>
      <c r="E182" t="s">
        <v>718</v>
      </c>
      <c r="F182">
        <v>3882423236</v>
      </c>
    </row>
    <row r="183" spans="1:6" x14ac:dyDescent="0.3">
      <c r="A183">
        <v>913</v>
      </c>
      <c r="B183" t="s">
        <v>722</v>
      </c>
      <c r="C183" t="s">
        <v>723</v>
      </c>
      <c r="D183" t="s">
        <v>724</v>
      </c>
      <c r="E183" t="s">
        <v>596</v>
      </c>
      <c r="F183">
        <v>5137511014</v>
      </c>
    </row>
    <row r="184" spans="1:6" x14ac:dyDescent="0.3">
      <c r="A184">
        <v>935</v>
      </c>
      <c r="B184" t="s">
        <v>775</v>
      </c>
      <c r="C184" t="s">
        <v>660</v>
      </c>
      <c r="D184" t="s">
        <v>776</v>
      </c>
      <c r="E184" t="s">
        <v>675</v>
      </c>
      <c r="F184">
        <v>2836649349</v>
      </c>
    </row>
    <row r="185" spans="1:6" x14ac:dyDescent="0.3">
      <c r="A185">
        <v>936</v>
      </c>
      <c r="B185" t="s">
        <v>324</v>
      </c>
      <c r="C185" t="s">
        <v>581</v>
      </c>
      <c r="D185" t="s">
        <v>748</v>
      </c>
      <c r="E185" t="s">
        <v>749</v>
      </c>
      <c r="F185">
        <v>3017545245</v>
      </c>
    </row>
    <row r="186" spans="1:6" x14ac:dyDescent="0.3">
      <c r="A186">
        <v>946</v>
      </c>
      <c r="B186" t="s">
        <v>639</v>
      </c>
      <c r="C186" t="s">
        <v>681</v>
      </c>
      <c r="D186" t="s">
        <v>682</v>
      </c>
      <c r="E186" t="s">
        <v>633</v>
      </c>
      <c r="F186">
        <v>1590827102</v>
      </c>
    </row>
    <row r="187" spans="1:6" x14ac:dyDescent="0.3">
      <c r="A187">
        <v>948</v>
      </c>
      <c r="B187" t="s">
        <v>860</v>
      </c>
      <c r="C187" t="s">
        <v>584</v>
      </c>
      <c r="D187" t="s">
        <v>948</v>
      </c>
      <c r="E187" t="s">
        <v>754</v>
      </c>
      <c r="F187">
        <v>2276744816</v>
      </c>
    </row>
    <row r="188" spans="1:6" x14ac:dyDescent="0.3">
      <c r="A188">
        <v>950</v>
      </c>
      <c r="B188" t="s">
        <v>634</v>
      </c>
      <c r="C188" t="s">
        <v>635</v>
      </c>
      <c r="D188" t="s">
        <v>636</v>
      </c>
      <c r="E188" t="s">
        <v>596</v>
      </c>
      <c r="F188">
        <v>5614057152</v>
      </c>
    </row>
    <row r="189" spans="1:6" x14ac:dyDescent="0.3">
      <c r="A189">
        <v>951</v>
      </c>
      <c r="B189" t="s">
        <v>440</v>
      </c>
      <c r="C189" t="s">
        <v>581</v>
      </c>
      <c r="D189" t="s">
        <v>827</v>
      </c>
      <c r="E189" t="s">
        <v>647</v>
      </c>
      <c r="F189">
        <v>4933964760</v>
      </c>
    </row>
    <row r="190" spans="1:6" x14ac:dyDescent="0.3">
      <c r="A190">
        <v>953</v>
      </c>
      <c r="B190" t="s">
        <v>22</v>
      </c>
      <c r="C190" t="s">
        <v>752</v>
      </c>
      <c r="D190" t="s">
        <v>770</v>
      </c>
      <c r="E190" t="s">
        <v>589</v>
      </c>
      <c r="F190">
        <v>1029837290</v>
      </c>
    </row>
    <row r="191" spans="1:6" x14ac:dyDescent="0.3">
      <c r="A191">
        <v>955</v>
      </c>
      <c r="B191" t="s">
        <v>348</v>
      </c>
      <c r="C191" t="s">
        <v>667</v>
      </c>
      <c r="D191" t="s">
        <v>912</v>
      </c>
      <c r="E191" t="s">
        <v>754</v>
      </c>
      <c r="F191">
        <v>6234964560</v>
      </c>
    </row>
    <row r="192" spans="1:6" x14ac:dyDescent="0.3">
      <c r="A192">
        <v>957</v>
      </c>
      <c r="B192" t="s">
        <v>964</v>
      </c>
      <c r="C192" t="s">
        <v>631</v>
      </c>
      <c r="D192" t="s">
        <v>965</v>
      </c>
      <c r="E192" t="s">
        <v>642</v>
      </c>
      <c r="F192">
        <v>1160558300</v>
      </c>
    </row>
    <row r="193" spans="1:6" x14ac:dyDescent="0.3">
      <c r="A193">
        <v>959</v>
      </c>
      <c r="B193" t="s">
        <v>858</v>
      </c>
      <c r="C193" t="s">
        <v>617</v>
      </c>
      <c r="D193" t="s">
        <v>859</v>
      </c>
      <c r="E193" t="s">
        <v>713</v>
      </c>
      <c r="F193">
        <v>1171287473</v>
      </c>
    </row>
    <row r="194" spans="1:6" x14ac:dyDescent="0.3">
      <c r="A194">
        <v>962</v>
      </c>
      <c r="B194" t="s">
        <v>742</v>
      </c>
      <c r="C194" t="s">
        <v>621</v>
      </c>
      <c r="D194" t="s">
        <v>743</v>
      </c>
      <c r="E194" t="s">
        <v>611</v>
      </c>
      <c r="F194">
        <v>3932448384</v>
      </c>
    </row>
    <row r="195" spans="1:6" x14ac:dyDescent="0.3">
      <c r="A195">
        <v>977</v>
      </c>
      <c r="B195" t="s">
        <v>746</v>
      </c>
      <c r="C195" t="s">
        <v>747</v>
      </c>
      <c r="D195" t="s">
        <v>712</v>
      </c>
      <c r="E195" t="s">
        <v>654</v>
      </c>
      <c r="F195">
        <v>2448301670</v>
      </c>
    </row>
    <row r="196" spans="1:6" x14ac:dyDescent="0.3">
      <c r="A196">
        <v>982</v>
      </c>
      <c r="B196" t="s">
        <v>692</v>
      </c>
      <c r="C196" t="s">
        <v>652</v>
      </c>
      <c r="D196" t="s">
        <v>693</v>
      </c>
      <c r="E196" t="s">
        <v>586</v>
      </c>
      <c r="F196">
        <v>5862720266</v>
      </c>
    </row>
    <row r="197" spans="1:6" x14ac:dyDescent="0.3">
      <c r="A197">
        <v>984</v>
      </c>
      <c r="B197" t="s">
        <v>830</v>
      </c>
      <c r="C197" t="s">
        <v>621</v>
      </c>
      <c r="D197" t="s">
        <v>831</v>
      </c>
      <c r="E197" t="s">
        <v>603</v>
      </c>
      <c r="F197">
        <v>2460523574</v>
      </c>
    </row>
    <row r="198" spans="1:6" x14ac:dyDescent="0.3">
      <c r="A198">
        <v>988</v>
      </c>
      <c r="B198" t="s">
        <v>941</v>
      </c>
      <c r="C198" t="s">
        <v>608</v>
      </c>
      <c r="D198" t="s">
        <v>942</v>
      </c>
      <c r="E198" t="s">
        <v>943</v>
      </c>
      <c r="F198">
        <v>9918649402</v>
      </c>
    </row>
    <row r="199" spans="1:6" x14ac:dyDescent="0.3">
      <c r="A199">
        <v>991</v>
      </c>
      <c r="B199" t="s">
        <v>593</v>
      </c>
      <c r="C199" t="s">
        <v>594</v>
      </c>
      <c r="D199" t="s">
        <v>595</v>
      </c>
      <c r="E199" t="s">
        <v>596</v>
      </c>
      <c r="F199">
        <v>5096424869</v>
      </c>
    </row>
    <row r="200" spans="1:6" x14ac:dyDescent="0.3">
      <c r="A200">
        <v>993</v>
      </c>
      <c r="B200" t="s">
        <v>628</v>
      </c>
      <c r="C200" t="s">
        <v>594</v>
      </c>
      <c r="D200" t="s">
        <v>629</v>
      </c>
      <c r="E200" t="s">
        <v>583</v>
      </c>
      <c r="F200">
        <v>3028920870</v>
      </c>
    </row>
    <row r="201" spans="1:6" x14ac:dyDescent="0.3">
      <c r="A201">
        <v>999</v>
      </c>
      <c r="B201" t="s">
        <v>889</v>
      </c>
      <c r="C201" t="s">
        <v>631</v>
      </c>
      <c r="D201" t="s">
        <v>849</v>
      </c>
      <c r="E201" t="s">
        <v>826</v>
      </c>
      <c r="F201">
        <v>5348595059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9001A-580D-4CC5-B6CF-C9A57E4CC335}">
  <dimension ref="A1:G201"/>
  <sheetViews>
    <sheetView workbookViewId="0"/>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s>
  <sheetData>
    <row r="1" spans="1:7" x14ac:dyDescent="0.3">
      <c r="A1" t="s">
        <v>0</v>
      </c>
      <c r="B1" t="s">
        <v>1</v>
      </c>
      <c r="C1" t="s">
        <v>2</v>
      </c>
      <c r="D1" t="s">
        <v>3</v>
      </c>
      <c r="E1" t="s">
        <v>4</v>
      </c>
      <c r="F1" t="s">
        <v>5</v>
      </c>
      <c r="G1" t="s">
        <v>6</v>
      </c>
    </row>
    <row r="2" spans="1:7" x14ac:dyDescent="0.3">
      <c r="A2">
        <v>230</v>
      </c>
      <c r="B2">
        <v>31</v>
      </c>
      <c r="C2" t="s">
        <v>7</v>
      </c>
      <c r="D2" t="s">
        <v>8</v>
      </c>
      <c r="E2" t="s">
        <v>9</v>
      </c>
      <c r="F2" t="s">
        <v>10</v>
      </c>
      <c r="G2">
        <v>9961255787</v>
      </c>
    </row>
    <row r="3" spans="1:7" x14ac:dyDescent="0.3">
      <c r="A3">
        <v>3189</v>
      </c>
      <c r="B3">
        <v>495</v>
      </c>
      <c r="C3" t="s">
        <v>11</v>
      </c>
      <c r="D3" t="s">
        <v>12</v>
      </c>
      <c r="E3" t="s">
        <v>13</v>
      </c>
      <c r="F3" t="s">
        <v>14</v>
      </c>
      <c r="G3">
        <v>3555176867</v>
      </c>
    </row>
    <row r="4" spans="1:7" x14ac:dyDescent="0.3">
      <c r="A4">
        <v>2216</v>
      </c>
      <c r="B4">
        <v>795</v>
      </c>
      <c r="C4" t="s">
        <v>15</v>
      </c>
      <c r="D4" t="s">
        <v>16</v>
      </c>
      <c r="E4" t="s">
        <v>17</v>
      </c>
      <c r="F4" t="s">
        <v>18</v>
      </c>
      <c r="G4">
        <v>9835395970</v>
      </c>
    </row>
    <row r="5" spans="1:7" x14ac:dyDescent="0.3">
      <c r="A5">
        <v>1904</v>
      </c>
      <c r="B5">
        <v>33</v>
      </c>
      <c r="C5" t="s">
        <v>19</v>
      </c>
      <c r="D5" t="s">
        <v>20</v>
      </c>
      <c r="E5" t="s">
        <v>9</v>
      </c>
      <c r="F5" t="s">
        <v>21</v>
      </c>
      <c r="G5">
        <v>3881250181</v>
      </c>
    </row>
    <row r="6" spans="1:7" x14ac:dyDescent="0.3">
      <c r="A6">
        <v>7342</v>
      </c>
      <c r="B6">
        <v>882</v>
      </c>
      <c r="C6" t="s">
        <v>22</v>
      </c>
      <c r="D6" t="s">
        <v>23</v>
      </c>
      <c r="E6" t="s">
        <v>13</v>
      </c>
      <c r="F6" t="s">
        <v>24</v>
      </c>
      <c r="G6">
        <v>1507211823</v>
      </c>
    </row>
    <row r="7" spans="1:7" x14ac:dyDescent="0.3">
      <c r="A7">
        <v>7633</v>
      </c>
      <c r="B7">
        <v>657</v>
      </c>
      <c r="C7" t="s">
        <v>25</v>
      </c>
      <c r="D7" t="s">
        <v>26</v>
      </c>
      <c r="E7" t="s">
        <v>9</v>
      </c>
      <c r="F7" t="s">
        <v>27</v>
      </c>
      <c r="G7">
        <v>5612381477</v>
      </c>
    </row>
    <row r="8" spans="1:7" x14ac:dyDescent="0.3">
      <c r="A8">
        <v>2154</v>
      </c>
      <c r="B8">
        <v>761</v>
      </c>
      <c r="C8" t="s">
        <v>28</v>
      </c>
      <c r="D8" t="s">
        <v>29</v>
      </c>
      <c r="E8" t="s">
        <v>13</v>
      </c>
      <c r="F8" t="s">
        <v>30</v>
      </c>
      <c r="G8">
        <v>8094222335</v>
      </c>
    </row>
    <row r="9" spans="1:7" x14ac:dyDescent="0.3">
      <c r="A9">
        <v>5543</v>
      </c>
      <c r="B9">
        <v>20</v>
      </c>
      <c r="C9" t="s">
        <v>31</v>
      </c>
      <c r="D9" t="s">
        <v>32</v>
      </c>
      <c r="E9" t="s">
        <v>13</v>
      </c>
      <c r="F9" t="s">
        <v>33</v>
      </c>
      <c r="G9">
        <v>4133741447</v>
      </c>
    </row>
    <row r="10" spans="1:7" x14ac:dyDescent="0.3">
      <c r="A10">
        <v>2332</v>
      </c>
      <c r="B10">
        <v>356</v>
      </c>
      <c r="C10" t="s">
        <v>34</v>
      </c>
      <c r="D10" t="s">
        <v>35</v>
      </c>
      <c r="E10" t="s">
        <v>17</v>
      </c>
      <c r="F10" t="s">
        <v>36</v>
      </c>
      <c r="G10">
        <v>4399641006</v>
      </c>
    </row>
    <row r="11" spans="1:7" x14ac:dyDescent="0.3">
      <c r="A11">
        <v>4094</v>
      </c>
      <c r="B11">
        <v>301</v>
      </c>
      <c r="C11" t="s">
        <v>37</v>
      </c>
      <c r="D11" t="s">
        <v>38</v>
      </c>
      <c r="E11" t="s">
        <v>9</v>
      </c>
      <c r="F11" t="s">
        <v>39</v>
      </c>
      <c r="G11">
        <v>7077259810</v>
      </c>
    </row>
    <row r="12" spans="1:7" x14ac:dyDescent="0.3">
      <c r="A12">
        <v>3042</v>
      </c>
      <c r="B12">
        <v>450</v>
      </c>
      <c r="C12" t="s">
        <v>40</v>
      </c>
      <c r="D12" t="s">
        <v>41</v>
      </c>
      <c r="E12" t="s">
        <v>13</v>
      </c>
      <c r="F12" t="s">
        <v>42</v>
      </c>
      <c r="G12">
        <v>1634188566</v>
      </c>
    </row>
    <row r="13" spans="1:7" x14ac:dyDescent="0.3">
      <c r="A13">
        <v>2220</v>
      </c>
      <c r="B13">
        <v>782</v>
      </c>
      <c r="C13" t="s">
        <v>43</v>
      </c>
      <c r="D13" t="s">
        <v>44</v>
      </c>
      <c r="E13" t="s">
        <v>13</v>
      </c>
      <c r="F13" t="s">
        <v>45</v>
      </c>
      <c r="G13">
        <v>6963794710</v>
      </c>
    </row>
    <row r="14" spans="1:7" x14ac:dyDescent="0.3">
      <c r="A14">
        <v>4988</v>
      </c>
      <c r="B14">
        <v>820</v>
      </c>
      <c r="C14" t="s">
        <v>46</v>
      </c>
      <c r="D14" t="s">
        <v>47</v>
      </c>
      <c r="E14" t="s">
        <v>13</v>
      </c>
      <c r="F14" t="s">
        <v>48</v>
      </c>
      <c r="G14">
        <v>2644171337</v>
      </c>
    </row>
    <row r="15" spans="1:7" x14ac:dyDescent="0.3">
      <c r="A15">
        <v>175</v>
      </c>
      <c r="B15">
        <v>316</v>
      </c>
      <c r="C15" t="s">
        <v>49</v>
      </c>
      <c r="D15" t="s">
        <v>50</v>
      </c>
      <c r="E15" t="s">
        <v>13</v>
      </c>
      <c r="F15" t="s">
        <v>51</v>
      </c>
      <c r="G15">
        <v>3057896481</v>
      </c>
    </row>
    <row r="16" spans="1:7" x14ac:dyDescent="0.3">
      <c r="A16">
        <v>4233</v>
      </c>
      <c r="B16">
        <v>945</v>
      </c>
      <c r="C16" t="s">
        <v>52</v>
      </c>
      <c r="D16" t="s">
        <v>53</v>
      </c>
      <c r="E16" t="s">
        <v>9</v>
      </c>
      <c r="F16" t="s">
        <v>54</v>
      </c>
      <c r="G16">
        <v>3335480444</v>
      </c>
    </row>
    <row r="17" spans="1:7" x14ac:dyDescent="0.3">
      <c r="A17">
        <v>4351</v>
      </c>
      <c r="B17">
        <v>174</v>
      </c>
      <c r="C17" t="s">
        <v>55</v>
      </c>
      <c r="D17" t="s">
        <v>56</v>
      </c>
      <c r="E17" t="s">
        <v>9</v>
      </c>
      <c r="F17" t="s">
        <v>57</v>
      </c>
      <c r="G17">
        <v>1772719208</v>
      </c>
    </row>
    <row r="18" spans="1:7" x14ac:dyDescent="0.3">
      <c r="A18">
        <v>5578</v>
      </c>
      <c r="B18">
        <v>634</v>
      </c>
      <c r="C18" t="s">
        <v>58</v>
      </c>
      <c r="D18" t="s">
        <v>59</v>
      </c>
      <c r="E18" t="s">
        <v>13</v>
      </c>
      <c r="F18" t="s">
        <v>60</v>
      </c>
      <c r="G18">
        <v>3581081156</v>
      </c>
    </row>
    <row r="19" spans="1:7" x14ac:dyDescent="0.3">
      <c r="A19">
        <v>4523</v>
      </c>
      <c r="B19">
        <v>456</v>
      </c>
      <c r="C19" t="s">
        <v>61</v>
      </c>
      <c r="D19" t="s">
        <v>62</v>
      </c>
      <c r="E19" t="s">
        <v>13</v>
      </c>
      <c r="F19" t="s">
        <v>63</v>
      </c>
      <c r="G19">
        <v>9811567113</v>
      </c>
    </row>
    <row r="20" spans="1:7" x14ac:dyDescent="0.3">
      <c r="A20">
        <v>2972</v>
      </c>
      <c r="B20">
        <v>0</v>
      </c>
      <c r="C20" t="s">
        <v>64</v>
      </c>
      <c r="D20" t="s">
        <v>65</v>
      </c>
      <c r="E20" t="s">
        <v>13</v>
      </c>
      <c r="F20" t="s">
        <v>66</v>
      </c>
      <c r="G20">
        <v>7176117751</v>
      </c>
    </row>
    <row r="21" spans="1:7" x14ac:dyDescent="0.3">
      <c r="A21">
        <v>6153</v>
      </c>
      <c r="B21">
        <v>186</v>
      </c>
      <c r="C21" t="s">
        <v>67</v>
      </c>
      <c r="D21" t="s">
        <v>68</v>
      </c>
      <c r="E21" t="s">
        <v>17</v>
      </c>
      <c r="F21" t="s">
        <v>69</v>
      </c>
      <c r="G21">
        <v>5362454917</v>
      </c>
    </row>
    <row r="22" spans="1:7" x14ac:dyDescent="0.3">
      <c r="A22">
        <v>4852</v>
      </c>
      <c r="B22">
        <v>596</v>
      </c>
      <c r="C22" t="s">
        <v>70</v>
      </c>
      <c r="D22" t="s">
        <v>71</v>
      </c>
      <c r="E22" t="s">
        <v>9</v>
      </c>
      <c r="F22" t="s">
        <v>72</v>
      </c>
      <c r="G22">
        <v>9745073612</v>
      </c>
    </row>
    <row r="23" spans="1:7" x14ac:dyDescent="0.3">
      <c r="A23">
        <v>8106</v>
      </c>
      <c r="B23">
        <v>245</v>
      </c>
      <c r="C23" t="s">
        <v>73</v>
      </c>
      <c r="D23" t="s">
        <v>74</v>
      </c>
      <c r="E23" t="s">
        <v>17</v>
      </c>
      <c r="F23" t="s">
        <v>75</v>
      </c>
      <c r="G23">
        <v>4218762280</v>
      </c>
    </row>
    <row r="24" spans="1:7" x14ac:dyDescent="0.3">
      <c r="A24">
        <v>3917</v>
      </c>
      <c r="B24">
        <v>17</v>
      </c>
      <c r="C24" t="s">
        <v>76</v>
      </c>
      <c r="D24" t="s">
        <v>77</v>
      </c>
      <c r="E24" t="s">
        <v>9</v>
      </c>
      <c r="F24" t="s">
        <v>78</v>
      </c>
      <c r="G24">
        <v>2224750233</v>
      </c>
    </row>
    <row r="25" spans="1:7" x14ac:dyDescent="0.3">
      <c r="A25">
        <v>9377</v>
      </c>
      <c r="B25">
        <v>48</v>
      </c>
      <c r="C25" t="s">
        <v>79</v>
      </c>
      <c r="D25" t="s">
        <v>80</v>
      </c>
      <c r="E25" t="s">
        <v>9</v>
      </c>
      <c r="F25" t="s">
        <v>81</v>
      </c>
      <c r="G25">
        <v>8017236646</v>
      </c>
    </row>
    <row r="26" spans="1:7" x14ac:dyDescent="0.3">
      <c r="A26">
        <v>5387</v>
      </c>
      <c r="B26">
        <v>457</v>
      </c>
      <c r="C26" t="s">
        <v>82</v>
      </c>
      <c r="D26" t="s">
        <v>83</v>
      </c>
      <c r="E26" t="s">
        <v>17</v>
      </c>
      <c r="F26" t="s">
        <v>84</v>
      </c>
      <c r="G26">
        <v>5712616501</v>
      </c>
    </row>
    <row r="27" spans="1:7" x14ac:dyDescent="0.3">
      <c r="A27">
        <v>6513</v>
      </c>
      <c r="B27">
        <v>944</v>
      </c>
      <c r="C27" t="s">
        <v>85</v>
      </c>
      <c r="D27" t="s">
        <v>86</v>
      </c>
      <c r="E27" t="s">
        <v>17</v>
      </c>
      <c r="F27" t="s">
        <v>87</v>
      </c>
      <c r="G27">
        <v>7065731530</v>
      </c>
    </row>
    <row r="28" spans="1:7" x14ac:dyDescent="0.3">
      <c r="A28">
        <v>3965</v>
      </c>
      <c r="B28">
        <v>516</v>
      </c>
      <c r="C28" t="s">
        <v>88</v>
      </c>
      <c r="D28" t="s">
        <v>89</v>
      </c>
      <c r="E28" t="s">
        <v>17</v>
      </c>
      <c r="F28" t="s">
        <v>90</v>
      </c>
      <c r="G28">
        <v>3636499761</v>
      </c>
    </row>
    <row r="29" spans="1:7" x14ac:dyDescent="0.3">
      <c r="A29">
        <v>8893</v>
      </c>
      <c r="B29">
        <v>847</v>
      </c>
      <c r="C29" t="s">
        <v>91</v>
      </c>
      <c r="D29" t="s">
        <v>92</v>
      </c>
      <c r="E29" t="s">
        <v>17</v>
      </c>
      <c r="F29" t="s">
        <v>93</v>
      </c>
      <c r="G29">
        <v>6491626668</v>
      </c>
    </row>
    <row r="30" spans="1:7" x14ac:dyDescent="0.3">
      <c r="A30">
        <v>1897</v>
      </c>
      <c r="B30">
        <v>504</v>
      </c>
      <c r="C30" t="s">
        <v>94</v>
      </c>
      <c r="D30" t="s">
        <v>95</v>
      </c>
      <c r="E30" t="s">
        <v>13</v>
      </c>
      <c r="F30" t="s">
        <v>96</v>
      </c>
      <c r="G30">
        <v>8023324199</v>
      </c>
    </row>
    <row r="31" spans="1:7" x14ac:dyDescent="0.3">
      <c r="A31">
        <v>390</v>
      </c>
      <c r="B31">
        <v>115</v>
      </c>
      <c r="C31" t="s">
        <v>97</v>
      </c>
      <c r="D31" t="s">
        <v>98</v>
      </c>
      <c r="E31" t="s">
        <v>17</v>
      </c>
      <c r="F31" t="s">
        <v>99</v>
      </c>
      <c r="G31">
        <v>6958292565</v>
      </c>
    </row>
    <row r="32" spans="1:7" x14ac:dyDescent="0.3">
      <c r="A32">
        <v>3633</v>
      </c>
      <c r="B32">
        <v>740</v>
      </c>
      <c r="C32" t="s">
        <v>100</v>
      </c>
      <c r="D32" t="s">
        <v>101</v>
      </c>
      <c r="E32" t="s">
        <v>9</v>
      </c>
      <c r="F32" t="s">
        <v>102</v>
      </c>
      <c r="G32">
        <v>3794685776</v>
      </c>
    </row>
    <row r="33" spans="1:7" x14ac:dyDescent="0.3">
      <c r="A33">
        <v>7828</v>
      </c>
      <c r="B33">
        <v>884</v>
      </c>
      <c r="C33" t="s">
        <v>103</v>
      </c>
      <c r="D33" t="s">
        <v>104</v>
      </c>
      <c r="E33" t="s">
        <v>9</v>
      </c>
      <c r="F33" t="s">
        <v>105</v>
      </c>
      <c r="G33">
        <v>1973040699</v>
      </c>
    </row>
    <row r="34" spans="1:7" x14ac:dyDescent="0.3">
      <c r="A34">
        <v>2241</v>
      </c>
      <c r="B34">
        <v>446</v>
      </c>
      <c r="C34" t="s">
        <v>106</v>
      </c>
      <c r="D34" t="s">
        <v>107</v>
      </c>
      <c r="E34" t="s">
        <v>9</v>
      </c>
      <c r="F34" t="s">
        <v>108</v>
      </c>
      <c r="G34">
        <v>4120733093</v>
      </c>
    </row>
    <row r="35" spans="1:7" x14ac:dyDescent="0.3">
      <c r="A35">
        <v>896</v>
      </c>
      <c r="B35">
        <v>74</v>
      </c>
      <c r="C35" t="s">
        <v>109</v>
      </c>
      <c r="D35" t="s">
        <v>110</v>
      </c>
      <c r="E35" t="s">
        <v>9</v>
      </c>
      <c r="F35" t="s">
        <v>21</v>
      </c>
      <c r="G35">
        <v>5785102250</v>
      </c>
    </row>
    <row r="36" spans="1:7" x14ac:dyDescent="0.3">
      <c r="A36">
        <v>6361</v>
      </c>
      <c r="B36">
        <v>636</v>
      </c>
      <c r="C36" t="s">
        <v>111</v>
      </c>
      <c r="D36" t="s">
        <v>112</v>
      </c>
      <c r="E36" t="s">
        <v>9</v>
      </c>
      <c r="F36" t="s">
        <v>113</v>
      </c>
      <c r="G36">
        <v>9235867886</v>
      </c>
    </row>
    <row r="37" spans="1:7" x14ac:dyDescent="0.3">
      <c r="A37">
        <v>6713</v>
      </c>
      <c r="B37">
        <v>37</v>
      </c>
      <c r="C37" t="s">
        <v>114</v>
      </c>
      <c r="D37" t="s">
        <v>115</v>
      </c>
      <c r="E37" t="s">
        <v>17</v>
      </c>
      <c r="F37" t="s">
        <v>116</v>
      </c>
      <c r="G37">
        <v>7134849334</v>
      </c>
    </row>
    <row r="38" spans="1:7" x14ac:dyDescent="0.3">
      <c r="A38">
        <v>4283</v>
      </c>
      <c r="B38">
        <v>804</v>
      </c>
      <c r="C38" t="s">
        <v>117</v>
      </c>
      <c r="D38" t="s">
        <v>118</v>
      </c>
      <c r="E38" t="s">
        <v>13</v>
      </c>
      <c r="F38" t="s">
        <v>21</v>
      </c>
      <c r="G38">
        <v>4751700379</v>
      </c>
    </row>
    <row r="39" spans="1:7" x14ac:dyDescent="0.3">
      <c r="A39">
        <v>9486</v>
      </c>
      <c r="B39">
        <v>694</v>
      </c>
      <c r="C39" t="s">
        <v>119</v>
      </c>
      <c r="D39" t="s">
        <v>120</v>
      </c>
      <c r="E39" t="s">
        <v>13</v>
      </c>
      <c r="F39" t="s">
        <v>121</v>
      </c>
      <c r="G39">
        <v>9430559862</v>
      </c>
    </row>
    <row r="40" spans="1:7" x14ac:dyDescent="0.3">
      <c r="A40">
        <v>308</v>
      </c>
      <c r="B40">
        <v>198</v>
      </c>
      <c r="C40" t="s">
        <v>122</v>
      </c>
      <c r="D40" t="s">
        <v>123</v>
      </c>
      <c r="E40" t="s">
        <v>17</v>
      </c>
      <c r="F40" t="s">
        <v>124</v>
      </c>
      <c r="G40">
        <v>4160161977</v>
      </c>
    </row>
    <row r="41" spans="1:7" x14ac:dyDescent="0.3">
      <c r="A41">
        <v>8927</v>
      </c>
      <c r="B41">
        <v>576</v>
      </c>
      <c r="C41" t="s">
        <v>125</v>
      </c>
      <c r="D41" t="s">
        <v>126</v>
      </c>
      <c r="E41" t="s">
        <v>13</v>
      </c>
      <c r="F41" t="s">
        <v>127</v>
      </c>
      <c r="G41">
        <v>1660494007</v>
      </c>
    </row>
    <row r="42" spans="1:7" x14ac:dyDescent="0.3">
      <c r="A42">
        <v>249</v>
      </c>
      <c r="B42">
        <v>754</v>
      </c>
      <c r="C42" t="s">
        <v>49</v>
      </c>
      <c r="D42" t="s">
        <v>128</v>
      </c>
      <c r="E42" t="s">
        <v>17</v>
      </c>
      <c r="F42" t="s">
        <v>129</v>
      </c>
      <c r="G42">
        <v>2979310129</v>
      </c>
    </row>
    <row r="43" spans="1:7" x14ac:dyDescent="0.3">
      <c r="A43">
        <v>2620</v>
      </c>
      <c r="B43">
        <v>547</v>
      </c>
      <c r="C43" t="s">
        <v>130</v>
      </c>
      <c r="D43" t="s">
        <v>131</v>
      </c>
      <c r="E43" t="s">
        <v>17</v>
      </c>
      <c r="F43" t="s">
        <v>132</v>
      </c>
      <c r="G43">
        <v>1973879566</v>
      </c>
    </row>
    <row r="44" spans="1:7" x14ac:dyDescent="0.3">
      <c r="A44">
        <v>1164</v>
      </c>
      <c r="B44">
        <v>656</v>
      </c>
      <c r="C44" t="s">
        <v>133</v>
      </c>
      <c r="D44" t="s">
        <v>134</v>
      </c>
      <c r="E44" t="s">
        <v>9</v>
      </c>
      <c r="F44" t="s">
        <v>135</v>
      </c>
      <c r="G44">
        <v>7030699598</v>
      </c>
    </row>
    <row r="45" spans="1:7" x14ac:dyDescent="0.3">
      <c r="A45">
        <v>4711</v>
      </c>
      <c r="B45">
        <v>654</v>
      </c>
      <c r="C45" t="s">
        <v>136</v>
      </c>
      <c r="D45" t="s">
        <v>137</v>
      </c>
      <c r="E45" t="s">
        <v>9</v>
      </c>
      <c r="F45" t="s">
        <v>138</v>
      </c>
      <c r="G45">
        <v>2618164744</v>
      </c>
    </row>
    <row r="46" spans="1:7" x14ac:dyDescent="0.3">
      <c r="A46">
        <v>4053</v>
      </c>
      <c r="B46">
        <v>646</v>
      </c>
      <c r="C46" t="s">
        <v>139</v>
      </c>
      <c r="D46" t="s">
        <v>140</v>
      </c>
      <c r="E46" t="s">
        <v>17</v>
      </c>
      <c r="F46" t="s">
        <v>141</v>
      </c>
      <c r="G46">
        <v>6736421797</v>
      </c>
    </row>
    <row r="47" spans="1:7" x14ac:dyDescent="0.3">
      <c r="A47">
        <v>4272</v>
      </c>
      <c r="B47">
        <v>250</v>
      </c>
      <c r="C47" t="s">
        <v>142</v>
      </c>
      <c r="D47" t="s">
        <v>143</v>
      </c>
      <c r="E47" t="s">
        <v>17</v>
      </c>
      <c r="F47" t="s">
        <v>144</v>
      </c>
      <c r="G47">
        <v>5071378297</v>
      </c>
    </row>
    <row r="48" spans="1:7" x14ac:dyDescent="0.3">
      <c r="A48">
        <v>7005</v>
      </c>
      <c r="B48">
        <v>81</v>
      </c>
      <c r="C48" t="s">
        <v>145</v>
      </c>
      <c r="D48" t="s">
        <v>146</v>
      </c>
      <c r="E48" t="s">
        <v>17</v>
      </c>
      <c r="F48" t="s">
        <v>147</v>
      </c>
      <c r="G48">
        <v>3907479910</v>
      </c>
    </row>
    <row r="49" spans="1:7" x14ac:dyDescent="0.3">
      <c r="A49">
        <v>2308</v>
      </c>
      <c r="B49">
        <v>898</v>
      </c>
      <c r="C49" t="s">
        <v>148</v>
      </c>
      <c r="D49" t="s">
        <v>149</v>
      </c>
      <c r="E49" t="s">
        <v>9</v>
      </c>
      <c r="F49" t="s">
        <v>150</v>
      </c>
      <c r="G49">
        <v>8175968796</v>
      </c>
    </row>
    <row r="50" spans="1:7" x14ac:dyDescent="0.3">
      <c r="A50">
        <v>5150</v>
      </c>
      <c r="B50">
        <v>461</v>
      </c>
      <c r="C50" t="s">
        <v>151</v>
      </c>
      <c r="D50" t="s">
        <v>152</v>
      </c>
      <c r="E50" t="s">
        <v>13</v>
      </c>
      <c r="F50" t="s">
        <v>153</v>
      </c>
      <c r="G50">
        <v>2711085992</v>
      </c>
    </row>
    <row r="51" spans="1:7" x14ac:dyDescent="0.3">
      <c r="A51">
        <v>693</v>
      </c>
      <c r="B51">
        <v>390</v>
      </c>
      <c r="C51" t="s">
        <v>154</v>
      </c>
      <c r="D51" t="s">
        <v>155</v>
      </c>
      <c r="E51" t="s">
        <v>9</v>
      </c>
      <c r="F51" t="s">
        <v>156</v>
      </c>
      <c r="G51">
        <v>3457826852</v>
      </c>
    </row>
    <row r="52" spans="1:7" x14ac:dyDescent="0.3">
      <c r="A52">
        <v>9598</v>
      </c>
      <c r="B52">
        <v>988</v>
      </c>
      <c r="C52" t="s">
        <v>157</v>
      </c>
      <c r="D52" t="s">
        <v>158</v>
      </c>
      <c r="E52" t="s">
        <v>9</v>
      </c>
      <c r="F52" t="s">
        <v>159</v>
      </c>
      <c r="G52">
        <v>2858707837</v>
      </c>
    </row>
    <row r="53" spans="1:7" x14ac:dyDescent="0.3">
      <c r="A53">
        <v>8103</v>
      </c>
      <c r="B53">
        <v>597</v>
      </c>
      <c r="C53" t="s">
        <v>28</v>
      </c>
      <c r="D53" t="s">
        <v>160</v>
      </c>
      <c r="E53" t="s">
        <v>17</v>
      </c>
      <c r="F53" t="s">
        <v>161</v>
      </c>
      <c r="G53">
        <v>2065509695</v>
      </c>
    </row>
    <row r="54" spans="1:7" x14ac:dyDescent="0.3">
      <c r="A54">
        <v>8894</v>
      </c>
      <c r="B54">
        <v>916</v>
      </c>
      <c r="C54" t="s">
        <v>162</v>
      </c>
      <c r="D54" t="s">
        <v>163</v>
      </c>
      <c r="E54" t="s">
        <v>13</v>
      </c>
      <c r="F54" t="s">
        <v>164</v>
      </c>
      <c r="G54">
        <v>4133664929</v>
      </c>
    </row>
    <row r="55" spans="1:7" x14ac:dyDescent="0.3">
      <c r="A55">
        <v>114</v>
      </c>
      <c r="B55">
        <v>135</v>
      </c>
      <c r="C55" t="s">
        <v>61</v>
      </c>
      <c r="D55" t="s">
        <v>165</v>
      </c>
      <c r="E55" t="s">
        <v>9</v>
      </c>
      <c r="F55" t="s">
        <v>166</v>
      </c>
      <c r="G55">
        <v>5958159146</v>
      </c>
    </row>
    <row r="56" spans="1:7" x14ac:dyDescent="0.3">
      <c r="A56">
        <v>6546</v>
      </c>
      <c r="B56">
        <v>262</v>
      </c>
      <c r="C56" t="s">
        <v>167</v>
      </c>
      <c r="D56" t="s">
        <v>168</v>
      </c>
      <c r="E56" t="s">
        <v>13</v>
      </c>
      <c r="F56" t="s">
        <v>169</v>
      </c>
      <c r="G56">
        <v>1022633285</v>
      </c>
    </row>
    <row r="57" spans="1:7" x14ac:dyDescent="0.3">
      <c r="A57">
        <v>3571</v>
      </c>
      <c r="B57">
        <v>844</v>
      </c>
      <c r="C57" t="s">
        <v>170</v>
      </c>
      <c r="D57" t="s">
        <v>171</v>
      </c>
      <c r="E57" t="s">
        <v>17</v>
      </c>
      <c r="F57" t="s">
        <v>172</v>
      </c>
      <c r="G57">
        <v>4283361474</v>
      </c>
    </row>
    <row r="58" spans="1:7" x14ac:dyDescent="0.3">
      <c r="A58">
        <v>7316</v>
      </c>
      <c r="B58">
        <v>169</v>
      </c>
      <c r="C58" t="s">
        <v>173</v>
      </c>
      <c r="D58" t="s">
        <v>174</v>
      </c>
      <c r="E58" t="s">
        <v>17</v>
      </c>
      <c r="F58" t="s">
        <v>175</v>
      </c>
      <c r="G58">
        <v>2950413181</v>
      </c>
    </row>
    <row r="59" spans="1:7" x14ac:dyDescent="0.3">
      <c r="A59">
        <v>2478</v>
      </c>
      <c r="B59">
        <v>671</v>
      </c>
      <c r="C59" t="s">
        <v>176</v>
      </c>
      <c r="D59" t="s">
        <v>177</v>
      </c>
      <c r="E59" t="s">
        <v>9</v>
      </c>
      <c r="F59" t="s">
        <v>178</v>
      </c>
      <c r="G59">
        <v>3513023435</v>
      </c>
    </row>
    <row r="60" spans="1:7" x14ac:dyDescent="0.3">
      <c r="A60">
        <v>1215</v>
      </c>
      <c r="B60">
        <v>353</v>
      </c>
      <c r="C60" t="s">
        <v>154</v>
      </c>
      <c r="D60" t="s">
        <v>179</v>
      </c>
      <c r="E60" t="s">
        <v>9</v>
      </c>
      <c r="F60" t="s">
        <v>180</v>
      </c>
      <c r="G60">
        <v>6379672748</v>
      </c>
    </row>
    <row r="61" spans="1:7" x14ac:dyDescent="0.3">
      <c r="A61">
        <v>5402</v>
      </c>
      <c r="B61">
        <v>776</v>
      </c>
      <c r="C61" t="s">
        <v>170</v>
      </c>
      <c r="D61" t="s">
        <v>181</v>
      </c>
      <c r="E61" t="s">
        <v>17</v>
      </c>
      <c r="F61" t="s">
        <v>182</v>
      </c>
      <c r="G61">
        <v>2335838084</v>
      </c>
    </row>
    <row r="62" spans="1:7" x14ac:dyDescent="0.3">
      <c r="A62">
        <v>1647</v>
      </c>
      <c r="B62">
        <v>205</v>
      </c>
      <c r="C62" t="s">
        <v>183</v>
      </c>
      <c r="D62" t="s">
        <v>184</v>
      </c>
      <c r="E62" t="s">
        <v>9</v>
      </c>
      <c r="F62" t="s">
        <v>185</v>
      </c>
      <c r="G62">
        <v>2179414351</v>
      </c>
    </row>
    <row r="63" spans="1:7" x14ac:dyDescent="0.3">
      <c r="A63">
        <v>9423</v>
      </c>
      <c r="B63">
        <v>705</v>
      </c>
      <c r="C63" t="s">
        <v>186</v>
      </c>
      <c r="D63" t="s">
        <v>187</v>
      </c>
      <c r="E63" t="s">
        <v>17</v>
      </c>
      <c r="F63" t="s">
        <v>188</v>
      </c>
      <c r="G63">
        <v>9984833487</v>
      </c>
    </row>
    <row r="64" spans="1:7" x14ac:dyDescent="0.3">
      <c r="A64">
        <v>6404</v>
      </c>
      <c r="B64">
        <v>10</v>
      </c>
      <c r="C64" t="s">
        <v>189</v>
      </c>
      <c r="D64" t="s">
        <v>190</v>
      </c>
      <c r="E64" t="s">
        <v>9</v>
      </c>
      <c r="F64" t="s">
        <v>159</v>
      </c>
      <c r="G64">
        <v>4771182901</v>
      </c>
    </row>
    <row r="65" spans="1:7" x14ac:dyDescent="0.3">
      <c r="A65">
        <v>6767</v>
      </c>
      <c r="B65">
        <v>195</v>
      </c>
      <c r="C65" t="s">
        <v>191</v>
      </c>
      <c r="D65" t="s">
        <v>192</v>
      </c>
      <c r="E65" t="s">
        <v>13</v>
      </c>
      <c r="F65" t="s">
        <v>193</v>
      </c>
      <c r="G65">
        <v>6825096485</v>
      </c>
    </row>
    <row r="66" spans="1:7" x14ac:dyDescent="0.3">
      <c r="A66">
        <v>1278</v>
      </c>
      <c r="B66">
        <v>136</v>
      </c>
      <c r="C66" t="s">
        <v>55</v>
      </c>
      <c r="D66" t="s">
        <v>194</v>
      </c>
      <c r="E66" t="s">
        <v>13</v>
      </c>
      <c r="F66" t="s">
        <v>195</v>
      </c>
      <c r="G66">
        <v>9801474305</v>
      </c>
    </row>
    <row r="67" spans="1:7" x14ac:dyDescent="0.3">
      <c r="A67">
        <v>1334</v>
      </c>
      <c r="B67">
        <v>500</v>
      </c>
      <c r="C67" t="s">
        <v>189</v>
      </c>
      <c r="D67" t="s">
        <v>196</v>
      </c>
      <c r="E67" t="s">
        <v>9</v>
      </c>
      <c r="F67" t="s">
        <v>197</v>
      </c>
      <c r="G67">
        <v>7636788633</v>
      </c>
    </row>
    <row r="68" spans="1:7" x14ac:dyDescent="0.3">
      <c r="A68">
        <v>8887</v>
      </c>
      <c r="B68">
        <v>969</v>
      </c>
      <c r="C68" t="s">
        <v>198</v>
      </c>
      <c r="D68" t="s">
        <v>199</v>
      </c>
      <c r="E68" t="s">
        <v>17</v>
      </c>
      <c r="F68" t="s">
        <v>200</v>
      </c>
      <c r="G68">
        <v>6328420950</v>
      </c>
    </row>
    <row r="69" spans="1:7" x14ac:dyDescent="0.3">
      <c r="A69">
        <v>9858</v>
      </c>
      <c r="B69">
        <v>817</v>
      </c>
      <c r="C69" t="s">
        <v>201</v>
      </c>
      <c r="D69" t="s">
        <v>202</v>
      </c>
      <c r="E69" t="s">
        <v>13</v>
      </c>
      <c r="F69" t="s">
        <v>203</v>
      </c>
      <c r="G69">
        <v>1174341766</v>
      </c>
    </row>
    <row r="70" spans="1:7" x14ac:dyDescent="0.3">
      <c r="A70">
        <v>9636</v>
      </c>
      <c r="B70">
        <v>833</v>
      </c>
      <c r="C70" t="s">
        <v>204</v>
      </c>
      <c r="D70" t="s">
        <v>205</v>
      </c>
      <c r="E70" t="s">
        <v>13</v>
      </c>
      <c r="F70" t="s">
        <v>206</v>
      </c>
      <c r="G70">
        <v>9030541371</v>
      </c>
    </row>
    <row r="71" spans="1:7" x14ac:dyDescent="0.3">
      <c r="A71">
        <v>9943</v>
      </c>
      <c r="B71">
        <v>221</v>
      </c>
      <c r="C71" t="s">
        <v>207</v>
      </c>
      <c r="D71" t="s">
        <v>208</v>
      </c>
      <c r="E71" t="s">
        <v>9</v>
      </c>
      <c r="F71" t="s">
        <v>209</v>
      </c>
      <c r="G71">
        <v>3573904144</v>
      </c>
    </row>
    <row r="72" spans="1:7" x14ac:dyDescent="0.3">
      <c r="A72">
        <v>1246</v>
      </c>
      <c r="B72">
        <v>77</v>
      </c>
      <c r="C72" t="s">
        <v>210</v>
      </c>
      <c r="D72" t="s">
        <v>211</v>
      </c>
      <c r="E72" t="s">
        <v>17</v>
      </c>
      <c r="F72" t="s">
        <v>212</v>
      </c>
      <c r="G72">
        <v>9998350900</v>
      </c>
    </row>
    <row r="73" spans="1:7" x14ac:dyDescent="0.3">
      <c r="A73">
        <v>4527</v>
      </c>
      <c r="B73">
        <v>800</v>
      </c>
      <c r="C73" t="s">
        <v>213</v>
      </c>
      <c r="D73" t="s">
        <v>214</v>
      </c>
      <c r="E73" t="s">
        <v>13</v>
      </c>
      <c r="F73" t="s">
        <v>215</v>
      </c>
      <c r="G73">
        <v>3715864347</v>
      </c>
    </row>
    <row r="74" spans="1:7" x14ac:dyDescent="0.3">
      <c r="A74">
        <v>3782</v>
      </c>
      <c r="B74">
        <v>146</v>
      </c>
      <c r="C74" t="s">
        <v>216</v>
      </c>
      <c r="D74" t="s">
        <v>217</v>
      </c>
      <c r="E74" t="s">
        <v>17</v>
      </c>
      <c r="F74" t="s">
        <v>218</v>
      </c>
      <c r="G74">
        <v>8089653286</v>
      </c>
    </row>
    <row r="75" spans="1:7" x14ac:dyDescent="0.3">
      <c r="A75">
        <v>6225</v>
      </c>
      <c r="B75">
        <v>531</v>
      </c>
      <c r="C75" t="s">
        <v>133</v>
      </c>
      <c r="D75" t="s">
        <v>219</v>
      </c>
      <c r="E75" t="s">
        <v>9</v>
      </c>
      <c r="F75" t="s">
        <v>220</v>
      </c>
      <c r="G75">
        <v>9827842133</v>
      </c>
    </row>
    <row r="76" spans="1:7" x14ac:dyDescent="0.3">
      <c r="A76">
        <v>2257</v>
      </c>
      <c r="B76">
        <v>503</v>
      </c>
      <c r="C76" t="s">
        <v>221</v>
      </c>
      <c r="D76" t="s">
        <v>222</v>
      </c>
      <c r="E76" t="s">
        <v>17</v>
      </c>
      <c r="F76" t="s">
        <v>223</v>
      </c>
      <c r="G76">
        <v>2998991184</v>
      </c>
    </row>
    <row r="77" spans="1:7" x14ac:dyDescent="0.3">
      <c r="A77">
        <v>9177</v>
      </c>
      <c r="B77">
        <v>19</v>
      </c>
      <c r="C77" t="s">
        <v>224</v>
      </c>
      <c r="D77" t="s">
        <v>225</v>
      </c>
      <c r="E77" t="s">
        <v>13</v>
      </c>
      <c r="F77" t="s">
        <v>226</v>
      </c>
      <c r="G77">
        <v>7591554939</v>
      </c>
    </row>
    <row r="78" spans="1:7" x14ac:dyDescent="0.3">
      <c r="A78">
        <v>8703</v>
      </c>
      <c r="B78">
        <v>897</v>
      </c>
      <c r="C78" t="s">
        <v>227</v>
      </c>
      <c r="D78" t="s">
        <v>228</v>
      </c>
      <c r="E78" t="s">
        <v>9</v>
      </c>
      <c r="F78" t="s">
        <v>21</v>
      </c>
      <c r="G78">
        <v>7320532389</v>
      </c>
    </row>
    <row r="79" spans="1:7" x14ac:dyDescent="0.3">
      <c r="A79">
        <v>3514</v>
      </c>
      <c r="B79">
        <v>703</v>
      </c>
      <c r="C79" t="s">
        <v>170</v>
      </c>
      <c r="D79" t="s">
        <v>229</v>
      </c>
      <c r="E79" t="s">
        <v>13</v>
      </c>
      <c r="F79" t="s">
        <v>230</v>
      </c>
      <c r="G79">
        <v>8552082746</v>
      </c>
    </row>
    <row r="80" spans="1:7" x14ac:dyDescent="0.3">
      <c r="A80">
        <v>3089</v>
      </c>
      <c r="B80">
        <v>249</v>
      </c>
      <c r="C80" t="s">
        <v>231</v>
      </c>
      <c r="D80" t="s">
        <v>232</v>
      </c>
      <c r="E80" t="s">
        <v>9</v>
      </c>
      <c r="F80" t="s">
        <v>233</v>
      </c>
      <c r="G80">
        <v>8015529354</v>
      </c>
    </row>
    <row r="81" spans="1:7" x14ac:dyDescent="0.3">
      <c r="A81">
        <v>7253</v>
      </c>
      <c r="B81">
        <v>360</v>
      </c>
      <c r="C81" t="s">
        <v>157</v>
      </c>
      <c r="D81" t="s">
        <v>234</v>
      </c>
      <c r="E81" t="s">
        <v>9</v>
      </c>
      <c r="F81" t="s">
        <v>235</v>
      </c>
      <c r="G81">
        <v>9700239171</v>
      </c>
    </row>
    <row r="82" spans="1:7" x14ac:dyDescent="0.3">
      <c r="A82">
        <v>8786</v>
      </c>
      <c r="B82">
        <v>327</v>
      </c>
      <c r="C82" t="s">
        <v>236</v>
      </c>
      <c r="D82" t="s">
        <v>237</v>
      </c>
      <c r="E82" t="s">
        <v>9</v>
      </c>
      <c r="F82" t="s">
        <v>238</v>
      </c>
      <c r="G82">
        <v>8588987011</v>
      </c>
    </row>
    <row r="83" spans="1:7" x14ac:dyDescent="0.3">
      <c r="A83">
        <v>1211</v>
      </c>
      <c r="B83">
        <v>121</v>
      </c>
      <c r="C83" t="s">
        <v>239</v>
      </c>
      <c r="D83" t="s">
        <v>240</v>
      </c>
      <c r="E83" t="s">
        <v>9</v>
      </c>
      <c r="F83" t="s">
        <v>241</v>
      </c>
      <c r="G83">
        <v>2797657807</v>
      </c>
    </row>
    <row r="84" spans="1:7" x14ac:dyDescent="0.3">
      <c r="A84">
        <v>359</v>
      </c>
      <c r="B84">
        <v>614</v>
      </c>
      <c r="C84" t="s">
        <v>242</v>
      </c>
      <c r="D84" t="s">
        <v>243</v>
      </c>
      <c r="E84" t="s">
        <v>9</v>
      </c>
      <c r="F84" t="s">
        <v>244</v>
      </c>
      <c r="G84">
        <v>3420855911</v>
      </c>
    </row>
    <row r="85" spans="1:7" x14ac:dyDescent="0.3">
      <c r="A85">
        <v>2066</v>
      </c>
      <c r="B85">
        <v>80</v>
      </c>
      <c r="C85" t="s">
        <v>28</v>
      </c>
      <c r="D85" t="s">
        <v>245</v>
      </c>
      <c r="E85" t="s">
        <v>17</v>
      </c>
      <c r="F85" t="s">
        <v>246</v>
      </c>
      <c r="G85">
        <v>5965931339</v>
      </c>
    </row>
    <row r="86" spans="1:7" x14ac:dyDescent="0.3">
      <c r="A86">
        <v>4322</v>
      </c>
      <c r="B86">
        <v>401</v>
      </c>
      <c r="C86" t="s">
        <v>247</v>
      </c>
      <c r="D86" t="s">
        <v>248</v>
      </c>
      <c r="E86" t="s">
        <v>9</v>
      </c>
      <c r="F86" t="s">
        <v>249</v>
      </c>
      <c r="G86">
        <v>7775860985</v>
      </c>
    </row>
    <row r="87" spans="1:7" x14ac:dyDescent="0.3">
      <c r="A87">
        <v>7773</v>
      </c>
      <c r="B87">
        <v>914</v>
      </c>
      <c r="C87" t="s">
        <v>250</v>
      </c>
      <c r="D87" t="s">
        <v>251</v>
      </c>
      <c r="E87" t="s">
        <v>9</v>
      </c>
      <c r="F87" t="s">
        <v>252</v>
      </c>
      <c r="G87">
        <v>2945958018</v>
      </c>
    </row>
    <row r="88" spans="1:7" x14ac:dyDescent="0.3">
      <c r="A88">
        <v>6746</v>
      </c>
      <c r="B88">
        <v>713</v>
      </c>
      <c r="C88" t="s">
        <v>253</v>
      </c>
      <c r="D88" t="s">
        <v>254</v>
      </c>
      <c r="E88" t="s">
        <v>13</v>
      </c>
      <c r="F88" t="s">
        <v>255</v>
      </c>
      <c r="G88">
        <v>8157767838</v>
      </c>
    </row>
    <row r="89" spans="1:7" x14ac:dyDescent="0.3">
      <c r="A89">
        <v>6732</v>
      </c>
      <c r="B89">
        <v>568</v>
      </c>
      <c r="C89" t="s">
        <v>256</v>
      </c>
      <c r="D89" t="s">
        <v>257</v>
      </c>
      <c r="E89" t="s">
        <v>9</v>
      </c>
      <c r="F89" t="s">
        <v>258</v>
      </c>
      <c r="G89">
        <v>9712766674</v>
      </c>
    </row>
    <row r="90" spans="1:7" x14ac:dyDescent="0.3">
      <c r="A90">
        <v>805</v>
      </c>
      <c r="B90">
        <v>752</v>
      </c>
      <c r="C90" t="s">
        <v>259</v>
      </c>
      <c r="D90" t="s">
        <v>260</v>
      </c>
      <c r="E90" t="s">
        <v>17</v>
      </c>
      <c r="F90" t="s">
        <v>261</v>
      </c>
      <c r="G90">
        <v>2366659988</v>
      </c>
    </row>
    <row r="91" spans="1:7" x14ac:dyDescent="0.3">
      <c r="A91">
        <v>7540</v>
      </c>
      <c r="B91">
        <v>867</v>
      </c>
      <c r="C91" t="s">
        <v>262</v>
      </c>
      <c r="D91" t="s">
        <v>263</v>
      </c>
      <c r="E91" t="s">
        <v>17</v>
      </c>
      <c r="F91" t="s">
        <v>264</v>
      </c>
      <c r="G91">
        <v>2771856986</v>
      </c>
    </row>
    <row r="92" spans="1:7" x14ac:dyDescent="0.3">
      <c r="A92">
        <v>5269</v>
      </c>
      <c r="B92">
        <v>980</v>
      </c>
      <c r="C92" t="s">
        <v>265</v>
      </c>
      <c r="D92" t="s">
        <v>266</v>
      </c>
      <c r="E92" t="s">
        <v>17</v>
      </c>
      <c r="F92" t="s">
        <v>203</v>
      </c>
      <c r="G92">
        <v>4717095278</v>
      </c>
    </row>
    <row r="93" spans="1:7" x14ac:dyDescent="0.3">
      <c r="A93">
        <v>8404</v>
      </c>
      <c r="B93">
        <v>704</v>
      </c>
      <c r="C93" t="s">
        <v>267</v>
      </c>
      <c r="D93" t="s">
        <v>268</v>
      </c>
      <c r="E93" t="s">
        <v>13</v>
      </c>
      <c r="F93" t="s">
        <v>269</v>
      </c>
      <c r="G93">
        <v>6852398753</v>
      </c>
    </row>
    <row r="94" spans="1:7" x14ac:dyDescent="0.3">
      <c r="A94">
        <v>519</v>
      </c>
      <c r="B94">
        <v>598</v>
      </c>
      <c r="C94" t="s">
        <v>270</v>
      </c>
      <c r="D94" t="s">
        <v>271</v>
      </c>
      <c r="E94" t="s">
        <v>17</v>
      </c>
      <c r="F94" t="s">
        <v>272</v>
      </c>
      <c r="G94">
        <v>8198842186</v>
      </c>
    </row>
    <row r="95" spans="1:7" x14ac:dyDescent="0.3">
      <c r="A95">
        <v>4060</v>
      </c>
      <c r="B95">
        <v>932</v>
      </c>
      <c r="C95" t="s">
        <v>273</v>
      </c>
      <c r="D95" t="s">
        <v>274</v>
      </c>
      <c r="E95" t="s">
        <v>13</v>
      </c>
      <c r="F95" t="s">
        <v>275</v>
      </c>
      <c r="G95">
        <v>7396097848</v>
      </c>
    </row>
    <row r="96" spans="1:7" x14ac:dyDescent="0.3">
      <c r="A96">
        <v>8860</v>
      </c>
      <c r="B96">
        <v>834</v>
      </c>
      <c r="C96" t="s">
        <v>276</v>
      </c>
      <c r="D96" t="s">
        <v>277</v>
      </c>
      <c r="E96" t="s">
        <v>17</v>
      </c>
      <c r="F96" t="s">
        <v>278</v>
      </c>
      <c r="G96">
        <v>4508931602</v>
      </c>
    </row>
    <row r="97" spans="1:7" x14ac:dyDescent="0.3">
      <c r="A97">
        <v>7164</v>
      </c>
      <c r="B97">
        <v>209</v>
      </c>
      <c r="C97" t="s">
        <v>279</v>
      </c>
      <c r="D97" t="s">
        <v>280</v>
      </c>
      <c r="E97" t="s">
        <v>17</v>
      </c>
      <c r="F97" t="s">
        <v>281</v>
      </c>
      <c r="G97">
        <v>8013342363</v>
      </c>
    </row>
    <row r="98" spans="1:7" x14ac:dyDescent="0.3">
      <c r="A98">
        <v>9792</v>
      </c>
      <c r="B98">
        <v>330</v>
      </c>
      <c r="C98" t="s">
        <v>282</v>
      </c>
      <c r="D98" t="s">
        <v>283</v>
      </c>
      <c r="E98" t="s">
        <v>17</v>
      </c>
      <c r="F98" t="s">
        <v>284</v>
      </c>
      <c r="G98">
        <v>4775425957</v>
      </c>
    </row>
    <row r="99" spans="1:7" x14ac:dyDescent="0.3">
      <c r="A99">
        <v>9934</v>
      </c>
      <c r="B99">
        <v>138</v>
      </c>
      <c r="C99" t="s">
        <v>221</v>
      </c>
      <c r="D99" t="s">
        <v>285</v>
      </c>
      <c r="E99" t="s">
        <v>17</v>
      </c>
      <c r="F99" t="s">
        <v>286</v>
      </c>
      <c r="G99">
        <v>2535125840</v>
      </c>
    </row>
    <row r="100" spans="1:7" x14ac:dyDescent="0.3">
      <c r="A100">
        <v>1980</v>
      </c>
      <c r="B100">
        <v>981</v>
      </c>
      <c r="C100" t="s">
        <v>287</v>
      </c>
      <c r="D100" t="s">
        <v>288</v>
      </c>
      <c r="E100" t="s">
        <v>17</v>
      </c>
      <c r="F100" t="s">
        <v>289</v>
      </c>
      <c r="G100">
        <v>5833657416</v>
      </c>
    </row>
    <row r="101" spans="1:7" x14ac:dyDescent="0.3">
      <c r="A101">
        <v>9251</v>
      </c>
      <c r="B101">
        <v>130</v>
      </c>
      <c r="C101" t="s">
        <v>290</v>
      </c>
      <c r="D101" t="s">
        <v>291</v>
      </c>
      <c r="E101" t="s">
        <v>17</v>
      </c>
      <c r="F101" t="s">
        <v>292</v>
      </c>
      <c r="G101">
        <v>5905581451</v>
      </c>
    </row>
    <row r="102" spans="1:7" x14ac:dyDescent="0.3">
      <c r="A102">
        <v>6717</v>
      </c>
      <c r="B102">
        <v>685</v>
      </c>
      <c r="C102" t="s">
        <v>293</v>
      </c>
      <c r="D102" t="s">
        <v>294</v>
      </c>
      <c r="E102" t="s">
        <v>9</v>
      </c>
      <c r="F102" t="s">
        <v>295</v>
      </c>
      <c r="G102">
        <v>3742557097</v>
      </c>
    </row>
    <row r="103" spans="1:7" x14ac:dyDescent="0.3">
      <c r="A103">
        <v>3622</v>
      </c>
      <c r="B103">
        <v>544</v>
      </c>
      <c r="C103" t="s">
        <v>130</v>
      </c>
      <c r="D103" t="s">
        <v>296</v>
      </c>
      <c r="E103" t="s">
        <v>9</v>
      </c>
      <c r="F103" t="s">
        <v>297</v>
      </c>
      <c r="G103">
        <v>1157949513</v>
      </c>
    </row>
    <row r="104" spans="1:7" x14ac:dyDescent="0.3">
      <c r="A104">
        <v>8808</v>
      </c>
      <c r="B104">
        <v>384</v>
      </c>
      <c r="C104" t="s">
        <v>298</v>
      </c>
      <c r="D104" t="s">
        <v>299</v>
      </c>
      <c r="E104" t="s">
        <v>17</v>
      </c>
      <c r="F104" t="s">
        <v>300</v>
      </c>
      <c r="G104">
        <v>6061993877</v>
      </c>
    </row>
    <row r="105" spans="1:7" x14ac:dyDescent="0.3">
      <c r="A105">
        <v>4920</v>
      </c>
      <c r="B105">
        <v>467</v>
      </c>
      <c r="C105" t="s">
        <v>301</v>
      </c>
      <c r="D105" t="s">
        <v>302</v>
      </c>
      <c r="E105" t="s">
        <v>17</v>
      </c>
      <c r="F105" t="s">
        <v>303</v>
      </c>
      <c r="G105">
        <v>7395125371</v>
      </c>
    </row>
    <row r="106" spans="1:7" x14ac:dyDescent="0.3">
      <c r="A106">
        <v>3140</v>
      </c>
      <c r="B106">
        <v>112</v>
      </c>
      <c r="C106" t="s">
        <v>304</v>
      </c>
      <c r="D106" t="s">
        <v>305</v>
      </c>
      <c r="E106" t="s">
        <v>13</v>
      </c>
      <c r="F106" t="s">
        <v>306</v>
      </c>
      <c r="G106">
        <v>7624401610</v>
      </c>
    </row>
    <row r="107" spans="1:7" x14ac:dyDescent="0.3">
      <c r="A107">
        <v>8104</v>
      </c>
      <c r="B107">
        <v>906</v>
      </c>
      <c r="C107" t="s">
        <v>307</v>
      </c>
      <c r="D107" t="s">
        <v>308</v>
      </c>
      <c r="E107" t="s">
        <v>13</v>
      </c>
      <c r="F107" t="s">
        <v>309</v>
      </c>
      <c r="G107">
        <v>8271413320</v>
      </c>
    </row>
    <row r="108" spans="1:7" x14ac:dyDescent="0.3">
      <c r="A108">
        <v>2208</v>
      </c>
      <c r="B108">
        <v>609</v>
      </c>
      <c r="C108" t="s">
        <v>310</v>
      </c>
      <c r="D108" t="s">
        <v>311</v>
      </c>
      <c r="E108" t="s">
        <v>17</v>
      </c>
      <c r="F108" t="s">
        <v>312</v>
      </c>
      <c r="G108">
        <v>6202223720</v>
      </c>
    </row>
    <row r="109" spans="1:7" x14ac:dyDescent="0.3">
      <c r="A109">
        <v>7043</v>
      </c>
      <c r="B109">
        <v>379</v>
      </c>
      <c r="C109" t="s">
        <v>313</v>
      </c>
      <c r="D109" t="s">
        <v>314</v>
      </c>
      <c r="E109" t="s">
        <v>17</v>
      </c>
      <c r="F109" t="s">
        <v>315</v>
      </c>
      <c r="G109">
        <v>8194423563</v>
      </c>
    </row>
    <row r="110" spans="1:7" x14ac:dyDescent="0.3">
      <c r="A110">
        <v>7485</v>
      </c>
      <c r="B110">
        <v>357</v>
      </c>
      <c r="C110" t="s">
        <v>213</v>
      </c>
      <c r="D110" t="s">
        <v>316</v>
      </c>
      <c r="E110" t="s">
        <v>17</v>
      </c>
      <c r="F110" t="s">
        <v>317</v>
      </c>
      <c r="G110">
        <v>8529931415</v>
      </c>
    </row>
    <row r="111" spans="1:7" x14ac:dyDescent="0.3">
      <c r="A111">
        <v>1748</v>
      </c>
      <c r="B111">
        <v>364</v>
      </c>
      <c r="C111" t="s">
        <v>318</v>
      </c>
      <c r="D111" t="s">
        <v>319</v>
      </c>
      <c r="E111" t="s">
        <v>9</v>
      </c>
      <c r="F111" t="s">
        <v>320</v>
      </c>
      <c r="G111">
        <v>4033094166</v>
      </c>
    </row>
    <row r="112" spans="1:7" x14ac:dyDescent="0.3">
      <c r="A112">
        <v>9968</v>
      </c>
      <c r="B112">
        <v>69</v>
      </c>
      <c r="C112" t="s">
        <v>321</v>
      </c>
      <c r="D112" t="s">
        <v>322</v>
      </c>
      <c r="E112" t="s">
        <v>17</v>
      </c>
      <c r="F112" t="s">
        <v>323</v>
      </c>
      <c r="G112">
        <v>1840361778</v>
      </c>
    </row>
    <row r="113" spans="1:7" x14ac:dyDescent="0.3">
      <c r="A113">
        <v>5330</v>
      </c>
      <c r="B113">
        <v>973</v>
      </c>
      <c r="C113" t="s">
        <v>324</v>
      </c>
      <c r="D113" t="s">
        <v>325</v>
      </c>
      <c r="E113" t="s">
        <v>17</v>
      </c>
      <c r="F113" t="s">
        <v>326</v>
      </c>
      <c r="G113">
        <v>5888927246</v>
      </c>
    </row>
    <row r="114" spans="1:7" x14ac:dyDescent="0.3">
      <c r="A114">
        <v>2183</v>
      </c>
      <c r="B114">
        <v>455</v>
      </c>
      <c r="C114" t="s">
        <v>327</v>
      </c>
      <c r="D114" t="s">
        <v>328</v>
      </c>
      <c r="E114" t="s">
        <v>9</v>
      </c>
      <c r="F114" t="s">
        <v>329</v>
      </c>
      <c r="G114">
        <v>1146373455</v>
      </c>
    </row>
    <row r="115" spans="1:7" x14ac:dyDescent="0.3">
      <c r="A115">
        <v>2182</v>
      </c>
      <c r="B115">
        <v>247</v>
      </c>
      <c r="C115" t="s">
        <v>330</v>
      </c>
      <c r="D115" t="s">
        <v>331</v>
      </c>
      <c r="E115" t="s">
        <v>17</v>
      </c>
      <c r="F115" t="s">
        <v>332</v>
      </c>
      <c r="G115">
        <v>4951091066</v>
      </c>
    </row>
    <row r="116" spans="1:7" x14ac:dyDescent="0.3">
      <c r="A116">
        <v>1087</v>
      </c>
      <c r="B116">
        <v>491</v>
      </c>
      <c r="C116" t="s">
        <v>333</v>
      </c>
      <c r="D116" t="s">
        <v>334</v>
      </c>
      <c r="E116" t="s">
        <v>13</v>
      </c>
      <c r="F116" t="s">
        <v>335</v>
      </c>
      <c r="G116">
        <v>3384176833</v>
      </c>
    </row>
    <row r="117" spans="1:7" x14ac:dyDescent="0.3">
      <c r="A117">
        <v>4296</v>
      </c>
      <c r="B117">
        <v>826</v>
      </c>
      <c r="C117" t="s">
        <v>336</v>
      </c>
      <c r="D117" t="s">
        <v>337</v>
      </c>
      <c r="E117" t="s">
        <v>9</v>
      </c>
      <c r="F117" t="s">
        <v>338</v>
      </c>
      <c r="G117">
        <v>7174320820</v>
      </c>
    </row>
    <row r="118" spans="1:7" x14ac:dyDescent="0.3">
      <c r="A118">
        <v>9784</v>
      </c>
      <c r="B118">
        <v>400</v>
      </c>
      <c r="C118" t="s">
        <v>339</v>
      </c>
      <c r="D118" t="s">
        <v>340</v>
      </c>
      <c r="E118" t="s">
        <v>9</v>
      </c>
      <c r="F118" t="s">
        <v>341</v>
      </c>
      <c r="G118">
        <v>2668150446</v>
      </c>
    </row>
    <row r="119" spans="1:7" x14ac:dyDescent="0.3">
      <c r="A119">
        <v>6210</v>
      </c>
      <c r="B119">
        <v>271</v>
      </c>
      <c r="C119" t="s">
        <v>342</v>
      </c>
      <c r="D119" t="s">
        <v>343</v>
      </c>
      <c r="E119" t="s">
        <v>17</v>
      </c>
      <c r="F119" t="s">
        <v>344</v>
      </c>
      <c r="G119">
        <v>5992525888</v>
      </c>
    </row>
    <row r="120" spans="1:7" x14ac:dyDescent="0.3">
      <c r="A120">
        <v>5781</v>
      </c>
      <c r="B120">
        <v>110</v>
      </c>
      <c r="C120" t="s">
        <v>345</v>
      </c>
      <c r="D120" t="s">
        <v>346</v>
      </c>
      <c r="E120" t="s">
        <v>17</v>
      </c>
      <c r="F120" t="s">
        <v>347</v>
      </c>
      <c r="G120">
        <v>5391751398</v>
      </c>
    </row>
    <row r="121" spans="1:7" x14ac:dyDescent="0.3">
      <c r="A121">
        <v>8306</v>
      </c>
      <c r="B121">
        <v>277</v>
      </c>
      <c r="C121" t="s">
        <v>348</v>
      </c>
      <c r="D121" t="s">
        <v>349</v>
      </c>
      <c r="E121" t="s">
        <v>17</v>
      </c>
      <c r="F121" t="s">
        <v>350</v>
      </c>
      <c r="G121">
        <v>4305011101</v>
      </c>
    </row>
    <row r="122" spans="1:7" x14ac:dyDescent="0.3">
      <c r="A122">
        <v>3270</v>
      </c>
      <c r="B122">
        <v>85</v>
      </c>
      <c r="C122" t="s">
        <v>351</v>
      </c>
      <c r="D122" t="s">
        <v>352</v>
      </c>
      <c r="E122" t="s">
        <v>17</v>
      </c>
      <c r="F122" t="s">
        <v>353</v>
      </c>
      <c r="G122">
        <v>3253132607</v>
      </c>
    </row>
    <row r="123" spans="1:7" x14ac:dyDescent="0.3">
      <c r="A123">
        <v>6787</v>
      </c>
      <c r="B123">
        <v>863</v>
      </c>
      <c r="C123" t="s">
        <v>354</v>
      </c>
      <c r="D123" t="s">
        <v>355</v>
      </c>
      <c r="E123" t="s">
        <v>13</v>
      </c>
      <c r="F123" t="s">
        <v>356</v>
      </c>
      <c r="G123">
        <v>3282200761</v>
      </c>
    </row>
    <row r="124" spans="1:7" x14ac:dyDescent="0.3">
      <c r="A124">
        <v>3733</v>
      </c>
      <c r="B124">
        <v>731</v>
      </c>
      <c r="C124" t="s">
        <v>357</v>
      </c>
      <c r="D124" t="s">
        <v>358</v>
      </c>
      <c r="E124" t="s">
        <v>9</v>
      </c>
      <c r="F124" t="s">
        <v>359</v>
      </c>
      <c r="G124">
        <v>8831717023</v>
      </c>
    </row>
    <row r="125" spans="1:7" x14ac:dyDescent="0.3">
      <c r="A125">
        <v>207</v>
      </c>
      <c r="B125">
        <v>638</v>
      </c>
      <c r="C125" t="s">
        <v>360</v>
      </c>
      <c r="D125" t="s">
        <v>361</v>
      </c>
      <c r="E125" t="s">
        <v>17</v>
      </c>
      <c r="F125" t="s">
        <v>362</v>
      </c>
      <c r="G125">
        <v>6274955877</v>
      </c>
    </row>
    <row r="126" spans="1:7" x14ac:dyDescent="0.3">
      <c r="A126">
        <v>3</v>
      </c>
      <c r="B126">
        <v>275</v>
      </c>
      <c r="C126" t="s">
        <v>363</v>
      </c>
      <c r="D126" t="s">
        <v>364</v>
      </c>
      <c r="E126" t="s">
        <v>9</v>
      </c>
      <c r="F126" t="s">
        <v>365</v>
      </c>
      <c r="G126">
        <v>9875661422</v>
      </c>
    </row>
    <row r="127" spans="1:7" x14ac:dyDescent="0.3">
      <c r="A127">
        <v>1896</v>
      </c>
      <c r="B127">
        <v>278</v>
      </c>
      <c r="C127" t="s">
        <v>366</v>
      </c>
      <c r="D127" t="s">
        <v>367</v>
      </c>
      <c r="E127" t="s">
        <v>17</v>
      </c>
      <c r="F127" t="s">
        <v>368</v>
      </c>
      <c r="G127">
        <v>9976580262</v>
      </c>
    </row>
    <row r="128" spans="1:7" x14ac:dyDescent="0.3">
      <c r="A128">
        <v>9631</v>
      </c>
      <c r="B128">
        <v>948</v>
      </c>
      <c r="C128" t="s">
        <v>369</v>
      </c>
      <c r="D128" t="s">
        <v>370</v>
      </c>
      <c r="E128" t="s">
        <v>17</v>
      </c>
      <c r="F128" t="s">
        <v>371</v>
      </c>
      <c r="G128">
        <v>7191264003</v>
      </c>
    </row>
    <row r="129" spans="1:7" x14ac:dyDescent="0.3">
      <c r="A129">
        <v>3132</v>
      </c>
      <c r="B129">
        <v>912</v>
      </c>
      <c r="C129" t="s">
        <v>372</v>
      </c>
      <c r="D129" t="s">
        <v>373</v>
      </c>
      <c r="E129" t="s">
        <v>17</v>
      </c>
      <c r="F129" t="s">
        <v>374</v>
      </c>
      <c r="G129">
        <v>3477191930</v>
      </c>
    </row>
    <row r="130" spans="1:7" x14ac:dyDescent="0.3">
      <c r="A130">
        <v>1202</v>
      </c>
      <c r="B130">
        <v>426</v>
      </c>
      <c r="C130" t="s">
        <v>375</v>
      </c>
      <c r="D130" t="s">
        <v>376</v>
      </c>
      <c r="E130" t="s">
        <v>9</v>
      </c>
      <c r="F130" t="s">
        <v>377</v>
      </c>
      <c r="G130">
        <v>4935174932</v>
      </c>
    </row>
    <row r="131" spans="1:7" x14ac:dyDescent="0.3">
      <c r="A131">
        <v>8834</v>
      </c>
      <c r="B131">
        <v>735</v>
      </c>
      <c r="C131" t="s">
        <v>145</v>
      </c>
      <c r="D131" t="s">
        <v>378</v>
      </c>
      <c r="E131" t="s">
        <v>9</v>
      </c>
      <c r="F131" t="s">
        <v>379</v>
      </c>
      <c r="G131">
        <v>6582738747</v>
      </c>
    </row>
    <row r="132" spans="1:7" x14ac:dyDescent="0.3">
      <c r="A132">
        <v>1201</v>
      </c>
      <c r="B132">
        <v>666</v>
      </c>
      <c r="C132" t="s">
        <v>380</v>
      </c>
      <c r="D132" t="s">
        <v>381</v>
      </c>
      <c r="E132" t="s">
        <v>9</v>
      </c>
      <c r="F132" t="s">
        <v>382</v>
      </c>
      <c r="G132">
        <v>7050577792</v>
      </c>
    </row>
    <row r="133" spans="1:7" x14ac:dyDescent="0.3">
      <c r="A133">
        <v>2573</v>
      </c>
      <c r="B133">
        <v>888</v>
      </c>
      <c r="C133" t="s">
        <v>383</v>
      </c>
      <c r="D133" t="s">
        <v>384</v>
      </c>
      <c r="E133" t="s">
        <v>9</v>
      </c>
      <c r="F133" t="s">
        <v>385</v>
      </c>
      <c r="G133">
        <v>8241842420</v>
      </c>
    </row>
    <row r="134" spans="1:7" x14ac:dyDescent="0.3">
      <c r="A134">
        <v>6759</v>
      </c>
      <c r="B134">
        <v>310</v>
      </c>
      <c r="C134" t="s">
        <v>386</v>
      </c>
      <c r="D134" t="s">
        <v>387</v>
      </c>
      <c r="E134" t="s">
        <v>9</v>
      </c>
      <c r="F134" t="s">
        <v>388</v>
      </c>
      <c r="G134">
        <v>2604037592</v>
      </c>
    </row>
    <row r="135" spans="1:7" x14ac:dyDescent="0.3">
      <c r="A135">
        <v>2601</v>
      </c>
      <c r="B135">
        <v>43</v>
      </c>
      <c r="C135" t="s">
        <v>389</v>
      </c>
      <c r="D135" t="s">
        <v>390</v>
      </c>
      <c r="E135" t="s">
        <v>13</v>
      </c>
      <c r="F135" t="s">
        <v>391</v>
      </c>
      <c r="G135">
        <v>9380507727</v>
      </c>
    </row>
    <row r="136" spans="1:7" x14ac:dyDescent="0.3">
      <c r="A136">
        <v>2656</v>
      </c>
      <c r="B136">
        <v>722</v>
      </c>
      <c r="C136" t="s">
        <v>133</v>
      </c>
      <c r="D136" t="s">
        <v>392</v>
      </c>
      <c r="E136" t="s">
        <v>13</v>
      </c>
      <c r="F136" t="s">
        <v>393</v>
      </c>
      <c r="G136">
        <v>4722321429</v>
      </c>
    </row>
    <row r="137" spans="1:7" x14ac:dyDescent="0.3">
      <c r="A137">
        <v>9645</v>
      </c>
      <c r="B137">
        <v>233</v>
      </c>
      <c r="C137" t="s">
        <v>142</v>
      </c>
      <c r="D137" t="s">
        <v>394</v>
      </c>
      <c r="E137" t="s">
        <v>13</v>
      </c>
      <c r="F137" t="s">
        <v>286</v>
      </c>
      <c r="G137">
        <v>9598036922</v>
      </c>
    </row>
    <row r="138" spans="1:7" x14ac:dyDescent="0.3">
      <c r="A138">
        <v>584</v>
      </c>
      <c r="B138">
        <v>392</v>
      </c>
      <c r="C138" t="s">
        <v>236</v>
      </c>
      <c r="D138" t="s">
        <v>395</v>
      </c>
      <c r="E138" t="s">
        <v>13</v>
      </c>
      <c r="F138" t="s">
        <v>396</v>
      </c>
      <c r="G138">
        <v>2677043411</v>
      </c>
    </row>
    <row r="139" spans="1:7" x14ac:dyDescent="0.3">
      <c r="A139">
        <v>2121</v>
      </c>
      <c r="B139">
        <v>527</v>
      </c>
      <c r="C139" t="s">
        <v>397</v>
      </c>
      <c r="D139" t="s">
        <v>398</v>
      </c>
      <c r="E139" t="s">
        <v>13</v>
      </c>
      <c r="F139" t="s">
        <v>399</v>
      </c>
      <c r="G139">
        <v>4336869761</v>
      </c>
    </row>
    <row r="140" spans="1:7" x14ac:dyDescent="0.3">
      <c r="A140">
        <v>2142</v>
      </c>
      <c r="B140">
        <v>767</v>
      </c>
      <c r="C140" t="s">
        <v>37</v>
      </c>
      <c r="D140" t="s">
        <v>400</v>
      </c>
      <c r="E140" t="s">
        <v>9</v>
      </c>
      <c r="F140" t="s">
        <v>401</v>
      </c>
      <c r="G140">
        <v>3463358376</v>
      </c>
    </row>
    <row r="141" spans="1:7" x14ac:dyDescent="0.3">
      <c r="A141">
        <v>2396</v>
      </c>
      <c r="B141">
        <v>650</v>
      </c>
      <c r="C141" t="s">
        <v>402</v>
      </c>
      <c r="D141" t="s">
        <v>403</v>
      </c>
      <c r="E141" t="s">
        <v>17</v>
      </c>
      <c r="F141" t="s">
        <v>404</v>
      </c>
      <c r="G141">
        <v>6083580617</v>
      </c>
    </row>
    <row r="142" spans="1:7" x14ac:dyDescent="0.3">
      <c r="A142">
        <v>8747</v>
      </c>
      <c r="B142">
        <v>908</v>
      </c>
      <c r="C142" t="s">
        <v>405</v>
      </c>
      <c r="D142" t="s">
        <v>406</v>
      </c>
      <c r="E142" t="s">
        <v>17</v>
      </c>
      <c r="F142" t="s">
        <v>407</v>
      </c>
      <c r="G142">
        <v>3087180828</v>
      </c>
    </row>
    <row r="143" spans="1:7" x14ac:dyDescent="0.3">
      <c r="A143">
        <v>4142</v>
      </c>
      <c r="B143">
        <v>955</v>
      </c>
      <c r="C143" t="s">
        <v>408</v>
      </c>
      <c r="D143" t="s">
        <v>409</v>
      </c>
      <c r="E143" t="s">
        <v>17</v>
      </c>
      <c r="F143" t="s">
        <v>410</v>
      </c>
      <c r="G143">
        <v>1771412315</v>
      </c>
    </row>
    <row r="144" spans="1:7" x14ac:dyDescent="0.3">
      <c r="A144">
        <v>9770</v>
      </c>
      <c r="B144">
        <v>106</v>
      </c>
      <c r="C144" t="s">
        <v>411</v>
      </c>
      <c r="D144" t="s">
        <v>412</v>
      </c>
      <c r="E144" t="s">
        <v>13</v>
      </c>
      <c r="F144" t="s">
        <v>413</v>
      </c>
      <c r="G144">
        <v>7962531995</v>
      </c>
    </row>
    <row r="145" spans="1:7" x14ac:dyDescent="0.3">
      <c r="A145">
        <v>2593</v>
      </c>
      <c r="B145">
        <v>410</v>
      </c>
      <c r="C145" t="s">
        <v>318</v>
      </c>
      <c r="D145" t="s">
        <v>414</v>
      </c>
      <c r="E145" t="s">
        <v>13</v>
      </c>
      <c r="F145" t="s">
        <v>415</v>
      </c>
      <c r="G145">
        <v>5212165773</v>
      </c>
    </row>
    <row r="146" spans="1:7" x14ac:dyDescent="0.3">
      <c r="A146">
        <v>9807</v>
      </c>
      <c r="B146">
        <v>311</v>
      </c>
      <c r="C146" t="s">
        <v>416</v>
      </c>
      <c r="D146" t="s">
        <v>417</v>
      </c>
      <c r="E146" t="s">
        <v>17</v>
      </c>
      <c r="F146" t="s">
        <v>418</v>
      </c>
      <c r="G146">
        <v>1106944265</v>
      </c>
    </row>
    <row r="147" spans="1:7" x14ac:dyDescent="0.3">
      <c r="A147">
        <v>2525</v>
      </c>
      <c r="B147">
        <v>830</v>
      </c>
      <c r="C147" t="s">
        <v>419</v>
      </c>
      <c r="D147" t="s">
        <v>420</v>
      </c>
      <c r="E147" t="s">
        <v>9</v>
      </c>
      <c r="F147" t="s">
        <v>421</v>
      </c>
      <c r="G147">
        <v>9484650144</v>
      </c>
    </row>
    <row r="148" spans="1:7" x14ac:dyDescent="0.3">
      <c r="A148">
        <v>1724</v>
      </c>
      <c r="B148">
        <v>805</v>
      </c>
      <c r="C148" t="s">
        <v>422</v>
      </c>
      <c r="D148" t="s">
        <v>423</v>
      </c>
      <c r="E148" t="s">
        <v>9</v>
      </c>
      <c r="F148" t="s">
        <v>424</v>
      </c>
      <c r="G148">
        <v>5023276687</v>
      </c>
    </row>
    <row r="149" spans="1:7" x14ac:dyDescent="0.3">
      <c r="A149">
        <v>7146</v>
      </c>
      <c r="B149">
        <v>351</v>
      </c>
      <c r="C149" t="s">
        <v>425</v>
      </c>
      <c r="D149" t="s">
        <v>426</v>
      </c>
      <c r="E149" t="s">
        <v>13</v>
      </c>
      <c r="F149" t="s">
        <v>427</v>
      </c>
      <c r="G149">
        <v>2048989791</v>
      </c>
    </row>
    <row r="150" spans="1:7" x14ac:dyDescent="0.3">
      <c r="A150">
        <v>563</v>
      </c>
      <c r="B150">
        <v>529</v>
      </c>
      <c r="C150" t="s">
        <v>428</v>
      </c>
      <c r="D150" t="s">
        <v>429</v>
      </c>
      <c r="E150" t="s">
        <v>17</v>
      </c>
      <c r="F150" t="s">
        <v>430</v>
      </c>
      <c r="G150">
        <v>8133737988</v>
      </c>
    </row>
    <row r="151" spans="1:7" x14ac:dyDescent="0.3">
      <c r="A151">
        <v>7771</v>
      </c>
      <c r="B151">
        <v>52</v>
      </c>
      <c r="C151" t="s">
        <v>431</v>
      </c>
      <c r="D151" t="s">
        <v>432</v>
      </c>
      <c r="E151" t="s">
        <v>17</v>
      </c>
      <c r="F151" t="s">
        <v>433</v>
      </c>
      <c r="G151">
        <v>3262621948</v>
      </c>
    </row>
    <row r="152" spans="1:7" x14ac:dyDescent="0.3">
      <c r="A152">
        <v>4789</v>
      </c>
      <c r="B152">
        <v>30</v>
      </c>
      <c r="C152" t="s">
        <v>434</v>
      </c>
      <c r="D152" t="s">
        <v>435</v>
      </c>
      <c r="E152" t="s">
        <v>9</v>
      </c>
      <c r="F152" t="s">
        <v>436</v>
      </c>
      <c r="G152">
        <v>3426943865</v>
      </c>
    </row>
    <row r="153" spans="1:7" x14ac:dyDescent="0.3">
      <c r="A153">
        <v>3221</v>
      </c>
      <c r="B153">
        <v>421</v>
      </c>
      <c r="C153" t="s">
        <v>437</v>
      </c>
      <c r="D153" t="s">
        <v>438</v>
      </c>
      <c r="E153" t="s">
        <v>17</v>
      </c>
      <c r="F153" t="s">
        <v>439</v>
      </c>
      <c r="G153">
        <v>7803854441</v>
      </c>
    </row>
    <row r="154" spans="1:7" x14ac:dyDescent="0.3">
      <c r="A154">
        <v>5197</v>
      </c>
      <c r="B154">
        <v>696</v>
      </c>
      <c r="C154" t="s">
        <v>440</v>
      </c>
      <c r="D154" t="s">
        <v>441</v>
      </c>
      <c r="E154" t="s">
        <v>9</v>
      </c>
      <c r="F154" t="s">
        <v>442</v>
      </c>
      <c r="G154">
        <v>9770768694</v>
      </c>
    </row>
    <row r="155" spans="1:7" x14ac:dyDescent="0.3">
      <c r="A155">
        <v>8183</v>
      </c>
      <c r="B155">
        <v>788</v>
      </c>
      <c r="C155" t="s">
        <v>443</v>
      </c>
      <c r="D155" t="s">
        <v>444</v>
      </c>
      <c r="E155" t="s">
        <v>17</v>
      </c>
      <c r="F155" t="s">
        <v>445</v>
      </c>
      <c r="G155">
        <v>2496040176</v>
      </c>
    </row>
    <row r="156" spans="1:7" x14ac:dyDescent="0.3">
      <c r="A156">
        <v>1126</v>
      </c>
      <c r="B156">
        <v>590</v>
      </c>
      <c r="C156" t="s">
        <v>446</v>
      </c>
      <c r="D156" t="s">
        <v>447</v>
      </c>
      <c r="E156" t="s">
        <v>13</v>
      </c>
      <c r="F156" t="s">
        <v>448</v>
      </c>
      <c r="G156">
        <v>5597753640</v>
      </c>
    </row>
    <row r="157" spans="1:7" x14ac:dyDescent="0.3">
      <c r="A157">
        <v>4899</v>
      </c>
      <c r="B157">
        <v>417</v>
      </c>
      <c r="C157" t="s">
        <v>449</v>
      </c>
      <c r="D157" t="s">
        <v>450</v>
      </c>
      <c r="E157" t="s">
        <v>9</v>
      </c>
      <c r="F157" t="s">
        <v>451</v>
      </c>
      <c r="G157">
        <v>6624913103</v>
      </c>
    </row>
    <row r="158" spans="1:7" x14ac:dyDescent="0.3">
      <c r="A158">
        <v>4732</v>
      </c>
      <c r="B158">
        <v>635</v>
      </c>
      <c r="C158" t="s">
        <v>452</v>
      </c>
      <c r="D158" t="s">
        <v>453</v>
      </c>
      <c r="E158" t="s">
        <v>9</v>
      </c>
      <c r="F158" t="s">
        <v>454</v>
      </c>
      <c r="G158">
        <v>2676477272</v>
      </c>
    </row>
    <row r="159" spans="1:7" x14ac:dyDescent="0.3">
      <c r="A159">
        <v>4103</v>
      </c>
      <c r="B159">
        <v>549</v>
      </c>
      <c r="C159" t="s">
        <v>455</v>
      </c>
      <c r="D159" t="s">
        <v>456</v>
      </c>
      <c r="E159" t="s">
        <v>9</v>
      </c>
      <c r="F159" t="s">
        <v>457</v>
      </c>
      <c r="G159">
        <v>7164606551</v>
      </c>
    </row>
    <row r="160" spans="1:7" x14ac:dyDescent="0.3">
      <c r="A160">
        <v>7861</v>
      </c>
      <c r="B160">
        <v>877</v>
      </c>
      <c r="C160" t="s">
        <v>458</v>
      </c>
      <c r="D160" t="s">
        <v>459</v>
      </c>
      <c r="E160" t="s">
        <v>13</v>
      </c>
      <c r="F160" t="s">
        <v>460</v>
      </c>
      <c r="G160">
        <v>6448120894</v>
      </c>
    </row>
    <row r="161" spans="1:7" x14ac:dyDescent="0.3">
      <c r="A161">
        <v>7764</v>
      </c>
      <c r="B161">
        <v>690</v>
      </c>
      <c r="C161" t="s">
        <v>461</v>
      </c>
      <c r="D161" t="s">
        <v>462</v>
      </c>
      <c r="E161" t="s">
        <v>13</v>
      </c>
      <c r="F161" t="s">
        <v>463</v>
      </c>
      <c r="G161">
        <v>8065274712</v>
      </c>
    </row>
    <row r="162" spans="1:7" x14ac:dyDescent="0.3">
      <c r="A162">
        <v>5345</v>
      </c>
      <c r="B162">
        <v>164</v>
      </c>
      <c r="C162" t="s">
        <v>464</v>
      </c>
      <c r="D162" t="s">
        <v>465</v>
      </c>
      <c r="E162" t="s">
        <v>13</v>
      </c>
      <c r="F162" t="s">
        <v>466</v>
      </c>
      <c r="G162">
        <v>8636405460</v>
      </c>
    </row>
    <row r="163" spans="1:7" x14ac:dyDescent="0.3">
      <c r="A163">
        <v>6191</v>
      </c>
      <c r="B163">
        <v>279</v>
      </c>
      <c r="C163" t="s">
        <v>386</v>
      </c>
      <c r="D163" t="s">
        <v>467</v>
      </c>
      <c r="E163" t="s">
        <v>17</v>
      </c>
      <c r="F163" t="s">
        <v>468</v>
      </c>
      <c r="G163">
        <v>7478765147</v>
      </c>
    </row>
    <row r="164" spans="1:7" x14ac:dyDescent="0.3">
      <c r="A164">
        <v>310</v>
      </c>
      <c r="B164">
        <v>574</v>
      </c>
      <c r="C164" t="s">
        <v>469</v>
      </c>
      <c r="D164" t="s">
        <v>470</v>
      </c>
      <c r="E164" t="s">
        <v>9</v>
      </c>
      <c r="F164" t="s">
        <v>471</v>
      </c>
      <c r="G164">
        <v>5704304288</v>
      </c>
    </row>
    <row r="165" spans="1:7" x14ac:dyDescent="0.3">
      <c r="A165">
        <v>3095</v>
      </c>
      <c r="B165">
        <v>222</v>
      </c>
      <c r="C165" t="s">
        <v>472</v>
      </c>
      <c r="D165" t="s">
        <v>473</v>
      </c>
      <c r="E165" t="s">
        <v>17</v>
      </c>
      <c r="F165" t="s">
        <v>474</v>
      </c>
      <c r="G165">
        <v>7239777917</v>
      </c>
    </row>
    <row r="166" spans="1:7" x14ac:dyDescent="0.3">
      <c r="A166">
        <v>2159</v>
      </c>
      <c r="B166">
        <v>640</v>
      </c>
      <c r="C166" t="s">
        <v>475</v>
      </c>
      <c r="D166" t="s">
        <v>476</v>
      </c>
      <c r="E166" t="s">
        <v>17</v>
      </c>
      <c r="F166" t="s">
        <v>477</v>
      </c>
      <c r="G166">
        <v>2543703845</v>
      </c>
    </row>
    <row r="167" spans="1:7" x14ac:dyDescent="0.3">
      <c r="A167">
        <v>3569</v>
      </c>
      <c r="B167">
        <v>896</v>
      </c>
      <c r="C167" t="s">
        <v>478</v>
      </c>
      <c r="D167" t="s">
        <v>479</v>
      </c>
      <c r="E167" t="s">
        <v>17</v>
      </c>
      <c r="F167" t="s">
        <v>480</v>
      </c>
      <c r="G167">
        <v>6104073082</v>
      </c>
    </row>
    <row r="168" spans="1:7" x14ac:dyDescent="0.3">
      <c r="A168">
        <v>5958</v>
      </c>
      <c r="B168">
        <v>318</v>
      </c>
      <c r="C168" t="s">
        <v>151</v>
      </c>
      <c r="D168" t="s">
        <v>481</v>
      </c>
      <c r="E168" t="s">
        <v>17</v>
      </c>
      <c r="F168" t="s">
        <v>482</v>
      </c>
      <c r="G168">
        <v>5160860537</v>
      </c>
    </row>
    <row r="169" spans="1:7" x14ac:dyDescent="0.3">
      <c r="A169">
        <v>1275</v>
      </c>
      <c r="B169">
        <v>953</v>
      </c>
      <c r="C169" t="s">
        <v>483</v>
      </c>
      <c r="D169" t="s">
        <v>484</v>
      </c>
      <c r="E169" t="s">
        <v>17</v>
      </c>
      <c r="F169" t="s">
        <v>485</v>
      </c>
      <c r="G169">
        <v>2792956542</v>
      </c>
    </row>
    <row r="170" spans="1:7" x14ac:dyDescent="0.3">
      <c r="A170">
        <v>6357</v>
      </c>
      <c r="B170">
        <v>681</v>
      </c>
      <c r="C170" t="s">
        <v>486</v>
      </c>
      <c r="D170" t="s">
        <v>487</v>
      </c>
      <c r="E170" t="s">
        <v>17</v>
      </c>
      <c r="F170" t="s">
        <v>488</v>
      </c>
      <c r="G170">
        <v>3676237077</v>
      </c>
    </row>
    <row r="171" spans="1:7" x14ac:dyDescent="0.3">
      <c r="A171">
        <v>4551</v>
      </c>
      <c r="B171">
        <v>972</v>
      </c>
      <c r="C171" t="s">
        <v>489</v>
      </c>
      <c r="D171" t="s">
        <v>490</v>
      </c>
      <c r="E171" t="s">
        <v>13</v>
      </c>
      <c r="F171" t="s">
        <v>491</v>
      </c>
      <c r="G171">
        <v>2375791511</v>
      </c>
    </row>
    <row r="172" spans="1:7" x14ac:dyDescent="0.3">
      <c r="A172">
        <v>4252</v>
      </c>
      <c r="B172">
        <v>407</v>
      </c>
      <c r="C172" t="s">
        <v>191</v>
      </c>
      <c r="D172" t="s">
        <v>492</v>
      </c>
      <c r="E172" t="s">
        <v>9</v>
      </c>
      <c r="F172" t="s">
        <v>493</v>
      </c>
      <c r="G172">
        <v>1578883625</v>
      </c>
    </row>
    <row r="173" spans="1:7" x14ac:dyDescent="0.3">
      <c r="A173">
        <v>2096</v>
      </c>
      <c r="B173">
        <v>226</v>
      </c>
      <c r="C173" t="s">
        <v>494</v>
      </c>
      <c r="D173" t="s">
        <v>495</v>
      </c>
      <c r="E173" t="s">
        <v>9</v>
      </c>
      <c r="F173" t="s">
        <v>496</v>
      </c>
      <c r="G173">
        <v>3365326918</v>
      </c>
    </row>
    <row r="174" spans="1:7" x14ac:dyDescent="0.3">
      <c r="A174">
        <v>5209</v>
      </c>
      <c r="B174">
        <v>762</v>
      </c>
      <c r="C174" t="s">
        <v>497</v>
      </c>
      <c r="D174" t="s">
        <v>498</v>
      </c>
      <c r="E174" t="s">
        <v>17</v>
      </c>
      <c r="F174" t="s">
        <v>499</v>
      </c>
      <c r="G174">
        <v>8798033999</v>
      </c>
    </row>
    <row r="175" spans="1:7" x14ac:dyDescent="0.3">
      <c r="A175">
        <v>9271</v>
      </c>
      <c r="B175">
        <v>872</v>
      </c>
      <c r="C175" t="s">
        <v>500</v>
      </c>
      <c r="D175" t="s">
        <v>501</v>
      </c>
      <c r="E175" t="s">
        <v>17</v>
      </c>
      <c r="F175" t="s">
        <v>502</v>
      </c>
      <c r="G175">
        <v>5734730611</v>
      </c>
    </row>
    <row r="176" spans="1:7" x14ac:dyDescent="0.3">
      <c r="A176">
        <v>6772</v>
      </c>
      <c r="B176">
        <v>473</v>
      </c>
      <c r="C176" t="s">
        <v>375</v>
      </c>
      <c r="D176" t="s">
        <v>503</v>
      </c>
      <c r="E176" t="s">
        <v>13</v>
      </c>
      <c r="F176" t="s">
        <v>504</v>
      </c>
      <c r="G176">
        <v>7600088539</v>
      </c>
    </row>
    <row r="177" spans="1:7" x14ac:dyDescent="0.3">
      <c r="A177">
        <v>4628</v>
      </c>
      <c r="B177">
        <v>248</v>
      </c>
      <c r="C177" t="s">
        <v>505</v>
      </c>
      <c r="D177" t="s">
        <v>506</v>
      </c>
      <c r="E177" t="s">
        <v>17</v>
      </c>
      <c r="F177" t="s">
        <v>507</v>
      </c>
      <c r="G177">
        <v>5946963380</v>
      </c>
    </row>
    <row r="178" spans="1:7" x14ac:dyDescent="0.3">
      <c r="A178">
        <v>3853</v>
      </c>
      <c r="B178">
        <v>416</v>
      </c>
      <c r="C178" t="s">
        <v>157</v>
      </c>
      <c r="D178" t="s">
        <v>508</v>
      </c>
      <c r="E178" t="s">
        <v>17</v>
      </c>
      <c r="F178" t="s">
        <v>509</v>
      </c>
      <c r="G178">
        <v>2407798660</v>
      </c>
    </row>
    <row r="179" spans="1:7" x14ac:dyDescent="0.3">
      <c r="A179">
        <v>515</v>
      </c>
      <c r="B179">
        <v>425</v>
      </c>
      <c r="C179" t="s">
        <v>510</v>
      </c>
      <c r="D179" t="s">
        <v>511</v>
      </c>
      <c r="E179" t="s">
        <v>13</v>
      </c>
      <c r="F179" t="s">
        <v>512</v>
      </c>
      <c r="G179">
        <v>3644687016</v>
      </c>
    </row>
    <row r="180" spans="1:7" x14ac:dyDescent="0.3">
      <c r="A180">
        <v>7513</v>
      </c>
      <c r="B180">
        <v>435</v>
      </c>
      <c r="C180" t="s">
        <v>513</v>
      </c>
      <c r="D180" t="s">
        <v>514</v>
      </c>
      <c r="E180" t="s">
        <v>13</v>
      </c>
      <c r="F180" t="s">
        <v>515</v>
      </c>
      <c r="G180">
        <v>1848195986</v>
      </c>
    </row>
    <row r="181" spans="1:7" x14ac:dyDescent="0.3">
      <c r="A181">
        <v>9030</v>
      </c>
      <c r="B181">
        <v>370</v>
      </c>
      <c r="C181" t="s">
        <v>516</v>
      </c>
      <c r="D181" t="s">
        <v>517</v>
      </c>
      <c r="E181" t="s">
        <v>9</v>
      </c>
      <c r="F181" t="s">
        <v>518</v>
      </c>
      <c r="G181">
        <v>5755404369</v>
      </c>
    </row>
    <row r="182" spans="1:7" x14ac:dyDescent="0.3">
      <c r="A182">
        <v>2378</v>
      </c>
      <c r="B182">
        <v>406</v>
      </c>
      <c r="C182" t="s">
        <v>247</v>
      </c>
      <c r="D182" t="s">
        <v>519</v>
      </c>
      <c r="E182" t="s">
        <v>9</v>
      </c>
      <c r="F182" t="s">
        <v>520</v>
      </c>
      <c r="G182">
        <v>2705083615</v>
      </c>
    </row>
    <row r="183" spans="1:7" x14ac:dyDescent="0.3">
      <c r="A183">
        <v>5894</v>
      </c>
      <c r="B183">
        <v>976</v>
      </c>
      <c r="C183" t="s">
        <v>521</v>
      </c>
      <c r="D183" t="s">
        <v>522</v>
      </c>
      <c r="E183" t="s">
        <v>9</v>
      </c>
      <c r="F183" t="s">
        <v>523</v>
      </c>
      <c r="G183">
        <v>2287296780</v>
      </c>
    </row>
    <row r="184" spans="1:7" x14ac:dyDescent="0.3">
      <c r="A184">
        <v>7587</v>
      </c>
      <c r="B184">
        <v>349</v>
      </c>
      <c r="C184" t="s">
        <v>524</v>
      </c>
      <c r="D184" t="s">
        <v>525</v>
      </c>
      <c r="E184" t="s">
        <v>9</v>
      </c>
      <c r="F184" t="s">
        <v>526</v>
      </c>
      <c r="G184">
        <v>7152577292</v>
      </c>
    </row>
    <row r="185" spans="1:7" x14ac:dyDescent="0.3">
      <c r="A185">
        <v>1424</v>
      </c>
      <c r="B185">
        <v>595</v>
      </c>
      <c r="C185" t="s">
        <v>351</v>
      </c>
      <c r="D185" t="s">
        <v>527</v>
      </c>
      <c r="E185" t="s">
        <v>17</v>
      </c>
      <c r="F185" t="s">
        <v>528</v>
      </c>
      <c r="G185">
        <v>5818539801</v>
      </c>
    </row>
    <row r="186" spans="1:7" x14ac:dyDescent="0.3">
      <c r="A186">
        <v>5214</v>
      </c>
      <c r="B186">
        <v>366</v>
      </c>
      <c r="C186" t="s">
        <v>529</v>
      </c>
      <c r="D186" t="s">
        <v>530</v>
      </c>
      <c r="E186" t="s">
        <v>17</v>
      </c>
      <c r="F186" t="s">
        <v>531</v>
      </c>
      <c r="G186">
        <v>5684234865</v>
      </c>
    </row>
    <row r="187" spans="1:7" x14ac:dyDescent="0.3">
      <c r="A187">
        <v>8249</v>
      </c>
      <c r="B187">
        <v>39</v>
      </c>
      <c r="C187" t="s">
        <v>532</v>
      </c>
      <c r="D187" t="s">
        <v>533</v>
      </c>
      <c r="E187" t="s">
        <v>17</v>
      </c>
      <c r="F187" t="s">
        <v>534</v>
      </c>
      <c r="G187">
        <v>8687515154</v>
      </c>
    </row>
    <row r="188" spans="1:7" x14ac:dyDescent="0.3">
      <c r="A188">
        <v>3172</v>
      </c>
      <c r="B188">
        <v>978</v>
      </c>
      <c r="C188" t="s">
        <v>28</v>
      </c>
      <c r="D188" t="s">
        <v>535</v>
      </c>
      <c r="E188" t="s">
        <v>9</v>
      </c>
      <c r="F188" t="s">
        <v>536</v>
      </c>
      <c r="G188">
        <v>9719226221</v>
      </c>
    </row>
    <row r="189" spans="1:7" x14ac:dyDescent="0.3">
      <c r="A189">
        <v>5489</v>
      </c>
      <c r="B189">
        <v>623</v>
      </c>
      <c r="C189" t="s">
        <v>537</v>
      </c>
      <c r="D189" t="s">
        <v>538</v>
      </c>
      <c r="E189" t="s">
        <v>17</v>
      </c>
      <c r="F189" t="s">
        <v>539</v>
      </c>
      <c r="G189">
        <v>4582180805</v>
      </c>
    </row>
    <row r="190" spans="1:7" x14ac:dyDescent="0.3">
      <c r="A190">
        <v>2037</v>
      </c>
      <c r="B190">
        <v>751</v>
      </c>
      <c r="C190" t="s">
        <v>540</v>
      </c>
      <c r="D190" t="s">
        <v>541</v>
      </c>
      <c r="E190" t="s">
        <v>13</v>
      </c>
      <c r="F190" t="s">
        <v>542</v>
      </c>
      <c r="G190">
        <v>1731496685</v>
      </c>
    </row>
    <row r="191" spans="1:7" x14ac:dyDescent="0.3">
      <c r="A191">
        <v>2401</v>
      </c>
      <c r="B191">
        <v>899</v>
      </c>
      <c r="C191" t="s">
        <v>543</v>
      </c>
      <c r="D191" t="s">
        <v>544</v>
      </c>
      <c r="E191" t="s">
        <v>13</v>
      </c>
      <c r="F191" t="s">
        <v>545</v>
      </c>
      <c r="G191">
        <v>2656568705</v>
      </c>
    </row>
    <row r="192" spans="1:7" x14ac:dyDescent="0.3">
      <c r="A192">
        <v>1303</v>
      </c>
      <c r="B192">
        <v>396</v>
      </c>
      <c r="C192" t="s">
        <v>546</v>
      </c>
      <c r="D192" t="s">
        <v>547</v>
      </c>
      <c r="E192" t="s">
        <v>9</v>
      </c>
      <c r="F192" t="s">
        <v>471</v>
      </c>
      <c r="G192">
        <v>2383254556</v>
      </c>
    </row>
    <row r="193" spans="1:7" x14ac:dyDescent="0.3">
      <c r="A193">
        <v>6798</v>
      </c>
      <c r="B193">
        <v>792</v>
      </c>
      <c r="C193" t="s">
        <v>548</v>
      </c>
      <c r="D193" t="s">
        <v>549</v>
      </c>
      <c r="E193" t="s">
        <v>9</v>
      </c>
      <c r="F193" t="s">
        <v>550</v>
      </c>
      <c r="G193">
        <v>3546706958</v>
      </c>
    </row>
    <row r="194" spans="1:7" x14ac:dyDescent="0.3">
      <c r="A194">
        <v>9917</v>
      </c>
      <c r="B194">
        <v>808</v>
      </c>
      <c r="C194" t="s">
        <v>67</v>
      </c>
      <c r="D194" t="s">
        <v>551</v>
      </c>
      <c r="E194" t="s">
        <v>13</v>
      </c>
      <c r="F194" t="s">
        <v>552</v>
      </c>
      <c r="G194">
        <v>4148247171</v>
      </c>
    </row>
    <row r="195" spans="1:7" x14ac:dyDescent="0.3">
      <c r="A195">
        <v>2969</v>
      </c>
      <c r="B195">
        <v>903</v>
      </c>
      <c r="C195" t="s">
        <v>553</v>
      </c>
      <c r="D195" t="s">
        <v>554</v>
      </c>
      <c r="E195" t="s">
        <v>17</v>
      </c>
      <c r="F195" t="s">
        <v>555</v>
      </c>
      <c r="G195">
        <v>8158241511</v>
      </c>
    </row>
    <row r="196" spans="1:7" x14ac:dyDescent="0.3">
      <c r="A196">
        <v>8737</v>
      </c>
      <c r="B196">
        <v>335</v>
      </c>
      <c r="C196" t="s">
        <v>556</v>
      </c>
      <c r="D196" t="s">
        <v>557</v>
      </c>
      <c r="E196" t="s">
        <v>17</v>
      </c>
      <c r="F196" t="s">
        <v>558</v>
      </c>
      <c r="G196">
        <v>1345806313</v>
      </c>
    </row>
    <row r="197" spans="1:7" x14ac:dyDescent="0.3">
      <c r="A197">
        <v>2104</v>
      </c>
      <c r="B197">
        <v>784</v>
      </c>
      <c r="C197" t="s">
        <v>559</v>
      </c>
      <c r="D197" t="s">
        <v>560</v>
      </c>
      <c r="E197" t="s">
        <v>13</v>
      </c>
      <c r="F197" t="s">
        <v>561</v>
      </c>
      <c r="G197">
        <v>9076432313</v>
      </c>
    </row>
    <row r="198" spans="1:7" x14ac:dyDescent="0.3">
      <c r="A198">
        <v>1702</v>
      </c>
      <c r="B198">
        <v>683</v>
      </c>
      <c r="C198" t="s">
        <v>562</v>
      </c>
      <c r="D198" t="s">
        <v>563</v>
      </c>
      <c r="E198" t="s">
        <v>13</v>
      </c>
      <c r="F198" t="s">
        <v>564</v>
      </c>
      <c r="G198">
        <v>6507962797</v>
      </c>
    </row>
    <row r="199" spans="1:7" x14ac:dyDescent="0.3">
      <c r="A199">
        <v>8933</v>
      </c>
      <c r="B199">
        <v>536</v>
      </c>
      <c r="C199" t="s">
        <v>565</v>
      </c>
      <c r="D199" t="s">
        <v>566</v>
      </c>
      <c r="E199" t="s">
        <v>17</v>
      </c>
      <c r="F199" t="s">
        <v>567</v>
      </c>
      <c r="G199">
        <v>5130575428</v>
      </c>
    </row>
    <row r="200" spans="1:7" x14ac:dyDescent="0.3">
      <c r="A200">
        <v>3624</v>
      </c>
      <c r="B200">
        <v>142</v>
      </c>
      <c r="C200" t="s">
        <v>568</v>
      </c>
      <c r="D200" t="s">
        <v>569</v>
      </c>
      <c r="E200" t="s">
        <v>9</v>
      </c>
      <c r="F200" t="s">
        <v>570</v>
      </c>
      <c r="G200">
        <v>7652369372</v>
      </c>
    </row>
    <row r="201" spans="1:7" x14ac:dyDescent="0.3">
      <c r="A201">
        <v>4892</v>
      </c>
      <c r="B201">
        <v>617</v>
      </c>
      <c r="C201" t="s">
        <v>571</v>
      </c>
      <c r="D201" t="s">
        <v>572</v>
      </c>
      <c r="E201" t="s">
        <v>13</v>
      </c>
      <c r="F201" t="s">
        <v>573</v>
      </c>
      <c r="G201">
        <v>9062287896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C4FC6-0072-4D25-8D01-B48839231521}">
  <sheetPr codeName="Sheet2"/>
  <dimension ref="A1:G201"/>
  <sheetViews>
    <sheetView workbookViewId="0">
      <selection activeCell="E4" sqref="E4"/>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s>
  <sheetData>
    <row r="1" spans="1:7" x14ac:dyDescent="0.3">
      <c r="A1" t="s">
        <v>0</v>
      </c>
      <c r="B1" t="s">
        <v>1</v>
      </c>
      <c r="C1" t="s">
        <v>2</v>
      </c>
      <c r="D1" t="s">
        <v>3</v>
      </c>
      <c r="E1" t="s">
        <v>4</v>
      </c>
      <c r="F1" t="s">
        <v>5</v>
      </c>
      <c r="G1" t="s">
        <v>6</v>
      </c>
    </row>
    <row r="2" spans="1:7" x14ac:dyDescent="0.3">
      <c r="A2">
        <v>230</v>
      </c>
      <c r="B2">
        <v>31</v>
      </c>
      <c r="C2" t="s">
        <v>7</v>
      </c>
      <c r="D2" t="s">
        <v>8</v>
      </c>
      <c r="E2" t="s">
        <v>9</v>
      </c>
      <c r="F2" t="s">
        <v>10</v>
      </c>
      <c r="G2">
        <v>9961255787</v>
      </c>
    </row>
    <row r="3" spans="1:7" x14ac:dyDescent="0.3">
      <c r="A3">
        <v>3189</v>
      </c>
      <c r="B3">
        <v>495</v>
      </c>
      <c r="C3" t="s">
        <v>11</v>
      </c>
      <c r="D3" t="s">
        <v>12</v>
      </c>
      <c r="E3" t="s">
        <v>13</v>
      </c>
      <c r="F3" t="s">
        <v>14</v>
      </c>
      <c r="G3">
        <v>3555176867</v>
      </c>
    </row>
    <row r="4" spans="1:7" x14ac:dyDescent="0.3">
      <c r="A4">
        <v>2216</v>
      </c>
      <c r="B4">
        <v>795</v>
      </c>
      <c r="C4" t="s">
        <v>15</v>
      </c>
      <c r="D4" t="s">
        <v>16</v>
      </c>
      <c r="E4" t="s">
        <v>17</v>
      </c>
      <c r="F4" t="s">
        <v>18</v>
      </c>
      <c r="G4">
        <v>9835395970</v>
      </c>
    </row>
    <row r="5" spans="1:7" x14ac:dyDescent="0.3">
      <c r="A5">
        <v>1904</v>
      </c>
      <c r="B5">
        <v>33</v>
      </c>
      <c r="C5" t="s">
        <v>19</v>
      </c>
      <c r="D5" t="s">
        <v>20</v>
      </c>
      <c r="E5" t="s">
        <v>9</v>
      </c>
      <c r="F5" t="s">
        <v>21</v>
      </c>
      <c r="G5">
        <v>3881250181</v>
      </c>
    </row>
    <row r="6" spans="1:7" x14ac:dyDescent="0.3">
      <c r="A6">
        <v>7342</v>
      </c>
      <c r="B6">
        <v>882</v>
      </c>
      <c r="C6" t="s">
        <v>22</v>
      </c>
      <c r="D6" t="s">
        <v>23</v>
      </c>
      <c r="E6" t="s">
        <v>13</v>
      </c>
      <c r="F6" t="s">
        <v>24</v>
      </c>
      <c r="G6">
        <v>1507211823</v>
      </c>
    </row>
    <row r="7" spans="1:7" x14ac:dyDescent="0.3">
      <c r="A7">
        <v>7633</v>
      </c>
      <c r="B7">
        <v>657</v>
      </c>
      <c r="C7" t="s">
        <v>25</v>
      </c>
      <c r="D7" t="s">
        <v>26</v>
      </c>
      <c r="E7" t="s">
        <v>9</v>
      </c>
      <c r="F7" t="s">
        <v>27</v>
      </c>
      <c r="G7">
        <v>5612381477</v>
      </c>
    </row>
    <row r="8" spans="1:7" x14ac:dyDescent="0.3">
      <c r="A8">
        <v>2154</v>
      </c>
      <c r="B8">
        <v>761</v>
      </c>
      <c r="C8" t="s">
        <v>28</v>
      </c>
      <c r="D8" t="s">
        <v>29</v>
      </c>
      <c r="E8" t="s">
        <v>13</v>
      </c>
      <c r="F8" t="s">
        <v>30</v>
      </c>
      <c r="G8">
        <v>8094222335</v>
      </c>
    </row>
    <row r="9" spans="1:7" x14ac:dyDescent="0.3">
      <c r="A9">
        <v>5543</v>
      </c>
      <c r="B9">
        <v>20</v>
      </c>
      <c r="C9" t="s">
        <v>31</v>
      </c>
      <c r="D9" t="s">
        <v>32</v>
      </c>
      <c r="E9" t="s">
        <v>13</v>
      </c>
      <c r="F9" t="s">
        <v>33</v>
      </c>
      <c r="G9">
        <v>4133741447</v>
      </c>
    </row>
    <row r="10" spans="1:7" x14ac:dyDescent="0.3">
      <c r="A10">
        <v>2332</v>
      </c>
      <c r="B10">
        <v>356</v>
      </c>
      <c r="C10" t="s">
        <v>34</v>
      </c>
      <c r="D10" t="s">
        <v>35</v>
      </c>
      <c r="E10" t="s">
        <v>17</v>
      </c>
      <c r="F10" t="s">
        <v>36</v>
      </c>
      <c r="G10">
        <v>4399641006</v>
      </c>
    </row>
    <row r="11" spans="1:7" x14ac:dyDescent="0.3">
      <c r="A11">
        <v>4094</v>
      </c>
      <c r="B11">
        <v>301</v>
      </c>
      <c r="C11" t="s">
        <v>37</v>
      </c>
      <c r="D11" t="s">
        <v>38</v>
      </c>
      <c r="E11" t="s">
        <v>9</v>
      </c>
      <c r="F11" t="s">
        <v>39</v>
      </c>
      <c r="G11">
        <v>7077259810</v>
      </c>
    </row>
    <row r="12" spans="1:7" x14ac:dyDescent="0.3">
      <c r="A12">
        <v>3042</v>
      </c>
      <c r="B12">
        <v>450</v>
      </c>
      <c r="C12" t="s">
        <v>40</v>
      </c>
      <c r="D12" t="s">
        <v>41</v>
      </c>
      <c r="E12" t="s">
        <v>13</v>
      </c>
      <c r="F12" t="s">
        <v>42</v>
      </c>
      <c r="G12">
        <v>1634188566</v>
      </c>
    </row>
    <row r="13" spans="1:7" x14ac:dyDescent="0.3">
      <c r="A13">
        <v>2220</v>
      </c>
      <c r="B13">
        <v>782</v>
      </c>
      <c r="C13" t="s">
        <v>43</v>
      </c>
      <c r="D13" t="s">
        <v>44</v>
      </c>
      <c r="E13" t="s">
        <v>13</v>
      </c>
      <c r="F13" t="s">
        <v>45</v>
      </c>
      <c r="G13">
        <v>6963794710</v>
      </c>
    </row>
    <row r="14" spans="1:7" x14ac:dyDescent="0.3">
      <c r="A14">
        <v>4988</v>
      </c>
      <c r="B14">
        <v>820</v>
      </c>
      <c r="C14" t="s">
        <v>46</v>
      </c>
      <c r="D14" t="s">
        <v>47</v>
      </c>
      <c r="E14" t="s">
        <v>13</v>
      </c>
      <c r="F14" t="s">
        <v>48</v>
      </c>
      <c r="G14">
        <v>2644171337</v>
      </c>
    </row>
    <row r="15" spans="1:7" x14ac:dyDescent="0.3">
      <c r="A15">
        <v>175</v>
      </c>
      <c r="B15">
        <v>316</v>
      </c>
      <c r="C15" t="s">
        <v>49</v>
      </c>
      <c r="D15" t="s">
        <v>50</v>
      </c>
      <c r="E15" t="s">
        <v>13</v>
      </c>
      <c r="F15" t="s">
        <v>51</v>
      </c>
      <c r="G15">
        <v>3057896481</v>
      </c>
    </row>
    <row r="16" spans="1:7" x14ac:dyDescent="0.3">
      <c r="A16">
        <v>4233</v>
      </c>
      <c r="B16">
        <v>945</v>
      </c>
      <c r="C16" t="s">
        <v>52</v>
      </c>
      <c r="D16" t="s">
        <v>53</v>
      </c>
      <c r="E16" t="s">
        <v>9</v>
      </c>
      <c r="F16" t="s">
        <v>54</v>
      </c>
      <c r="G16">
        <v>3335480444</v>
      </c>
    </row>
    <row r="17" spans="1:7" x14ac:dyDescent="0.3">
      <c r="A17">
        <v>4351</v>
      </c>
      <c r="B17">
        <v>174</v>
      </c>
      <c r="C17" t="s">
        <v>55</v>
      </c>
      <c r="D17" t="s">
        <v>56</v>
      </c>
      <c r="E17" t="s">
        <v>9</v>
      </c>
      <c r="F17" t="s">
        <v>57</v>
      </c>
      <c r="G17">
        <v>1772719208</v>
      </c>
    </row>
    <row r="18" spans="1:7" x14ac:dyDescent="0.3">
      <c r="A18">
        <v>5578</v>
      </c>
      <c r="B18">
        <v>634</v>
      </c>
      <c r="C18" t="s">
        <v>58</v>
      </c>
      <c r="D18" t="s">
        <v>59</v>
      </c>
      <c r="E18" t="s">
        <v>13</v>
      </c>
      <c r="F18" t="s">
        <v>60</v>
      </c>
      <c r="G18">
        <v>3581081156</v>
      </c>
    </row>
    <row r="19" spans="1:7" x14ac:dyDescent="0.3">
      <c r="A19">
        <v>4523</v>
      </c>
      <c r="B19">
        <v>456</v>
      </c>
      <c r="C19" t="s">
        <v>61</v>
      </c>
      <c r="D19" t="s">
        <v>62</v>
      </c>
      <c r="E19" t="s">
        <v>13</v>
      </c>
      <c r="F19" t="s">
        <v>63</v>
      </c>
      <c r="G19">
        <v>9811567113</v>
      </c>
    </row>
    <row r="20" spans="1:7" x14ac:dyDescent="0.3">
      <c r="A20">
        <v>2972</v>
      </c>
      <c r="B20">
        <v>0</v>
      </c>
      <c r="C20" t="s">
        <v>64</v>
      </c>
      <c r="D20" t="s">
        <v>65</v>
      </c>
      <c r="E20" t="s">
        <v>13</v>
      </c>
      <c r="F20" t="s">
        <v>66</v>
      </c>
      <c r="G20">
        <v>7176117751</v>
      </c>
    </row>
    <row r="21" spans="1:7" x14ac:dyDescent="0.3">
      <c r="A21">
        <v>6153</v>
      </c>
      <c r="B21">
        <v>186</v>
      </c>
      <c r="C21" t="s">
        <v>67</v>
      </c>
      <c r="D21" t="s">
        <v>68</v>
      </c>
      <c r="E21" t="s">
        <v>17</v>
      </c>
      <c r="F21" t="s">
        <v>69</v>
      </c>
      <c r="G21">
        <v>5362454917</v>
      </c>
    </row>
    <row r="22" spans="1:7" x14ac:dyDescent="0.3">
      <c r="A22">
        <v>4852</v>
      </c>
      <c r="B22">
        <v>596</v>
      </c>
      <c r="C22" t="s">
        <v>70</v>
      </c>
      <c r="D22" t="s">
        <v>71</v>
      </c>
      <c r="E22" t="s">
        <v>9</v>
      </c>
      <c r="F22" t="s">
        <v>72</v>
      </c>
      <c r="G22">
        <v>9745073612</v>
      </c>
    </row>
    <row r="23" spans="1:7" x14ac:dyDescent="0.3">
      <c r="A23">
        <v>8106</v>
      </c>
      <c r="B23">
        <v>245</v>
      </c>
      <c r="C23" t="s">
        <v>73</v>
      </c>
      <c r="D23" t="s">
        <v>74</v>
      </c>
      <c r="E23" t="s">
        <v>17</v>
      </c>
      <c r="F23" t="s">
        <v>75</v>
      </c>
      <c r="G23">
        <v>4218762280</v>
      </c>
    </row>
    <row r="24" spans="1:7" x14ac:dyDescent="0.3">
      <c r="A24">
        <v>3917</v>
      </c>
      <c r="B24">
        <v>17</v>
      </c>
      <c r="C24" t="s">
        <v>76</v>
      </c>
      <c r="D24" t="s">
        <v>77</v>
      </c>
      <c r="E24" t="s">
        <v>9</v>
      </c>
      <c r="F24" t="s">
        <v>78</v>
      </c>
      <c r="G24">
        <v>2224750233</v>
      </c>
    </row>
    <row r="25" spans="1:7" x14ac:dyDescent="0.3">
      <c r="A25">
        <v>9377</v>
      </c>
      <c r="B25">
        <v>48</v>
      </c>
      <c r="C25" t="s">
        <v>79</v>
      </c>
      <c r="D25" t="s">
        <v>80</v>
      </c>
      <c r="E25" t="s">
        <v>9</v>
      </c>
      <c r="F25" t="s">
        <v>81</v>
      </c>
      <c r="G25">
        <v>8017236646</v>
      </c>
    </row>
    <row r="26" spans="1:7" x14ac:dyDescent="0.3">
      <c r="A26">
        <v>5387</v>
      </c>
      <c r="B26">
        <v>457</v>
      </c>
      <c r="C26" t="s">
        <v>82</v>
      </c>
      <c r="D26" t="s">
        <v>83</v>
      </c>
      <c r="E26" t="s">
        <v>17</v>
      </c>
      <c r="F26" t="s">
        <v>84</v>
      </c>
      <c r="G26">
        <v>5712616501</v>
      </c>
    </row>
    <row r="27" spans="1:7" x14ac:dyDescent="0.3">
      <c r="A27">
        <v>6513</v>
      </c>
      <c r="B27">
        <v>944</v>
      </c>
      <c r="C27" t="s">
        <v>85</v>
      </c>
      <c r="D27" t="s">
        <v>86</v>
      </c>
      <c r="E27" t="s">
        <v>17</v>
      </c>
      <c r="F27" t="s">
        <v>87</v>
      </c>
      <c r="G27">
        <v>7065731530</v>
      </c>
    </row>
    <row r="28" spans="1:7" x14ac:dyDescent="0.3">
      <c r="A28">
        <v>3965</v>
      </c>
      <c r="B28">
        <v>516</v>
      </c>
      <c r="C28" t="s">
        <v>88</v>
      </c>
      <c r="D28" t="s">
        <v>89</v>
      </c>
      <c r="E28" t="s">
        <v>17</v>
      </c>
      <c r="F28" t="s">
        <v>90</v>
      </c>
      <c r="G28">
        <v>3636499761</v>
      </c>
    </row>
    <row r="29" spans="1:7" x14ac:dyDescent="0.3">
      <c r="A29">
        <v>8893</v>
      </c>
      <c r="B29">
        <v>847</v>
      </c>
      <c r="C29" t="s">
        <v>91</v>
      </c>
      <c r="D29" t="s">
        <v>92</v>
      </c>
      <c r="E29" t="s">
        <v>17</v>
      </c>
      <c r="F29" t="s">
        <v>93</v>
      </c>
      <c r="G29">
        <v>6491626668</v>
      </c>
    </row>
    <row r="30" spans="1:7" x14ac:dyDescent="0.3">
      <c r="A30">
        <v>1897</v>
      </c>
      <c r="B30">
        <v>504</v>
      </c>
      <c r="C30" t="s">
        <v>94</v>
      </c>
      <c r="D30" t="s">
        <v>95</v>
      </c>
      <c r="E30" t="s">
        <v>13</v>
      </c>
      <c r="F30" t="s">
        <v>96</v>
      </c>
      <c r="G30">
        <v>8023324199</v>
      </c>
    </row>
    <row r="31" spans="1:7" x14ac:dyDescent="0.3">
      <c r="A31">
        <v>390</v>
      </c>
      <c r="B31">
        <v>115</v>
      </c>
      <c r="C31" t="s">
        <v>97</v>
      </c>
      <c r="D31" t="s">
        <v>98</v>
      </c>
      <c r="E31" t="s">
        <v>17</v>
      </c>
      <c r="F31" t="s">
        <v>99</v>
      </c>
      <c r="G31">
        <v>6958292565</v>
      </c>
    </row>
    <row r="32" spans="1:7" x14ac:dyDescent="0.3">
      <c r="A32">
        <v>3633</v>
      </c>
      <c r="B32">
        <v>740</v>
      </c>
      <c r="C32" t="s">
        <v>100</v>
      </c>
      <c r="D32" t="s">
        <v>101</v>
      </c>
      <c r="E32" t="s">
        <v>9</v>
      </c>
      <c r="F32" t="s">
        <v>102</v>
      </c>
      <c r="G32">
        <v>3794685776</v>
      </c>
    </row>
    <row r="33" spans="1:7" x14ac:dyDescent="0.3">
      <c r="A33">
        <v>7828</v>
      </c>
      <c r="B33">
        <v>884</v>
      </c>
      <c r="C33" t="s">
        <v>103</v>
      </c>
      <c r="D33" t="s">
        <v>104</v>
      </c>
      <c r="E33" t="s">
        <v>9</v>
      </c>
      <c r="F33" t="s">
        <v>105</v>
      </c>
      <c r="G33">
        <v>1973040699</v>
      </c>
    </row>
    <row r="34" spans="1:7" x14ac:dyDescent="0.3">
      <c r="A34">
        <v>2241</v>
      </c>
      <c r="B34">
        <v>446</v>
      </c>
      <c r="C34" t="s">
        <v>106</v>
      </c>
      <c r="D34" t="s">
        <v>107</v>
      </c>
      <c r="E34" t="s">
        <v>9</v>
      </c>
      <c r="F34" t="s">
        <v>108</v>
      </c>
      <c r="G34">
        <v>4120733093</v>
      </c>
    </row>
    <row r="35" spans="1:7" x14ac:dyDescent="0.3">
      <c r="A35">
        <v>896</v>
      </c>
      <c r="B35">
        <v>74</v>
      </c>
      <c r="C35" t="s">
        <v>109</v>
      </c>
      <c r="D35" t="s">
        <v>110</v>
      </c>
      <c r="E35" t="s">
        <v>9</v>
      </c>
      <c r="F35" t="s">
        <v>21</v>
      </c>
      <c r="G35">
        <v>5785102250</v>
      </c>
    </row>
    <row r="36" spans="1:7" x14ac:dyDescent="0.3">
      <c r="A36">
        <v>6361</v>
      </c>
      <c r="B36">
        <v>636</v>
      </c>
      <c r="C36" t="s">
        <v>111</v>
      </c>
      <c r="D36" t="s">
        <v>112</v>
      </c>
      <c r="E36" t="s">
        <v>9</v>
      </c>
      <c r="F36" t="s">
        <v>113</v>
      </c>
      <c r="G36">
        <v>9235867886</v>
      </c>
    </row>
    <row r="37" spans="1:7" x14ac:dyDescent="0.3">
      <c r="A37">
        <v>6713</v>
      </c>
      <c r="B37">
        <v>37</v>
      </c>
      <c r="C37" t="s">
        <v>114</v>
      </c>
      <c r="D37" t="s">
        <v>115</v>
      </c>
      <c r="E37" t="s">
        <v>17</v>
      </c>
      <c r="F37" t="s">
        <v>116</v>
      </c>
      <c r="G37">
        <v>7134849334</v>
      </c>
    </row>
    <row r="38" spans="1:7" x14ac:dyDescent="0.3">
      <c r="A38">
        <v>4283</v>
      </c>
      <c r="B38">
        <v>804</v>
      </c>
      <c r="C38" t="s">
        <v>117</v>
      </c>
      <c r="D38" t="s">
        <v>118</v>
      </c>
      <c r="E38" t="s">
        <v>13</v>
      </c>
      <c r="F38" t="s">
        <v>21</v>
      </c>
      <c r="G38">
        <v>4751700379</v>
      </c>
    </row>
    <row r="39" spans="1:7" x14ac:dyDescent="0.3">
      <c r="A39">
        <v>9486</v>
      </c>
      <c r="B39">
        <v>694</v>
      </c>
      <c r="C39" t="s">
        <v>119</v>
      </c>
      <c r="D39" t="s">
        <v>120</v>
      </c>
      <c r="E39" t="s">
        <v>13</v>
      </c>
      <c r="F39" t="s">
        <v>121</v>
      </c>
      <c r="G39">
        <v>9430559862</v>
      </c>
    </row>
    <row r="40" spans="1:7" x14ac:dyDescent="0.3">
      <c r="A40">
        <v>308</v>
      </c>
      <c r="B40">
        <v>198</v>
      </c>
      <c r="C40" t="s">
        <v>122</v>
      </c>
      <c r="D40" t="s">
        <v>123</v>
      </c>
      <c r="E40" t="s">
        <v>17</v>
      </c>
      <c r="F40" t="s">
        <v>124</v>
      </c>
      <c r="G40">
        <v>4160161977</v>
      </c>
    </row>
    <row r="41" spans="1:7" x14ac:dyDescent="0.3">
      <c r="A41">
        <v>8927</v>
      </c>
      <c r="B41">
        <v>576</v>
      </c>
      <c r="C41" t="s">
        <v>125</v>
      </c>
      <c r="D41" t="s">
        <v>126</v>
      </c>
      <c r="E41" t="s">
        <v>13</v>
      </c>
      <c r="F41" t="s">
        <v>127</v>
      </c>
      <c r="G41">
        <v>1660494007</v>
      </c>
    </row>
    <row r="42" spans="1:7" x14ac:dyDescent="0.3">
      <c r="A42">
        <v>249</v>
      </c>
      <c r="B42">
        <v>754</v>
      </c>
      <c r="C42" t="s">
        <v>49</v>
      </c>
      <c r="D42" t="s">
        <v>128</v>
      </c>
      <c r="E42" t="s">
        <v>17</v>
      </c>
      <c r="F42" t="s">
        <v>129</v>
      </c>
      <c r="G42">
        <v>2979310129</v>
      </c>
    </row>
    <row r="43" spans="1:7" x14ac:dyDescent="0.3">
      <c r="A43">
        <v>2620</v>
      </c>
      <c r="B43">
        <v>547</v>
      </c>
      <c r="C43" t="s">
        <v>130</v>
      </c>
      <c r="D43" t="s">
        <v>131</v>
      </c>
      <c r="E43" t="s">
        <v>17</v>
      </c>
      <c r="F43" t="s">
        <v>132</v>
      </c>
      <c r="G43">
        <v>1973879566</v>
      </c>
    </row>
    <row r="44" spans="1:7" x14ac:dyDescent="0.3">
      <c r="A44">
        <v>1164</v>
      </c>
      <c r="B44">
        <v>656</v>
      </c>
      <c r="C44" t="s">
        <v>133</v>
      </c>
      <c r="D44" t="s">
        <v>134</v>
      </c>
      <c r="E44" t="s">
        <v>9</v>
      </c>
      <c r="F44" t="s">
        <v>135</v>
      </c>
      <c r="G44">
        <v>7030699598</v>
      </c>
    </row>
    <row r="45" spans="1:7" x14ac:dyDescent="0.3">
      <c r="A45">
        <v>4711</v>
      </c>
      <c r="B45">
        <v>654</v>
      </c>
      <c r="C45" t="s">
        <v>136</v>
      </c>
      <c r="D45" t="s">
        <v>137</v>
      </c>
      <c r="E45" t="s">
        <v>9</v>
      </c>
      <c r="F45" t="s">
        <v>138</v>
      </c>
      <c r="G45">
        <v>2618164744</v>
      </c>
    </row>
    <row r="46" spans="1:7" x14ac:dyDescent="0.3">
      <c r="A46">
        <v>4053</v>
      </c>
      <c r="B46">
        <v>646</v>
      </c>
      <c r="C46" t="s">
        <v>139</v>
      </c>
      <c r="D46" t="s">
        <v>140</v>
      </c>
      <c r="E46" t="s">
        <v>17</v>
      </c>
      <c r="F46" t="s">
        <v>141</v>
      </c>
      <c r="G46">
        <v>6736421797</v>
      </c>
    </row>
    <row r="47" spans="1:7" x14ac:dyDescent="0.3">
      <c r="A47">
        <v>4272</v>
      </c>
      <c r="B47">
        <v>250</v>
      </c>
      <c r="C47" t="s">
        <v>142</v>
      </c>
      <c r="D47" t="s">
        <v>143</v>
      </c>
      <c r="E47" t="s">
        <v>17</v>
      </c>
      <c r="F47" t="s">
        <v>144</v>
      </c>
      <c r="G47">
        <v>5071378297</v>
      </c>
    </row>
    <row r="48" spans="1:7" x14ac:dyDescent="0.3">
      <c r="A48">
        <v>7005</v>
      </c>
      <c r="B48">
        <v>81</v>
      </c>
      <c r="C48" t="s">
        <v>145</v>
      </c>
      <c r="D48" t="s">
        <v>146</v>
      </c>
      <c r="E48" t="s">
        <v>17</v>
      </c>
      <c r="F48" t="s">
        <v>147</v>
      </c>
      <c r="G48">
        <v>3907479910</v>
      </c>
    </row>
    <row r="49" spans="1:7" x14ac:dyDescent="0.3">
      <c r="A49">
        <v>2308</v>
      </c>
      <c r="B49">
        <v>898</v>
      </c>
      <c r="C49" t="s">
        <v>148</v>
      </c>
      <c r="D49" t="s">
        <v>149</v>
      </c>
      <c r="E49" t="s">
        <v>9</v>
      </c>
      <c r="F49" t="s">
        <v>150</v>
      </c>
      <c r="G49">
        <v>8175968796</v>
      </c>
    </row>
    <row r="50" spans="1:7" x14ac:dyDescent="0.3">
      <c r="A50">
        <v>5150</v>
      </c>
      <c r="B50">
        <v>461</v>
      </c>
      <c r="C50" t="s">
        <v>151</v>
      </c>
      <c r="D50" t="s">
        <v>152</v>
      </c>
      <c r="E50" t="s">
        <v>13</v>
      </c>
      <c r="F50" t="s">
        <v>153</v>
      </c>
      <c r="G50">
        <v>2711085992</v>
      </c>
    </row>
    <row r="51" spans="1:7" x14ac:dyDescent="0.3">
      <c r="A51">
        <v>693</v>
      </c>
      <c r="B51">
        <v>390</v>
      </c>
      <c r="C51" t="s">
        <v>154</v>
      </c>
      <c r="D51" t="s">
        <v>155</v>
      </c>
      <c r="E51" t="s">
        <v>9</v>
      </c>
      <c r="F51" t="s">
        <v>156</v>
      </c>
      <c r="G51">
        <v>3457826852</v>
      </c>
    </row>
    <row r="52" spans="1:7" x14ac:dyDescent="0.3">
      <c r="A52">
        <v>9598</v>
      </c>
      <c r="B52">
        <v>988</v>
      </c>
      <c r="C52" t="s">
        <v>157</v>
      </c>
      <c r="D52" t="s">
        <v>158</v>
      </c>
      <c r="E52" t="s">
        <v>9</v>
      </c>
      <c r="F52" t="s">
        <v>159</v>
      </c>
      <c r="G52">
        <v>2858707837</v>
      </c>
    </row>
    <row r="53" spans="1:7" x14ac:dyDescent="0.3">
      <c r="A53">
        <v>8103</v>
      </c>
      <c r="B53">
        <v>597</v>
      </c>
      <c r="C53" t="s">
        <v>28</v>
      </c>
      <c r="D53" t="s">
        <v>160</v>
      </c>
      <c r="E53" t="s">
        <v>17</v>
      </c>
      <c r="F53" t="s">
        <v>161</v>
      </c>
      <c r="G53">
        <v>2065509695</v>
      </c>
    </row>
    <row r="54" spans="1:7" x14ac:dyDescent="0.3">
      <c r="A54">
        <v>8894</v>
      </c>
      <c r="B54">
        <v>916</v>
      </c>
      <c r="C54" t="s">
        <v>162</v>
      </c>
      <c r="D54" t="s">
        <v>163</v>
      </c>
      <c r="E54" t="s">
        <v>13</v>
      </c>
      <c r="F54" t="s">
        <v>164</v>
      </c>
      <c r="G54">
        <v>4133664929</v>
      </c>
    </row>
    <row r="55" spans="1:7" x14ac:dyDescent="0.3">
      <c r="A55">
        <v>114</v>
      </c>
      <c r="B55">
        <v>135</v>
      </c>
      <c r="C55" t="s">
        <v>61</v>
      </c>
      <c r="D55" t="s">
        <v>165</v>
      </c>
      <c r="E55" t="s">
        <v>9</v>
      </c>
      <c r="F55" t="s">
        <v>166</v>
      </c>
      <c r="G55">
        <v>5958159146</v>
      </c>
    </row>
    <row r="56" spans="1:7" x14ac:dyDescent="0.3">
      <c r="A56">
        <v>6546</v>
      </c>
      <c r="B56">
        <v>262</v>
      </c>
      <c r="C56" t="s">
        <v>167</v>
      </c>
      <c r="D56" t="s">
        <v>168</v>
      </c>
      <c r="E56" t="s">
        <v>13</v>
      </c>
      <c r="F56" t="s">
        <v>169</v>
      </c>
      <c r="G56">
        <v>1022633285</v>
      </c>
    </row>
    <row r="57" spans="1:7" x14ac:dyDescent="0.3">
      <c r="A57">
        <v>3571</v>
      </c>
      <c r="B57">
        <v>844</v>
      </c>
      <c r="C57" t="s">
        <v>170</v>
      </c>
      <c r="D57" t="s">
        <v>171</v>
      </c>
      <c r="E57" t="s">
        <v>17</v>
      </c>
      <c r="F57" t="s">
        <v>172</v>
      </c>
      <c r="G57">
        <v>4283361474</v>
      </c>
    </row>
    <row r="58" spans="1:7" x14ac:dyDescent="0.3">
      <c r="A58">
        <v>7316</v>
      </c>
      <c r="B58">
        <v>169</v>
      </c>
      <c r="C58" t="s">
        <v>173</v>
      </c>
      <c r="D58" t="s">
        <v>174</v>
      </c>
      <c r="E58" t="s">
        <v>17</v>
      </c>
      <c r="F58" t="s">
        <v>175</v>
      </c>
      <c r="G58">
        <v>2950413181</v>
      </c>
    </row>
    <row r="59" spans="1:7" x14ac:dyDescent="0.3">
      <c r="A59">
        <v>2478</v>
      </c>
      <c r="B59">
        <v>671</v>
      </c>
      <c r="C59" t="s">
        <v>176</v>
      </c>
      <c r="D59" t="s">
        <v>177</v>
      </c>
      <c r="E59" t="s">
        <v>9</v>
      </c>
      <c r="F59" t="s">
        <v>178</v>
      </c>
      <c r="G59">
        <v>3513023435</v>
      </c>
    </row>
    <row r="60" spans="1:7" x14ac:dyDescent="0.3">
      <c r="A60">
        <v>1215</v>
      </c>
      <c r="B60">
        <v>353</v>
      </c>
      <c r="C60" t="s">
        <v>154</v>
      </c>
      <c r="D60" t="s">
        <v>179</v>
      </c>
      <c r="E60" t="s">
        <v>9</v>
      </c>
      <c r="F60" t="s">
        <v>180</v>
      </c>
      <c r="G60">
        <v>6379672748</v>
      </c>
    </row>
    <row r="61" spans="1:7" x14ac:dyDescent="0.3">
      <c r="A61">
        <v>5402</v>
      </c>
      <c r="B61">
        <v>776</v>
      </c>
      <c r="C61" t="s">
        <v>170</v>
      </c>
      <c r="D61" t="s">
        <v>181</v>
      </c>
      <c r="E61" t="s">
        <v>17</v>
      </c>
      <c r="F61" t="s">
        <v>182</v>
      </c>
      <c r="G61">
        <v>2335838084</v>
      </c>
    </row>
    <row r="62" spans="1:7" x14ac:dyDescent="0.3">
      <c r="A62">
        <v>1647</v>
      </c>
      <c r="B62">
        <v>205</v>
      </c>
      <c r="C62" t="s">
        <v>183</v>
      </c>
      <c r="D62" t="s">
        <v>184</v>
      </c>
      <c r="E62" t="s">
        <v>9</v>
      </c>
      <c r="F62" t="s">
        <v>185</v>
      </c>
      <c r="G62">
        <v>2179414351</v>
      </c>
    </row>
    <row r="63" spans="1:7" x14ac:dyDescent="0.3">
      <c r="A63">
        <v>9423</v>
      </c>
      <c r="B63">
        <v>705</v>
      </c>
      <c r="C63" t="s">
        <v>186</v>
      </c>
      <c r="D63" t="s">
        <v>187</v>
      </c>
      <c r="E63" t="s">
        <v>17</v>
      </c>
      <c r="F63" t="s">
        <v>188</v>
      </c>
      <c r="G63">
        <v>9984833487</v>
      </c>
    </row>
    <row r="64" spans="1:7" x14ac:dyDescent="0.3">
      <c r="A64">
        <v>6404</v>
      </c>
      <c r="B64">
        <v>10</v>
      </c>
      <c r="C64" t="s">
        <v>189</v>
      </c>
      <c r="D64" t="s">
        <v>190</v>
      </c>
      <c r="E64" t="s">
        <v>9</v>
      </c>
      <c r="F64" t="s">
        <v>159</v>
      </c>
      <c r="G64">
        <v>4771182901</v>
      </c>
    </row>
    <row r="65" spans="1:7" x14ac:dyDescent="0.3">
      <c r="A65">
        <v>6767</v>
      </c>
      <c r="B65">
        <v>195</v>
      </c>
      <c r="C65" t="s">
        <v>191</v>
      </c>
      <c r="D65" t="s">
        <v>192</v>
      </c>
      <c r="E65" t="s">
        <v>13</v>
      </c>
      <c r="F65" t="s">
        <v>193</v>
      </c>
      <c r="G65">
        <v>6825096485</v>
      </c>
    </row>
    <row r="66" spans="1:7" x14ac:dyDescent="0.3">
      <c r="A66">
        <v>1278</v>
      </c>
      <c r="B66">
        <v>136</v>
      </c>
      <c r="C66" t="s">
        <v>55</v>
      </c>
      <c r="D66" t="s">
        <v>194</v>
      </c>
      <c r="E66" t="s">
        <v>13</v>
      </c>
      <c r="F66" t="s">
        <v>195</v>
      </c>
      <c r="G66">
        <v>9801474305</v>
      </c>
    </row>
    <row r="67" spans="1:7" x14ac:dyDescent="0.3">
      <c r="A67">
        <v>1334</v>
      </c>
      <c r="B67">
        <v>500</v>
      </c>
      <c r="C67" t="s">
        <v>189</v>
      </c>
      <c r="D67" t="s">
        <v>196</v>
      </c>
      <c r="E67" t="s">
        <v>9</v>
      </c>
      <c r="F67" t="s">
        <v>197</v>
      </c>
      <c r="G67">
        <v>7636788633</v>
      </c>
    </row>
    <row r="68" spans="1:7" x14ac:dyDescent="0.3">
      <c r="A68">
        <v>8887</v>
      </c>
      <c r="B68">
        <v>969</v>
      </c>
      <c r="C68" t="s">
        <v>198</v>
      </c>
      <c r="D68" t="s">
        <v>199</v>
      </c>
      <c r="E68" t="s">
        <v>17</v>
      </c>
      <c r="F68" t="s">
        <v>200</v>
      </c>
      <c r="G68">
        <v>6328420950</v>
      </c>
    </row>
    <row r="69" spans="1:7" x14ac:dyDescent="0.3">
      <c r="A69">
        <v>9858</v>
      </c>
      <c r="B69">
        <v>817</v>
      </c>
      <c r="C69" t="s">
        <v>201</v>
      </c>
      <c r="D69" t="s">
        <v>202</v>
      </c>
      <c r="E69" t="s">
        <v>13</v>
      </c>
      <c r="F69" t="s">
        <v>203</v>
      </c>
      <c r="G69">
        <v>1174341766</v>
      </c>
    </row>
    <row r="70" spans="1:7" x14ac:dyDescent="0.3">
      <c r="A70">
        <v>9636</v>
      </c>
      <c r="B70">
        <v>833</v>
      </c>
      <c r="C70" t="s">
        <v>204</v>
      </c>
      <c r="D70" t="s">
        <v>205</v>
      </c>
      <c r="E70" t="s">
        <v>13</v>
      </c>
      <c r="F70" t="s">
        <v>206</v>
      </c>
      <c r="G70">
        <v>9030541371</v>
      </c>
    </row>
    <row r="71" spans="1:7" x14ac:dyDescent="0.3">
      <c r="A71">
        <v>9943</v>
      </c>
      <c r="B71">
        <v>221</v>
      </c>
      <c r="C71" t="s">
        <v>207</v>
      </c>
      <c r="D71" t="s">
        <v>208</v>
      </c>
      <c r="E71" t="s">
        <v>9</v>
      </c>
      <c r="F71" t="s">
        <v>209</v>
      </c>
      <c r="G71">
        <v>3573904144</v>
      </c>
    </row>
    <row r="72" spans="1:7" x14ac:dyDescent="0.3">
      <c r="A72">
        <v>1246</v>
      </c>
      <c r="B72">
        <v>77</v>
      </c>
      <c r="C72" t="s">
        <v>210</v>
      </c>
      <c r="D72" t="s">
        <v>211</v>
      </c>
      <c r="E72" t="s">
        <v>17</v>
      </c>
      <c r="F72" t="s">
        <v>212</v>
      </c>
      <c r="G72">
        <v>9998350900</v>
      </c>
    </row>
    <row r="73" spans="1:7" x14ac:dyDescent="0.3">
      <c r="A73">
        <v>4527</v>
      </c>
      <c r="B73">
        <v>800</v>
      </c>
      <c r="C73" t="s">
        <v>213</v>
      </c>
      <c r="D73" t="s">
        <v>214</v>
      </c>
      <c r="E73" t="s">
        <v>13</v>
      </c>
      <c r="F73" t="s">
        <v>215</v>
      </c>
      <c r="G73">
        <v>3715864347</v>
      </c>
    </row>
    <row r="74" spans="1:7" x14ac:dyDescent="0.3">
      <c r="A74">
        <v>3782</v>
      </c>
      <c r="B74">
        <v>146</v>
      </c>
      <c r="C74" t="s">
        <v>216</v>
      </c>
      <c r="D74" t="s">
        <v>217</v>
      </c>
      <c r="E74" t="s">
        <v>17</v>
      </c>
      <c r="F74" t="s">
        <v>218</v>
      </c>
      <c r="G74">
        <v>8089653286</v>
      </c>
    </row>
    <row r="75" spans="1:7" x14ac:dyDescent="0.3">
      <c r="A75">
        <v>6225</v>
      </c>
      <c r="B75">
        <v>531</v>
      </c>
      <c r="C75" t="s">
        <v>133</v>
      </c>
      <c r="D75" t="s">
        <v>219</v>
      </c>
      <c r="E75" t="s">
        <v>9</v>
      </c>
      <c r="F75" t="s">
        <v>220</v>
      </c>
      <c r="G75">
        <v>9827842133</v>
      </c>
    </row>
    <row r="76" spans="1:7" x14ac:dyDescent="0.3">
      <c r="A76">
        <v>2257</v>
      </c>
      <c r="B76">
        <v>503</v>
      </c>
      <c r="C76" t="s">
        <v>221</v>
      </c>
      <c r="D76" t="s">
        <v>222</v>
      </c>
      <c r="E76" t="s">
        <v>17</v>
      </c>
      <c r="F76" t="s">
        <v>223</v>
      </c>
      <c r="G76">
        <v>2998991184</v>
      </c>
    </row>
    <row r="77" spans="1:7" x14ac:dyDescent="0.3">
      <c r="A77">
        <v>9177</v>
      </c>
      <c r="B77">
        <v>19</v>
      </c>
      <c r="C77" t="s">
        <v>224</v>
      </c>
      <c r="D77" t="s">
        <v>225</v>
      </c>
      <c r="E77" t="s">
        <v>13</v>
      </c>
      <c r="F77" t="s">
        <v>226</v>
      </c>
      <c r="G77">
        <v>7591554939</v>
      </c>
    </row>
    <row r="78" spans="1:7" x14ac:dyDescent="0.3">
      <c r="A78">
        <v>8703</v>
      </c>
      <c r="B78">
        <v>897</v>
      </c>
      <c r="C78" t="s">
        <v>227</v>
      </c>
      <c r="D78" t="s">
        <v>228</v>
      </c>
      <c r="E78" t="s">
        <v>9</v>
      </c>
      <c r="F78" t="s">
        <v>21</v>
      </c>
      <c r="G78">
        <v>7320532389</v>
      </c>
    </row>
    <row r="79" spans="1:7" x14ac:dyDescent="0.3">
      <c r="A79">
        <v>3514</v>
      </c>
      <c r="B79">
        <v>703</v>
      </c>
      <c r="C79" t="s">
        <v>170</v>
      </c>
      <c r="D79" t="s">
        <v>229</v>
      </c>
      <c r="E79" t="s">
        <v>13</v>
      </c>
      <c r="F79" t="s">
        <v>230</v>
      </c>
      <c r="G79">
        <v>8552082746</v>
      </c>
    </row>
    <row r="80" spans="1:7" x14ac:dyDescent="0.3">
      <c r="A80">
        <v>3089</v>
      </c>
      <c r="B80">
        <v>249</v>
      </c>
      <c r="C80" t="s">
        <v>231</v>
      </c>
      <c r="D80" t="s">
        <v>232</v>
      </c>
      <c r="E80" t="s">
        <v>9</v>
      </c>
      <c r="F80" t="s">
        <v>233</v>
      </c>
      <c r="G80">
        <v>8015529354</v>
      </c>
    </row>
    <row r="81" spans="1:7" x14ac:dyDescent="0.3">
      <c r="A81">
        <v>7253</v>
      </c>
      <c r="B81">
        <v>360</v>
      </c>
      <c r="C81" t="s">
        <v>157</v>
      </c>
      <c r="D81" t="s">
        <v>234</v>
      </c>
      <c r="E81" t="s">
        <v>9</v>
      </c>
      <c r="F81" t="s">
        <v>235</v>
      </c>
      <c r="G81">
        <v>9700239171</v>
      </c>
    </row>
    <row r="82" spans="1:7" x14ac:dyDescent="0.3">
      <c r="A82">
        <v>8786</v>
      </c>
      <c r="B82">
        <v>327</v>
      </c>
      <c r="C82" t="s">
        <v>236</v>
      </c>
      <c r="D82" t="s">
        <v>237</v>
      </c>
      <c r="E82" t="s">
        <v>9</v>
      </c>
      <c r="F82" t="s">
        <v>238</v>
      </c>
      <c r="G82">
        <v>8588987011</v>
      </c>
    </row>
    <row r="83" spans="1:7" x14ac:dyDescent="0.3">
      <c r="A83">
        <v>1211</v>
      </c>
      <c r="B83">
        <v>121</v>
      </c>
      <c r="C83" t="s">
        <v>239</v>
      </c>
      <c r="D83" t="s">
        <v>240</v>
      </c>
      <c r="E83" t="s">
        <v>9</v>
      </c>
      <c r="F83" t="s">
        <v>241</v>
      </c>
      <c r="G83">
        <v>2797657807</v>
      </c>
    </row>
    <row r="84" spans="1:7" x14ac:dyDescent="0.3">
      <c r="A84">
        <v>359</v>
      </c>
      <c r="B84">
        <v>614</v>
      </c>
      <c r="C84" t="s">
        <v>242</v>
      </c>
      <c r="D84" t="s">
        <v>243</v>
      </c>
      <c r="E84" t="s">
        <v>9</v>
      </c>
      <c r="F84" t="s">
        <v>244</v>
      </c>
      <c r="G84">
        <v>3420855911</v>
      </c>
    </row>
    <row r="85" spans="1:7" x14ac:dyDescent="0.3">
      <c r="A85">
        <v>2066</v>
      </c>
      <c r="B85">
        <v>80</v>
      </c>
      <c r="C85" t="s">
        <v>28</v>
      </c>
      <c r="D85" t="s">
        <v>245</v>
      </c>
      <c r="E85" t="s">
        <v>17</v>
      </c>
      <c r="F85" t="s">
        <v>246</v>
      </c>
      <c r="G85">
        <v>5965931339</v>
      </c>
    </row>
    <row r="86" spans="1:7" x14ac:dyDescent="0.3">
      <c r="A86">
        <v>4322</v>
      </c>
      <c r="B86">
        <v>401</v>
      </c>
      <c r="C86" t="s">
        <v>247</v>
      </c>
      <c r="D86" t="s">
        <v>248</v>
      </c>
      <c r="E86" t="s">
        <v>9</v>
      </c>
      <c r="F86" t="s">
        <v>249</v>
      </c>
      <c r="G86">
        <v>7775860985</v>
      </c>
    </row>
    <row r="87" spans="1:7" x14ac:dyDescent="0.3">
      <c r="A87">
        <v>7773</v>
      </c>
      <c r="B87">
        <v>914</v>
      </c>
      <c r="C87" t="s">
        <v>250</v>
      </c>
      <c r="D87" t="s">
        <v>251</v>
      </c>
      <c r="E87" t="s">
        <v>9</v>
      </c>
      <c r="F87" t="s">
        <v>252</v>
      </c>
      <c r="G87">
        <v>2945958018</v>
      </c>
    </row>
    <row r="88" spans="1:7" x14ac:dyDescent="0.3">
      <c r="A88">
        <v>6746</v>
      </c>
      <c r="B88">
        <v>713</v>
      </c>
      <c r="C88" t="s">
        <v>253</v>
      </c>
      <c r="D88" t="s">
        <v>254</v>
      </c>
      <c r="E88" t="s">
        <v>13</v>
      </c>
      <c r="F88" t="s">
        <v>255</v>
      </c>
      <c r="G88">
        <v>8157767838</v>
      </c>
    </row>
    <row r="89" spans="1:7" x14ac:dyDescent="0.3">
      <c r="A89">
        <v>6732</v>
      </c>
      <c r="B89">
        <v>568</v>
      </c>
      <c r="C89" t="s">
        <v>256</v>
      </c>
      <c r="D89" t="s">
        <v>257</v>
      </c>
      <c r="E89" t="s">
        <v>9</v>
      </c>
      <c r="F89" t="s">
        <v>258</v>
      </c>
      <c r="G89">
        <v>9712766674</v>
      </c>
    </row>
    <row r="90" spans="1:7" x14ac:dyDescent="0.3">
      <c r="A90">
        <v>805</v>
      </c>
      <c r="B90">
        <v>752</v>
      </c>
      <c r="C90" t="s">
        <v>259</v>
      </c>
      <c r="D90" t="s">
        <v>260</v>
      </c>
      <c r="E90" t="s">
        <v>17</v>
      </c>
      <c r="F90" t="s">
        <v>261</v>
      </c>
      <c r="G90">
        <v>2366659988</v>
      </c>
    </row>
    <row r="91" spans="1:7" x14ac:dyDescent="0.3">
      <c r="A91">
        <v>7540</v>
      </c>
      <c r="B91">
        <v>867</v>
      </c>
      <c r="C91" t="s">
        <v>262</v>
      </c>
      <c r="D91" t="s">
        <v>263</v>
      </c>
      <c r="E91" t="s">
        <v>17</v>
      </c>
      <c r="F91" t="s">
        <v>264</v>
      </c>
      <c r="G91">
        <v>2771856986</v>
      </c>
    </row>
    <row r="92" spans="1:7" x14ac:dyDescent="0.3">
      <c r="A92">
        <v>5269</v>
      </c>
      <c r="B92">
        <v>980</v>
      </c>
      <c r="C92" t="s">
        <v>265</v>
      </c>
      <c r="D92" t="s">
        <v>266</v>
      </c>
      <c r="E92" t="s">
        <v>17</v>
      </c>
      <c r="F92" t="s">
        <v>203</v>
      </c>
      <c r="G92">
        <v>4717095278</v>
      </c>
    </row>
    <row r="93" spans="1:7" x14ac:dyDescent="0.3">
      <c r="A93">
        <v>8404</v>
      </c>
      <c r="B93">
        <v>704</v>
      </c>
      <c r="C93" t="s">
        <v>267</v>
      </c>
      <c r="D93" t="s">
        <v>268</v>
      </c>
      <c r="E93" t="s">
        <v>13</v>
      </c>
      <c r="F93" t="s">
        <v>269</v>
      </c>
      <c r="G93">
        <v>6852398753</v>
      </c>
    </row>
    <row r="94" spans="1:7" x14ac:dyDescent="0.3">
      <c r="A94">
        <v>519</v>
      </c>
      <c r="B94">
        <v>598</v>
      </c>
      <c r="C94" t="s">
        <v>270</v>
      </c>
      <c r="D94" t="s">
        <v>271</v>
      </c>
      <c r="E94" t="s">
        <v>17</v>
      </c>
      <c r="F94" t="s">
        <v>272</v>
      </c>
      <c r="G94">
        <v>8198842186</v>
      </c>
    </row>
    <row r="95" spans="1:7" x14ac:dyDescent="0.3">
      <c r="A95">
        <v>4060</v>
      </c>
      <c r="B95">
        <v>932</v>
      </c>
      <c r="C95" t="s">
        <v>273</v>
      </c>
      <c r="D95" t="s">
        <v>274</v>
      </c>
      <c r="E95" t="s">
        <v>13</v>
      </c>
      <c r="F95" t="s">
        <v>275</v>
      </c>
      <c r="G95">
        <v>7396097848</v>
      </c>
    </row>
    <row r="96" spans="1:7" x14ac:dyDescent="0.3">
      <c r="A96">
        <v>8860</v>
      </c>
      <c r="B96">
        <v>834</v>
      </c>
      <c r="C96" t="s">
        <v>276</v>
      </c>
      <c r="D96" t="s">
        <v>277</v>
      </c>
      <c r="E96" t="s">
        <v>17</v>
      </c>
      <c r="F96" t="s">
        <v>278</v>
      </c>
      <c r="G96">
        <v>4508931602</v>
      </c>
    </row>
    <row r="97" spans="1:7" x14ac:dyDescent="0.3">
      <c r="A97">
        <v>7164</v>
      </c>
      <c r="B97">
        <v>209</v>
      </c>
      <c r="C97" t="s">
        <v>279</v>
      </c>
      <c r="D97" t="s">
        <v>280</v>
      </c>
      <c r="E97" t="s">
        <v>17</v>
      </c>
      <c r="F97" t="s">
        <v>281</v>
      </c>
      <c r="G97">
        <v>8013342363</v>
      </c>
    </row>
    <row r="98" spans="1:7" x14ac:dyDescent="0.3">
      <c r="A98">
        <v>9792</v>
      </c>
      <c r="B98">
        <v>330</v>
      </c>
      <c r="C98" t="s">
        <v>282</v>
      </c>
      <c r="D98" t="s">
        <v>283</v>
      </c>
      <c r="E98" t="s">
        <v>17</v>
      </c>
      <c r="F98" t="s">
        <v>284</v>
      </c>
      <c r="G98">
        <v>4775425957</v>
      </c>
    </row>
    <row r="99" spans="1:7" x14ac:dyDescent="0.3">
      <c r="A99">
        <v>9934</v>
      </c>
      <c r="B99">
        <v>138</v>
      </c>
      <c r="C99" t="s">
        <v>221</v>
      </c>
      <c r="D99" t="s">
        <v>285</v>
      </c>
      <c r="E99" t="s">
        <v>17</v>
      </c>
      <c r="F99" t="s">
        <v>286</v>
      </c>
      <c r="G99">
        <v>2535125840</v>
      </c>
    </row>
    <row r="100" spans="1:7" x14ac:dyDescent="0.3">
      <c r="A100">
        <v>1980</v>
      </c>
      <c r="B100">
        <v>981</v>
      </c>
      <c r="C100" t="s">
        <v>287</v>
      </c>
      <c r="D100" t="s">
        <v>288</v>
      </c>
      <c r="E100" t="s">
        <v>17</v>
      </c>
      <c r="F100" t="s">
        <v>289</v>
      </c>
      <c r="G100">
        <v>5833657416</v>
      </c>
    </row>
    <row r="101" spans="1:7" x14ac:dyDescent="0.3">
      <c r="A101">
        <v>9251</v>
      </c>
      <c r="B101">
        <v>130</v>
      </c>
      <c r="C101" t="s">
        <v>290</v>
      </c>
      <c r="D101" t="s">
        <v>291</v>
      </c>
      <c r="E101" t="s">
        <v>17</v>
      </c>
      <c r="F101" t="s">
        <v>292</v>
      </c>
      <c r="G101">
        <v>5905581451</v>
      </c>
    </row>
    <row r="102" spans="1:7" x14ac:dyDescent="0.3">
      <c r="A102">
        <v>6717</v>
      </c>
      <c r="B102">
        <v>685</v>
      </c>
      <c r="C102" t="s">
        <v>293</v>
      </c>
      <c r="D102" t="s">
        <v>294</v>
      </c>
      <c r="E102" t="s">
        <v>9</v>
      </c>
      <c r="F102" t="s">
        <v>295</v>
      </c>
      <c r="G102">
        <v>3742557097</v>
      </c>
    </row>
    <row r="103" spans="1:7" x14ac:dyDescent="0.3">
      <c r="A103">
        <v>3622</v>
      </c>
      <c r="B103">
        <v>544</v>
      </c>
      <c r="C103" t="s">
        <v>130</v>
      </c>
      <c r="D103" t="s">
        <v>296</v>
      </c>
      <c r="E103" t="s">
        <v>9</v>
      </c>
      <c r="F103" t="s">
        <v>297</v>
      </c>
      <c r="G103">
        <v>1157949513</v>
      </c>
    </row>
    <row r="104" spans="1:7" x14ac:dyDescent="0.3">
      <c r="A104">
        <v>8808</v>
      </c>
      <c r="B104">
        <v>384</v>
      </c>
      <c r="C104" t="s">
        <v>298</v>
      </c>
      <c r="D104" t="s">
        <v>299</v>
      </c>
      <c r="E104" t="s">
        <v>17</v>
      </c>
      <c r="F104" t="s">
        <v>300</v>
      </c>
      <c r="G104">
        <v>6061993877</v>
      </c>
    </row>
    <row r="105" spans="1:7" x14ac:dyDescent="0.3">
      <c r="A105">
        <v>4920</v>
      </c>
      <c r="B105">
        <v>467</v>
      </c>
      <c r="C105" t="s">
        <v>301</v>
      </c>
      <c r="D105" t="s">
        <v>302</v>
      </c>
      <c r="E105" t="s">
        <v>17</v>
      </c>
      <c r="F105" t="s">
        <v>303</v>
      </c>
      <c r="G105">
        <v>7395125371</v>
      </c>
    </row>
    <row r="106" spans="1:7" x14ac:dyDescent="0.3">
      <c r="A106">
        <v>3140</v>
      </c>
      <c r="B106">
        <v>112</v>
      </c>
      <c r="C106" t="s">
        <v>304</v>
      </c>
      <c r="D106" t="s">
        <v>305</v>
      </c>
      <c r="E106" t="s">
        <v>13</v>
      </c>
      <c r="F106" t="s">
        <v>306</v>
      </c>
      <c r="G106">
        <v>7624401610</v>
      </c>
    </row>
    <row r="107" spans="1:7" x14ac:dyDescent="0.3">
      <c r="A107">
        <v>8104</v>
      </c>
      <c r="B107">
        <v>906</v>
      </c>
      <c r="C107" t="s">
        <v>307</v>
      </c>
      <c r="D107" t="s">
        <v>308</v>
      </c>
      <c r="E107" t="s">
        <v>13</v>
      </c>
      <c r="F107" t="s">
        <v>309</v>
      </c>
      <c r="G107">
        <v>8271413320</v>
      </c>
    </row>
    <row r="108" spans="1:7" x14ac:dyDescent="0.3">
      <c r="A108">
        <v>2208</v>
      </c>
      <c r="B108">
        <v>609</v>
      </c>
      <c r="C108" t="s">
        <v>310</v>
      </c>
      <c r="D108" t="s">
        <v>311</v>
      </c>
      <c r="E108" t="s">
        <v>17</v>
      </c>
      <c r="F108" t="s">
        <v>312</v>
      </c>
      <c r="G108">
        <v>6202223720</v>
      </c>
    </row>
    <row r="109" spans="1:7" x14ac:dyDescent="0.3">
      <c r="A109">
        <v>7043</v>
      </c>
      <c r="B109">
        <v>379</v>
      </c>
      <c r="C109" t="s">
        <v>313</v>
      </c>
      <c r="D109" t="s">
        <v>314</v>
      </c>
      <c r="E109" t="s">
        <v>17</v>
      </c>
      <c r="F109" t="s">
        <v>315</v>
      </c>
      <c r="G109">
        <v>8194423563</v>
      </c>
    </row>
    <row r="110" spans="1:7" x14ac:dyDescent="0.3">
      <c r="A110">
        <v>7485</v>
      </c>
      <c r="B110">
        <v>357</v>
      </c>
      <c r="C110" t="s">
        <v>213</v>
      </c>
      <c r="D110" t="s">
        <v>316</v>
      </c>
      <c r="E110" t="s">
        <v>17</v>
      </c>
      <c r="F110" t="s">
        <v>317</v>
      </c>
      <c r="G110">
        <v>8529931415</v>
      </c>
    </row>
    <row r="111" spans="1:7" x14ac:dyDescent="0.3">
      <c r="A111">
        <v>1748</v>
      </c>
      <c r="B111">
        <v>364</v>
      </c>
      <c r="C111" t="s">
        <v>318</v>
      </c>
      <c r="D111" t="s">
        <v>319</v>
      </c>
      <c r="E111" t="s">
        <v>9</v>
      </c>
      <c r="F111" t="s">
        <v>320</v>
      </c>
      <c r="G111">
        <v>4033094166</v>
      </c>
    </row>
    <row r="112" spans="1:7" x14ac:dyDescent="0.3">
      <c r="A112">
        <v>9968</v>
      </c>
      <c r="B112">
        <v>69</v>
      </c>
      <c r="C112" t="s">
        <v>321</v>
      </c>
      <c r="D112" t="s">
        <v>322</v>
      </c>
      <c r="E112" t="s">
        <v>17</v>
      </c>
      <c r="F112" t="s">
        <v>323</v>
      </c>
      <c r="G112">
        <v>1840361778</v>
      </c>
    </row>
    <row r="113" spans="1:7" x14ac:dyDescent="0.3">
      <c r="A113">
        <v>5330</v>
      </c>
      <c r="B113">
        <v>973</v>
      </c>
      <c r="C113" t="s">
        <v>324</v>
      </c>
      <c r="D113" t="s">
        <v>325</v>
      </c>
      <c r="E113" t="s">
        <v>17</v>
      </c>
      <c r="F113" t="s">
        <v>326</v>
      </c>
      <c r="G113">
        <v>5888927246</v>
      </c>
    </row>
    <row r="114" spans="1:7" x14ac:dyDescent="0.3">
      <c r="A114">
        <v>2183</v>
      </c>
      <c r="B114">
        <v>455</v>
      </c>
      <c r="C114" t="s">
        <v>327</v>
      </c>
      <c r="D114" t="s">
        <v>328</v>
      </c>
      <c r="E114" t="s">
        <v>9</v>
      </c>
      <c r="F114" t="s">
        <v>329</v>
      </c>
      <c r="G114">
        <v>1146373455</v>
      </c>
    </row>
    <row r="115" spans="1:7" x14ac:dyDescent="0.3">
      <c r="A115">
        <v>2182</v>
      </c>
      <c r="B115">
        <v>247</v>
      </c>
      <c r="C115" t="s">
        <v>330</v>
      </c>
      <c r="D115" t="s">
        <v>331</v>
      </c>
      <c r="E115" t="s">
        <v>17</v>
      </c>
      <c r="F115" t="s">
        <v>332</v>
      </c>
      <c r="G115">
        <v>4951091066</v>
      </c>
    </row>
    <row r="116" spans="1:7" x14ac:dyDescent="0.3">
      <c r="A116">
        <v>1087</v>
      </c>
      <c r="B116">
        <v>491</v>
      </c>
      <c r="C116" t="s">
        <v>333</v>
      </c>
      <c r="D116" t="s">
        <v>334</v>
      </c>
      <c r="E116" t="s">
        <v>13</v>
      </c>
      <c r="F116" t="s">
        <v>335</v>
      </c>
      <c r="G116">
        <v>3384176833</v>
      </c>
    </row>
    <row r="117" spans="1:7" x14ac:dyDescent="0.3">
      <c r="A117">
        <v>4296</v>
      </c>
      <c r="B117">
        <v>826</v>
      </c>
      <c r="C117" t="s">
        <v>336</v>
      </c>
      <c r="D117" t="s">
        <v>337</v>
      </c>
      <c r="E117" t="s">
        <v>9</v>
      </c>
      <c r="F117" t="s">
        <v>338</v>
      </c>
      <c r="G117">
        <v>7174320820</v>
      </c>
    </row>
    <row r="118" spans="1:7" x14ac:dyDescent="0.3">
      <c r="A118">
        <v>9784</v>
      </c>
      <c r="B118">
        <v>400</v>
      </c>
      <c r="C118" t="s">
        <v>339</v>
      </c>
      <c r="D118" t="s">
        <v>340</v>
      </c>
      <c r="E118" t="s">
        <v>9</v>
      </c>
      <c r="F118" t="s">
        <v>341</v>
      </c>
      <c r="G118">
        <v>2668150446</v>
      </c>
    </row>
    <row r="119" spans="1:7" x14ac:dyDescent="0.3">
      <c r="A119">
        <v>6210</v>
      </c>
      <c r="B119">
        <v>271</v>
      </c>
      <c r="C119" t="s">
        <v>342</v>
      </c>
      <c r="D119" t="s">
        <v>343</v>
      </c>
      <c r="E119" t="s">
        <v>17</v>
      </c>
      <c r="F119" t="s">
        <v>344</v>
      </c>
      <c r="G119">
        <v>5992525888</v>
      </c>
    </row>
    <row r="120" spans="1:7" x14ac:dyDescent="0.3">
      <c r="A120">
        <v>5781</v>
      </c>
      <c r="B120">
        <v>110</v>
      </c>
      <c r="C120" t="s">
        <v>345</v>
      </c>
      <c r="D120" t="s">
        <v>346</v>
      </c>
      <c r="E120" t="s">
        <v>17</v>
      </c>
      <c r="F120" t="s">
        <v>347</v>
      </c>
      <c r="G120">
        <v>5391751398</v>
      </c>
    </row>
    <row r="121" spans="1:7" x14ac:dyDescent="0.3">
      <c r="A121">
        <v>8306</v>
      </c>
      <c r="B121">
        <v>277</v>
      </c>
      <c r="C121" t="s">
        <v>348</v>
      </c>
      <c r="D121" t="s">
        <v>349</v>
      </c>
      <c r="E121" t="s">
        <v>17</v>
      </c>
      <c r="F121" t="s">
        <v>350</v>
      </c>
      <c r="G121">
        <v>4305011101</v>
      </c>
    </row>
    <row r="122" spans="1:7" x14ac:dyDescent="0.3">
      <c r="A122">
        <v>3270</v>
      </c>
      <c r="B122">
        <v>85</v>
      </c>
      <c r="C122" t="s">
        <v>351</v>
      </c>
      <c r="D122" t="s">
        <v>352</v>
      </c>
      <c r="E122" t="s">
        <v>17</v>
      </c>
      <c r="F122" t="s">
        <v>353</v>
      </c>
      <c r="G122">
        <v>3253132607</v>
      </c>
    </row>
    <row r="123" spans="1:7" x14ac:dyDescent="0.3">
      <c r="A123">
        <v>6787</v>
      </c>
      <c r="B123">
        <v>863</v>
      </c>
      <c r="C123" t="s">
        <v>354</v>
      </c>
      <c r="D123" t="s">
        <v>355</v>
      </c>
      <c r="E123" t="s">
        <v>13</v>
      </c>
      <c r="F123" t="s">
        <v>356</v>
      </c>
      <c r="G123">
        <v>3282200761</v>
      </c>
    </row>
    <row r="124" spans="1:7" x14ac:dyDescent="0.3">
      <c r="A124">
        <v>3733</v>
      </c>
      <c r="B124">
        <v>731</v>
      </c>
      <c r="C124" t="s">
        <v>357</v>
      </c>
      <c r="D124" t="s">
        <v>358</v>
      </c>
      <c r="E124" t="s">
        <v>9</v>
      </c>
      <c r="F124" t="s">
        <v>359</v>
      </c>
      <c r="G124">
        <v>8831717023</v>
      </c>
    </row>
    <row r="125" spans="1:7" x14ac:dyDescent="0.3">
      <c r="A125">
        <v>207</v>
      </c>
      <c r="B125">
        <v>638</v>
      </c>
      <c r="C125" t="s">
        <v>360</v>
      </c>
      <c r="D125" t="s">
        <v>361</v>
      </c>
      <c r="E125" t="s">
        <v>17</v>
      </c>
      <c r="F125" t="s">
        <v>362</v>
      </c>
      <c r="G125">
        <v>6274955877</v>
      </c>
    </row>
    <row r="126" spans="1:7" x14ac:dyDescent="0.3">
      <c r="A126">
        <v>3</v>
      </c>
      <c r="B126">
        <v>275</v>
      </c>
      <c r="C126" t="s">
        <v>363</v>
      </c>
      <c r="D126" t="s">
        <v>364</v>
      </c>
      <c r="E126" t="s">
        <v>9</v>
      </c>
      <c r="F126" t="s">
        <v>365</v>
      </c>
      <c r="G126">
        <v>9875661422</v>
      </c>
    </row>
    <row r="127" spans="1:7" x14ac:dyDescent="0.3">
      <c r="A127">
        <v>1896</v>
      </c>
      <c r="B127">
        <v>278</v>
      </c>
      <c r="C127" t="s">
        <v>366</v>
      </c>
      <c r="D127" t="s">
        <v>367</v>
      </c>
      <c r="E127" t="s">
        <v>17</v>
      </c>
      <c r="F127" t="s">
        <v>368</v>
      </c>
      <c r="G127">
        <v>9976580262</v>
      </c>
    </row>
    <row r="128" spans="1:7" x14ac:dyDescent="0.3">
      <c r="A128">
        <v>9631</v>
      </c>
      <c r="B128">
        <v>948</v>
      </c>
      <c r="C128" t="s">
        <v>369</v>
      </c>
      <c r="D128" t="s">
        <v>370</v>
      </c>
      <c r="E128" t="s">
        <v>17</v>
      </c>
      <c r="F128" t="s">
        <v>371</v>
      </c>
      <c r="G128">
        <v>7191264003</v>
      </c>
    </row>
    <row r="129" spans="1:7" x14ac:dyDescent="0.3">
      <c r="A129">
        <v>3132</v>
      </c>
      <c r="B129">
        <v>912</v>
      </c>
      <c r="C129" t="s">
        <v>372</v>
      </c>
      <c r="D129" t="s">
        <v>373</v>
      </c>
      <c r="E129" t="s">
        <v>17</v>
      </c>
      <c r="F129" t="s">
        <v>374</v>
      </c>
      <c r="G129">
        <v>3477191930</v>
      </c>
    </row>
    <row r="130" spans="1:7" x14ac:dyDescent="0.3">
      <c r="A130">
        <v>1202</v>
      </c>
      <c r="B130">
        <v>426</v>
      </c>
      <c r="C130" t="s">
        <v>375</v>
      </c>
      <c r="D130" t="s">
        <v>376</v>
      </c>
      <c r="E130" t="s">
        <v>9</v>
      </c>
      <c r="F130" t="s">
        <v>377</v>
      </c>
      <c r="G130">
        <v>4935174932</v>
      </c>
    </row>
    <row r="131" spans="1:7" x14ac:dyDescent="0.3">
      <c r="A131">
        <v>8834</v>
      </c>
      <c r="B131">
        <v>735</v>
      </c>
      <c r="C131" t="s">
        <v>145</v>
      </c>
      <c r="D131" t="s">
        <v>378</v>
      </c>
      <c r="E131" t="s">
        <v>9</v>
      </c>
      <c r="F131" t="s">
        <v>379</v>
      </c>
      <c r="G131">
        <v>6582738747</v>
      </c>
    </row>
    <row r="132" spans="1:7" x14ac:dyDescent="0.3">
      <c r="A132">
        <v>1201</v>
      </c>
      <c r="B132">
        <v>666</v>
      </c>
      <c r="C132" t="s">
        <v>380</v>
      </c>
      <c r="D132" t="s">
        <v>381</v>
      </c>
      <c r="E132" t="s">
        <v>9</v>
      </c>
      <c r="F132" t="s">
        <v>382</v>
      </c>
      <c r="G132">
        <v>7050577792</v>
      </c>
    </row>
    <row r="133" spans="1:7" x14ac:dyDescent="0.3">
      <c r="A133">
        <v>2573</v>
      </c>
      <c r="B133">
        <v>888</v>
      </c>
      <c r="C133" t="s">
        <v>383</v>
      </c>
      <c r="D133" t="s">
        <v>384</v>
      </c>
      <c r="E133" t="s">
        <v>9</v>
      </c>
      <c r="F133" t="s">
        <v>385</v>
      </c>
      <c r="G133">
        <v>8241842420</v>
      </c>
    </row>
    <row r="134" spans="1:7" x14ac:dyDescent="0.3">
      <c r="A134">
        <v>6759</v>
      </c>
      <c r="B134">
        <v>310</v>
      </c>
      <c r="C134" t="s">
        <v>386</v>
      </c>
      <c r="D134" t="s">
        <v>387</v>
      </c>
      <c r="E134" t="s">
        <v>9</v>
      </c>
      <c r="F134" t="s">
        <v>388</v>
      </c>
      <c r="G134">
        <v>2604037592</v>
      </c>
    </row>
    <row r="135" spans="1:7" x14ac:dyDescent="0.3">
      <c r="A135">
        <v>2601</v>
      </c>
      <c r="B135">
        <v>43</v>
      </c>
      <c r="C135" t="s">
        <v>389</v>
      </c>
      <c r="D135" t="s">
        <v>390</v>
      </c>
      <c r="E135" t="s">
        <v>13</v>
      </c>
      <c r="F135" t="s">
        <v>391</v>
      </c>
      <c r="G135">
        <v>9380507727</v>
      </c>
    </row>
    <row r="136" spans="1:7" x14ac:dyDescent="0.3">
      <c r="A136">
        <v>2656</v>
      </c>
      <c r="B136">
        <v>722</v>
      </c>
      <c r="C136" t="s">
        <v>133</v>
      </c>
      <c r="D136" t="s">
        <v>392</v>
      </c>
      <c r="E136" t="s">
        <v>13</v>
      </c>
      <c r="F136" t="s">
        <v>393</v>
      </c>
      <c r="G136">
        <v>4722321429</v>
      </c>
    </row>
    <row r="137" spans="1:7" x14ac:dyDescent="0.3">
      <c r="A137">
        <v>9645</v>
      </c>
      <c r="B137">
        <v>233</v>
      </c>
      <c r="C137" t="s">
        <v>142</v>
      </c>
      <c r="D137" t="s">
        <v>394</v>
      </c>
      <c r="E137" t="s">
        <v>13</v>
      </c>
      <c r="F137" t="s">
        <v>286</v>
      </c>
      <c r="G137">
        <v>9598036922</v>
      </c>
    </row>
    <row r="138" spans="1:7" x14ac:dyDescent="0.3">
      <c r="A138">
        <v>584</v>
      </c>
      <c r="B138">
        <v>392</v>
      </c>
      <c r="C138" t="s">
        <v>236</v>
      </c>
      <c r="D138" t="s">
        <v>395</v>
      </c>
      <c r="E138" t="s">
        <v>13</v>
      </c>
      <c r="F138" t="s">
        <v>396</v>
      </c>
      <c r="G138">
        <v>2677043411</v>
      </c>
    </row>
    <row r="139" spans="1:7" x14ac:dyDescent="0.3">
      <c r="A139">
        <v>2121</v>
      </c>
      <c r="B139">
        <v>527</v>
      </c>
      <c r="C139" t="s">
        <v>397</v>
      </c>
      <c r="D139" t="s">
        <v>398</v>
      </c>
      <c r="E139" t="s">
        <v>13</v>
      </c>
      <c r="F139" t="s">
        <v>399</v>
      </c>
      <c r="G139">
        <v>4336869761</v>
      </c>
    </row>
    <row r="140" spans="1:7" x14ac:dyDescent="0.3">
      <c r="A140">
        <v>2142</v>
      </c>
      <c r="B140">
        <v>767</v>
      </c>
      <c r="C140" t="s">
        <v>37</v>
      </c>
      <c r="D140" t="s">
        <v>400</v>
      </c>
      <c r="E140" t="s">
        <v>9</v>
      </c>
      <c r="F140" t="s">
        <v>401</v>
      </c>
      <c r="G140">
        <v>3463358376</v>
      </c>
    </row>
    <row r="141" spans="1:7" x14ac:dyDescent="0.3">
      <c r="A141">
        <v>2396</v>
      </c>
      <c r="B141">
        <v>650</v>
      </c>
      <c r="C141" t="s">
        <v>402</v>
      </c>
      <c r="D141" t="s">
        <v>403</v>
      </c>
      <c r="E141" t="s">
        <v>17</v>
      </c>
      <c r="F141" t="s">
        <v>404</v>
      </c>
      <c r="G141">
        <v>6083580617</v>
      </c>
    </row>
    <row r="142" spans="1:7" x14ac:dyDescent="0.3">
      <c r="A142">
        <v>8747</v>
      </c>
      <c r="B142">
        <v>908</v>
      </c>
      <c r="C142" t="s">
        <v>405</v>
      </c>
      <c r="D142" t="s">
        <v>406</v>
      </c>
      <c r="E142" t="s">
        <v>17</v>
      </c>
      <c r="F142" t="s">
        <v>407</v>
      </c>
      <c r="G142">
        <v>3087180828</v>
      </c>
    </row>
    <row r="143" spans="1:7" x14ac:dyDescent="0.3">
      <c r="A143">
        <v>4142</v>
      </c>
      <c r="B143">
        <v>955</v>
      </c>
      <c r="C143" t="s">
        <v>408</v>
      </c>
      <c r="D143" t="s">
        <v>409</v>
      </c>
      <c r="E143" t="s">
        <v>17</v>
      </c>
      <c r="F143" t="s">
        <v>410</v>
      </c>
      <c r="G143">
        <v>1771412315</v>
      </c>
    </row>
    <row r="144" spans="1:7" x14ac:dyDescent="0.3">
      <c r="A144">
        <v>9770</v>
      </c>
      <c r="B144">
        <v>106</v>
      </c>
      <c r="C144" t="s">
        <v>411</v>
      </c>
      <c r="D144" t="s">
        <v>412</v>
      </c>
      <c r="E144" t="s">
        <v>13</v>
      </c>
      <c r="F144" t="s">
        <v>413</v>
      </c>
      <c r="G144">
        <v>7962531995</v>
      </c>
    </row>
    <row r="145" spans="1:7" x14ac:dyDescent="0.3">
      <c r="A145">
        <v>2593</v>
      </c>
      <c r="B145">
        <v>410</v>
      </c>
      <c r="C145" t="s">
        <v>318</v>
      </c>
      <c r="D145" t="s">
        <v>414</v>
      </c>
      <c r="E145" t="s">
        <v>13</v>
      </c>
      <c r="F145" t="s">
        <v>415</v>
      </c>
      <c r="G145">
        <v>5212165773</v>
      </c>
    </row>
    <row r="146" spans="1:7" x14ac:dyDescent="0.3">
      <c r="A146">
        <v>9807</v>
      </c>
      <c r="B146">
        <v>311</v>
      </c>
      <c r="C146" t="s">
        <v>416</v>
      </c>
      <c r="D146" t="s">
        <v>417</v>
      </c>
      <c r="E146" t="s">
        <v>17</v>
      </c>
      <c r="F146" t="s">
        <v>418</v>
      </c>
      <c r="G146">
        <v>1106944265</v>
      </c>
    </row>
    <row r="147" spans="1:7" x14ac:dyDescent="0.3">
      <c r="A147">
        <v>2525</v>
      </c>
      <c r="B147">
        <v>830</v>
      </c>
      <c r="C147" t="s">
        <v>419</v>
      </c>
      <c r="D147" t="s">
        <v>420</v>
      </c>
      <c r="E147" t="s">
        <v>9</v>
      </c>
      <c r="F147" t="s">
        <v>421</v>
      </c>
      <c r="G147">
        <v>9484650144</v>
      </c>
    </row>
    <row r="148" spans="1:7" x14ac:dyDescent="0.3">
      <c r="A148">
        <v>1724</v>
      </c>
      <c r="B148">
        <v>805</v>
      </c>
      <c r="C148" t="s">
        <v>422</v>
      </c>
      <c r="D148" t="s">
        <v>423</v>
      </c>
      <c r="E148" t="s">
        <v>9</v>
      </c>
      <c r="F148" t="s">
        <v>424</v>
      </c>
      <c r="G148">
        <v>5023276687</v>
      </c>
    </row>
    <row r="149" spans="1:7" x14ac:dyDescent="0.3">
      <c r="A149">
        <v>7146</v>
      </c>
      <c r="B149">
        <v>351</v>
      </c>
      <c r="C149" t="s">
        <v>425</v>
      </c>
      <c r="D149" t="s">
        <v>426</v>
      </c>
      <c r="E149" t="s">
        <v>13</v>
      </c>
      <c r="F149" t="s">
        <v>427</v>
      </c>
      <c r="G149">
        <v>2048989791</v>
      </c>
    </row>
    <row r="150" spans="1:7" x14ac:dyDescent="0.3">
      <c r="A150">
        <v>563</v>
      </c>
      <c r="B150">
        <v>529</v>
      </c>
      <c r="C150" t="s">
        <v>428</v>
      </c>
      <c r="D150" t="s">
        <v>429</v>
      </c>
      <c r="E150" t="s">
        <v>17</v>
      </c>
      <c r="F150" t="s">
        <v>430</v>
      </c>
      <c r="G150">
        <v>8133737988</v>
      </c>
    </row>
    <row r="151" spans="1:7" x14ac:dyDescent="0.3">
      <c r="A151">
        <v>7771</v>
      </c>
      <c r="B151">
        <v>52</v>
      </c>
      <c r="C151" t="s">
        <v>431</v>
      </c>
      <c r="D151" t="s">
        <v>432</v>
      </c>
      <c r="E151" t="s">
        <v>17</v>
      </c>
      <c r="F151" t="s">
        <v>433</v>
      </c>
      <c r="G151">
        <v>3262621948</v>
      </c>
    </row>
    <row r="152" spans="1:7" x14ac:dyDescent="0.3">
      <c r="A152">
        <v>4789</v>
      </c>
      <c r="B152">
        <v>30</v>
      </c>
      <c r="C152" t="s">
        <v>434</v>
      </c>
      <c r="D152" t="s">
        <v>435</v>
      </c>
      <c r="E152" t="s">
        <v>9</v>
      </c>
      <c r="F152" t="s">
        <v>436</v>
      </c>
      <c r="G152">
        <v>3426943865</v>
      </c>
    </row>
    <row r="153" spans="1:7" x14ac:dyDescent="0.3">
      <c r="A153">
        <v>3221</v>
      </c>
      <c r="B153">
        <v>421</v>
      </c>
      <c r="C153" t="s">
        <v>437</v>
      </c>
      <c r="D153" t="s">
        <v>438</v>
      </c>
      <c r="E153" t="s">
        <v>17</v>
      </c>
      <c r="F153" t="s">
        <v>439</v>
      </c>
      <c r="G153">
        <v>7803854441</v>
      </c>
    </row>
    <row r="154" spans="1:7" x14ac:dyDescent="0.3">
      <c r="A154">
        <v>5197</v>
      </c>
      <c r="B154">
        <v>696</v>
      </c>
      <c r="C154" t="s">
        <v>440</v>
      </c>
      <c r="D154" t="s">
        <v>441</v>
      </c>
      <c r="E154" t="s">
        <v>9</v>
      </c>
      <c r="F154" t="s">
        <v>442</v>
      </c>
      <c r="G154">
        <v>9770768694</v>
      </c>
    </row>
    <row r="155" spans="1:7" x14ac:dyDescent="0.3">
      <c r="A155">
        <v>8183</v>
      </c>
      <c r="B155">
        <v>788</v>
      </c>
      <c r="C155" t="s">
        <v>443</v>
      </c>
      <c r="D155" t="s">
        <v>444</v>
      </c>
      <c r="E155" t="s">
        <v>17</v>
      </c>
      <c r="F155" t="s">
        <v>445</v>
      </c>
      <c r="G155">
        <v>2496040176</v>
      </c>
    </row>
    <row r="156" spans="1:7" x14ac:dyDescent="0.3">
      <c r="A156">
        <v>1126</v>
      </c>
      <c r="B156">
        <v>590</v>
      </c>
      <c r="C156" t="s">
        <v>446</v>
      </c>
      <c r="D156" t="s">
        <v>447</v>
      </c>
      <c r="E156" t="s">
        <v>13</v>
      </c>
      <c r="F156" t="s">
        <v>448</v>
      </c>
      <c r="G156">
        <v>5597753640</v>
      </c>
    </row>
    <row r="157" spans="1:7" x14ac:dyDescent="0.3">
      <c r="A157">
        <v>4899</v>
      </c>
      <c r="B157">
        <v>417</v>
      </c>
      <c r="C157" t="s">
        <v>449</v>
      </c>
      <c r="D157" t="s">
        <v>450</v>
      </c>
      <c r="E157" t="s">
        <v>9</v>
      </c>
      <c r="F157" t="s">
        <v>451</v>
      </c>
      <c r="G157">
        <v>6624913103</v>
      </c>
    </row>
    <row r="158" spans="1:7" x14ac:dyDescent="0.3">
      <c r="A158">
        <v>4732</v>
      </c>
      <c r="B158">
        <v>635</v>
      </c>
      <c r="C158" t="s">
        <v>452</v>
      </c>
      <c r="D158" t="s">
        <v>453</v>
      </c>
      <c r="E158" t="s">
        <v>9</v>
      </c>
      <c r="F158" t="s">
        <v>454</v>
      </c>
      <c r="G158">
        <v>2676477272</v>
      </c>
    </row>
    <row r="159" spans="1:7" x14ac:dyDescent="0.3">
      <c r="A159">
        <v>4103</v>
      </c>
      <c r="B159">
        <v>549</v>
      </c>
      <c r="C159" t="s">
        <v>455</v>
      </c>
      <c r="D159" t="s">
        <v>456</v>
      </c>
      <c r="E159" t="s">
        <v>9</v>
      </c>
      <c r="F159" t="s">
        <v>457</v>
      </c>
      <c r="G159">
        <v>7164606551</v>
      </c>
    </row>
    <row r="160" spans="1:7" x14ac:dyDescent="0.3">
      <c r="A160">
        <v>7861</v>
      </c>
      <c r="B160">
        <v>877</v>
      </c>
      <c r="C160" t="s">
        <v>458</v>
      </c>
      <c r="D160" t="s">
        <v>459</v>
      </c>
      <c r="E160" t="s">
        <v>13</v>
      </c>
      <c r="F160" t="s">
        <v>460</v>
      </c>
      <c r="G160">
        <v>6448120894</v>
      </c>
    </row>
    <row r="161" spans="1:7" x14ac:dyDescent="0.3">
      <c r="A161">
        <v>7764</v>
      </c>
      <c r="B161">
        <v>690</v>
      </c>
      <c r="C161" t="s">
        <v>461</v>
      </c>
      <c r="D161" t="s">
        <v>462</v>
      </c>
      <c r="E161" t="s">
        <v>13</v>
      </c>
      <c r="F161" t="s">
        <v>463</v>
      </c>
      <c r="G161">
        <v>8065274712</v>
      </c>
    </row>
    <row r="162" spans="1:7" x14ac:dyDescent="0.3">
      <c r="A162">
        <v>5345</v>
      </c>
      <c r="B162">
        <v>164</v>
      </c>
      <c r="C162" t="s">
        <v>464</v>
      </c>
      <c r="D162" t="s">
        <v>465</v>
      </c>
      <c r="E162" t="s">
        <v>13</v>
      </c>
      <c r="F162" t="s">
        <v>466</v>
      </c>
      <c r="G162">
        <v>8636405460</v>
      </c>
    </row>
    <row r="163" spans="1:7" x14ac:dyDescent="0.3">
      <c r="A163">
        <v>6191</v>
      </c>
      <c r="B163">
        <v>279</v>
      </c>
      <c r="C163" t="s">
        <v>386</v>
      </c>
      <c r="D163" t="s">
        <v>467</v>
      </c>
      <c r="E163" t="s">
        <v>17</v>
      </c>
      <c r="F163" t="s">
        <v>468</v>
      </c>
      <c r="G163">
        <v>7478765147</v>
      </c>
    </row>
    <row r="164" spans="1:7" x14ac:dyDescent="0.3">
      <c r="A164">
        <v>310</v>
      </c>
      <c r="B164">
        <v>574</v>
      </c>
      <c r="C164" t="s">
        <v>469</v>
      </c>
      <c r="D164" t="s">
        <v>470</v>
      </c>
      <c r="E164" t="s">
        <v>9</v>
      </c>
      <c r="F164" t="s">
        <v>471</v>
      </c>
      <c r="G164">
        <v>5704304288</v>
      </c>
    </row>
    <row r="165" spans="1:7" x14ac:dyDescent="0.3">
      <c r="A165">
        <v>3095</v>
      </c>
      <c r="B165">
        <v>222</v>
      </c>
      <c r="C165" t="s">
        <v>472</v>
      </c>
      <c r="D165" t="s">
        <v>473</v>
      </c>
      <c r="E165" t="s">
        <v>17</v>
      </c>
      <c r="F165" t="s">
        <v>474</v>
      </c>
      <c r="G165">
        <v>7239777917</v>
      </c>
    </row>
    <row r="166" spans="1:7" x14ac:dyDescent="0.3">
      <c r="A166">
        <v>2159</v>
      </c>
      <c r="B166">
        <v>640</v>
      </c>
      <c r="C166" t="s">
        <v>475</v>
      </c>
      <c r="D166" t="s">
        <v>476</v>
      </c>
      <c r="E166" t="s">
        <v>17</v>
      </c>
      <c r="F166" t="s">
        <v>477</v>
      </c>
      <c r="G166">
        <v>2543703845</v>
      </c>
    </row>
    <row r="167" spans="1:7" x14ac:dyDescent="0.3">
      <c r="A167">
        <v>3569</v>
      </c>
      <c r="B167">
        <v>896</v>
      </c>
      <c r="C167" t="s">
        <v>478</v>
      </c>
      <c r="D167" t="s">
        <v>479</v>
      </c>
      <c r="E167" t="s">
        <v>17</v>
      </c>
      <c r="F167" t="s">
        <v>480</v>
      </c>
      <c r="G167">
        <v>6104073082</v>
      </c>
    </row>
    <row r="168" spans="1:7" x14ac:dyDescent="0.3">
      <c r="A168">
        <v>5958</v>
      </c>
      <c r="B168">
        <v>318</v>
      </c>
      <c r="C168" t="s">
        <v>151</v>
      </c>
      <c r="D168" t="s">
        <v>481</v>
      </c>
      <c r="E168" t="s">
        <v>17</v>
      </c>
      <c r="F168" t="s">
        <v>482</v>
      </c>
      <c r="G168">
        <v>5160860537</v>
      </c>
    </row>
    <row r="169" spans="1:7" x14ac:dyDescent="0.3">
      <c r="A169">
        <v>1275</v>
      </c>
      <c r="B169">
        <v>953</v>
      </c>
      <c r="C169" t="s">
        <v>483</v>
      </c>
      <c r="D169" t="s">
        <v>484</v>
      </c>
      <c r="E169" t="s">
        <v>17</v>
      </c>
      <c r="F169" t="s">
        <v>485</v>
      </c>
      <c r="G169">
        <v>2792956542</v>
      </c>
    </row>
    <row r="170" spans="1:7" x14ac:dyDescent="0.3">
      <c r="A170">
        <v>6357</v>
      </c>
      <c r="B170">
        <v>681</v>
      </c>
      <c r="C170" t="s">
        <v>486</v>
      </c>
      <c r="D170" t="s">
        <v>487</v>
      </c>
      <c r="E170" t="s">
        <v>17</v>
      </c>
      <c r="F170" t="s">
        <v>488</v>
      </c>
      <c r="G170">
        <v>3676237077</v>
      </c>
    </row>
    <row r="171" spans="1:7" x14ac:dyDescent="0.3">
      <c r="A171">
        <v>4551</v>
      </c>
      <c r="B171">
        <v>972</v>
      </c>
      <c r="C171" t="s">
        <v>489</v>
      </c>
      <c r="D171" t="s">
        <v>490</v>
      </c>
      <c r="E171" t="s">
        <v>13</v>
      </c>
      <c r="F171" t="s">
        <v>491</v>
      </c>
      <c r="G171">
        <v>2375791511</v>
      </c>
    </row>
    <row r="172" spans="1:7" x14ac:dyDescent="0.3">
      <c r="A172">
        <v>4252</v>
      </c>
      <c r="B172">
        <v>407</v>
      </c>
      <c r="C172" t="s">
        <v>191</v>
      </c>
      <c r="D172" t="s">
        <v>492</v>
      </c>
      <c r="E172" t="s">
        <v>9</v>
      </c>
      <c r="F172" t="s">
        <v>493</v>
      </c>
      <c r="G172">
        <v>1578883625</v>
      </c>
    </row>
    <row r="173" spans="1:7" x14ac:dyDescent="0.3">
      <c r="A173">
        <v>2096</v>
      </c>
      <c r="B173">
        <v>226</v>
      </c>
      <c r="C173" t="s">
        <v>494</v>
      </c>
      <c r="D173" t="s">
        <v>495</v>
      </c>
      <c r="E173" t="s">
        <v>9</v>
      </c>
      <c r="F173" t="s">
        <v>496</v>
      </c>
      <c r="G173">
        <v>3365326918</v>
      </c>
    </row>
    <row r="174" spans="1:7" x14ac:dyDescent="0.3">
      <c r="A174">
        <v>5209</v>
      </c>
      <c r="B174">
        <v>762</v>
      </c>
      <c r="C174" t="s">
        <v>497</v>
      </c>
      <c r="D174" t="s">
        <v>498</v>
      </c>
      <c r="E174" t="s">
        <v>17</v>
      </c>
      <c r="F174" t="s">
        <v>499</v>
      </c>
      <c r="G174">
        <v>8798033999</v>
      </c>
    </row>
    <row r="175" spans="1:7" x14ac:dyDescent="0.3">
      <c r="A175">
        <v>9271</v>
      </c>
      <c r="B175">
        <v>872</v>
      </c>
      <c r="C175" t="s">
        <v>500</v>
      </c>
      <c r="D175" t="s">
        <v>501</v>
      </c>
      <c r="E175" t="s">
        <v>17</v>
      </c>
      <c r="F175" t="s">
        <v>502</v>
      </c>
      <c r="G175">
        <v>5734730611</v>
      </c>
    </row>
    <row r="176" spans="1:7" x14ac:dyDescent="0.3">
      <c r="A176">
        <v>6772</v>
      </c>
      <c r="B176">
        <v>473</v>
      </c>
      <c r="C176" t="s">
        <v>375</v>
      </c>
      <c r="D176" t="s">
        <v>503</v>
      </c>
      <c r="E176" t="s">
        <v>13</v>
      </c>
      <c r="F176" t="s">
        <v>504</v>
      </c>
      <c r="G176">
        <v>7600088539</v>
      </c>
    </row>
    <row r="177" spans="1:7" x14ac:dyDescent="0.3">
      <c r="A177">
        <v>4628</v>
      </c>
      <c r="B177">
        <v>248</v>
      </c>
      <c r="C177" t="s">
        <v>505</v>
      </c>
      <c r="D177" t="s">
        <v>506</v>
      </c>
      <c r="E177" t="s">
        <v>17</v>
      </c>
      <c r="F177" t="s">
        <v>507</v>
      </c>
      <c r="G177">
        <v>5946963380</v>
      </c>
    </row>
    <row r="178" spans="1:7" x14ac:dyDescent="0.3">
      <c r="A178">
        <v>3853</v>
      </c>
      <c r="B178">
        <v>416</v>
      </c>
      <c r="C178" t="s">
        <v>157</v>
      </c>
      <c r="D178" t="s">
        <v>508</v>
      </c>
      <c r="E178" t="s">
        <v>17</v>
      </c>
      <c r="F178" t="s">
        <v>509</v>
      </c>
      <c r="G178">
        <v>2407798660</v>
      </c>
    </row>
    <row r="179" spans="1:7" x14ac:dyDescent="0.3">
      <c r="A179">
        <v>515</v>
      </c>
      <c r="B179">
        <v>425</v>
      </c>
      <c r="C179" t="s">
        <v>510</v>
      </c>
      <c r="D179" t="s">
        <v>511</v>
      </c>
      <c r="E179" t="s">
        <v>13</v>
      </c>
      <c r="F179" t="s">
        <v>512</v>
      </c>
      <c r="G179">
        <v>3644687016</v>
      </c>
    </row>
    <row r="180" spans="1:7" x14ac:dyDescent="0.3">
      <c r="A180">
        <v>7513</v>
      </c>
      <c r="B180">
        <v>435</v>
      </c>
      <c r="C180" t="s">
        <v>513</v>
      </c>
      <c r="D180" t="s">
        <v>514</v>
      </c>
      <c r="E180" t="s">
        <v>13</v>
      </c>
      <c r="F180" t="s">
        <v>515</v>
      </c>
      <c r="G180">
        <v>1848195986</v>
      </c>
    </row>
    <row r="181" spans="1:7" x14ac:dyDescent="0.3">
      <c r="A181">
        <v>9030</v>
      </c>
      <c r="B181">
        <v>370</v>
      </c>
      <c r="C181" t="s">
        <v>516</v>
      </c>
      <c r="D181" t="s">
        <v>517</v>
      </c>
      <c r="E181" t="s">
        <v>9</v>
      </c>
      <c r="F181" t="s">
        <v>518</v>
      </c>
      <c r="G181">
        <v>5755404369</v>
      </c>
    </row>
    <row r="182" spans="1:7" x14ac:dyDescent="0.3">
      <c r="A182">
        <v>2378</v>
      </c>
      <c r="B182">
        <v>406</v>
      </c>
      <c r="C182" t="s">
        <v>247</v>
      </c>
      <c r="D182" t="s">
        <v>519</v>
      </c>
      <c r="E182" t="s">
        <v>9</v>
      </c>
      <c r="F182" t="s">
        <v>520</v>
      </c>
      <c r="G182">
        <v>2705083615</v>
      </c>
    </row>
    <row r="183" spans="1:7" x14ac:dyDescent="0.3">
      <c r="A183">
        <v>5894</v>
      </c>
      <c r="B183">
        <v>976</v>
      </c>
      <c r="C183" t="s">
        <v>521</v>
      </c>
      <c r="D183" t="s">
        <v>522</v>
      </c>
      <c r="E183" t="s">
        <v>9</v>
      </c>
      <c r="F183" t="s">
        <v>523</v>
      </c>
      <c r="G183">
        <v>2287296780</v>
      </c>
    </row>
    <row r="184" spans="1:7" x14ac:dyDescent="0.3">
      <c r="A184">
        <v>7587</v>
      </c>
      <c r="B184">
        <v>349</v>
      </c>
      <c r="C184" t="s">
        <v>524</v>
      </c>
      <c r="D184" t="s">
        <v>525</v>
      </c>
      <c r="E184" t="s">
        <v>9</v>
      </c>
      <c r="F184" t="s">
        <v>526</v>
      </c>
      <c r="G184">
        <v>7152577292</v>
      </c>
    </row>
    <row r="185" spans="1:7" x14ac:dyDescent="0.3">
      <c r="A185">
        <v>1424</v>
      </c>
      <c r="B185">
        <v>595</v>
      </c>
      <c r="C185" t="s">
        <v>351</v>
      </c>
      <c r="D185" t="s">
        <v>527</v>
      </c>
      <c r="E185" t="s">
        <v>17</v>
      </c>
      <c r="F185" t="s">
        <v>528</v>
      </c>
      <c r="G185">
        <v>5818539801</v>
      </c>
    </row>
    <row r="186" spans="1:7" x14ac:dyDescent="0.3">
      <c r="A186">
        <v>5214</v>
      </c>
      <c r="B186">
        <v>366</v>
      </c>
      <c r="C186" t="s">
        <v>529</v>
      </c>
      <c r="D186" t="s">
        <v>530</v>
      </c>
      <c r="E186" t="s">
        <v>17</v>
      </c>
      <c r="F186" t="s">
        <v>531</v>
      </c>
      <c r="G186">
        <v>5684234865</v>
      </c>
    </row>
    <row r="187" spans="1:7" x14ac:dyDescent="0.3">
      <c r="A187">
        <v>8249</v>
      </c>
      <c r="B187">
        <v>39</v>
      </c>
      <c r="C187" t="s">
        <v>532</v>
      </c>
      <c r="D187" t="s">
        <v>533</v>
      </c>
      <c r="E187" t="s">
        <v>17</v>
      </c>
      <c r="F187" t="s">
        <v>534</v>
      </c>
      <c r="G187">
        <v>8687515154</v>
      </c>
    </row>
    <row r="188" spans="1:7" x14ac:dyDescent="0.3">
      <c r="A188">
        <v>3172</v>
      </c>
      <c r="B188">
        <v>978</v>
      </c>
      <c r="C188" t="s">
        <v>28</v>
      </c>
      <c r="D188" t="s">
        <v>535</v>
      </c>
      <c r="E188" t="s">
        <v>9</v>
      </c>
      <c r="F188" t="s">
        <v>536</v>
      </c>
      <c r="G188">
        <v>9719226221</v>
      </c>
    </row>
    <row r="189" spans="1:7" x14ac:dyDescent="0.3">
      <c r="A189">
        <v>5489</v>
      </c>
      <c r="B189">
        <v>623</v>
      </c>
      <c r="C189" t="s">
        <v>537</v>
      </c>
      <c r="D189" t="s">
        <v>538</v>
      </c>
      <c r="E189" t="s">
        <v>17</v>
      </c>
      <c r="F189" t="s">
        <v>539</v>
      </c>
      <c r="G189">
        <v>4582180805</v>
      </c>
    </row>
    <row r="190" spans="1:7" x14ac:dyDescent="0.3">
      <c r="A190">
        <v>2037</v>
      </c>
      <c r="B190">
        <v>751</v>
      </c>
      <c r="C190" t="s">
        <v>540</v>
      </c>
      <c r="D190" t="s">
        <v>541</v>
      </c>
      <c r="E190" t="s">
        <v>13</v>
      </c>
      <c r="F190" t="s">
        <v>542</v>
      </c>
      <c r="G190">
        <v>1731496685</v>
      </c>
    </row>
    <row r="191" spans="1:7" x14ac:dyDescent="0.3">
      <c r="A191">
        <v>2401</v>
      </c>
      <c r="B191">
        <v>899</v>
      </c>
      <c r="C191" t="s">
        <v>543</v>
      </c>
      <c r="D191" t="s">
        <v>544</v>
      </c>
      <c r="E191" t="s">
        <v>13</v>
      </c>
      <c r="F191" t="s">
        <v>545</v>
      </c>
      <c r="G191">
        <v>2656568705</v>
      </c>
    </row>
    <row r="192" spans="1:7" x14ac:dyDescent="0.3">
      <c r="A192">
        <v>1303</v>
      </c>
      <c r="B192">
        <v>396</v>
      </c>
      <c r="C192" t="s">
        <v>546</v>
      </c>
      <c r="D192" t="s">
        <v>547</v>
      </c>
      <c r="E192" t="s">
        <v>9</v>
      </c>
      <c r="F192" t="s">
        <v>471</v>
      </c>
      <c r="G192">
        <v>2383254556</v>
      </c>
    </row>
    <row r="193" spans="1:7" x14ac:dyDescent="0.3">
      <c r="A193">
        <v>6798</v>
      </c>
      <c r="B193">
        <v>792</v>
      </c>
      <c r="C193" t="s">
        <v>548</v>
      </c>
      <c r="D193" t="s">
        <v>549</v>
      </c>
      <c r="E193" t="s">
        <v>9</v>
      </c>
      <c r="F193" t="s">
        <v>550</v>
      </c>
      <c r="G193">
        <v>3546706958</v>
      </c>
    </row>
    <row r="194" spans="1:7" x14ac:dyDescent="0.3">
      <c r="A194">
        <v>9917</v>
      </c>
      <c r="B194">
        <v>808</v>
      </c>
      <c r="C194" t="s">
        <v>67</v>
      </c>
      <c r="D194" t="s">
        <v>551</v>
      </c>
      <c r="E194" t="s">
        <v>13</v>
      </c>
      <c r="F194" t="s">
        <v>552</v>
      </c>
      <c r="G194">
        <v>4148247171</v>
      </c>
    </row>
    <row r="195" spans="1:7" x14ac:dyDescent="0.3">
      <c r="A195">
        <v>2969</v>
      </c>
      <c r="B195">
        <v>903</v>
      </c>
      <c r="C195" t="s">
        <v>553</v>
      </c>
      <c r="D195" t="s">
        <v>554</v>
      </c>
      <c r="E195" t="s">
        <v>17</v>
      </c>
      <c r="F195" t="s">
        <v>555</v>
      </c>
      <c r="G195">
        <v>8158241511</v>
      </c>
    </row>
    <row r="196" spans="1:7" x14ac:dyDescent="0.3">
      <c r="A196">
        <v>8737</v>
      </c>
      <c r="B196">
        <v>335</v>
      </c>
      <c r="C196" t="s">
        <v>556</v>
      </c>
      <c r="D196" t="s">
        <v>557</v>
      </c>
      <c r="E196" t="s">
        <v>17</v>
      </c>
      <c r="F196" t="s">
        <v>558</v>
      </c>
      <c r="G196">
        <v>1345806313</v>
      </c>
    </row>
    <row r="197" spans="1:7" x14ac:dyDescent="0.3">
      <c r="A197">
        <v>2104</v>
      </c>
      <c r="B197">
        <v>784</v>
      </c>
      <c r="C197" t="s">
        <v>559</v>
      </c>
      <c r="D197" t="s">
        <v>560</v>
      </c>
      <c r="E197" t="s">
        <v>13</v>
      </c>
      <c r="F197" t="s">
        <v>561</v>
      </c>
      <c r="G197">
        <v>9076432313</v>
      </c>
    </row>
    <row r="198" spans="1:7" x14ac:dyDescent="0.3">
      <c r="A198">
        <v>1702</v>
      </c>
      <c r="B198">
        <v>683</v>
      </c>
      <c r="C198" t="s">
        <v>562</v>
      </c>
      <c r="D198" t="s">
        <v>563</v>
      </c>
      <c r="E198" t="s">
        <v>13</v>
      </c>
      <c r="F198" t="s">
        <v>564</v>
      </c>
      <c r="G198">
        <v>6507962797</v>
      </c>
    </row>
    <row r="199" spans="1:7" x14ac:dyDescent="0.3">
      <c r="A199">
        <v>8933</v>
      </c>
      <c r="B199">
        <v>536</v>
      </c>
      <c r="C199" t="s">
        <v>565</v>
      </c>
      <c r="D199" t="s">
        <v>566</v>
      </c>
      <c r="E199" t="s">
        <v>17</v>
      </c>
      <c r="F199" t="s">
        <v>567</v>
      </c>
      <c r="G199">
        <v>5130575428</v>
      </c>
    </row>
    <row r="200" spans="1:7" x14ac:dyDescent="0.3">
      <c r="A200">
        <v>3624</v>
      </c>
      <c r="B200">
        <v>142</v>
      </c>
      <c r="C200" t="s">
        <v>568</v>
      </c>
      <c r="D200" t="s">
        <v>569</v>
      </c>
      <c r="E200" t="s">
        <v>9</v>
      </c>
      <c r="F200" t="s">
        <v>570</v>
      </c>
      <c r="G200">
        <v>7652369372</v>
      </c>
    </row>
    <row r="201" spans="1:7" x14ac:dyDescent="0.3">
      <c r="A201">
        <v>4892</v>
      </c>
      <c r="B201">
        <v>617</v>
      </c>
      <c r="C201" t="s">
        <v>571</v>
      </c>
      <c r="D201" t="s">
        <v>572</v>
      </c>
      <c r="E201" t="s">
        <v>13</v>
      </c>
      <c r="F201" t="s">
        <v>573</v>
      </c>
      <c r="G201">
        <v>9062287896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93EF-B3E2-4173-A598-D42E91D88EA6}">
  <sheetPr codeName="Sheet3"/>
  <dimension ref="A1:F201"/>
  <sheetViews>
    <sheetView topLeftCell="A2" workbookViewId="0">
      <selection activeCell="C4" sqref="C4"/>
    </sheetView>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s>
  <sheetData>
    <row r="1" spans="1:6" x14ac:dyDescent="0.3">
      <c r="A1" t="s">
        <v>574</v>
      </c>
      <c r="B1" t="s">
        <v>575</v>
      </c>
      <c r="C1" t="s">
        <v>576</v>
      </c>
      <c r="D1" t="s">
        <v>577</v>
      </c>
      <c r="E1" t="s">
        <v>578</v>
      </c>
      <c r="F1" t="s">
        <v>579</v>
      </c>
    </row>
    <row r="2" spans="1:6" x14ac:dyDescent="0.3">
      <c r="A2">
        <v>2</v>
      </c>
      <c r="B2" t="s">
        <v>795</v>
      </c>
      <c r="C2" t="s">
        <v>588</v>
      </c>
      <c r="D2" t="s">
        <v>796</v>
      </c>
      <c r="E2" t="s">
        <v>691</v>
      </c>
      <c r="F2">
        <v>9250747856</v>
      </c>
    </row>
    <row r="3" spans="1:6" x14ac:dyDescent="0.3">
      <c r="A3">
        <v>7</v>
      </c>
      <c r="B3" t="s">
        <v>689</v>
      </c>
      <c r="C3" t="s">
        <v>588</v>
      </c>
      <c r="D3" t="s">
        <v>690</v>
      </c>
      <c r="E3" t="s">
        <v>691</v>
      </c>
      <c r="F3">
        <v>9744154055</v>
      </c>
    </row>
    <row r="4" spans="1:6" x14ac:dyDescent="0.3">
      <c r="A4">
        <v>11</v>
      </c>
      <c r="B4" t="s">
        <v>548</v>
      </c>
      <c r="C4" t="s">
        <v>640</v>
      </c>
      <c r="D4" t="s">
        <v>952</v>
      </c>
      <c r="E4" t="s">
        <v>953</v>
      </c>
      <c r="F4">
        <v>7945949825</v>
      </c>
    </row>
    <row r="5" spans="1:6" x14ac:dyDescent="0.3">
      <c r="A5">
        <v>18</v>
      </c>
      <c r="B5" t="s">
        <v>201</v>
      </c>
      <c r="C5" t="s">
        <v>598</v>
      </c>
      <c r="D5" t="s">
        <v>904</v>
      </c>
      <c r="E5" t="s">
        <v>733</v>
      </c>
      <c r="F5">
        <v>8311555346</v>
      </c>
    </row>
    <row r="6" spans="1:6" x14ac:dyDescent="0.3">
      <c r="A6">
        <v>23</v>
      </c>
      <c r="B6" t="s">
        <v>935</v>
      </c>
      <c r="C6" t="s">
        <v>613</v>
      </c>
      <c r="D6" t="s">
        <v>936</v>
      </c>
      <c r="E6" t="s">
        <v>583</v>
      </c>
      <c r="F6">
        <v>2261795235</v>
      </c>
    </row>
    <row r="7" spans="1:6" x14ac:dyDescent="0.3">
      <c r="A7">
        <v>26</v>
      </c>
      <c r="B7" t="s">
        <v>663</v>
      </c>
      <c r="C7" t="s">
        <v>608</v>
      </c>
      <c r="D7" t="s">
        <v>664</v>
      </c>
      <c r="E7" t="s">
        <v>665</v>
      </c>
      <c r="F7">
        <v>5544881818</v>
      </c>
    </row>
    <row r="8" spans="1:6" x14ac:dyDescent="0.3">
      <c r="A8">
        <v>31</v>
      </c>
      <c r="B8" t="s">
        <v>725</v>
      </c>
      <c r="C8" t="s">
        <v>673</v>
      </c>
      <c r="D8" t="s">
        <v>726</v>
      </c>
      <c r="E8" t="s">
        <v>727</v>
      </c>
      <c r="F8">
        <v>9741124956</v>
      </c>
    </row>
    <row r="9" spans="1:6" x14ac:dyDescent="0.3">
      <c r="A9">
        <v>33</v>
      </c>
      <c r="B9" t="s">
        <v>494</v>
      </c>
      <c r="C9" t="s">
        <v>676</v>
      </c>
      <c r="D9" t="s">
        <v>915</v>
      </c>
      <c r="E9" t="s">
        <v>586</v>
      </c>
      <c r="F9">
        <v>6522949251</v>
      </c>
    </row>
    <row r="10" spans="1:6" x14ac:dyDescent="0.3">
      <c r="A10">
        <v>47</v>
      </c>
      <c r="B10" t="s">
        <v>119</v>
      </c>
      <c r="C10" t="s">
        <v>584</v>
      </c>
      <c r="D10" t="s">
        <v>712</v>
      </c>
      <c r="E10" t="s">
        <v>713</v>
      </c>
      <c r="F10">
        <v>6223189308</v>
      </c>
    </row>
    <row r="11" spans="1:6" x14ac:dyDescent="0.3">
      <c r="A11">
        <v>48</v>
      </c>
      <c r="B11" t="s">
        <v>755</v>
      </c>
      <c r="C11" t="s">
        <v>635</v>
      </c>
      <c r="D11" t="s">
        <v>756</v>
      </c>
      <c r="E11" t="s">
        <v>680</v>
      </c>
      <c r="F11">
        <v>3072705157</v>
      </c>
    </row>
    <row r="12" spans="1:6" x14ac:dyDescent="0.3">
      <c r="A12">
        <v>49</v>
      </c>
      <c r="B12" t="s">
        <v>643</v>
      </c>
      <c r="C12" t="s">
        <v>584</v>
      </c>
      <c r="D12" t="s">
        <v>644</v>
      </c>
      <c r="E12" t="s">
        <v>586</v>
      </c>
      <c r="F12">
        <v>5956508519</v>
      </c>
    </row>
    <row r="13" spans="1:6" x14ac:dyDescent="0.3">
      <c r="A13">
        <v>54</v>
      </c>
      <c r="B13" t="s">
        <v>612</v>
      </c>
      <c r="C13" t="s">
        <v>613</v>
      </c>
      <c r="D13" t="s">
        <v>614</v>
      </c>
      <c r="E13" t="s">
        <v>615</v>
      </c>
      <c r="F13">
        <v>8682770474</v>
      </c>
    </row>
    <row r="14" spans="1:6" x14ac:dyDescent="0.3">
      <c r="A14">
        <v>69</v>
      </c>
      <c r="B14" t="s">
        <v>928</v>
      </c>
      <c r="C14" t="s">
        <v>581</v>
      </c>
      <c r="D14" t="s">
        <v>929</v>
      </c>
      <c r="E14" t="s">
        <v>623</v>
      </c>
      <c r="F14">
        <v>5913610613</v>
      </c>
    </row>
    <row r="15" spans="1:6" x14ac:dyDescent="0.3">
      <c r="A15">
        <v>82</v>
      </c>
      <c r="B15" t="s">
        <v>706</v>
      </c>
      <c r="C15" t="s">
        <v>655</v>
      </c>
      <c r="D15" t="s">
        <v>653</v>
      </c>
      <c r="E15" t="s">
        <v>707</v>
      </c>
      <c r="F15">
        <v>7381630742</v>
      </c>
    </row>
    <row r="16" spans="1:6" x14ac:dyDescent="0.3">
      <c r="A16">
        <v>87</v>
      </c>
      <c r="B16" t="s">
        <v>610</v>
      </c>
      <c r="C16" t="s">
        <v>594</v>
      </c>
      <c r="D16" t="s">
        <v>21</v>
      </c>
      <c r="E16" t="s">
        <v>680</v>
      </c>
      <c r="F16">
        <v>4444871583</v>
      </c>
    </row>
    <row r="17" spans="1:6" x14ac:dyDescent="0.3">
      <c r="A17">
        <v>88</v>
      </c>
      <c r="B17" t="s">
        <v>759</v>
      </c>
      <c r="C17" t="s">
        <v>673</v>
      </c>
      <c r="D17" t="s">
        <v>760</v>
      </c>
      <c r="E17" t="s">
        <v>656</v>
      </c>
      <c r="F17">
        <v>8271644418</v>
      </c>
    </row>
    <row r="18" spans="1:6" x14ac:dyDescent="0.3">
      <c r="A18">
        <v>90</v>
      </c>
      <c r="B18" t="s">
        <v>639</v>
      </c>
      <c r="C18" t="s">
        <v>640</v>
      </c>
      <c r="D18" t="s">
        <v>641</v>
      </c>
      <c r="E18" t="s">
        <v>642</v>
      </c>
      <c r="F18">
        <v>2812376384</v>
      </c>
    </row>
    <row r="19" spans="1:6" x14ac:dyDescent="0.3">
      <c r="A19">
        <v>92</v>
      </c>
      <c r="B19" t="s">
        <v>841</v>
      </c>
      <c r="C19" t="s">
        <v>747</v>
      </c>
      <c r="D19" t="s">
        <v>842</v>
      </c>
      <c r="E19" t="s">
        <v>583</v>
      </c>
      <c r="F19">
        <v>4615496293</v>
      </c>
    </row>
    <row r="20" spans="1:6" x14ac:dyDescent="0.3">
      <c r="A20">
        <v>95</v>
      </c>
      <c r="B20" t="s">
        <v>657</v>
      </c>
      <c r="C20" t="s">
        <v>613</v>
      </c>
      <c r="D20" t="s">
        <v>658</v>
      </c>
      <c r="E20" t="s">
        <v>596</v>
      </c>
      <c r="F20">
        <v>1977102732</v>
      </c>
    </row>
    <row r="21" spans="1:6" x14ac:dyDescent="0.3">
      <c r="A21">
        <v>100</v>
      </c>
      <c r="B21" t="s">
        <v>645</v>
      </c>
      <c r="C21" t="s">
        <v>605</v>
      </c>
      <c r="D21" t="s">
        <v>646</v>
      </c>
      <c r="E21" t="s">
        <v>647</v>
      </c>
      <c r="F21">
        <v>5847136625</v>
      </c>
    </row>
    <row r="22" spans="1:6" x14ac:dyDescent="0.3">
      <c r="A22">
        <v>102</v>
      </c>
      <c r="B22" t="s">
        <v>106</v>
      </c>
      <c r="C22" t="s">
        <v>667</v>
      </c>
      <c r="D22" t="s">
        <v>739</v>
      </c>
      <c r="E22" t="s">
        <v>627</v>
      </c>
      <c r="F22">
        <v>3746956671</v>
      </c>
    </row>
    <row r="23" spans="1:6" x14ac:dyDescent="0.3">
      <c r="A23">
        <v>112</v>
      </c>
      <c r="B23" t="s">
        <v>734</v>
      </c>
      <c r="C23" t="s">
        <v>608</v>
      </c>
      <c r="D23" t="s">
        <v>320</v>
      </c>
      <c r="E23" t="s">
        <v>589</v>
      </c>
      <c r="F23">
        <v>8157564947</v>
      </c>
    </row>
    <row r="24" spans="1:6" x14ac:dyDescent="0.3">
      <c r="A24">
        <v>113</v>
      </c>
      <c r="B24" t="s">
        <v>824</v>
      </c>
      <c r="C24" t="s">
        <v>673</v>
      </c>
      <c r="D24" t="s">
        <v>825</v>
      </c>
      <c r="E24" t="s">
        <v>826</v>
      </c>
      <c r="F24">
        <v>4235755436</v>
      </c>
    </row>
    <row r="25" spans="1:6" x14ac:dyDescent="0.3">
      <c r="A25">
        <v>114</v>
      </c>
      <c r="B25" t="s">
        <v>920</v>
      </c>
      <c r="C25" t="s">
        <v>590</v>
      </c>
      <c r="D25" t="s">
        <v>921</v>
      </c>
      <c r="E25" t="s">
        <v>762</v>
      </c>
      <c r="F25">
        <v>7612488075</v>
      </c>
    </row>
    <row r="26" spans="1:6" x14ac:dyDescent="0.3">
      <c r="A26">
        <v>120</v>
      </c>
      <c r="B26" t="s">
        <v>838</v>
      </c>
      <c r="C26" t="s">
        <v>588</v>
      </c>
      <c r="D26" t="s">
        <v>839</v>
      </c>
      <c r="E26" t="s">
        <v>840</v>
      </c>
      <c r="F26">
        <v>6456637698</v>
      </c>
    </row>
    <row r="27" spans="1:6" x14ac:dyDescent="0.3">
      <c r="A27">
        <v>123</v>
      </c>
      <c r="B27" t="s">
        <v>881</v>
      </c>
      <c r="C27" t="s">
        <v>617</v>
      </c>
      <c r="D27" t="s">
        <v>185</v>
      </c>
      <c r="E27" t="s">
        <v>596</v>
      </c>
      <c r="F27">
        <v>1029848581</v>
      </c>
    </row>
    <row r="28" spans="1:6" x14ac:dyDescent="0.3">
      <c r="A28">
        <v>127</v>
      </c>
      <c r="B28" t="s">
        <v>270</v>
      </c>
      <c r="C28" t="s">
        <v>640</v>
      </c>
      <c r="D28" t="s">
        <v>849</v>
      </c>
      <c r="E28" t="s">
        <v>642</v>
      </c>
      <c r="F28">
        <v>5199096406</v>
      </c>
    </row>
    <row r="29" spans="1:6" x14ac:dyDescent="0.3">
      <c r="A29">
        <v>132</v>
      </c>
      <c r="B29" t="s">
        <v>820</v>
      </c>
      <c r="C29" t="s">
        <v>660</v>
      </c>
      <c r="D29" t="s">
        <v>821</v>
      </c>
      <c r="E29" t="s">
        <v>654</v>
      </c>
      <c r="F29">
        <v>2019622576</v>
      </c>
    </row>
    <row r="30" spans="1:6" x14ac:dyDescent="0.3">
      <c r="A30">
        <v>143</v>
      </c>
      <c r="B30" t="s">
        <v>419</v>
      </c>
      <c r="C30" t="s">
        <v>631</v>
      </c>
      <c r="D30" t="s">
        <v>709</v>
      </c>
      <c r="E30" t="s">
        <v>589</v>
      </c>
      <c r="F30">
        <v>1484052991</v>
      </c>
    </row>
    <row r="31" spans="1:6" x14ac:dyDescent="0.3">
      <c r="A31">
        <v>147</v>
      </c>
      <c r="B31" t="s">
        <v>186</v>
      </c>
      <c r="C31" t="s">
        <v>635</v>
      </c>
      <c r="D31" t="s">
        <v>887</v>
      </c>
      <c r="E31" t="s">
        <v>654</v>
      </c>
      <c r="F31">
        <v>2933328030</v>
      </c>
    </row>
    <row r="32" spans="1:6" x14ac:dyDescent="0.3">
      <c r="A32">
        <v>148</v>
      </c>
      <c r="B32" t="s">
        <v>687</v>
      </c>
      <c r="C32" t="s">
        <v>590</v>
      </c>
      <c r="D32" t="s">
        <v>688</v>
      </c>
      <c r="E32" t="s">
        <v>650</v>
      </c>
      <c r="F32">
        <v>4924177596</v>
      </c>
    </row>
    <row r="33" spans="1:6" x14ac:dyDescent="0.3">
      <c r="A33">
        <v>152</v>
      </c>
      <c r="B33" t="s">
        <v>683</v>
      </c>
      <c r="C33" t="s">
        <v>667</v>
      </c>
      <c r="D33" t="s">
        <v>684</v>
      </c>
      <c r="E33" t="s">
        <v>656</v>
      </c>
      <c r="F33">
        <v>1705805447</v>
      </c>
    </row>
    <row r="34" spans="1:6" x14ac:dyDescent="0.3">
      <c r="A34">
        <v>163</v>
      </c>
      <c r="B34" t="s">
        <v>624</v>
      </c>
      <c r="C34" t="s">
        <v>625</v>
      </c>
      <c r="D34" t="s">
        <v>626</v>
      </c>
      <c r="E34" t="s">
        <v>627</v>
      </c>
      <c r="F34">
        <v>6993831591</v>
      </c>
    </row>
    <row r="35" spans="1:6" x14ac:dyDescent="0.3">
      <c r="A35">
        <v>169</v>
      </c>
      <c r="B35" t="s">
        <v>828</v>
      </c>
      <c r="C35" t="s">
        <v>621</v>
      </c>
      <c r="D35" t="s">
        <v>829</v>
      </c>
      <c r="E35" t="s">
        <v>718</v>
      </c>
      <c r="F35">
        <v>9986862728</v>
      </c>
    </row>
    <row r="36" spans="1:6" x14ac:dyDescent="0.3">
      <c r="A36">
        <v>172</v>
      </c>
      <c r="B36" t="s">
        <v>697</v>
      </c>
      <c r="C36" t="s">
        <v>605</v>
      </c>
      <c r="D36" t="s">
        <v>698</v>
      </c>
      <c r="E36" t="s">
        <v>583</v>
      </c>
      <c r="F36">
        <v>7889923764</v>
      </c>
    </row>
    <row r="37" spans="1:6" x14ac:dyDescent="0.3">
      <c r="A37">
        <v>175</v>
      </c>
      <c r="B37" t="s">
        <v>874</v>
      </c>
      <c r="C37" t="s">
        <v>617</v>
      </c>
      <c r="D37" t="s">
        <v>875</v>
      </c>
      <c r="E37" t="s">
        <v>642</v>
      </c>
      <c r="F37">
        <v>6417574125</v>
      </c>
    </row>
    <row r="38" spans="1:6" x14ac:dyDescent="0.3">
      <c r="A38">
        <v>179</v>
      </c>
      <c r="B38" t="s">
        <v>775</v>
      </c>
      <c r="C38" t="s">
        <v>621</v>
      </c>
      <c r="D38" t="s">
        <v>955</v>
      </c>
      <c r="E38" t="s">
        <v>583</v>
      </c>
      <c r="F38">
        <v>9768020592</v>
      </c>
    </row>
    <row r="39" spans="1:6" x14ac:dyDescent="0.3">
      <c r="A39">
        <v>180</v>
      </c>
      <c r="B39" t="s">
        <v>565</v>
      </c>
      <c r="C39" t="s">
        <v>617</v>
      </c>
      <c r="D39" t="s">
        <v>882</v>
      </c>
      <c r="E39" t="s">
        <v>730</v>
      </c>
      <c r="F39">
        <v>6076587686</v>
      </c>
    </row>
    <row r="40" spans="1:6" x14ac:dyDescent="0.3">
      <c r="A40">
        <v>189</v>
      </c>
      <c r="B40" t="s">
        <v>811</v>
      </c>
      <c r="C40" t="s">
        <v>747</v>
      </c>
      <c r="D40" t="s">
        <v>812</v>
      </c>
      <c r="E40" t="s">
        <v>675</v>
      </c>
      <c r="F40">
        <v>1967221186</v>
      </c>
    </row>
    <row r="41" spans="1:6" x14ac:dyDescent="0.3">
      <c r="A41">
        <v>193</v>
      </c>
      <c r="B41" t="s">
        <v>913</v>
      </c>
      <c r="C41" t="s">
        <v>590</v>
      </c>
      <c r="D41" t="s">
        <v>914</v>
      </c>
      <c r="E41" t="s">
        <v>656</v>
      </c>
      <c r="F41">
        <v>2906446799</v>
      </c>
    </row>
    <row r="42" spans="1:6" x14ac:dyDescent="0.3">
      <c r="A42">
        <v>199</v>
      </c>
      <c r="B42" t="s">
        <v>375</v>
      </c>
      <c r="C42" t="s">
        <v>667</v>
      </c>
      <c r="D42" t="s">
        <v>732</v>
      </c>
      <c r="E42" t="s">
        <v>733</v>
      </c>
      <c r="F42">
        <v>6383939014</v>
      </c>
    </row>
    <row r="43" spans="1:6" x14ac:dyDescent="0.3">
      <c r="A43">
        <v>204</v>
      </c>
      <c r="B43" t="s">
        <v>954</v>
      </c>
      <c r="C43" t="s">
        <v>673</v>
      </c>
      <c r="D43" t="s">
        <v>21</v>
      </c>
      <c r="E43" t="s">
        <v>583</v>
      </c>
      <c r="F43">
        <v>4209429743</v>
      </c>
    </row>
    <row r="44" spans="1:6" x14ac:dyDescent="0.3">
      <c r="A44">
        <v>234</v>
      </c>
      <c r="B44" t="s">
        <v>699</v>
      </c>
      <c r="C44" t="s">
        <v>598</v>
      </c>
      <c r="D44" t="s">
        <v>700</v>
      </c>
      <c r="E44" t="s">
        <v>642</v>
      </c>
      <c r="F44">
        <v>4666975381</v>
      </c>
    </row>
    <row r="45" spans="1:6" x14ac:dyDescent="0.3">
      <c r="A45">
        <v>236</v>
      </c>
      <c r="B45" t="s">
        <v>766</v>
      </c>
      <c r="C45" t="s">
        <v>667</v>
      </c>
      <c r="D45" t="s">
        <v>963</v>
      </c>
      <c r="E45" t="s">
        <v>583</v>
      </c>
      <c r="F45">
        <v>2261152495</v>
      </c>
    </row>
    <row r="46" spans="1:6" x14ac:dyDescent="0.3">
      <c r="A46">
        <v>238</v>
      </c>
      <c r="B46" t="s">
        <v>905</v>
      </c>
      <c r="C46" t="s">
        <v>601</v>
      </c>
      <c r="D46" t="s">
        <v>906</v>
      </c>
      <c r="E46" t="s">
        <v>600</v>
      </c>
      <c r="F46">
        <v>2452732341</v>
      </c>
    </row>
    <row r="47" spans="1:6" x14ac:dyDescent="0.3">
      <c r="A47">
        <v>244</v>
      </c>
      <c r="B47" t="s">
        <v>885</v>
      </c>
      <c r="C47" t="s">
        <v>590</v>
      </c>
      <c r="D47" t="s">
        <v>886</v>
      </c>
      <c r="E47" t="s">
        <v>754</v>
      </c>
      <c r="F47">
        <v>8529787345</v>
      </c>
    </row>
    <row r="48" spans="1:6" x14ac:dyDescent="0.3">
      <c r="A48">
        <v>249</v>
      </c>
      <c r="B48" t="s">
        <v>694</v>
      </c>
      <c r="C48" t="s">
        <v>640</v>
      </c>
      <c r="D48" t="s">
        <v>695</v>
      </c>
      <c r="E48" t="s">
        <v>583</v>
      </c>
      <c r="F48">
        <v>6264685114</v>
      </c>
    </row>
    <row r="49" spans="1:6" x14ac:dyDescent="0.3">
      <c r="A49">
        <v>256</v>
      </c>
      <c r="B49" t="s">
        <v>88</v>
      </c>
      <c r="C49" t="s">
        <v>660</v>
      </c>
      <c r="D49" t="s">
        <v>735</v>
      </c>
      <c r="E49" t="s">
        <v>736</v>
      </c>
      <c r="F49">
        <v>2513725051</v>
      </c>
    </row>
    <row r="50" spans="1:6" x14ac:dyDescent="0.3">
      <c r="A50">
        <v>273</v>
      </c>
      <c r="B50" t="s">
        <v>553</v>
      </c>
      <c r="C50" t="s">
        <v>594</v>
      </c>
      <c r="D50" t="s">
        <v>696</v>
      </c>
      <c r="E50" t="s">
        <v>656</v>
      </c>
      <c r="F50">
        <v>6650624462</v>
      </c>
    </row>
    <row r="51" spans="1:6" x14ac:dyDescent="0.3">
      <c r="A51">
        <v>287</v>
      </c>
      <c r="B51" t="s">
        <v>893</v>
      </c>
      <c r="C51" t="s">
        <v>667</v>
      </c>
      <c r="D51" t="s">
        <v>894</v>
      </c>
      <c r="E51" t="s">
        <v>895</v>
      </c>
      <c r="F51">
        <v>4386754323</v>
      </c>
    </row>
    <row r="52" spans="1:6" x14ac:dyDescent="0.3">
      <c r="A52">
        <v>288</v>
      </c>
      <c r="B52" t="s">
        <v>930</v>
      </c>
      <c r="C52" t="s">
        <v>625</v>
      </c>
      <c r="D52" t="s">
        <v>931</v>
      </c>
      <c r="E52" t="s">
        <v>611</v>
      </c>
      <c r="F52">
        <v>7009589164</v>
      </c>
    </row>
    <row r="53" spans="1:6" x14ac:dyDescent="0.3">
      <c r="A53">
        <v>289</v>
      </c>
      <c r="B53" t="s">
        <v>122</v>
      </c>
      <c r="C53" t="s">
        <v>584</v>
      </c>
      <c r="D53" t="s">
        <v>761</v>
      </c>
      <c r="E53" t="s">
        <v>762</v>
      </c>
      <c r="F53">
        <v>3201665520</v>
      </c>
    </row>
    <row r="54" spans="1:6" x14ac:dyDescent="0.3">
      <c r="A54">
        <v>292</v>
      </c>
      <c r="B54" t="s">
        <v>637</v>
      </c>
      <c r="C54" t="s">
        <v>613</v>
      </c>
      <c r="D54" t="s">
        <v>638</v>
      </c>
      <c r="E54" t="s">
        <v>596</v>
      </c>
      <c r="F54">
        <v>7483616892</v>
      </c>
    </row>
    <row r="55" spans="1:6" x14ac:dyDescent="0.3">
      <c r="A55">
        <v>294</v>
      </c>
      <c r="B55" t="s">
        <v>780</v>
      </c>
      <c r="C55" t="s">
        <v>723</v>
      </c>
      <c r="D55" t="s">
        <v>668</v>
      </c>
      <c r="E55" t="s">
        <v>730</v>
      </c>
      <c r="F55">
        <v>6518015418</v>
      </c>
    </row>
    <row r="56" spans="1:6" x14ac:dyDescent="0.3">
      <c r="A56">
        <v>295</v>
      </c>
      <c r="B56" t="s">
        <v>607</v>
      </c>
      <c r="C56" t="s">
        <v>608</v>
      </c>
      <c r="D56" t="s">
        <v>609</v>
      </c>
      <c r="E56" t="s">
        <v>596</v>
      </c>
      <c r="F56">
        <v>1948808609</v>
      </c>
    </row>
    <row r="57" spans="1:6" x14ac:dyDescent="0.3">
      <c r="A57">
        <v>302</v>
      </c>
      <c r="B57" t="s">
        <v>856</v>
      </c>
      <c r="C57" t="s">
        <v>723</v>
      </c>
      <c r="D57" t="s">
        <v>857</v>
      </c>
      <c r="E57" t="s">
        <v>642</v>
      </c>
      <c r="F57">
        <v>4826890428</v>
      </c>
    </row>
    <row r="58" spans="1:6" x14ac:dyDescent="0.3">
      <c r="A58">
        <v>305</v>
      </c>
      <c r="B58" t="s">
        <v>61</v>
      </c>
      <c r="C58" t="s">
        <v>660</v>
      </c>
      <c r="D58" t="s">
        <v>868</v>
      </c>
      <c r="E58" t="s">
        <v>596</v>
      </c>
      <c r="F58">
        <v>4425132485</v>
      </c>
    </row>
    <row r="59" spans="1:6" x14ac:dyDescent="0.3">
      <c r="A59">
        <v>310</v>
      </c>
      <c r="B59" t="s">
        <v>896</v>
      </c>
      <c r="C59" t="s">
        <v>752</v>
      </c>
      <c r="D59" t="s">
        <v>897</v>
      </c>
      <c r="E59" t="s">
        <v>642</v>
      </c>
      <c r="F59">
        <v>8824594477</v>
      </c>
    </row>
    <row r="60" spans="1:6" x14ac:dyDescent="0.3">
      <c r="A60">
        <v>311</v>
      </c>
      <c r="B60" t="s">
        <v>803</v>
      </c>
      <c r="C60" t="s">
        <v>613</v>
      </c>
      <c r="D60" t="s">
        <v>804</v>
      </c>
      <c r="E60" t="s">
        <v>619</v>
      </c>
      <c r="F60">
        <v>2539275235</v>
      </c>
    </row>
    <row r="61" spans="1:6" x14ac:dyDescent="0.3">
      <c r="A61">
        <v>315</v>
      </c>
      <c r="B61" t="s">
        <v>148</v>
      </c>
      <c r="C61" t="s">
        <v>584</v>
      </c>
      <c r="D61" t="s">
        <v>21</v>
      </c>
      <c r="E61" t="s">
        <v>718</v>
      </c>
      <c r="F61">
        <v>6263485134</v>
      </c>
    </row>
    <row r="62" spans="1:6" x14ac:dyDescent="0.3">
      <c r="A62">
        <v>326</v>
      </c>
      <c r="B62" t="s">
        <v>639</v>
      </c>
      <c r="C62" t="s">
        <v>655</v>
      </c>
      <c r="D62" t="s">
        <v>427</v>
      </c>
      <c r="E62" t="s">
        <v>656</v>
      </c>
      <c r="F62">
        <v>2898450180</v>
      </c>
    </row>
    <row r="63" spans="1:6" x14ac:dyDescent="0.3">
      <c r="A63">
        <v>329</v>
      </c>
      <c r="B63" t="s">
        <v>850</v>
      </c>
      <c r="C63" t="s">
        <v>723</v>
      </c>
      <c r="D63" t="s">
        <v>851</v>
      </c>
      <c r="E63" t="s">
        <v>642</v>
      </c>
      <c r="F63">
        <v>4926013012</v>
      </c>
    </row>
    <row r="64" spans="1:6" x14ac:dyDescent="0.3">
      <c r="A64">
        <v>332</v>
      </c>
      <c r="B64" t="s">
        <v>408</v>
      </c>
      <c r="C64" t="s">
        <v>601</v>
      </c>
      <c r="D64" t="s">
        <v>21</v>
      </c>
      <c r="E64" t="s">
        <v>662</v>
      </c>
      <c r="F64">
        <v>9621041593</v>
      </c>
    </row>
    <row r="65" spans="1:6" x14ac:dyDescent="0.3">
      <c r="A65">
        <v>340</v>
      </c>
      <c r="B65" t="s">
        <v>267</v>
      </c>
      <c r="C65" t="s">
        <v>673</v>
      </c>
      <c r="D65" t="s">
        <v>922</v>
      </c>
      <c r="E65" t="s">
        <v>596</v>
      </c>
      <c r="F65">
        <v>6431033790</v>
      </c>
    </row>
    <row r="66" spans="1:6" x14ac:dyDescent="0.3">
      <c r="A66">
        <v>344</v>
      </c>
      <c r="B66" t="s">
        <v>145</v>
      </c>
      <c r="C66" t="s">
        <v>752</v>
      </c>
      <c r="D66" t="s">
        <v>753</v>
      </c>
      <c r="E66" t="s">
        <v>754</v>
      </c>
      <c r="F66">
        <v>6894953031</v>
      </c>
    </row>
    <row r="67" spans="1:6" x14ac:dyDescent="0.3">
      <c r="A67">
        <v>357</v>
      </c>
      <c r="B67" t="s">
        <v>782</v>
      </c>
      <c r="C67" t="s">
        <v>752</v>
      </c>
      <c r="D67" t="s">
        <v>783</v>
      </c>
      <c r="E67" t="s">
        <v>754</v>
      </c>
      <c r="F67">
        <v>5796916149</v>
      </c>
    </row>
    <row r="68" spans="1:6" x14ac:dyDescent="0.3">
      <c r="A68">
        <v>361</v>
      </c>
      <c r="B68" t="s">
        <v>740</v>
      </c>
      <c r="C68" t="s">
        <v>581</v>
      </c>
      <c r="D68" t="s">
        <v>741</v>
      </c>
      <c r="E68" t="s">
        <v>656</v>
      </c>
      <c r="F68">
        <v>3968979172</v>
      </c>
    </row>
    <row r="69" spans="1:6" x14ac:dyDescent="0.3">
      <c r="A69">
        <v>362</v>
      </c>
      <c r="B69" t="s">
        <v>757</v>
      </c>
      <c r="C69" t="s">
        <v>584</v>
      </c>
      <c r="D69" t="s">
        <v>758</v>
      </c>
      <c r="E69" t="s">
        <v>600</v>
      </c>
      <c r="F69">
        <v>7245809798</v>
      </c>
    </row>
    <row r="70" spans="1:6" x14ac:dyDescent="0.3">
      <c r="A70">
        <v>365</v>
      </c>
      <c r="B70" t="s">
        <v>40</v>
      </c>
      <c r="C70" t="s">
        <v>660</v>
      </c>
      <c r="D70" t="s">
        <v>261</v>
      </c>
      <c r="E70" t="s">
        <v>680</v>
      </c>
      <c r="F70">
        <v>2176301525</v>
      </c>
    </row>
    <row r="71" spans="1:6" x14ac:dyDescent="0.3">
      <c r="A71">
        <v>368</v>
      </c>
      <c r="B71" t="s">
        <v>703</v>
      </c>
      <c r="C71" t="s">
        <v>605</v>
      </c>
      <c r="D71" t="s">
        <v>704</v>
      </c>
      <c r="E71" t="s">
        <v>583</v>
      </c>
      <c r="F71">
        <v>1015130737</v>
      </c>
    </row>
    <row r="72" spans="1:6" x14ac:dyDescent="0.3">
      <c r="A72">
        <v>372</v>
      </c>
      <c r="B72" t="s">
        <v>64</v>
      </c>
      <c r="C72" t="s">
        <v>588</v>
      </c>
      <c r="D72" t="s">
        <v>705</v>
      </c>
      <c r="E72" t="s">
        <v>586</v>
      </c>
      <c r="F72">
        <v>3355369287</v>
      </c>
    </row>
    <row r="73" spans="1:6" x14ac:dyDescent="0.3">
      <c r="A73">
        <v>393</v>
      </c>
      <c r="B73" t="s">
        <v>270</v>
      </c>
      <c r="C73" t="s">
        <v>652</v>
      </c>
      <c r="D73" t="s">
        <v>848</v>
      </c>
      <c r="E73" t="s">
        <v>583</v>
      </c>
      <c r="F73">
        <v>5931525319</v>
      </c>
    </row>
    <row r="74" spans="1:6" x14ac:dyDescent="0.3">
      <c r="A74">
        <v>395</v>
      </c>
      <c r="B74" t="s">
        <v>750</v>
      </c>
      <c r="C74" t="s">
        <v>631</v>
      </c>
      <c r="D74" t="s">
        <v>751</v>
      </c>
      <c r="E74" t="s">
        <v>583</v>
      </c>
      <c r="F74">
        <v>3061127061</v>
      </c>
    </row>
    <row r="75" spans="1:6" x14ac:dyDescent="0.3">
      <c r="A75">
        <v>396</v>
      </c>
      <c r="B75" t="s">
        <v>73</v>
      </c>
      <c r="C75" t="s">
        <v>584</v>
      </c>
      <c r="D75" t="s">
        <v>585</v>
      </c>
      <c r="E75" t="s">
        <v>586</v>
      </c>
      <c r="F75">
        <v>4171197971</v>
      </c>
    </row>
    <row r="76" spans="1:6" x14ac:dyDescent="0.3">
      <c r="A76">
        <v>398</v>
      </c>
      <c r="B76" t="s">
        <v>910</v>
      </c>
      <c r="C76" t="s">
        <v>723</v>
      </c>
      <c r="D76" t="s">
        <v>911</v>
      </c>
      <c r="E76" t="s">
        <v>596</v>
      </c>
      <c r="F76">
        <v>1812999737</v>
      </c>
    </row>
    <row r="77" spans="1:6" x14ac:dyDescent="0.3">
      <c r="A77">
        <v>400</v>
      </c>
      <c r="B77" t="s">
        <v>907</v>
      </c>
      <c r="C77" t="s">
        <v>601</v>
      </c>
      <c r="D77" t="s">
        <v>908</v>
      </c>
      <c r="E77" t="s">
        <v>909</v>
      </c>
      <c r="F77">
        <v>1402030924</v>
      </c>
    </row>
    <row r="78" spans="1:6" x14ac:dyDescent="0.3">
      <c r="A78">
        <v>401</v>
      </c>
      <c r="B78" t="s">
        <v>939</v>
      </c>
      <c r="C78" t="s">
        <v>588</v>
      </c>
      <c r="D78" t="s">
        <v>940</v>
      </c>
      <c r="E78" t="s">
        <v>647</v>
      </c>
      <c r="F78">
        <v>3288511772</v>
      </c>
    </row>
    <row r="79" spans="1:6" x14ac:dyDescent="0.3">
      <c r="A79">
        <v>405</v>
      </c>
      <c r="B79" t="s">
        <v>648</v>
      </c>
      <c r="C79" t="s">
        <v>631</v>
      </c>
      <c r="D79" t="s">
        <v>649</v>
      </c>
      <c r="E79" t="s">
        <v>650</v>
      </c>
      <c r="F79">
        <v>4048218701</v>
      </c>
    </row>
    <row r="80" spans="1:6" x14ac:dyDescent="0.3">
      <c r="A80">
        <v>406</v>
      </c>
      <c r="B80" t="s">
        <v>669</v>
      </c>
      <c r="C80" t="s">
        <v>655</v>
      </c>
      <c r="D80" t="s">
        <v>819</v>
      </c>
      <c r="E80" t="s">
        <v>749</v>
      </c>
      <c r="F80">
        <v>3864558057</v>
      </c>
    </row>
    <row r="81" spans="1:6" x14ac:dyDescent="0.3">
      <c r="A81">
        <v>407</v>
      </c>
      <c r="B81" t="s">
        <v>799</v>
      </c>
      <c r="C81" t="s">
        <v>594</v>
      </c>
      <c r="D81" t="s">
        <v>800</v>
      </c>
      <c r="E81" t="s">
        <v>713</v>
      </c>
      <c r="F81">
        <v>5519170607</v>
      </c>
    </row>
    <row r="82" spans="1:6" x14ac:dyDescent="0.3">
      <c r="A82">
        <v>412</v>
      </c>
      <c r="B82" t="s">
        <v>706</v>
      </c>
      <c r="C82" t="s">
        <v>598</v>
      </c>
      <c r="D82" t="s">
        <v>876</v>
      </c>
      <c r="E82" t="s">
        <v>589</v>
      </c>
      <c r="F82">
        <v>4345935028</v>
      </c>
    </row>
    <row r="83" spans="1:6" x14ac:dyDescent="0.3">
      <c r="A83">
        <v>427</v>
      </c>
      <c r="B83" t="s">
        <v>715</v>
      </c>
      <c r="C83" t="s">
        <v>594</v>
      </c>
      <c r="D83" t="s">
        <v>716</v>
      </c>
      <c r="E83" t="s">
        <v>642</v>
      </c>
      <c r="F83">
        <v>4239981168</v>
      </c>
    </row>
    <row r="84" spans="1:6" x14ac:dyDescent="0.3">
      <c r="A84">
        <v>429</v>
      </c>
      <c r="B84" t="s">
        <v>710</v>
      </c>
      <c r="C84" t="s">
        <v>590</v>
      </c>
      <c r="D84" t="s">
        <v>711</v>
      </c>
      <c r="E84" t="s">
        <v>615</v>
      </c>
      <c r="F84">
        <v>5158272401</v>
      </c>
    </row>
    <row r="85" spans="1:6" x14ac:dyDescent="0.3">
      <c r="A85">
        <v>431</v>
      </c>
      <c r="B85" t="s">
        <v>879</v>
      </c>
      <c r="C85" t="s">
        <v>747</v>
      </c>
      <c r="D85" t="s">
        <v>958</v>
      </c>
      <c r="E85" t="s">
        <v>586</v>
      </c>
      <c r="F85">
        <v>7461936580</v>
      </c>
    </row>
    <row r="86" spans="1:6" x14ac:dyDescent="0.3">
      <c r="A86">
        <v>432</v>
      </c>
      <c r="B86" t="s">
        <v>946</v>
      </c>
      <c r="C86" t="s">
        <v>584</v>
      </c>
      <c r="D86" t="s">
        <v>947</v>
      </c>
      <c r="E86" t="s">
        <v>603</v>
      </c>
      <c r="F86">
        <v>1058029786</v>
      </c>
    </row>
    <row r="87" spans="1:6" x14ac:dyDescent="0.3">
      <c r="A87">
        <v>433</v>
      </c>
      <c r="B87" t="s">
        <v>565</v>
      </c>
      <c r="C87" t="s">
        <v>590</v>
      </c>
      <c r="D87" t="s">
        <v>883</v>
      </c>
      <c r="E87" t="s">
        <v>884</v>
      </c>
      <c r="F87">
        <v>4382867697</v>
      </c>
    </row>
    <row r="88" spans="1:6" x14ac:dyDescent="0.3">
      <c r="A88">
        <v>435</v>
      </c>
      <c r="B88" t="s">
        <v>951</v>
      </c>
      <c r="C88" t="s">
        <v>652</v>
      </c>
      <c r="D88" t="s">
        <v>21</v>
      </c>
      <c r="E88" t="s">
        <v>589</v>
      </c>
      <c r="F88">
        <v>9703448223</v>
      </c>
    </row>
    <row r="89" spans="1:6" x14ac:dyDescent="0.3">
      <c r="A89">
        <v>437</v>
      </c>
      <c r="B89" t="s">
        <v>597</v>
      </c>
      <c r="C89" t="s">
        <v>598</v>
      </c>
      <c r="D89" t="s">
        <v>599</v>
      </c>
      <c r="E89" t="s">
        <v>600</v>
      </c>
      <c r="F89">
        <v>2378946703</v>
      </c>
    </row>
    <row r="90" spans="1:6" x14ac:dyDescent="0.3">
      <c r="A90">
        <v>443</v>
      </c>
      <c r="B90" t="s">
        <v>744</v>
      </c>
      <c r="C90" t="s">
        <v>617</v>
      </c>
      <c r="D90" t="s">
        <v>745</v>
      </c>
      <c r="E90" t="s">
        <v>623</v>
      </c>
      <c r="F90">
        <v>2852248623</v>
      </c>
    </row>
    <row r="91" spans="1:6" x14ac:dyDescent="0.3">
      <c r="A91">
        <v>467</v>
      </c>
      <c r="B91" t="s">
        <v>860</v>
      </c>
      <c r="C91" t="s">
        <v>598</v>
      </c>
      <c r="D91" t="s">
        <v>861</v>
      </c>
      <c r="E91" t="s">
        <v>754</v>
      </c>
      <c r="F91">
        <v>3594123975</v>
      </c>
    </row>
    <row r="92" spans="1:6" x14ac:dyDescent="0.3">
      <c r="A92">
        <v>468</v>
      </c>
      <c r="B92" t="s">
        <v>784</v>
      </c>
      <c r="C92" t="s">
        <v>590</v>
      </c>
      <c r="D92" t="s">
        <v>785</v>
      </c>
      <c r="E92" t="s">
        <v>786</v>
      </c>
      <c r="F92">
        <v>2618359567</v>
      </c>
    </row>
    <row r="93" spans="1:6" x14ac:dyDescent="0.3">
      <c r="A93">
        <v>472</v>
      </c>
      <c r="B93" t="s">
        <v>864</v>
      </c>
      <c r="C93" t="s">
        <v>590</v>
      </c>
      <c r="D93" t="s">
        <v>865</v>
      </c>
      <c r="E93" t="s">
        <v>818</v>
      </c>
      <c r="F93">
        <v>6886408134</v>
      </c>
    </row>
    <row r="94" spans="1:6" x14ac:dyDescent="0.3">
      <c r="A94">
        <v>473</v>
      </c>
      <c r="B94" t="s">
        <v>933</v>
      </c>
      <c r="C94" t="s">
        <v>635</v>
      </c>
      <c r="D94" t="s">
        <v>934</v>
      </c>
      <c r="E94" t="s">
        <v>718</v>
      </c>
      <c r="F94">
        <v>3349318383</v>
      </c>
    </row>
    <row r="95" spans="1:6" x14ac:dyDescent="0.3">
      <c r="A95">
        <v>477</v>
      </c>
      <c r="B95" t="s">
        <v>890</v>
      </c>
      <c r="C95" t="s">
        <v>631</v>
      </c>
      <c r="D95" t="s">
        <v>891</v>
      </c>
      <c r="E95" t="s">
        <v>818</v>
      </c>
      <c r="F95">
        <v>8326159645</v>
      </c>
    </row>
    <row r="96" spans="1:6" x14ac:dyDescent="0.3">
      <c r="A96">
        <v>486</v>
      </c>
      <c r="B96" t="s">
        <v>877</v>
      </c>
      <c r="C96" t="s">
        <v>667</v>
      </c>
      <c r="D96" t="s">
        <v>878</v>
      </c>
      <c r="E96" t="s">
        <v>730</v>
      </c>
      <c r="F96">
        <v>4167720507</v>
      </c>
    </row>
    <row r="97" spans="1:6" x14ac:dyDescent="0.3">
      <c r="A97">
        <v>493</v>
      </c>
      <c r="B97" t="s">
        <v>944</v>
      </c>
      <c r="C97" t="s">
        <v>588</v>
      </c>
      <c r="D97" t="s">
        <v>945</v>
      </c>
      <c r="E97" t="s">
        <v>627</v>
      </c>
      <c r="F97">
        <v>5243247634</v>
      </c>
    </row>
    <row r="98" spans="1:6" x14ac:dyDescent="0.3">
      <c r="A98">
        <v>497</v>
      </c>
      <c r="B98" t="s">
        <v>789</v>
      </c>
      <c r="C98" t="s">
        <v>667</v>
      </c>
      <c r="D98" t="s">
        <v>790</v>
      </c>
      <c r="E98" t="s">
        <v>619</v>
      </c>
      <c r="F98">
        <v>8030257579</v>
      </c>
    </row>
    <row r="99" spans="1:6" x14ac:dyDescent="0.3">
      <c r="A99">
        <v>501</v>
      </c>
      <c r="B99" t="s">
        <v>766</v>
      </c>
      <c r="C99" t="s">
        <v>617</v>
      </c>
      <c r="D99" t="s">
        <v>767</v>
      </c>
      <c r="E99" t="s">
        <v>656</v>
      </c>
      <c r="F99">
        <v>1354925878</v>
      </c>
    </row>
    <row r="100" spans="1:6" x14ac:dyDescent="0.3">
      <c r="A100">
        <v>503</v>
      </c>
      <c r="B100" t="s">
        <v>956</v>
      </c>
      <c r="C100" t="s">
        <v>673</v>
      </c>
      <c r="D100" t="s">
        <v>957</v>
      </c>
      <c r="E100" t="s">
        <v>675</v>
      </c>
      <c r="F100">
        <v>1791431137</v>
      </c>
    </row>
    <row r="101" spans="1:6" x14ac:dyDescent="0.3">
      <c r="A101">
        <v>505</v>
      </c>
      <c r="B101" t="s">
        <v>937</v>
      </c>
      <c r="C101" t="s">
        <v>605</v>
      </c>
      <c r="D101" t="s">
        <v>938</v>
      </c>
      <c r="E101" t="s">
        <v>665</v>
      </c>
      <c r="F101">
        <v>8692599127</v>
      </c>
    </row>
    <row r="102" spans="1:6" x14ac:dyDescent="0.3">
      <c r="A102">
        <v>508</v>
      </c>
      <c r="B102" t="s">
        <v>816</v>
      </c>
      <c r="C102" t="s">
        <v>667</v>
      </c>
      <c r="D102" t="s">
        <v>817</v>
      </c>
      <c r="E102" t="s">
        <v>818</v>
      </c>
      <c r="F102">
        <v>4162410124</v>
      </c>
    </row>
    <row r="103" spans="1:6" x14ac:dyDescent="0.3">
      <c r="A103">
        <v>512</v>
      </c>
      <c r="B103" t="s">
        <v>900</v>
      </c>
      <c r="C103" t="s">
        <v>673</v>
      </c>
      <c r="D103" t="s">
        <v>901</v>
      </c>
      <c r="E103" t="s">
        <v>600</v>
      </c>
      <c r="F103">
        <v>3305516916</v>
      </c>
    </row>
    <row r="104" spans="1:6" x14ac:dyDescent="0.3">
      <c r="A104">
        <v>513</v>
      </c>
      <c r="B104" t="s">
        <v>103</v>
      </c>
      <c r="C104" t="s">
        <v>655</v>
      </c>
      <c r="D104" t="s">
        <v>957</v>
      </c>
      <c r="E104" t="s">
        <v>656</v>
      </c>
      <c r="F104">
        <v>5144195389</v>
      </c>
    </row>
    <row r="105" spans="1:6" x14ac:dyDescent="0.3">
      <c r="A105">
        <v>515</v>
      </c>
      <c r="B105" t="s">
        <v>666</v>
      </c>
      <c r="C105" t="s">
        <v>667</v>
      </c>
      <c r="D105" t="s">
        <v>668</v>
      </c>
      <c r="E105" t="s">
        <v>600</v>
      </c>
      <c r="F105">
        <v>6808482203</v>
      </c>
    </row>
    <row r="106" spans="1:6" x14ac:dyDescent="0.3">
      <c r="A106">
        <v>521</v>
      </c>
      <c r="B106" t="s">
        <v>793</v>
      </c>
      <c r="C106" t="s">
        <v>625</v>
      </c>
      <c r="D106" t="s">
        <v>794</v>
      </c>
      <c r="E106" t="s">
        <v>603</v>
      </c>
      <c r="F106">
        <v>4105997340</v>
      </c>
    </row>
    <row r="107" spans="1:6" x14ac:dyDescent="0.3">
      <c r="A107">
        <v>528</v>
      </c>
      <c r="B107" t="s">
        <v>708</v>
      </c>
      <c r="C107" t="s">
        <v>581</v>
      </c>
      <c r="D107" t="s">
        <v>448</v>
      </c>
      <c r="E107" t="s">
        <v>691</v>
      </c>
      <c r="F107">
        <v>3343867513</v>
      </c>
    </row>
    <row r="108" spans="1:6" x14ac:dyDescent="0.3">
      <c r="A108">
        <v>535</v>
      </c>
      <c r="B108" t="s">
        <v>293</v>
      </c>
      <c r="C108" t="s">
        <v>588</v>
      </c>
      <c r="D108" t="s">
        <v>781</v>
      </c>
      <c r="E108" t="s">
        <v>642</v>
      </c>
      <c r="F108">
        <v>7774474168</v>
      </c>
    </row>
    <row r="109" spans="1:6" x14ac:dyDescent="0.3">
      <c r="A109">
        <v>545</v>
      </c>
      <c r="B109" t="s">
        <v>587</v>
      </c>
      <c r="C109" t="s">
        <v>588</v>
      </c>
      <c r="D109" t="s">
        <v>21</v>
      </c>
      <c r="E109" t="s">
        <v>589</v>
      </c>
      <c r="F109">
        <v>8354987185</v>
      </c>
    </row>
    <row r="110" spans="1:6" x14ac:dyDescent="0.3">
      <c r="A110">
        <v>582</v>
      </c>
      <c r="B110" t="s">
        <v>580</v>
      </c>
      <c r="C110" t="s">
        <v>581</v>
      </c>
      <c r="D110" t="s">
        <v>582</v>
      </c>
      <c r="E110" t="s">
        <v>583</v>
      </c>
      <c r="F110">
        <v>2754220306</v>
      </c>
    </row>
    <row r="111" spans="1:6" x14ac:dyDescent="0.3">
      <c r="A111">
        <v>584</v>
      </c>
      <c r="B111" t="s">
        <v>651</v>
      </c>
      <c r="C111" t="s">
        <v>652</v>
      </c>
      <c r="D111" t="s">
        <v>653</v>
      </c>
      <c r="E111" t="s">
        <v>654</v>
      </c>
      <c r="F111">
        <v>1646327916</v>
      </c>
    </row>
    <row r="112" spans="1:6" x14ac:dyDescent="0.3">
      <c r="A112">
        <v>600</v>
      </c>
      <c r="B112" t="s">
        <v>659</v>
      </c>
      <c r="C112" t="s">
        <v>660</v>
      </c>
      <c r="D112" t="s">
        <v>661</v>
      </c>
      <c r="E112" t="s">
        <v>662</v>
      </c>
      <c r="F112">
        <v>1551452510</v>
      </c>
    </row>
    <row r="113" spans="1:6" x14ac:dyDescent="0.3">
      <c r="A113">
        <v>602</v>
      </c>
      <c r="B113" t="s">
        <v>872</v>
      </c>
      <c r="C113" t="s">
        <v>681</v>
      </c>
      <c r="D113" t="s">
        <v>873</v>
      </c>
      <c r="E113" t="s">
        <v>727</v>
      </c>
      <c r="F113">
        <v>8049380718</v>
      </c>
    </row>
    <row r="114" spans="1:6" x14ac:dyDescent="0.3">
      <c r="A114">
        <v>605</v>
      </c>
      <c r="B114" t="s">
        <v>672</v>
      </c>
      <c r="C114" t="s">
        <v>673</v>
      </c>
      <c r="D114" t="s">
        <v>674</v>
      </c>
      <c r="E114" t="s">
        <v>675</v>
      </c>
      <c r="F114">
        <v>1926409080</v>
      </c>
    </row>
    <row r="115" spans="1:6" x14ac:dyDescent="0.3">
      <c r="A115">
        <v>615</v>
      </c>
      <c r="B115" t="s">
        <v>918</v>
      </c>
      <c r="C115" t="s">
        <v>667</v>
      </c>
      <c r="D115" t="s">
        <v>919</v>
      </c>
      <c r="E115" t="s">
        <v>654</v>
      </c>
      <c r="F115">
        <v>5372626672</v>
      </c>
    </row>
    <row r="116" spans="1:6" x14ac:dyDescent="0.3">
      <c r="A116">
        <v>617</v>
      </c>
      <c r="B116" t="s">
        <v>276</v>
      </c>
      <c r="C116" t="s">
        <v>676</v>
      </c>
      <c r="D116" t="s">
        <v>815</v>
      </c>
      <c r="E116" t="s">
        <v>754</v>
      </c>
      <c r="F116">
        <v>8437782692</v>
      </c>
    </row>
    <row r="117" spans="1:6" x14ac:dyDescent="0.3">
      <c r="A117">
        <v>618</v>
      </c>
      <c r="B117" t="s">
        <v>806</v>
      </c>
      <c r="C117" t="s">
        <v>652</v>
      </c>
      <c r="D117" t="s">
        <v>843</v>
      </c>
      <c r="E117" t="s">
        <v>754</v>
      </c>
      <c r="F117">
        <v>6419268208</v>
      </c>
    </row>
    <row r="118" spans="1:6" x14ac:dyDescent="0.3">
      <c r="A118">
        <v>619</v>
      </c>
      <c r="B118" t="s">
        <v>846</v>
      </c>
      <c r="C118" t="s">
        <v>598</v>
      </c>
      <c r="D118" t="s">
        <v>847</v>
      </c>
      <c r="E118" t="s">
        <v>680</v>
      </c>
      <c r="F118">
        <v>9823103962</v>
      </c>
    </row>
    <row r="119" spans="1:6" x14ac:dyDescent="0.3">
      <c r="A119">
        <v>624</v>
      </c>
      <c r="B119" t="s">
        <v>521</v>
      </c>
      <c r="C119" t="s">
        <v>676</v>
      </c>
      <c r="D119" t="s">
        <v>731</v>
      </c>
      <c r="E119" t="s">
        <v>642</v>
      </c>
      <c r="F119">
        <v>2774587967</v>
      </c>
    </row>
    <row r="120" spans="1:6" x14ac:dyDescent="0.3">
      <c r="A120">
        <v>634</v>
      </c>
      <c r="B120" t="s">
        <v>678</v>
      </c>
      <c r="C120" t="s">
        <v>598</v>
      </c>
      <c r="D120" t="s">
        <v>888</v>
      </c>
      <c r="E120" t="s">
        <v>647</v>
      </c>
      <c r="F120">
        <v>1549574380</v>
      </c>
    </row>
    <row r="121" spans="1:6" x14ac:dyDescent="0.3">
      <c r="A121">
        <v>637</v>
      </c>
      <c r="B121" t="s">
        <v>777</v>
      </c>
      <c r="C121" t="s">
        <v>635</v>
      </c>
      <c r="D121" t="s">
        <v>797</v>
      </c>
      <c r="E121" t="s">
        <v>798</v>
      </c>
      <c r="F121">
        <v>8907221376</v>
      </c>
    </row>
    <row r="122" spans="1:6" x14ac:dyDescent="0.3">
      <c r="A122">
        <v>640</v>
      </c>
      <c r="B122" t="s">
        <v>809</v>
      </c>
      <c r="C122" t="s">
        <v>635</v>
      </c>
      <c r="D122" t="s">
        <v>810</v>
      </c>
      <c r="E122" t="s">
        <v>656</v>
      </c>
      <c r="F122">
        <v>7858706884</v>
      </c>
    </row>
    <row r="123" spans="1:6" x14ac:dyDescent="0.3">
      <c r="A123">
        <v>642</v>
      </c>
      <c r="B123" t="s">
        <v>862</v>
      </c>
      <c r="C123" t="s">
        <v>598</v>
      </c>
      <c r="D123" t="s">
        <v>863</v>
      </c>
      <c r="E123" t="s">
        <v>656</v>
      </c>
      <c r="F123">
        <v>7051750919</v>
      </c>
    </row>
    <row r="124" spans="1:6" x14ac:dyDescent="0.3">
      <c r="A124">
        <v>649</v>
      </c>
      <c r="B124" t="s">
        <v>923</v>
      </c>
      <c r="C124" t="s">
        <v>584</v>
      </c>
      <c r="D124" t="s">
        <v>924</v>
      </c>
      <c r="E124" t="s">
        <v>736</v>
      </c>
      <c r="F124">
        <v>7665617991</v>
      </c>
    </row>
    <row r="125" spans="1:6" x14ac:dyDescent="0.3">
      <c r="A125">
        <v>656</v>
      </c>
      <c r="B125" t="s">
        <v>773</v>
      </c>
      <c r="C125" t="s">
        <v>655</v>
      </c>
      <c r="D125" t="s">
        <v>774</v>
      </c>
      <c r="E125" t="s">
        <v>733</v>
      </c>
      <c r="F125">
        <v>9053980373</v>
      </c>
    </row>
    <row r="126" spans="1:6" x14ac:dyDescent="0.3">
      <c r="A126">
        <v>658</v>
      </c>
      <c r="B126" t="s">
        <v>282</v>
      </c>
      <c r="C126" t="s">
        <v>652</v>
      </c>
      <c r="D126" t="s">
        <v>855</v>
      </c>
      <c r="E126" t="s">
        <v>754</v>
      </c>
      <c r="F126">
        <v>1575826863</v>
      </c>
    </row>
    <row r="127" spans="1:6" x14ac:dyDescent="0.3">
      <c r="A127">
        <v>670</v>
      </c>
      <c r="B127" t="s">
        <v>510</v>
      </c>
      <c r="C127" t="s">
        <v>617</v>
      </c>
      <c r="D127" t="s">
        <v>904</v>
      </c>
      <c r="E127" t="s">
        <v>718</v>
      </c>
      <c r="F127">
        <v>6215794970</v>
      </c>
    </row>
    <row r="128" spans="1:6" x14ac:dyDescent="0.3">
      <c r="A128">
        <v>676</v>
      </c>
      <c r="B128" t="s">
        <v>869</v>
      </c>
      <c r="C128" t="s">
        <v>601</v>
      </c>
      <c r="D128" t="s">
        <v>870</v>
      </c>
      <c r="E128" t="s">
        <v>871</v>
      </c>
      <c r="F128">
        <v>3975638935</v>
      </c>
    </row>
    <row r="129" spans="1:6" x14ac:dyDescent="0.3">
      <c r="A129">
        <v>678</v>
      </c>
      <c r="B129" t="s">
        <v>806</v>
      </c>
      <c r="C129" t="s">
        <v>681</v>
      </c>
      <c r="D129" t="s">
        <v>182</v>
      </c>
      <c r="E129" t="s">
        <v>654</v>
      </c>
      <c r="F129">
        <v>9411155106</v>
      </c>
    </row>
    <row r="130" spans="1:6" x14ac:dyDescent="0.3">
      <c r="A130">
        <v>679</v>
      </c>
      <c r="B130" t="s">
        <v>449</v>
      </c>
      <c r="C130" t="s">
        <v>667</v>
      </c>
      <c r="D130" t="s">
        <v>712</v>
      </c>
      <c r="E130" t="s">
        <v>586</v>
      </c>
      <c r="F130">
        <v>2458047806</v>
      </c>
    </row>
    <row r="131" spans="1:6" x14ac:dyDescent="0.3">
      <c r="A131">
        <v>685</v>
      </c>
      <c r="B131" t="s">
        <v>813</v>
      </c>
      <c r="C131" t="s">
        <v>605</v>
      </c>
      <c r="D131" t="s">
        <v>814</v>
      </c>
      <c r="E131" t="s">
        <v>730</v>
      </c>
      <c r="F131">
        <v>9336147887</v>
      </c>
    </row>
    <row r="132" spans="1:6" x14ac:dyDescent="0.3">
      <c r="A132">
        <v>691</v>
      </c>
      <c r="B132" t="s">
        <v>580</v>
      </c>
      <c r="C132" t="s">
        <v>608</v>
      </c>
      <c r="D132" t="s">
        <v>671</v>
      </c>
      <c r="E132" t="s">
        <v>615</v>
      </c>
      <c r="F132">
        <v>1052447026</v>
      </c>
    </row>
    <row r="133" spans="1:6" x14ac:dyDescent="0.3">
      <c r="A133">
        <v>693</v>
      </c>
      <c r="B133" t="s">
        <v>902</v>
      </c>
      <c r="C133" t="s">
        <v>594</v>
      </c>
      <c r="D133" t="s">
        <v>903</v>
      </c>
      <c r="E133" t="s">
        <v>749</v>
      </c>
      <c r="F133">
        <v>6982317596</v>
      </c>
    </row>
    <row r="134" spans="1:6" x14ac:dyDescent="0.3">
      <c r="A134">
        <v>698</v>
      </c>
      <c r="B134" t="s">
        <v>119</v>
      </c>
      <c r="C134" t="s">
        <v>605</v>
      </c>
      <c r="D134" t="s">
        <v>779</v>
      </c>
      <c r="E134" t="s">
        <v>654</v>
      </c>
      <c r="F134">
        <v>1300453861</v>
      </c>
    </row>
    <row r="135" spans="1:6" x14ac:dyDescent="0.3">
      <c r="A135">
        <v>700</v>
      </c>
      <c r="B135" t="s">
        <v>866</v>
      </c>
      <c r="C135" t="s">
        <v>608</v>
      </c>
      <c r="D135" t="s">
        <v>867</v>
      </c>
      <c r="E135" t="s">
        <v>730</v>
      </c>
      <c r="F135">
        <v>7077868681</v>
      </c>
    </row>
    <row r="136" spans="1:6" x14ac:dyDescent="0.3">
      <c r="A136">
        <v>704</v>
      </c>
      <c r="B136" t="s">
        <v>763</v>
      </c>
      <c r="C136" t="s">
        <v>608</v>
      </c>
      <c r="D136" t="s">
        <v>764</v>
      </c>
      <c r="E136" t="s">
        <v>680</v>
      </c>
      <c r="F136">
        <v>3426056035</v>
      </c>
    </row>
    <row r="137" spans="1:6" x14ac:dyDescent="0.3">
      <c r="A137">
        <v>708</v>
      </c>
      <c r="B137" t="s">
        <v>634</v>
      </c>
      <c r="C137" t="s">
        <v>635</v>
      </c>
      <c r="D137" t="s">
        <v>401</v>
      </c>
      <c r="E137" t="s">
        <v>619</v>
      </c>
      <c r="F137">
        <v>6155699440</v>
      </c>
    </row>
    <row r="138" spans="1:6" x14ac:dyDescent="0.3">
      <c r="A138">
        <v>733</v>
      </c>
      <c r="B138" t="s">
        <v>728</v>
      </c>
      <c r="C138" t="s">
        <v>652</v>
      </c>
      <c r="D138" t="s">
        <v>729</v>
      </c>
      <c r="E138" t="s">
        <v>730</v>
      </c>
      <c r="F138">
        <v>1055293942</v>
      </c>
    </row>
    <row r="139" spans="1:6" x14ac:dyDescent="0.3">
      <c r="A139">
        <v>734</v>
      </c>
      <c r="B139" t="s">
        <v>807</v>
      </c>
      <c r="C139" t="s">
        <v>640</v>
      </c>
      <c r="D139" t="s">
        <v>808</v>
      </c>
      <c r="E139" t="s">
        <v>633</v>
      </c>
      <c r="F139">
        <v>1161903173</v>
      </c>
    </row>
    <row r="140" spans="1:6" x14ac:dyDescent="0.3">
      <c r="A140">
        <v>735</v>
      </c>
      <c r="B140" t="s">
        <v>657</v>
      </c>
      <c r="C140" t="s">
        <v>598</v>
      </c>
      <c r="D140" t="s">
        <v>837</v>
      </c>
      <c r="E140" t="s">
        <v>633</v>
      </c>
      <c r="F140">
        <v>1419382893</v>
      </c>
    </row>
    <row r="141" spans="1:6" x14ac:dyDescent="0.3">
      <c r="A141">
        <v>746</v>
      </c>
      <c r="B141" t="s">
        <v>151</v>
      </c>
      <c r="C141" t="s">
        <v>676</v>
      </c>
      <c r="D141" t="s">
        <v>892</v>
      </c>
      <c r="E141" t="s">
        <v>754</v>
      </c>
      <c r="F141">
        <v>4303568430</v>
      </c>
    </row>
    <row r="142" spans="1:6" x14ac:dyDescent="0.3">
      <c r="A142">
        <v>750</v>
      </c>
      <c r="B142" t="s">
        <v>719</v>
      </c>
      <c r="C142" t="s">
        <v>660</v>
      </c>
      <c r="D142" t="s">
        <v>720</v>
      </c>
      <c r="E142" t="s">
        <v>721</v>
      </c>
      <c r="F142">
        <v>9166200177</v>
      </c>
    </row>
    <row r="143" spans="1:6" x14ac:dyDescent="0.3">
      <c r="A143">
        <v>762</v>
      </c>
      <c r="B143" t="s">
        <v>777</v>
      </c>
      <c r="C143" t="s">
        <v>581</v>
      </c>
      <c r="D143" t="s">
        <v>778</v>
      </c>
      <c r="E143" t="s">
        <v>619</v>
      </c>
      <c r="F143">
        <v>1786274009</v>
      </c>
    </row>
    <row r="144" spans="1:6" x14ac:dyDescent="0.3">
      <c r="A144">
        <v>768</v>
      </c>
      <c r="B144" t="s">
        <v>844</v>
      </c>
      <c r="C144" t="s">
        <v>588</v>
      </c>
      <c r="D144" t="s">
        <v>845</v>
      </c>
      <c r="E144" t="s">
        <v>583</v>
      </c>
      <c r="F144">
        <v>3258758083</v>
      </c>
    </row>
    <row r="145" spans="1:6" x14ac:dyDescent="0.3">
      <c r="A145">
        <v>770</v>
      </c>
      <c r="B145" t="s">
        <v>428</v>
      </c>
      <c r="C145" t="s">
        <v>590</v>
      </c>
      <c r="D145" t="s">
        <v>591</v>
      </c>
      <c r="E145" t="s">
        <v>592</v>
      </c>
      <c r="F145">
        <v>6348759218</v>
      </c>
    </row>
    <row r="146" spans="1:6" x14ac:dyDescent="0.3">
      <c r="A146">
        <v>778</v>
      </c>
      <c r="B146" t="s">
        <v>925</v>
      </c>
      <c r="C146" t="s">
        <v>581</v>
      </c>
      <c r="D146" t="s">
        <v>926</v>
      </c>
      <c r="E146" t="s">
        <v>583</v>
      </c>
      <c r="F146">
        <v>4815198694</v>
      </c>
    </row>
    <row r="147" spans="1:6" x14ac:dyDescent="0.3">
      <c r="A147">
        <v>785</v>
      </c>
      <c r="B147" t="s">
        <v>822</v>
      </c>
      <c r="C147" t="s">
        <v>581</v>
      </c>
      <c r="D147" t="s">
        <v>823</v>
      </c>
      <c r="E147" t="s">
        <v>656</v>
      </c>
      <c r="F147">
        <v>1837040341</v>
      </c>
    </row>
    <row r="148" spans="1:6" x14ac:dyDescent="0.3">
      <c r="A148">
        <v>786</v>
      </c>
      <c r="B148" t="s">
        <v>881</v>
      </c>
      <c r="C148" t="s">
        <v>655</v>
      </c>
      <c r="D148" t="s">
        <v>739</v>
      </c>
      <c r="E148" t="s">
        <v>589</v>
      </c>
      <c r="F148">
        <v>3669773727</v>
      </c>
    </row>
    <row r="149" spans="1:6" x14ac:dyDescent="0.3">
      <c r="A149">
        <v>787</v>
      </c>
      <c r="B149" t="s">
        <v>841</v>
      </c>
      <c r="C149" t="s">
        <v>631</v>
      </c>
      <c r="D149" t="s">
        <v>854</v>
      </c>
      <c r="E149" t="s">
        <v>762</v>
      </c>
      <c r="F149">
        <v>7592482439</v>
      </c>
    </row>
    <row r="150" spans="1:6" x14ac:dyDescent="0.3">
      <c r="A150">
        <v>789</v>
      </c>
      <c r="B150" t="s">
        <v>685</v>
      </c>
      <c r="C150" t="s">
        <v>598</v>
      </c>
      <c r="D150" t="s">
        <v>686</v>
      </c>
      <c r="E150" t="s">
        <v>592</v>
      </c>
      <c r="F150">
        <v>7412005788</v>
      </c>
    </row>
    <row r="151" spans="1:6" x14ac:dyDescent="0.3">
      <c r="A151">
        <v>790</v>
      </c>
      <c r="B151" t="s">
        <v>562</v>
      </c>
      <c r="C151" t="s">
        <v>681</v>
      </c>
      <c r="D151" t="s">
        <v>714</v>
      </c>
      <c r="E151" t="s">
        <v>586</v>
      </c>
      <c r="F151">
        <v>1246424250</v>
      </c>
    </row>
    <row r="152" spans="1:6" x14ac:dyDescent="0.3">
      <c r="A152">
        <v>798</v>
      </c>
      <c r="B152" t="s">
        <v>787</v>
      </c>
      <c r="C152" t="s">
        <v>652</v>
      </c>
      <c r="D152" t="s">
        <v>788</v>
      </c>
      <c r="E152" t="s">
        <v>733</v>
      </c>
      <c r="F152">
        <v>2073271791</v>
      </c>
    </row>
    <row r="153" spans="1:6" x14ac:dyDescent="0.3">
      <c r="A153">
        <v>803</v>
      </c>
      <c r="B153" t="s">
        <v>604</v>
      </c>
      <c r="C153" t="s">
        <v>605</v>
      </c>
      <c r="D153" t="s">
        <v>606</v>
      </c>
      <c r="E153" t="s">
        <v>592</v>
      </c>
      <c r="F153">
        <v>5698225463</v>
      </c>
    </row>
    <row r="154" spans="1:6" x14ac:dyDescent="0.3">
      <c r="A154">
        <v>804</v>
      </c>
      <c r="B154" t="s">
        <v>610</v>
      </c>
      <c r="C154" t="s">
        <v>581</v>
      </c>
      <c r="D154" t="s">
        <v>57</v>
      </c>
      <c r="E154" t="s">
        <v>611</v>
      </c>
      <c r="F154">
        <v>5155277679</v>
      </c>
    </row>
    <row r="155" spans="1:6" x14ac:dyDescent="0.3">
      <c r="A155">
        <v>805</v>
      </c>
      <c r="B155" t="s">
        <v>106</v>
      </c>
      <c r="C155" t="s">
        <v>601</v>
      </c>
      <c r="D155" t="s">
        <v>602</v>
      </c>
      <c r="E155" t="s">
        <v>603</v>
      </c>
      <c r="F155">
        <v>8374022176</v>
      </c>
    </row>
    <row r="156" spans="1:6" x14ac:dyDescent="0.3">
      <c r="A156">
        <v>811</v>
      </c>
      <c r="B156" t="s">
        <v>916</v>
      </c>
      <c r="C156" t="s">
        <v>588</v>
      </c>
      <c r="D156" t="s">
        <v>917</v>
      </c>
      <c r="E156" t="s">
        <v>619</v>
      </c>
      <c r="F156">
        <v>3993420544</v>
      </c>
    </row>
    <row r="157" spans="1:6" x14ac:dyDescent="0.3">
      <c r="A157">
        <v>812</v>
      </c>
      <c r="B157" t="s">
        <v>768</v>
      </c>
      <c r="C157" t="s">
        <v>581</v>
      </c>
      <c r="D157" t="s">
        <v>769</v>
      </c>
      <c r="E157" t="s">
        <v>600</v>
      </c>
      <c r="F157">
        <v>6143377957</v>
      </c>
    </row>
    <row r="158" spans="1:6" x14ac:dyDescent="0.3">
      <c r="A158">
        <v>814</v>
      </c>
      <c r="B158" t="s">
        <v>807</v>
      </c>
      <c r="C158" t="s">
        <v>771</v>
      </c>
      <c r="D158" t="s">
        <v>962</v>
      </c>
      <c r="E158" t="s">
        <v>600</v>
      </c>
      <c r="F158">
        <v>7057705428</v>
      </c>
    </row>
    <row r="159" spans="1:6" x14ac:dyDescent="0.3">
      <c r="A159">
        <v>821</v>
      </c>
      <c r="B159" t="s">
        <v>949</v>
      </c>
      <c r="C159" t="s">
        <v>625</v>
      </c>
      <c r="D159" t="s">
        <v>950</v>
      </c>
      <c r="E159" t="s">
        <v>754</v>
      </c>
      <c r="F159">
        <v>6595878396</v>
      </c>
    </row>
    <row r="160" spans="1:6" x14ac:dyDescent="0.3">
      <c r="A160">
        <v>830</v>
      </c>
      <c r="B160" t="s">
        <v>694</v>
      </c>
      <c r="C160" t="s">
        <v>771</v>
      </c>
      <c r="D160" t="s">
        <v>772</v>
      </c>
      <c r="E160" t="s">
        <v>586</v>
      </c>
      <c r="F160">
        <v>9313787148</v>
      </c>
    </row>
    <row r="161" spans="1:6" x14ac:dyDescent="0.3">
      <c r="A161">
        <v>839</v>
      </c>
      <c r="B161" t="s">
        <v>852</v>
      </c>
      <c r="C161" t="s">
        <v>640</v>
      </c>
      <c r="D161" t="s">
        <v>853</v>
      </c>
      <c r="E161" t="s">
        <v>754</v>
      </c>
      <c r="F161">
        <v>1385206446</v>
      </c>
    </row>
    <row r="162" spans="1:6" x14ac:dyDescent="0.3">
      <c r="A162">
        <v>841</v>
      </c>
      <c r="B162" t="s">
        <v>791</v>
      </c>
      <c r="C162" t="s">
        <v>613</v>
      </c>
      <c r="D162" t="s">
        <v>792</v>
      </c>
      <c r="E162" t="s">
        <v>619</v>
      </c>
      <c r="F162">
        <v>1610528704</v>
      </c>
    </row>
    <row r="163" spans="1:6" x14ac:dyDescent="0.3">
      <c r="A163">
        <v>844</v>
      </c>
      <c r="B163" t="s">
        <v>701</v>
      </c>
      <c r="C163" t="s">
        <v>676</v>
      </c>
      <c r="D163" t="s">
        <v>702</v>
      </c>
      <c r="E163" t="s">
        <v>627</v>
      </c>
      <c r="F163">
        <v>1860620006</v>
      </c>
    </row>
    <row r="164" spans="1:6" x14ac:dyDescent="0.3">
      <c r="A164">
        <v>848</v>
      </c>
      <c r="B164" t="s">
        <v>737</v>
      </c>
      <c r="C164" t="s">
        <v>667</v>
      </c>
      <c r="D164" t="s">
        <v>738</v>
      </c>
      <c r="E164" t="s">
        <v>680</v>
      </c>
      <c r="F164">
        <v>6829482368</v>
      </c>
    </row>
    <row r="165" spans="1:6" x14ac:dyDescent="0.3">
      <c r="A165">
        <v>853</v>
      </c>
      <c r="B165" t="s">
        <v>616</v>
      </c>
      <c r="C165" t="s">
        <v>617</v>
      </c>
      <c r="D165" t="s">
        <v>618</v>
      </c>
      <c r="E165" t="s">
        <v>619</v>
      </c>
      <c r="F165">
        <v>9334728554</v>
      </c>
    </row>
    <row r="166" spans="1:6" x14ac:dyDescent="0.3">
      <c r="A166">
        <v>864</v>
      </c>
      <c r="B166" t="s">
        <v>109</v>
      </c>
      <c r="C166" t="s">
        <v>676</v>
      </c>
      <c r="D166" t="s">
        <v>677</v>
      </c>
      <c r="E166" t="s">
        <v>611</v>
      </c>
      <c r="F166">
        <v>7332778584</v>
      </c>
    </row>
    <row r="167" spans="1:6" x14ac:dyDescent="0.3">
      <c r="A167">
        <v>865</v>
      </c>
      <c r="B167" t="s">
        <v>959</v>
      </c>
      <c r="C167" t="s">
        <v>673</v>
      </c>
      <c r="D167" t="s">
        <v>960</v>
      </c>
      <c r="E167" t="s">
        <v>871</v>
      </c>
      <c r="F167">
        <v>6828905297</v>
      </c>
    </row>
    <row r="168" spans="1:6" x14ac:dyDescent="0.3">
      <c r="A168">
        <v>874</v>
      </c>
      <c r="B168" t="s">
        <v>397</v>
      </c>
      <c r="C168" t="s">
        <v>631</v>
      </c>
      <c r="D168" t="s">
        <v>961</v>
      </c>
      <c r="E168" t="s">
        <v>627</v>
      </c>
      <c r="F168">
        <v>2273691148</v>
      </c>
    </row>
    <row r="169" spans="1:6" x14ac:dyDescent="0.3">
      <c r="A169">
        <v>876</v>
      </c>
      <c r="B169" t="s">
        <v>669</v>
      </c>
      <c r="C169" t="s">
        <v>594</v>
      </c>
      <c r="D169" t="s">
        <v>670</v>
      </c>
      <c r="E169" t="s">
        <v>656</v>
      </c>
      <c r="F169">
        <v>6818183906</v>
      </c>
    </row>
    <row r="170" spans="1:6" x14ac:dyDescent="0.3">
      <c r="A170">
        <v>881</v>
      </c>
      <c r="B170" t="s">
        <v>832</v>
      </c>
      <c r="C170" t="s">
        <v>652</v>
      </c>
      <c r="D170" t="s">
        <v>833</v>
      </c>
      <c r="E170" t="s">
        <v>662</v>
      </c>
      <c r="F170">
        <v>3243646644</v>
      </c>
    </row>
    <row r="171" spans="1:6" x14ac:dyDescent="0.3">
      <c r="A171">
        <v>883</v>
      </c>
      <c r="B171" t="s">
        <v>834</v>
      </c>
      <c r="C171" t="s">
        <v>605</v>
      </c>
      <c r="D171" t="s">
        <v>835</v>
      </c>
      <c r="E171" t="s">
        <v>836</v>
      </c>
      <c r="F171">
        <v>4932358514</v>
      </c>
    </row>
    <row r="172" spans="1:6" x14ac:dyDescent="0.3">
      <c r="A172">
        <v>885</v>
      </c>
      <c r="B172" t="s">
        <v>663</v>
      </c>
      <c r="C172" t="s">
        <v>621</v>
      </c>
      <c r="D172" t="s">
        <v>927</v>
      </c>
      <c r="E172" t="s">
        <v>662</v>
      </c>
      <c r="F172">
        <v>9875605267</v>
      </c>
    </row>
    <row r="173" spans="1:6" x14ac:dyDescent="0.3">
      <c r="A173">
        <v>886</v>
      </c>
      <c r="B173" t="s">
        <v>678</v>
      </c>
      <c r="C173" t="s">
        <v>584</v>
      </c>
      <c r="D173" t="s">
        <v>679</v>
      </c>
      <c r="E173" t="s">
        <v>600</v>
      </c>
      <c r="F173">
        <v>1374706667</v>
      </c>
    </row>
    <row r="174" spans="1:6" x14ac:dyDescent="0.3">
      <c r="A174">
        <v>888</v>
      </c>
      <c r="B174" t="s">
        <v>805</v>
      </c>
      <c r="C174" t="s">
        <v>667</v>
      </c>
      <c r="D174" t="s">
        <v>653</v>
      </c>
      <c r="E174" t="s">
        <v>619</v>
      </c>
      <c r="F174">
        <v>4534991454</v>
      </c>
    </row>
    <row r="175" spans="1:6" x14ac:dyDescent="0.3">
      <c r="A175">
        <v>889</v>
      </c>
      <c r="B175" t="s">
        <v>898</v>
      </c>
      <c r="C175" t="s">
        <v>590</v>
      </c>
      <c r="D175" t="s">
        <v>899</v>
      </c>
      <c r="E175" t="s">
        <v>650</v>
      </c>
      <c r="F175">
        <v>1096489886</v>
      </c>
    </row>
    <row r="176" spans="1:6" x14ac:dyDescent="0.3">
      <c r="A176">
        <v>891</v>
      </c>
      <c r="B176" t="s">
        <v>630</v>
      </c>
      <c r="C176" t="s">
        <v>631</v>
      </c>
      <c r="D176" t="s">
        <v>632</v>
      </c>
      <c r="E176" t="s">
        <v>633</v>
      </c>
      <c r="F176">
        <v>8786356477</v>
      </c>
    </row>
    <row r="177" spans="1:6" x14ac:dyDescent="0.3">
      <c r="A177">
        <v>894</v>
      </c>
      <c r="B177" t="s">
        <v>801</v>
      </c>
      <c r="C177" t="s">
        <v>635</v>
      </c>
      <c r="D177" t="s">
        <v>802</v>
      </c>
      <c r="E177" t="s">
        <v>596</v>
      </c>
      <c r="F177">
        <v>9892285623</v>
      </c>
    </row>
    <row r="178" spans="1:6" x14ac:dyDescent="0.3">
      <c r="A178">
        <v>898</v>
      </c>
      <c r="B178" t="s">
        <v>142</v>
      </c>
      <c r="C178" t="s">
        <v>631</v>
      </c>
      <c r="D178" t="s">
        <v>932</v>
      </c>
      <c r="E178" t="s">
        <v>718</v>
      </c>
      <c r="F178">
        <v>3097734889</v>
      </c>
    </row>
    <row r="179" spans="1:6" x14ac:dyDescent="0.3">
      <c r="A179">
        <v>899</v>
      </c>
      <c r="B179" t="s">
        <v>879</v>
      </c>
      <c r="C179" t="s">
        <v>640</v>
      </c>
      <c r="D179" t="s">
        <v>880</v>
      </c>
      <c r="E179" t="s">
        <v>656</v>
      </c>
      <c r="F179">
        <v>4565205218</v>
      </c>
    </row>
    <row r="180" spans="1:6" x14ac:dyDescent="0.3">
      <c r="A180">
        <v>902</v>
      </c>
      <c r="B180" t="s">
        <v>620</v>
      </c>
      <c r="C180" t="s">
        <v>621</v>
      </c>
      <c r="D180" t="s">
        <v>622</v>
      </c>
      <c r="E180" t="s">
        <v>623</v>
      </c>
      <c r="F180">
        <v>8568849220</v>
      </c>
    </row>
    <row r="181" spans="1:6" x14ac:dyDescent="0.3">
      <c r="A181">
        <v>903</v>
      </c>
      <c r="B181" t="s">
        <v>154</v>
      </c>
      <c r="C181" t="s">
        <v>676</v>
      </c>
      <c r="D181" t="s">
        <v>765</v>
      </c>
      <c r="E181" t="s">
        <v>762</v>
      </c>
      <c r="F181">
        <v>1233066378</v>
      </c>
    </row>
    <row r="182" spans="1:6" x14ac:dyDescent="0.3">
      <c r="A182">
        <v>906</v>
      </c>
      <c r="B182" t="s">
        <v>717</v>
      </c>
      <c r="C182" t="s">
        <v>673</v>
      </c>
      <c r="D182" t="s">
        <v>638</v>
      </c>
      <c r="E182" t="s">
        <v>718</v>
      </c>
      <c r="F182">
        <v>3882423236</v>
      </c>
    </row>
    <row r="183" spans="1:6" x14ac:dyDescent="0.3">
      <c r="A183">
        <v>913</v>
      </c>
      <c r="B183" t="s">
        <v>722</v>
      </c>
      <c r="C183" t="s">
        <v>723</v>
      </c>
      <c r="D183" t="s">
        <v>724</v>
      </c>
      <c r="E183" t="s">
        <v>596</v>
      </c>
      <c r="F183">
        <v>5137511014</v>
      </c>
    </row>
    <row r="184" spans="1:6" x14ac:dyDescent="0.3">
      <c r="A184">
        <v>935</v>
      </c>
      <c r="B184" t="s">
        <v>775</v>
      </c>
      <c r="C184" t="s">
        <v>660</v>
      </c>
      <c r="D184" t="s">
        <v>776</v>
      </c>
      <c r="E184" t="s">
        <v>675</v>
      </c>
      <c r="F184">
        <v>2836649349</v>
      </c>
    </row>
    <row r="185" spans="1:6" x14ac:dyDescent="0.3">
      <c r="A185">
        <v>936</v>
      </c>
      <c r="B185" t="s">
        <v>324</v>
      </c>
      <c r="C185" t="s">
        <v>581</v>
      </c>
      <c r="D185" t="s">
        <v>748</v>
      </c>
      <c r="E185" t="s">
        <v>749</v>
      </c>
      <c r="F185">
        <v>3017545245</v>
      </c>
    </row>
    <row r="186" spans="1:6" x14ac:dyDescent="0.3">
      <c r="A186">
        <v>946</v>
      </c>
      <c r="B186" t="s">
        <v>639</v>
      </c>
      <c r="C186" t="s">
        <v>681</v>
      </c>
      <c r="D186" t="s">
        <v>682</v>
      </c>
      <c r="E186" t="s">
        <v>633</v>
      </c>
      <c r="F186">
        <v>1590827102</v>
      </c>
    </row>
    <row r="187" spans="1:6" x14ac:dyDescent="0.3">
      <c r="A187">
        <v>948</v>
      </c>
      <c r="B187" t="s">
        <v>860</v>
      </c>
      <c r="C187" t="s">
        <v>584</v>
      </c>
      <c r="D187" t="s">
        <v>948</v>
      </c>
      <c r="E187" t="s">
        <v>754</v>
      </c>
      <c r="F187">
        <v>2276744816</v>
      </c>
    </row>
    <row r="188" spans="1:6" x14ac:dyDescent="0.3">
      <c r="A188">
        <v>950</v>
      </c>
      <c r="B188" t="s">
        <v>634</v>
      </c>
      <c r="C188" t="s">
        <v>635</v>
      </c>
      <c r="D188" t="s">
        <v>636</v>
      </c>
      <c r="E188" t="s">
        <v>596</v>
      </c>
      <c r="F188">
        <v>5614057152</v>
      </c>
    </row>
    <row r="189" spans="1:6" x14ac:dyDescent="0.3">
      <c r="A189">
        <v>951</v>
      </c>
      <c r="B189" t="s">
        <v>440</v>
      </c>
      <c r="C189" t="s">
        <v>581</v>
      </c>
      <c r="D189" t="s">
        <v>827</v>
      </c>
      <c r="E189" t="s">
        <v>647</v>
      </c>
      <c r="F189">
        <v>4933964760</v>
      </c>
    </row>
    <row r="190" spans="1:6" x14ac:dyDescent="0.3">
      <c r="A190">
        <v>953</v>
      </c>
      <c r="B190" t="s">
        <v>22</v>
      </c>
      <c r="C190" t="s">
        <v>752</v>
      </c>
      <c r="D190" t="s">
        <v>770</v>
      </c>
      <c r="E190" t="s">
        <v>589</v>
      </c>
      <c r="F190">
        <v>1029837290</v>
      </c>
    </row>
    <row r="191" spans="1:6" x14ac:dyDescent="0.3">
      <c r="A191">
        <v>955</v>
      </c>
      <c r="B191" t="s">
        <v>348</v>
      </c>
      <c r="C191" t="s">
        <v>667</v>
      </c>
      <c r="D191" t="s">
        <v>912</v>
      </c>
      <c r="E191" t="s">
        <v>754</v>
      </c>
      <c r="F191">
        <v>6234964560</v>
      </c>
    </row>
    <row r="192" spans="1:6" x14ac:dyDescent="0.3">
      <c r="A192">
        <v>957</v>
      </c>
      <c r="B192" t="s">
        <v>964</v>
      </c>
      <c r="C192" t="s">
        <v>631</v>
      </c>
      <c r="D192" t="s">
        <v>965</v>
      </c>
      <c r="E192" t="s">
        <v>642</v>
      </c>
      <c r="F192">
        <v>1160558300</v>
      </c>
    </row>
    <row r="193" spans="1:6" x14ac:dyDescent="0.3">
      <c r="A193">
        <v>959</v>
      </c>
      <c r="B193" t="s">
        <v>858</v>
      </c>
      <c r="C193" t="s">
        <v>617</v>
      </c>
      <c r="D193" t="s">
        <v>859</v>
      </c>
      <c r="E193" t="s">
        <v>713</v>
      </c>
      <c r="F193">
        <v>1171287473</v>
      </c>
    </row>
    <row r="194" spans="1:6" x14ac:dyDescent="0.3">
      <c r="A194">
        <v>962</v>
      </c>
      <c r="B194" t="s">
        <v>742</v>
      </c>
      <c r="C194" t="s">
        <v>621</v>
      </c>
      <c r="D194" t="s">
        <v>743</v>
      </c>
      <c r="E194" t="s">
        <v>611</v>
      </c>
      <c r="F194">
        <v>3932448384</v>
      </c>
    </row>
    <row r="195" spans="1:6" x14ac:dyDescent="0.3">
      <c r="A195">
        <v>977</v>
      </c>
      <c r="B195" t="s">
        <v>746</v>
      </c>
      <c r="C195" t="s">
        <v>747</v>
      </c>
      <c r="D195" t="s">
        <v>712</v>
      </c>
      <c r="E195" t="s">
        <v>654</v>
      </c>
      <c r="F195">
        <v>2448301670</v>
      </c>
    </row>
    <row r="196" spans="1:6" x14ac:dyDescent="0.3">
      <c r="A196">
        <v>982</v>
      </c>
      <c r="B196" t="s">
        <v>692</v>
      </c>
      <c r="C196" t="s">
        <v>652</v>
      </c>
      <c r="D196" t="s">
        <v>693</v>
      </c>
      <c r="E196" t="s">
        <v>586</v>
      </c>
      <c r="F196">
        <v>5862720266</v>
      </c>
    </row>
    <row r="197" spans="1:6" x14ac:dyDescent="0.3">
      <c r="A197">
        <v>984</v>
      </c>
      <c r="B197" t="s">
        <v>830</v>
      </c>
      <c r="C197" t="s">
        <v>621</v>
      </c>
      <c r="D197" t="s">
        <v>831</v>
      </c>
      <c r="E197" t="s">
        <v>603</v>
      </c>
      <c r="F197">
        <v>2460523574</v>
      </c>
    </row>
    <row r="198" spans="1:6" x14ac:dyDescent="0.3">
      <c r="A198">
        <v>988</v>
      </c>
      <c r="B198" t="s">
        <v>941</v>
      </c>
      <c r="C198" t="s">
        <v>608</v>
      </c>
      <c r="D198" t="s">
        <v>942</v>
      </c>
      <c r="E198" t="s">
        <v>943</v>
      </c>
      <c r="F198">
        <v>9918649402</v>
      </c>
    </row>
    <row r="199" spans="1:6" x14ac:dyDescent="0.3">
      <c r="A199">
        <v>991</v>
      </c>
      <c r="B199" t="s">
        <v>593</v>
      </c>
      <c r="C199" t="s">
        <v>594</v>
      </c>
      <c r="D199" t="s">
        <v>595</v>
      </c>
      <c r="E199" t="s">
        <v>596</v>
      </c>
      <c r="F199">
        <v>5096424869</v>
      </c>
    </row>
    <row r="200" spans="1:6" x14ac:dyDescent="0.3">
      <c r="A200">
        <v>993</v>
      </c>
      <c r="B200" t="s">
        <v>628</v>
      </c>
      <c r="C200" t="s">
        <v>594</v>
      </c>
      <c r="D200" t="s">
        <v>629</v>
      </c>
      <c r="E200" t="s">
        <v>583</v>
      </c>
      <c r="F200">
        <v>3028920870</v>
      </c>
    </row>
    <row r="201" spans="1:6" x14ac:dyDescent="0.3">
      <c r="A201">
        <v>999</v>
      </c>
      <c r="B201" t="s">
        <v>889</v>
      </c>
      <c r="C201" t="s">
        <v>631</v>
      </c>
      <c r="D201" t="s">
        <v>849</v>
      </c>
      <c r="E201" t="s">
        <v>826</v>
      </c>
      <c r="F201">
        <v>5348595059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3C4CF-D82E-4CCD-85AB-0192146C26B9}">
  <sheetPr codeName="Sheet4"/>
  <dimension ref="A1:D201"/>
  <sheetViews>
    <sheetView workbookViewId="0">
      <selection activeCell="B10" sqref="B10"/>
    </sheetView>
  </sheetViews>
  <sheetFormatPr defaultRowHeight="14.4" x14ac:dyDescent="0.3"/>
  <cols>
    <col min="1" max="1" width="7.77734375" bestFit="1" customWidth="1"/>
    <col min="2" max="2" width="14.44140625" customWidth="1"/>
    <col min="3" max="3" width="12.33203125" customWidth="1"/>
    <col min="4" max="4" width="20.44140625" customWidth="1"/>
  </cols>
  <sheetData>
    <row r="1" spans="1:4" x14ac:dyDescent="0.3">
      <c r="A1" t="s">
        <v>1</v>
      </c>
      <c r="B1" t="s">
        <v>966</v>
      </c>
      <c r="C1" t="s">
        <v>967</v>
      </c>
      <c r="D1" t="s">
        <v>1608</v>
      </c>
    </row>
    <row r="2" spans="1:4" x14ac:dyDescent="0.3">
      <c r="A2">
        <v>0</v>
      </c>
      <c r="B2" s="1">
        <v>42368</v>
      </c>
      <c r="C2" s="1">
        <v>44088</v>
      </c>
      <c r="D2">
        <f>DATEDIF(Membership[[#This Row],[Start_date]], Membership[[#This Row],[End_date]],"y")</f>
        <v>4</v>
      </c>
    </row>
    <row r="3" spans="1:4" x14ac:dyDescent="0.3">
      <c r="A3">
        <v>10</v>
      </c>
      <c r="B3" s="1">
        <v>34702</v>
      </c>
      <c r="C3" s="1">
        <v>36802</v>
      </c>
      <c r="D3">
        <f>DATEDIF(Membership[[#This Row],[Start_date]], Membership[[#This Row],[End_date]],"y")</f>
        <v>5</v>
      </c>
    </row>
    <row r="4" spans="1:4" x14ac:dyDescent="0.3">
      <c r="A4">
        <v>17</v>
      </c>
      <c r="B4" s="1">
        <v>29072</v>
      </c>
      <c r="C4" s="1">
        <v>35280</v>
      </c>
      <c r="D4">
        <f>DATEDIF(Membership[[#This Row],[Start_date]], Membership[[#This Row],[End_date]],"y")</f>
        <v>16</v>
      </c>
    </row>
    <row r="5" spans="1:4" x14ac:dyDescent="0.3">
      <c r="A5">
        <v>19</v>
      </c>
      <c r="B5" s="1">
        <v>40529</v>
      </c>
      <c r="C5" s="1">
        <v>44199</v>
      </c>
      <c r="D5">
        <f>DATEDIF(Membership[[#This Row],[Start_date]], Membership[[#This Row],[End_date]],"y")</f>
        <v>10</v>
      </c>
    </row>
    <row r="6" spans="1:4" x14ac:dyDescent="0.3">
      <c r="A6">
        <v>20</v>
      </c>
      <c r="B6" s="1">
        <v>26261</v>
      </c>
      <c r="C6" s="1">
        <v>31010</v>
      </c>
      <c r="D6">
        <f>DATEDIF(Membership[[#This Row],[Start_date]], Membership[[#This Row],[End_date]],"y")</f>
        <v>13</v>
      </c>
    </row>
    <row r="7" spans="1:4" x14ac:dyDescent="0.3">
      <c r="A7">
        <v>30</v>
      </c>
      <c r="B7" s="1">
        <v>42701</v>
      </c>
      <c r="C7" s="1">
        <v>47289</v>
      </c>
      <c r="D7">
        <f>DATEDIF(Membership[[#This Row],[Start_date]], Membership[[#This Row],[End_date]],"y")</f>
        <v>12</v>
      </c>
    </row>
    <row r="8" spans="1:4" x14ac:dyDescent="0.3">
      <c r="A8">
        <v>31</v>
      </c>
      <c r="B8" s="1">
        <v>29164</v>
      </c>
      <c r="C8" s="1">
        <v>30452</v>
      </c>
      <c r="D8">
        <f>DATEDIF(Membership[[#This Row],[Start_date]], Membership[[#This Row],[End_date]],"y")</f>
        <v>3</v>
      </c>
    </row>
    <row r="9" spans="1:4" x14ac:dyDescent="0.3">
      <c r="A9">
        <v>33</v>
      </c>
      <c r="B9" s="1">
        <v>34491</v>
      </c>
      <c r="C9" s="1">
        <v>41061</v>
      </c>
      <c r="D9">
        <f>DATEDIF(Membership[[#This Row],[Start_date]], Membership[[#This Row],[End_date]],"y")</f>
        <v>17</v>
      </c>
    </row>
    <row r="10" spans="1:4" x14ac:dyDescent="0.3">
      <c r="A10">
        <v>37</v>
      </c>
      <c r="B10" s="1">
        <v>38247</v>
      </c>
      <c r="C10" s="1">
        <v>45446</v>
      </c>
      <c r="D10">
        <f>DATEDIF(Membership[[#This Row],[Start_date]], Membership[[#This Row],[End_date]],"y")</f>
        <v>19</v>
      </c>
    </row>
    <row r="11" spans="1:4" x14ac:dyDescent="0.3">
      <c r="A11">
        <v>39</v>
      </c>
      <c r="B11" s="1">
        <v>34893</v>
      </c>
      <c r="C11" s="1">
        <v>40036</v>
      </c>
      <c r="D11">
        <f>DATEDIF(Membership[[#This Row],[Start_date]], Membership[[#This Row],[End_date]],"y")</f>
        <v>14</v>
      </c>
    </row>
    <row r="12" spans="1:4" x14ac:dyDescent="0.3">
      <c r="A12">
        <v>43</v>
      </c>
      <c r="B12" s="1">
        <v>30200</v>
      </c>
      <c r="C12" s="1">
        <v>34861</v>
      </c>
      <c r="D12">
        <f>DATEDIF(Membership[[#This Row],[Start_date]], Membership[[#This Row],[End_date]],"y")</f>
        <v>12</v>
      </c>
    </row>
    <row r="13" spans="1:4" x14ac:dyDescent="0.3">
      <c r="A13">
        <v>48</v>
      </c>
      <c r="B13" s="1">
        <v>37783</v>
      </c>
      <c r="C13" s="1">
        <v>40253</v>
      </c>
      <c r="D13">
        <f>DATEDIF(Membership[[#This Row],[Start_date]], Membership[[#This Row],[End_date]],"y")</f>
        <v>6</v>
      </c>
    </row>
    <row r="14" spans="1:4" x14ac:dyDescent="0.3">
      <c r="A14">
        <v>52</v>
      </c>
      <c r="B14" s="1">
        <v>37574</v>
      </c>
      <c r="C14" s="1">
        <v>44918</v>
      </c>
      <c r="D14">
        <f>DATEDIF(Membership[[#This Row],[Start_date]], Membership[[#This Row],[End_date]],"y")</f>
        <v>20</v>
      </c>
    </row>
    <row r="15" spans="1:4" x14ac:dyDescent="0.3">
      <c r="A15">
        <v>69</v>
      </c>
      <c r="B15" s="1">
        <v>27616</v>
      </c>
      <c r="C15" s="1">
        <v>31593</v>
      </c>
      <c r="D15">
        <f>DATEDIF(Membership[[#This Row],[Start_date]], Membership[[#This Row],[End_date]],"y")</f>
        <v>10</v>
      </c>
    </row>
    <row r="16" spans="1:4" x14ac:dyDescent="0.3">
      <c r="A16">
        <v>74</v>
      </c>
      <c r="B16" s="1">
        <v>30200</v>
      </c>
      <c r="C16" s="1">
        <v>37114</v>
      </c>
      <c r="D16">
        <f>DATEDIF(Membership[[#This Row],[Start_date]], Membership[[#This Row],[End_date]],"y")</f>
        <v>18</v>
      </c>
    </row>
    <row r="17" spans="1:4" x14ac:dyDescent="0.3">
      <c r="A17">
        <v>77</v>
      </c>
      <c r="B17" s="1">
        <v>35387</v>
      </c>
      <c r="C17" s="1">
        <v>42482</v>
      </c>
      <c r="D17">
        <f>DATEDIF(Membership[[#This Row],[Start_date]], Membership[[#This Row],[End_date]],"y")</f>
        <v>19</v>
      </c>
    </row>
    <row r="18" spans="1:4" x14ac:dyDescent="0.3">
      <c r="A18">
        <v>80</v>
      </c>
      <c r="B18" s="1">
        <v>38436</v>
      </c>
      <c r="C18" s="1">
        <v>45198</v>
      </c>
      <c r="D18">
        <f>DATEDIF(Membership[[#This Row],[Start_date]], Membership[[#This Row],[End_date]],"y")</f>
        <v>18</v>
      </c>
    </row>
    <row r="19" spans="1:4" x14ac:dyDescent="0.3">
      <c r="A19">
        <v>81</v>
      </c>
      <c r="B19" s="1">
        <v>26021</v>
      </c>
      <c r="C19" s="1">
        <v>30403</v>
      </c>
      <c r="D19">
        <f>DATEDIF(Membership[[#This Row],[Start_date]], Membership[[#This Row],[End_date]],"y")</f>
        <v>11</v>
      </c>
    </row>
    <row r="20" spans="1:4" x14ac:dyDescent="0.3">
      <c r="A20">
        <v>85</v>
      </c>
      <c r="B20" s="1">
        <v>36058</v>
      </c>
      <c r="C20" s="1">
        <v>43402</v>
      </c>
      <c r="D20">
        <f>DATEDIF(Membership[[#This Row],[Start_date]], Membership[[#This Row],[End_date]],"y")</f>
        <v>20</v>
      </c>
    </row>
    <row r="21" spans="1:4" x14ac:dyDescent="0.3">
      <c r="A21">
        <v>106</v>
      </c>
      <c r="B21" s="1">
        <v>38948</v>
      </c>
      <c r="C21" s="1">
        <v>41281</v>
      </c>
      <c r="D21">
        <f>DATEDIF(Membership[[#This Row],[Start_date]], Membership[[#This Row],[End_date]],"y")</f>
        <v>6</v>
      </c>
    </row>
    <row r="22" spans="1:4" x14ac:dyDescent="0.3">
      <c r="A22">
        <v>110</v>
      </c>
      <c r="B22" s="1">
        <v>41589</v>
      </c>
      <c r="C22" s="1">
        <v>44773</v>
      </c>
      <c r="D22">
        <f>DATEDIF(Membership[[#This Row],[Start_date]], Membership[[#This Row],[End_date]],"y")</f>
        <v>8</v>
      </c>
    </row>
    <row r="23" spans="1:4" x14ac:dyDescent="0.3">
      <c r="A23">
        <v>112</v>
      </c>
      <c r="B23" s="1">
        <v>38334</v>
      </c>
      <c r="C23" s="1">
        <v>38932</v>
      </c>
      <c r="D23">
        <f>DATEDIF(Membership[[#This Row],[Start_date]], Membership[[#This Row],[End_date]],"y")</f>
        <v>1</v>
      </c>
    </row>
    <row r="24" spans="1:4" x14ac:dyDescent="0.3">
      <c r="A24">
        <v>115</v>
      </c>
      <c r="B24" s="1">
        <v>40345</v>
      </c>
      <c r="C24" s="1">
        <v>41183</v>
      </c>
      <c r="D24">
        <f>DATEDIF(Membership[[#This Row],[Start_date]], Membership[[#This Row],[End_date]],"y")</f>
        <v>2</v>
      </c>
    </row>
    <row r="25" spans="1:4" x14ac:dyDescent="0.3">
      <c r="A25">
        <v>121</v>
      </c>
      <c r="B25" s="1">
        <v>41167</v>
      </c>
      <c r="C25" s="1">
        <v>42238</v>
      </c>
      <c r="D25">
        <f>DATEDIF(Membership[[#This Row],[Start_date]], Membership[[#This Row],[End_date]],"y")</f>
        <v>2</v>
      </c>
    </row>
    <row r="26" spans="1:4" x14ac:dyDescent="0.3">
      <c r="A26">
        <v>130</v>
      </c>
      <c r="B26" s="1">
        <v>38640</v>
      </c>
      <c r="C26" s="1">
        <v>40002</v>
      </c>
      <c r="D26">
        <f>DATEDIF(Membership[[#This Row],[Start_date]], Membership[[#This Row],[End_date]],"y")</f>
        <v>3</v>
      </c>
    </row>
    <row r="27" spans="1:4" x14ac:dyDescent="0.3">
      <c r="A27">
        <v>135</v>
      </c>
      <c r="B27" s="1">
        <v>30298</v>
      </c>
      <c r="C27" s="1">
        <v>35154</v>
      </c>
      <c r="D27">
        <f>DATEDIF(Membership[[#This Row],[Start_date]], Membership[[#This Row],[End_date]],"y")</f>
        <v>13</v>
      </c>
    </row>
    <row r="28" spans="1:4" x14ac:dyDescent="0.3">
      <c r="A28">
        <v>136</v>
      </c>
      <c r="B28" s="1">
        <v>28365</v>
      </c>
      <c r="C28" s="1">
        <v>35317</v>
      </c>
      <c r="D28">
        <f>DATEDIF(Membership[[#This Row],[Start_date]], Membership[[#This Row],[End_date]],"y")</f>
        <v>19</v>
      </c>
    </row>
    <row r="29" spans="1:4" x14ac:dyDescent="0.3">
      <c r="A29">
        <v>138</v>
      </c>
      <c r="B29" s="1">
        <v>34411</v>
      </c>
      <c r="C29" s="1">
        <v>40164</v>
      </c>
      <c r="D29">
        <f>DATEDIF(Membership[[#This Row],[Start_date]], Membership[[#This Row],[End_date]],"y")</f>
        <v>15</v>
      </c>
    </row>
    <row r="30" spans="1:4" x14ac:dyDescent="0.3">
      <c r="A30">
        <v>142</v>
      </c>
      <c r="B30" s="1">
        <v>42858</v>
      </c>
      <c r="C30" s="1">
        <v>44812</v>
      </c>
      <c r="D30">
        <f>DATEDIF(Membership[[#This Row],[Start_date]], Membership[[#This Row],[End_date]],"y")</f>
        <v>5</v>
      </c>
    </row>
    <row r="31" spans="1:4" x14ac:dyDescent="0.3">
      <c r="A31">
        <v>146</v>
      </c>
      <c r="B31" s="1">
        <v>36613</v>
      </c>
      <c r="C31" s="1">
        <v>39002</v>
      </c>
      <c r="D31">
        <f>DATEDIF(Membership[[#This Row],[Start_date]], Membership[[#This Row],[End_date]],"y")</f>
        <v>6</v>
      </c>
    </row>
    <row r="32" spans="1:4" x14ac:dyDescent="0.3">
      <c r="A32">
        <v>164</v>
      </c>
      <c r="B32" s="1">
        <v>35569</v>
      </c>
      <c r="C32" s="1">
        <v>39460</v>
      </c>
      <c r="D32">
        <f>DATEDIF(Membership[[#This Row],[Start_date]], Membership[[#This Row],[End_date]],"y")</f>
        <v>10</v>
      </c>
    </row>
    <row r="33" spans="1:4" x14ac:dyDescent="0.3">
      <c r="A33">
        <v>169</v>
      </c>
      <c r="B33" s="1">
        <v>27971</v>
      </c>
      <c r="C33" s="1">
        <v>34846</v>
      </c>
      <c r="D33">
        <f>DATEDIF(Membership[[#This Row],[Start_date]], Membership[[#This Row],[End_date]],"y")</f>
        <v>18</v>
      </c>
    </row>
    <row r="34" spans="1:4" x14ac:dyDescent="0.3">
      <c r="A34">
        <v>174</v>
      </c>
      <c r="B34" s="1">
        <v>41896</v>
      </c>
      <c r="C34" s="1">
        <v>43760</v>
      </c>
      <c r="D34">
        <f>DATEDIF(Membership[[#This Row],[Start_date]], Membership[[#This Row],[End_date]],"y")</f>
        <v>5</v>
      </c>
    </row>
    <row r="35" spans="1:4" x14ac:dyDescent="0.3">
      <c r="A35">
        <v>186</v>
      </c>
      <c r="B35" s="1">
        <v>30612</v>
      </c>
      <c r="C35" s="1">
        <v>34471</v>
      </c>
      <c r="D35">
        <f>DATEDIF(Membership[[#This Row],[Start_date]], Membership[[#This Row],[End_date]],"y")</f>
        <v>10</v>
      </c>
    </row>
    <row r="36" spans="1:4" x14ac:dyDescent="0.3">
      <c r="A36">
        <v>195</v>
      </c>
      <c r="B36" s="1">
        <v>40882</v>
      </c>
      <c r="C36" s="1">
        <v>41117</v>
      </c>
      <c r="D36">
        <f>DATEDIF(Membership[[#This Row],[Start_date]], Membership[[#This Row],[End_date]],"y")</f>
        <v>0</v>
      </c>
    </row>
    <row r="37" spans="1:4" x14ac:dyDescent="0.3">
      <c r="A37">
        <v>198</v>
      </c>
      <c r="B37" s="1">
        <v>35922</v>
      </c>
      <c r="C37" s="1">
        <v>42733</v>
      </c>
      <c r="D37">
        <f>DATEDIF(Membership[[#This Row],[Start_date]], Membership[[#This Row],[End_date]],"y")</f>
        <v>18</v>
      </c>
    </row>
    <row r="38" spans="1:4" x14ac:dyDescent="0.3">
      <c r="A38">
        <v>205</v>
      </c>
      <c r="B38" s="1">
        <v>33918</v>
      </c>
      <c r="C38" s="1">
        <v>37102</v>
      </c>
      <c r="D38">
        <f>DATEDIF(Membership[[#This Row],[Start_date]], Membership[[#This Row],[End_date]],"y")</f>
        <v>8</v>
      </c>
    </row>
    <row r="39" spans="1:4" x14ac:dyDescent="0.3">
      <c r="A39">
        <v>209</v>
      </c>
      <c r="B39" s="1">
        <v>29908</v>
      </c>
      <c r="C39" s="1">
        <v>34324</v>
      </c>
      <c r="D39">
        <f>DATEDIF(Membership[[#This Row],[Start_date]], Membership[[#This Row],[End_date]],"y")</f>
        <v>12</v>
      </c>
    </row>
    <row r="40" spans="1:4" x14ac:dyDescent="0.3">
      <c r="A40">
        <v>221</v>
      </c>
      <c r="B40" s="1">
        <v>30316</v>
      </c>
      <c r="C40" s="1">
        <v>31268</v>
      </c>
      <c r="D40">
        <f>DATEDIF(Membership[[#This Row],[Start_date]], Membership[[#This Row],[End_date]],"y")</f>
        <v>2</v>
      </c>
    </row>
    <row r="41" spans="1:4" x14ac:dyDescent="0.3">
      <c r="A41">
        <v>222</v>
      </c>
      <c r="B41" s="1">
        <v>26370</v>
      </c>
      <c r="C41" s="1">
        <v>32839</v>
      </c>
      <c r="D41">
        <f>DATEDIF(Membership[[#This Row],[Start_date]], Membership[[#This Row],[End_date]],"y")</f>
        <v>17</v>
      </c>
    </row>
    <row r="42" spans="1:4" x14ac:dyDescent="0.3">
      <c r="A42">
        <v>226</v>
      </c>
      <c r="B42" s="1">
        <v>31375</v>
      </c>
      <c r="C42" s="1">
        <v>34598</v>
      </c>
      <c r="D42">
        <f>DATEDIF(Membership[[#This Row],[Start_date]], Membership[[#This Row],[End_date]],"y")</f>
        <v>8</v>
      </c>
    </row>
    <row r="43" spans="1:4" x14ac:dyDescent="0.3">
      <c r="A43">
        <v>233</v>
      </c>
      <c r="B43" s="1">
        <v>36315</v>
      </c>
      <c r="C43" s="1">
        <v>42362</v>
      </c>
      <c r="D43">
        <f>DATEDIF(Membership[[#This Row],[Start_date]], Membership[[#This Row],[End_date]],"y")</f>
        <v>16</v>
      </c>
    </row>
    <row r="44" spans="1:4" x14ac:dyDescent="0.3">
      <c r="A44">
        <v>245</v>
      </c>
      <c r="B44" s="1">
        <v>34702</v>
      </c>
      <c r="C44" s="1">
        <v>36783</v>
      </c>
      <c r="D44">
        <f>DATEDIF(Membership[[#This Row],[Start_date]], Membership[[#This Row],[End_date]],"y")</f>
        <v>5</v>
      </c>
    </row>
    <row r="45" spans="1:4" x14ac:dyDescent="0.3">
      <c r="A45">
        <v>247</v>
      </c>
      <c r="B45" s="1">
        <v>25935</v>
      </c>
      <c r="C45" s="1">
        <v>30207</v>
      </c>
      <c r="D45">
        <f>DATEDIF(Membership[[#This Row],[Start_date]], Membership[[#This Row],[End_date]],"y")</f>
        <v>11</v>
      </c>
    </row>
    <row r="46" spans="1:4" x14ac:dyDescent="0.3">
      <c r="A46">
        <v>248</v>
      </c>
      <c r="B46" s="1">
        <v>40345</v>
      </c>
      <c r="C46" s="1">
        <v>43963</v>
      </c>
      <c r="D46">
        <f>DATEDIF(Membership[[#This Row],[Start_date]], Membership[[#This Row],[End_date]],"y")</f>
        <v>9</v>
      </c>
    </row>
    <row r="47" spans="1:4" x14ac:dyDescent="0.3">
      <c r="A47">
        <v>249</v>
      </c>
      <c r="B47" s="1">
        <v>37119</v>
      </c>
      <c r="C47" s="1">
        <v>37384</v>
      </c>
      <c r="D47">
        <f>DATEDIF(Membership[[#This Row],[Start_date]], Membership[[#This Row],[End_date]],"y")</f>
        <v>0</v>
      </c>
    </row>
    <row r="48" spans="1:4" x14ac:dyDescent="0.3">
      <c r="A48">
        <v>250</v>
      </c>
      <c r="B48" s="1">
        <v>41746</v>
      </c>
      <c r="C48" s="1">
        <v>44742</v>
      </c>
      <c r="D48">
        <f>DATEDIF(Membership[[#This Row],[Start_date]], Membership[[#This Row],[End_date]],"y")</f>
        <v>8</v>
      </c>
    </row>
    <row r="49" spans="1:4" x14ac:dyDescent="0.3">
      <c r="A49">
        <v>262</v>
      </c>
      <c r="B49" s="1">
        <v>40299</v>
      </c>
      <c r="C49" s="1">
        <v>44142</v>
      </c>
      <c r="D49">
        <f>DATEDIF(Membership[[#This Row],[Start_date]], Membership[[#This Row],[End_date]],"y")</f>
        <v>10</v>
      </c>
    </row>
    <row r="50" spans="1:4" x14ac:dyDescent="0.3">
      <c r="A50">
        <v>271</v>
      </c>
      <c r="B50" s="1">
        <v>40353</v>
      </c>
      <c r="C50" s="1">
        <v>47425</v>
      </c>
      <c r="D50">
        <f>DATEDIF(Membership[[#This Row],[Start_date]], Membership[[#This Row],[End_date]],"y")</f>
        <v>19</v>
      </c>
    </row>
    <row r="51" spans="1:4" x14ac:dyDescent="0.3">
      <c r="A51">
        <v>275</v>
      </c>
      <c r="B51" s="1">
        <v>34426</v>
      </c>
      <c r="C51" s="1">
        <v>38002</v>
      </c>
      <c r="D51">
        <f>DATEDIF(Membership[[#This Row],[Start_date]], Membership[[#This Row],[End_date]],"y")</f>
        <v>9</v>
      </c>
    </row>
    <row r="52" spans="1:4" x14ac:dyDescent="0.3">
      <c r="A52">
        <v>277</v>
      </c>
      <c r="B52" s="1">
        <v>40312</v>
      </c>
      <c r="C52" s="1">
        <v>42939</v>
      </c>
      <c r="D52">
        <f>DATEDIF(Membership[[#This Row],[Start_date]], Membership[[#This Row],[End_date]],"y")</f>
        <v>7</v>
      </c>
    </row>
    <row r="53" spans="1:4" x14ac:dyDescent="0.3">
      <c r="A53">
        <v>278</v>
      </c>
      <c r="B53" s="1">
        <v>28397</v>
      </c>
      <c r="C53" s="1">
        <v>31787</v>
      </c>
      <c r="D53">
        <f>DATEDIF(Membership[[#This Row],[Start_date]], Membership[[#This Row],[End_date]],"y")</f>
        <v>9</v>
      </c>
    </row>
    <row r="54" spans="1:4" x14ac:dyDescent="0.3">
      <c r="A54">
        <v>279</v>
      </c>
      <c r="B54" s="1">
        <v>29908</v>
      </c>
      <c r="C54" s="1">
        <v>32618</v>
      </c>
      <c r="D54">
        <f>DATEDIF(Membership[[#This Row],[Start_date]], Membership[[#This Row],[End_date]],"y")</f>
        <v>7</v>
      </c>
    </row>
    <row r="55" spans="1:4" x14ac:dyDescent="0.3">
      <c r="A55">
        <v>301</v>
      </c>
      <c r="B55" s="1">
        <v>43183</v>
      </c>
      <c r="C55" s="1">
        <v>49672</v>
      </c>
      <c r="D55">
        <f>DATEDIF(Membership[[#This Row],[Start_date]], Membership[[#This Row],[End_date]],"y")</f>
        <v>17</v>
      </c>
    </row>
    <row r="56" spans="1:4" x14ac:dyDescent="0.3">
      <c r="A56">
        <v>310</v>
      </c>
      <c r="B56" s="1">
        <v>26413</v>
      </c>
      <c r="C56" s="1">
        <v>30022</v>
      </c>
      <c r="D56">
        <f>DATEDIF(Membership[[#This Row],[Start_date]], Membership[[#This Row],[End_date]],"y")</f>
        <v>9</v>
      </c>
    </row>
    <row r="57" spans="1:4" x14ac:dyDescent="0.3">
      <c r="A57">
        <v>311</v>
      </c>
      <c r="B57" s="1">
        <v>38436</v>
      </c>
      <c r="C57" s="1">
        <v>43732</v>
      </c>
      <c r="D57">
        <f>DATEDIF(Membership[[#This Row],[Start_date]], Membership[[#This Row],[End_date]],"y")</f>
        <v>14</v>
      </c>
    </row>
    <row r="58" spans="1:4" x14ac:dyDescent="0.3">
      <c r="A58">
        <v>316</v>
      </c>
      <c r="B58" s="1">
        <v>30104</v>
      </c>
      <c r="C58" s="1">
        <v>32121</v>
      </c>
      <c r="D58">
        <f>DATEDIF(Membership[[#This Row],[Start_date]], Membership[[#This Row],[End_date]],"y")</f>
        <v>5</v>
      </c>
    </row>
    <row r="59" spans="1:4" x14ac:dyDescent="0.3">
      <c r="A59">
        <v>318</v>
      </c>
      <c r="B59" s="1">
        <v>27180</v>
      </c>
      <c r="C59" s="1">
        <v>31970</v>
      </c>
      <c r="D59">
        <f>DATEDIF(Membership[[#This Row],[Start_date]], Membership[[#This Row],[End_date]],"y")</f>
        <v>13</v>
      </c>
    </row>
    <row r="60" spans="1:4" x14ac:dyDescent="0.3">
      <c r="A60">
        <v>327</v>
      </c>
      <c r="B60" s="1">
        <v>42960</v>
      </c>
      <c r="C60" s="1">
        <v>46401</v>
      </c>
      <c r="D60">
        <f>DATEDIF(Membership[[#This Row],[Start_date]], Membership[[#This Row],[End_date]],"y")</f>
        <v>9</v>
      </c>
    </row>
    <row r="61" spans="1:4" x14ac:dyDescent="0.3">
      <c r="A61">
        <v>330</v>
      </c>
      <c r="B61" s="1">
        <v>34590</v>
      </c>
      <c r="C61" s="1">
        <v>38534</v>
      </c>
      <c r="D61">
        <f>DATEDIF(Membership[[#This Row],[Start_date]], Membership[[#This Row],[End_date]],"y")</f>
        <v>10</v>
      </c>
    </row>
    <row r="62" spans="1:4" x14ac:dyDescent="0.3">
      <c r="A62">
        <v>335</v>
      </c>
      <c r="B62" s="1">
        <v>30974</v>
      </c>
      <c r="C62" s="1">
        <v>35261</v>
      </c>
      <c r="D62">
        <f>DATEDIF(Membership[[#This Row],[Start_date]], Membership[[#This Row],[End_date]],"y")</f>
        <v>11</v>
      </c>
    </row>
    <row r="63" spans="1:4" x14ac:dyDescent="0.3">
      <c r="A63">
        <v>349</v>
      </c>
      <c r="B63" s="1">
        <v>41049</v>
      </c>
      <c r="C63" s="1">
        <v>43066</v>
      </c>
      <c r="D63">
        <f>DATEDIF(Membership[[#This Row],[Start_date]], Membership[[#This Row],[End_date]],"y")</f>
        <v>5</v>
      </c>
    </row>
    <row r="64" spans="1:4" x14ac:dyDescent="0.3">
      <c r="A64">
        <v>351</v>
      </c>
      <c r="B64" s="1">
        <v>41589</v>
      </c>
      <c r="C64" s="1">
        <v>46347</v>
      </c>
      <c r="D64">
        <f>DATEDIF(Membership[[#This Row],[Start_date]], Membership[[#This Row],[End_date]],"y")</f>
        <v>13</v>
      </c>
    </row>
    <row r="65" spans="1:4" x14ac:dyDescent="0.3">
      <c r="A65">
        <v>353</v>
      </c>
      <c r="B65" s="1">
        <v>32419</v>
      </c>
      <c r="C65" s="1">
        <v>39518</v>
      </c>
      <c r="D65">
        <f>DATEDIF(Membership[[#This Row],[Start_date]], Membership[[#This Row],[End_date]],"y")</f>
        <v>19</v>
      </c>
    </row>
    <row r="66" spans="1:4" x14ac:dyDescent="0.3">
      <c r="A66">
        <v>356</v>
      </c>
      <c r="B66" s="1">
        <v>39964</v>
      </c>
      <c r="C66" s="1">
        <v>41914</v>
      </c>
      <c r="D66">
        <f>DATEDIF(Membership[[#This Row],[Start_date]], Membership[[#This Row],[End_date]],"y")</f>
        <v>5</v>
      </c>
    </row>
    <row r="67" spans="1:4" x14ac:dyDescent="0.3">
      <c r="A67">
        <v>357</v>
      </c>
      <c r="B67" s="1">
        <v>29105</v>
      </c>
      <c r="C67" s="1">
        <v>30098</v>
      </c>
      <c r="D67">
        <f>DATEDIF(Membership[[#This Row],[Start_date]], Membership[[#This Row],[End_date]],"y")</f>
        <v>2</v>
      </c>
    </row>
    <row r="68" spans="1:4" x14ac:dyDescent="0.3">
      <c r="A68">
        <v>360</v>
      </c>
      <c r="B68" s="1">
        <v>29113</v>
      </c>
      <c r="C68" s="1">
        <v>34515</v>
      </c>
      <c r="D68">
        <f>DATEDIF(Membership[[#This Row],[Start_date]], Membership[[#This Row],[End_date]],"y")</f>
        <v>14</v>
      </c>
    </row>
    <row r="69" spans="1:4" x14ac:dyDescent="0.3">
      <c r="A69">
        <v>364</v>
      </c>
      <c r="B69" s="1">
        <v>41589</v>
      </c>
      <c r="C69" s="1">
        <v>44826</v>
      </c>
      <c r="D69">
        <f>DATEDIF(Membership[[#This Row],[Start_date]], Membership[[#This Row],[End_date]],"y")</f>
        <v>8</v>
      </c>
    </row>
    <row r="70" spans="1:4" x14ac:dyDescent="0.3">
      <c r="A70">
        <v>366</v>
      </c>
      <c r="B70" s="1">
        <v>26107</v>
      </c>
      <c r="C70" s="1">
        <v>27549</v>
      </c>
      <c r="D70">
        <f>DATEDIF(Membership[[#This Row],[Start_date]], Membership[[#This Row],[End_date]],"y")</f>
        <v>3</v>
      </c>
    </row>
    <row r="71" spans="1:4" x14ac:dyDescent="0.3">
      <c r="A71">
        <v>370</v>
      </c>
      <c r="B71" s="1">
        <v>35960</v>
      </c>
      <c r="C71" s="1">
        <v>42486</v>
      </c>
      <c r="D71">
        <f>DATEDIF(Membership[[#This Row],[Start_date]], Membership[[#This Row],[End_date]],"y")</f>
        <v>17</v>
      </c>
    </row>
    <row r="72" spans="1:4" x14ac:dyDescent="0.3">
      <c r="A72">
        <v>379</v>
      </c>
      <c r="B72" s="1">
        <v>37813</v>
      </c>
      <c r="C72" s="1">
        <v>40733</v>
      </c>
      <c r="D72">
        <f>DATEDIF(Membership[[#This Row],[Start_date]], Membership[[#This Row],[End_date]],"y")</f>
        <v>7</v>
      </c>
    </row>
    <row r="73" spans="1:4" x14ac:dyDescent="0.3">
      <c r="A73">
        <v>384</v>
      </c>
      <c r="B73" s="1">
        <v>37462</v>
      </c>
      <c r="C73" s="1">
        <v>41946</v>
      </c>
      <c r="D73">
        <f>DATEDIF(Membership[[#This Row],[Start_date]], Membership[[#This Row],[End_date]],"y")</f>
        <v>12</v>
      </c>
    </row>
    <row r="74" spans="1:4" x14ac:dyDescent="0.3">
      <c r="A74">
        <v>390</v>
      </c>
      <c r="B74" s="1">
        <v>39331</v>
      </c>
      <c r="C74" s="1">
        <v>44555</v>
      </c>
      <c r="D74">
        <f>DATEDIF(Membership[[#This Row],[Start_date]], Membership[[#This Row],[End_date]],"y")</f>
        <v>14</v>
      </c>
    </row>
    <row r="75" spans="1:4" x14ac:dyDescent="0.3">
      <c r="A75">
        <v>392</v>
      </c>
      <c r="B75" s="1">
        <v>28109</v>
      </c>
      <c r="C75" s="1">
        <v>28839</v>
      </c>
      <c r="D75">
        <f>DATEDIF(Membership[[#This Row],[Start_date]], Membership[[#This Row],[End_date]],"y")</f>
        <v>2</v>
      </c>
    </row>
    <row r="76" spans="1:4" x14ac:dyDescent="0.3">
      <c r="A76">
        <v>396</v>
      </c>
      <c r="B76" s="1">
        <v>30071</v>
      </c>
      <c r="C76" s="1">
        <v>35395</v>
      </c>
      <c r="D76">
        <f>DATEDIF(Membership[[#This Row],[Start_date]], Membership[[#This Row],[End_date]],"y")</f>
        <v>14</v>
      </c>
    </row>
    <row r="77" spans="1:4" x14ac:dyDescent="0.3">
      <c r="A77">
        <v>400</v>
      </c>
      <c r="B77" s="1">
        <v>38732</v>
      </c>
      <c r="C77" s="1">
        <v>43894</v>
      </c>
      <c r="D77">
        <f>DATEDIF(Membership[[#This Row],[Start_date]], Membership[[#This Row],[End_date]],"y")</f>
        <v>14</v>
      </c>
    </row>
    <row r="78" spans="1:4" x14ac:dyDescent="0.3">
      <c r="A78">
        <v>401</v>
      </c>
      <c r="B78" s="1">
        <v>36906</v>
      </c>
      <c r="C78" s="1">
        <v>39080</v>
      </c>
      <c r="D78">
        <f>DATEDIF(Membership[[#This Row],[Start_date]], Membership[[#This Row],[End_date]],"y")</f>
        <v>5</v>
      </c>
    </row>
    <row r="79" spans="1:4" x14ac:dyDescent="0.3">
      <c r="A79">
        <v>406</v>
      </c>
      <c r="B79" s="1">
        <v>32359</v>
      </c>
      <c r="C79" s="1">
        <v>39222</v>
      </c>
      <c r="D79">
        <f>DATEDIF(Membership[[#This Row],[Start_date]], Membership[[#This Row],[End_date]],"y")</f>
        <v>18</v>
      </c>
    </row>
    <row r="80" spans="1:4" x14ac:dyDescent="0.3">
      <c r="A80">
        <v>407</v>
      </c>
      <c r="B80" s="1">
        <v>32729</v>
      </c>
      <c r="C80" s="1">
        <v>39308</v>
      </c>
      <c r="D80">
        <f>DATEDIF(Membership[[#This Row],[Start_date]], Membership[[#This Row],[End_date]],"y")</f>
        <v>18</v>
      </c>
    </row>
    <row r="81" spans="1:4" x14ac:dyDescent="0.3">
      <c r="A81">
        <v>410</v>
      </c>
      <c r="B81" s="1">
        <v>41343</v>
      </c>
      <c r="C81" s="1">
        <v>48407</v>
      </c>
      <c r="D81">
        <f>DATEDIF(Membership[[#This Row],[Start_date]], Membership[[#This Row],[End_date]],"y")</f>
        <v>19</v>
      </c>
    </row>
    <row r="82" spans="1:4" x14ac:dyDescent="0.3">
      <c r="A82">
        <v>416</v>
      </c>
      <c r="B82" s="1">
        <v>40802</v>
      </c>
      <c r="C82" s="1">
        <v>46010</v>
      </c>
      <c r="D82">
        <f>DATEDIF(Membership[[#This Row],[Start_date]], Membership[[#This Row],[End_date]],"y")</f>
        <v>14</v>
      </c>
    </row>
    <row r="83" spans="1:4" x14ac:dyDescent="0.3">
      <c r="A83">
        <v>417</v>
      </c>
      <c r="B83" s="1">
        <v>40081</v>
      </c>
      <c r="C83" s="1">
        <v>45001</v>
      </c>
      <c r="D83">
        <f>DATEDIF(Membership[[#This Row],[Start_date]], Membership[[#This Row],[End_date]],"y")</f>
        <v>13</v>
      </c>
    </row>
    <row r="84" spans="1:4" x14ac:dyDescent="0.3">
      <c r="A84">
        <v>421</v>
      </c>
      <c r="B84" s="1">
        <v>37431</v>
      </c>
      <c r="C84" s="1">
        <v>41643</v>
      </c>
      <c r="D84">
        <f>DATEDIF(Membership[[#This Row],[Start_date]], Membership[[#This Row],[End_date]],"y")</f>
        <v>11</v>
      </c>
    </row>
    <row r="85" spans="1:4" x14ac:dyDescent="0.3">
      <c r="A85">
        <v>425</v>
      </c>
      <c r="B85" s="1">
        <v>42890</v>
      </c>
      <c r="C85" s="1">
        <v>43808</v>
      </c>
      <c r="D85">
        <f>DATEDIF(Membership[[#This Row],[Start_date]], Membership[[#This Row],[End_date]],"y")</f>
        <v>2</v>
      </c>
    </row>
    <row r="86" spans="1:4" x14ac:dyDescent="0.3">
      <c r="A86">
        <v>426</v>
      </c>
      <c r="B86" s="1">
        <v>39390</v>
      </c>
      <c r="C86" s="1">
        <v>45663</v>
      </c>
      <c r="D86">
        <f>DATEDIF(Membership[[#This Row],[Start_date]], Membership[[#This Row],[End_date]],"y")</f>
        <v>17</v>
      </c>
    </row>
    <row r="87" spans="1:4" x14ac:dyDescent="0.3">
      <c r="A87">
        <v>435</v>
      </c>
      <c r="B87" s="1">
        <v>34857</v>
      </c>
      <c r="C87" s="1">
        <v>39999</v>
      </c>
      <c r="D87">
        <f>DATEDIF(Membership[[#This Row],[Start_date]], Membership[[#This Row],[End_date]],"y")</f>
        <v>14</v>
      </c>
    </row>
    <row r="88" spans="1:4" x14ac:dyDescent="0.3">
      <c r="A88">
        <v>446</v>
      </c>
      <c r="B88" s="1">
        <v>35806</v>
      </c>
      <c r="C88" s="1">
        <v>42557</v>
      </c>
      <c r="D88">
        <f>DATEDIF(Membership[[#This Row],[Start_date]], Membership[[#This Row],[End_date]],"y")</f>
        <v>18</v>
      </c>
    </row>
    <row r="89" spans="1:4" x14ac:dyDescent="0.3">
      <c r="A89">
        <v>450</v>
      </c>
      <c r="B89" s="1">
        <v>26914</v>
      </c>
      <c r="C89" s="1">
        <v>30324</v>
      </c>
      <c r="D89">
        <f>DATEDIF(Membership[[#This Row],[Start_date]], Membership[[#This Row],[End_date]],"y")</f>
        <v>9</v>
      </c>
    </row>
    <row r="90" spans="1:4" x14ac:dyDescent="0.3">
      <c r="A90">
        <v>455</v>
      </c>
      <c r="B90" s="1">
        <v>27310</v>
      </c>
      <c r="C90" s="1">
        <v>32333</v>
      </c>
      <c r="D90">
        <f>DATEDIF(Membership[[#This Row],[Start_date]], Membership[[#This Row],[End_date]],"y")</f>
        <v>13</v>
      </c>
    </row>
    <row r="91" spans="1:4" x14ac:dyDescent="0.3">
      <c r="A91">
        <v>456</v>
      </c>
      <c r="B91" s="1">
        <v>42368</v>
      </c>
      <c r="C91" s="1">
        <v>48934</v>
      </c>
      <c r="D91">
        <f>DATEDIF(Membership[[#This Row],[Start_date]], Membership[[#This Row],[End_date]],"y")</f>
        <v>17</v>
      </c>
    </row>
    <row r="92" spans="1:4" x14ac:dyDescent="0.3">
      <c r="A92">
        <v>457</v>
      </c>
      <c r="B92" s="1">
        <v>27186</v>
      </c>
      <c r="C92" s="1">
        <v>28042</v>
      </c>
      <c r="D92">
        <f>DATEDIF(Membership[[#This Row],[Start_date]], Membership[[#This Row],[End_date]],"y")</f>
        <v>2</v>
      </c>
    </row>
    <row r="93" spans="1:4" x14ac:dyDescent="0.3">
      <c r="A93">
        <v>461</v>
      </c>
      <c r="B93" s="1">
        <v>42926</v>
      </c>
      <c r="C93" s="1">
        <v>48907</v>
      </c>
      <c r="D93">
        <f>DATEDIF(Membership[[#This Row],[Start_date]], Membership[[#This Row],[End_date]],"y")</f>
        <v>16</v>
      </c>
    </row>
    <row r="94" spans="1:4" x14ac:dyDescent="0.3">
      <c r="A94">
        <v>467</v>
      </c>
      <c r="B94" s="1">
        <v>30178</v>
      </c>
      <c r="C94" s="1">
        <v>34084</v>
      </c>
      <c r="D94">
        <f>DATEDIF(Membership[[#This Row],[Start_date]], Membership[[#This Row],[End_date]],"y")</f>
        <v>10</v>
      </c>
    </row>
    <row r="95" spans="1:4" x14ac:dyDescent="0.3">
      <c r="A95">
        <v>473</v>
      </c>
      <c r="B95" s="1">
        <v>27879</v>
      </c>
      <c r="C95" s="1">
        <v>34520</v>
      </c>
      <c r="D95">
        <f>DATEDIF(Membership[[#This Row],[Start_date]], Membership[[#This Row],[End_date]],"y")</f>
        <v>18</v>
      </c>
    </row>
    <row r="96" spans="1:4" x14ac:dyDescent="0.3">
      <c r="A96">
        <v>491</v>
      </c>
      <c r="B96" s="1">
        <v>39557</v>
      </c>
      <c r="C96" s="1">
        <v>44427</v>
      </c>
      <c r="D96">
        <f>DATEDIF(Membership[[#This Row],[Start_date]], Membership[[#This Row],[End_date]],"y")</f>
        <v>13</v>
      </c>
    </row>
    <row r="97" spans="1:4" x14ac:dyDescent="0.3">
      <c r="A97">
        <v>495</v>
      </c>
      <c r="B97" s="1">
        <v>41908</v>
      </c>
      <c r="C97" s="1">
        <v>49045</v>
      </c>
      <c r="D97">
        <f>DATEDIF(Membership[[#This Row],[Start_date]], Membership[[#This Row],[End_date]],"y")</f>
        <v>19</v>
      </c>
    </row>
    <row r="98" spans="1:4" x14ac:dyDescent="0.3">
      <c r="A98">
        <v>500</v>
      </c>
      <c r="B98" s="1">
        <v>40312</v>
      </c>
      <c r="C98" s="1">
        <v>41125</v>
      </c>
      <c r="D98">
        <f>DATEDIF(Membership[[#This Row],[Start_date]], Membership[[#This Row],[End_date]],"y")</f>
        <v>2</v>
      </c>
    </row>
    <row r="99" spans="1:4" x14ac:dyDescent="0.3">
      <c r="A99">
        <v>503</v>
      </c>
      <c r="B99" s="1">
        <v>36013</v>
      </c>
      <c r="C99" s="1">
        <v>41934</v>
      </c>
      <c r="D99">
        <f>DATEDIF(Membership[[#This Row],[Start_date]], Membership[[#This Row],[End_date]],"y")</f>
        <v>16</v>
      </c>
    </row>
    <row r="100" spans="1:4" x14ac:dyDescent="0.3">
      <c r="A100">
        <v>504</v>
      </c>
      <c r="B100" s="1">
        <v>29175</v>
      </c>
      <c r="C100" s="1">
        <v>32461</v>
      </c>
      <c r="D100">
        <f>DATEDIF(Membership[[#This Row],[Start_date]], Membership[[#This Row],[End_date]],"y")</f>
        <v>8</v>
      </c>
    </row>
    <row r="101" spans="1:4" x14ac:dyDescent="0.3">
      <c r="A101">
        <v>516</v>
      </c>
      <c r="B101" s="1">
        <v>37813</v>
      </c>
      <c r="C101" s="1">
        <v>40269</v>
      </c>
      <c r="D101">
        <f>DATEDIF(Membership[[#This Row],[Start_date]], Membership[[#This Row],[End_date]],"y")</f>
        <v>6</v>
      </c>
    </row>
    <row r="102" spans="1:4" x14ac:dyDescent="0.3">
      <c r="A102">
        <v>527</v>
      </c>
      <c r="B102" s="1">
        <v>26995</v>
      </c>
      <c r="C102" s="1">
        <v>29875</v>
      </c>
      <c r="D102">
        <f>DATEDIF(Membership[[#This Row],[Start_date]], Membership[[#This Row],[End_date]],"y")</f>
        <v>7</v>
      </c>
    </row>
    <row r="103" spans="1:4" x14ac:dyDescent="0.3">
      <c r="A103">
        <v>529</v>
      </c>
      <c r="B103" s="1">
        <v>27557</v>
      </c>
      <c r="C103" s="1">
        <v>30326</v>
      </c>
      <c r="D103">
        <f>DATEDIF(Membership[[#This Row],[Start_date]], Membership[[#This Row],[End_date]],"y")</f>
        <v>7</v>
      </c>
    </row>
    <row r="104" spans="1:4" x14ac:dyDescent="0.3">
      <c r="A104">
        <v>531</v>
      </c>
      <c r="B104" s="1">
        <v>40143</v>
      </c>
      <c r="C104" s="1">
        <v>46708</v>
      </c>
      <c r="D104">
        <f>DATEDIF(Membership[[#This Row],[Start_date]], Membership[[#This Row],[End_date]],"y")</f>
        <v>17</v>
      </c>
    </row>
    <row r="105" spans="1:4" x14ac:dyDescent="0.3">
      <c r="A105">
        <v>536</v>
      </c>
      <c r="B105" s="1">
        <v>40030</v>
      </c>
      <c r="C105" s="1">
        <v>41940</v>
      </c>
      <c r="D105">
        <f>DATEDIF(Membership[[#This Row],[Start_date]], Membership[[#This Row],[End_date]],"y")</f>
        <v>5</v>
      </c>
    </row>
    <row r="106" spans="1:4" x14ac:dyDescent="0.3">
      <c r="A106">
        <v>544</v>
      </c>
      <c r="B106" s="1">
        <v>43375</v>
      </c>
      <c r="C106" s="1">
        <v>50746</v>
      </c>
      <c r="D106">
        <f>DATEDIF(Membership[[#This Row],[Start_date]], Membership[[#This Row],[End_date]],"y")</f>
        <v>20</v>
      </c>
    </row>
    <row r="107" spans="1:4" x14ac:dyDescent="0.3">
      <c r="A107">
        <v>547</v>
      </c>
      <c r="B107" s="1">
        <v>38948</v>
      </c>
      <c r="C107" s="1">
        <v>44564</v>
      </c>
      <c r="D107">
        <f>DATEDIF(Membership[[#This Row],[Start_date]], Membership[[#This Row],[End_date]],"y")</f>
        <v>15</v>
      </c>
    </row>
    <row r="108" spans="1:4" x14ac:dyDescent="0.3">
      <c r="A108">
        <v>549</v>
      </c>
      <c r="B108" s="1">
        <v>26598</v>
      </c>
      <c r="C108" s="1">
        <v>32864</v>
      </c>
      <c r="D108">
        <f>DATEDIF(Membership[[#This Row],[Start_date]], Membership[[#This Row],[End_date]],"y")</f>
        <v>17</v>
      </c>
    </row>
    <row r="109" spans="1:4" x14ac:dyDescent="0.3">
      <c r="A109">
        <v>568</v>
      </c>
      <c r="B109" s="1">
        <v>33031</v>
      </c>
      <c r="C109" s="1">
        <v>37004</v>
      </c>
      <c r="D109">
        <f>DATEDIF(Membership[[#This Row],[Start_date]], Membership[[#This Row],[End_date]],"y")</f>
        <v>10</v>
      </c>
    </row>
    <row r="110" spans="1:4" x14ac:dyDescent="0.3">
      <c r="A110">
        <v>574</v>
      </c>
      <c r="B110" s="1">
        <v>38631</v>
      </c>
      <c r="C110" s="1">
        <v>44297</v>
      </c>
      <c r="D110">
        <f>DATEDIF(Membership[[#This Row],[Start_date]], Membership[[#This Row],[End_date]],"y")</f>
        <v>15</v>
      </c>
    </row>
    <row r="111" spans="1:4" x14ac:dyDescent="0.3">
      <c r="A111">
        <v>576</v>
      </c>
      <c r="B111" s="1">
        <v>27763</v>
      </c>
      <c r="C111" s="1">
        <v>31305</v>
      </c>
      <c r="D111">
        <f>DATEDIF(Membership[[#This Row],[Start_date]], Membership[[#This Row],[End_date]],"y")</f>
        <v>9</v>
      </c>
    </row>
    <row r="112" spans="1:4" x14ac:dyDescent="0.3">
      <c r="A112">
        <v>590</v>
      </c>
      <c r="B112" s="1">
        <v>37462</v>
      </c>
      <c r="C112" s="1">
        <v>40524</v>
      </c>
      <c r="D112">
        <f>DATEDIF(Membership[[#This Row],[Start_date]], Membership[[#This Row],[End_date]],"y")</f>
        <v>8</v>
      </c>
    </row>
    <row r="113" spans="1:4" x14ac:dyDescent="0.3">
      <c r="A113">
        <v>595</v>
      </c>
      <c r="B113" s="1">
        <v>30820</v>
      </c>
      <c r="C113" s="1">
        <v>36600</v>
      </c>
      <c r="D113">
        <f>DATEDIF(Membership[[#This Row],[Start_date]], Membership[[#This Row],[End_date]],"y")</f>
        <v>15</v>
      </c>
    </row>
    <row r="114" spans="1:4" x14ac:dyDescent="0.3">
      <c r="A114">
        <v>596</v>
      </c>
      <c r="B114" s="1">
        <v>42003</v>
      </c>
      <c r="C114" s="1">
        <v>48009</v>
      </c>
      <c r="D114">
        <f>DATEDIF(Membership[[#This Row],[Start_date]], Membership[[#This Row],[End_date]],"y")</f>
        <v>16</v>
      </c>
    </row>
    <row r="115" spans="1:4" x14ac:dyDescent="0.3">
      <c r="A115">
        <v>597</v>
      </c>
      <c r="B115" s="1">
        <v>29072</v>
      </c>
      <c r="C115" s="1">
        <v>33197</v>
      </c>
      <c r="D115">
        <f>DATEDIF(Membership[[#This Row],[Start_date]], Membership[[#This Row],[End_date]],"y")</f>
        <v>11</v>
      </c>
    </row>
    <row r="116" spans="1:4" x14ac:dyDescent="0.3">
      <c r="A116">
        <v>598</v>
      </c>
      <c r="B116" s="1">
        <v>31583</v>
      </c>
      <c r="C116" s="1">
        <v>35172</v>
      </c>
      <c r="D116">
        <f>DATEDIF(Membership[[#This Row],[Start_date]], Membership[[#This Row],[End_date]],"y")</f>
        <v>9</v>
      </c>
    </row>
    <row r="117" spans="1:4" x14ac:dyDescent="0.3">
      <c r="A117">
        <v>609</v>
      </c>
      <c r="B117" s="1">
        <v>34249</v>
      </c>
      <c r="C117" s="1">
        <v>37326</v>
      </c>
      <c r="D117">
        <f>DATEDIF(Membership[[#This Row],[Start_date]], Membership[[#This Row],[End_date]],"y")</f>
        <v>8</v>
      </c>
    </row>
    <row r="118" spans="1:4" x14ac:dyDescent="0.3">
      <c r="A118">
        <v>614</v>
      </c>
      <c r="B118" s="1">
        <v>31441</v>
      </c>
      <c r="C118" s="1">
        <v>32606</v>
      </c>
      <c r="D118">
        <f>DATEDIF(Membership[[#This Row],[Start_date]], Membership[[#This Row],[End_date]],"y")</f>
        <v>3</v>
      </c>
    </row>
    <row r="119" spans="1:4" x14ac:dyDescent="0.3">
      <c r="A119">
        <v>617</v>
      </c>
      <c r="B119" s="1">
        <v>33099</v>
      </c>
      <c r="C119" s="1">
        <v>34310</v>
      </c>
      <c r="D119">
        <f>DATEDIF(Membership[[#This Row],[Start_date]], Membership[[#This Row],[End_date]],"y")</f>
        <v>3</v>
      </c>
    </row>
    <row r="120" spans="1:4" x14ac:dyDescent="0.3">
      <c r="A120">
        <v>623</v>
      </c>
      <c r="B120" s="1">
        <v>28109</v>
      </c>
      <c r="C120" s="1">
        <v>31210</v>
      </c>
      <c r="D120">
        <f>DATEDIF(Membership[[#This Row],[Start_date]], Membership[[#This Row],[End_date]],"y")</f>
        <v>8</v>
      </c>
    </row>
    <row r="121" spans="1:4" x14ac:dyDescent="0.3">
      <c r="A121">
        <v>634</v>
      </c>
      <c r="B121" s="1">
        <v>38125</v>
      </c>
      <c r="C121" s="1">
        <v>42624</v>
      </c>
      <c r="D121">
        <f>DATEDIF(Membership[[#This Row],[Start_date]], Membership[[#This Row],[End_date]],"y")</f>
        <v>12</v>
      </c>
    </row>
    <row r="122" spans="1:4" x14ac:dyDescent="0.3">
      <c r="A122">
        <v>635</v>
      </c>
      <c r="B122" s="1">
        <v>29348</v>
      </c>
      <c r="C122" s="1">
        <v>32068</v>
      </c>
      <c r="D122">
        <f>DATEDIF(Membership[[#This Row],[Start_date]], Membership[[#This Row],[End_date]],"y")</f>
        <v>7</v>
      </c>
    </row>
    <row r="123" spans="1:4" x14ac:dyDescent="0.3">
      <c r="A123">
        <v>636</v>
      </c>
      <c r="B123" s="1">
        <v>36289</v>
      </c>
      <c r="C123" s="1">
        <v>38504</v>
      </c>
      <c r="D123">
        <f>DATEDIF(Membership[[#This Row],[Start_date]], Membership[[#This Row],[End_date]],"y")</f>
        <v>6</v>
      </c>
    </row>
    <row r="124" spans="1:4" x14ac:dyDescent="0.3">
      <c r="A124">
        <v>638</v>
      </c>
      <c r="B124" s="1">
        <v>42876</v>
      </c>
      <c r="C124" s="1">
        <v>45275</v>
      </c>
      <c r="D124">
        <f>DATEDIF(Membership[[#This Row],[Start_date]], Membership[[#This Row],[End_date]],"y")</f>
        <v>6</v>
      </c>
    </row>
    <row r="125" spans="1:4" x14ac:dyDescent="0.3">
      <c r="A125">
        <v>640</v>
      </c>
      <c r="B125" s="1">
        <v>42654</v>
      </c>
      <c r="C125" s="1">
        <v>46610</v>
      </c>
      <c r="D125">
        <f>DATEDIF(Membership[[#This Row],[Start_date]], Membership[[#This Row],[End_date]],"y")</f>
        <v>10</v>
      </c>
    </row>
    <row r="126" spans="1:4" x14ac:dyDescent="0.3">
      <c r="A126">
        <v>646</v>
      </c>
      <c r="B126" s="1">
        <v>41348</v>
      </c>
      <c r="C126" s="1">
        <v>45448</v>
      </c>
      <c r="D126">
        <f>DATEDIF(Membership[[#This Row],[Start_date]], Membership[[#This Row],[End_date]],"y")</f>
        <v>11</v>
      </c>
    </row>
    <row r="127" spans="1:4" x14ac:dyDescent="0.3">
      <c r="A127">
        <v>650</v>
      </c>
      <c r="B127" s="1">
        <v>30958</v>
      </c>
      <c r="C127" s="1">
        <v>33313</v>
      </c>
      <c r="D127">
        <f>DATEDIF(Membership[[#This Row],[Start_date]], Membership[[#This Row],[End_date]],"y")</f>
        <v>6</v>
      </c>
    </row>
    <row r="128" spans="1:4" x14ac:dyDescent="0.3">
      <c r="A128">
        <v>654</v>
      </c>
      <c r="B128" s="1">
        <v>35927</v>
      </c>
      <c r="C128" s="1">
        <v>39342</v>
      </c>
      <c r="D128">
        <f>DATEDIF(Membership[[#This Row],[Start_date]], Membership[[#This Row],[End_date]],"y")</f>
        <v>9</v>
      </c>
    </row>
    <row r="129" spans="1:4" x14ac:dyDescent="0.3">
      <c r="A129">
        <v>656</v>
      </c>
      <c r="B129" s="1">
        <v>30479</v>
      </c>
      <c r="C129" s="1">
        <v>37219</v>
      </c>
      <c r="D129">
        <f>DATEDIF(Membership[[#This Row],[Start_date]], Membership[[#This Row],[End_date]],"y")</f>
        <v>18</v>
      </c>
    </row>
    <row r="130" spans="1:4" x14ac:dyDescent="0.3">
      <c r="A130">
        <v>657</v>
      </c>
      <c r="B130" s="1">
        <v>31583</v>
      </c>
      <c r="C130" s="1">
        <v>38920</v>
      </c>
      <c r="D130">
        <f>DATEDIF(Membership[[#This Row],[Start_date]], Membership[[#This Row],[End_date]],"y")</f>
        <v>20</v>
      </c>
    </row>
    <row r="131" spans="1:4" x14ac:dyDescent="0.3">
      <c r="A131">
        <v>666</v>
      </c>
      <c r="B131" s="1">
        <v>32166</v>
      </c>
      <c r="C131" s="1">
        <v>39254</v>
      </c>
      <c r="D131">
        <f>DATEDIF(Membership[[#This Row],[Start_date]], Membership[[#This Row],[End_date]],"y")</f>
        <v>19</v>
      </c>
    </row>
    <row r="132" spans="1:4" x14ac:dyDescent="0.3">
      <c r="A132">
        <v>671</v>
      </c>
      <c r="B132" s="1">
        <v>37775</v>
      </c>
      <c r="C132" s="1">
        <v>40119</v>
      </c>
      <c r="D132">
        <f>DATEDIF(Membership[[#This Row],[Start_date]], Membership[[#This Row],[End_date]],"y")</f>
        <v>6</v>
      </c>
    </row>
    <row r="133" spans="1:4" x14ac:dyDescent="0.3">
      <c r="A133">
        <v>681</v>
      </c>
      <c r="B133" s="1">
        <v>39826</v>
      </c>
      <c r="C133" s="1">
        <v>43852</v>
      </c>
      <c r="D133">
        <f>DATEDIF(Membership[[#This Row],[Start_date]], Membership[[#This Row],[End_date]],"y")</f>
        <v>11</v>
      </c>
    </row>
    <row r="134" spans="1:4" x14ac:dyDescent="0.3">
      <c r="A134">
        <v>683</v>
      </c>
      <c r="B134" s="1">
        <v>40408</v>
      </c>
      <c r="C134" s="1">
        <v>46382</v>
      </c>
      <c r="D134">
        <f>DATEDIF(Membership[[#This Row],[Start_date]], Membership[[#This Row],[End_date]],"y")</f>
        <v>16</v>
      </c>
    </row>
    <row r="135" spans="1:4" x14ac:dyDescent="0.3">
      <c r="A135">
        <v>685</v>
      </c>
      <c r="B135" s="1">
        <v>27099</v>
      </c>
      <c r="C135" s="1">
        <v>30644</v>
      </c>
      <c r="D135">
        <f>DATEDIF(Membership[[#This Row],[Start_date]], Membership[[#This Row],[End_date]],"y")</f>
        <v>9</v>
      </c>
    </row>
    <row r="136" spans="1:4" x14ac:dyDescent="0.3">
      <c r="A136">
        <v>690</v>
      </c>
      <c r="B136" s="1">
        <v>40486</v>
      </c>
      <c r="C136" s="1">
        <v>42090</v>
      </c>
      <c r="D136">
        <f>DATEDIF(Membership[[#This Row],[Start_date]], Membership[[#This Row],[End_date]],"y")</f>
        <v>4</v>
      </c>
    </row>
    <row r="137" spans="1:4" x14ac:dyDescent="0.3">
      <c r="A137">
        <v>694</v>
      </c>
      <c r="B137" s="1">
        <v>37775</v>
      </c>
      <c r="C137" s="1">
        <v>41767</v>
      </c>
      <c r="D137">
        <f>DATEDIF(Membership[[#This Row],[Start_date]], Membership[[#This Row],[End_date]],"y")</f>
        <v>10</v>
      </c>
    </row>
    <row r="138" spans="1:4" x14ac:dyDescent="0.3">
      <c r="A138">
        <v>696</v>
      </c>
      <c r="B138" s="1">
        <v>35026</v>
      </c>
      <c r="C138" s="1">
        <v>36681</v>
      </c>
      <c r="D138">
        <f>DATEDIF(Membership[[#This Row],[Start_date]], Membership[[#This Row],[End_date]],"y")</f>
        <v>4</v>
      </c>
    </row>
    <row r="139" spans="1:4" x14ac:dyDescent="0.3">
      <c r="A139">
        <v>703</v>
      </c>
      <c r="B139" s="1">
        <v>31441</v>
      </c>
      <c r="C139" s="1">
        <v>31780</v>
      </c>
      <c r="D139">
        <f>DATEDIF(Membership[[#This Row],[Start_date]], Membership[[#This Row],[End_date]],"y")</f>
        <v>0</v>
      </c>
    </row>
    <row r="140" spans="1:4" x14ac:dyDescent="0.3">
      <c r="A140">
        <v>704</v>
      </c>
      <c r="B140" s="1">
        <v>41603</v>
      </c>
      <c r="C140" s="1">
        <v>47401</v>
      </c>
      <c r="D140">
        <f>DATEDIF(Membership[[#This Row],[Start_date]], Membership[[#This Row],[End_date]],"y")</f>
        <v>15</v>
      </c>
    </row>
    <row r="141" spans="1:4" x14ac:dyDescent="0.3">
      <c r="A141">
        <v>705</v>
      </c>
      <c r="B141" s="1">
        <v>38692</v>
      </c>
      <c r="C141" s="1">
        <v>44323</v>
      </c>
      <c r="D141">
        <f>DATEDIF(Membership[[#This Row],[Start_date]], Membership[[#This Row],[End_date]],"y")</f>
        <v>15</v>
      </c>
    </row>
    <row r="142" spans="1:4" x14ac:dyDescent="0.3">
      <c r="A142">
        <v>713</v>
      </c>
      <c r="B142" s="1">
        <v>28068</v>
      </c>
      <c r="C142" s="1">
        <v>33221</v>
      </c>
      <c r="D142">
        <f>DATEDIF(Membership[[#This Row],[Start_date]], Membership[[#This Row],[End_date]],"y")</f>
        <v>14</v>
      </c>
    </row>
    <row r="143" spans="1:4" x14ac:dyDescent="0.3">
      <c r="A143">
        <v>722</v>
      </c>
      <c r="B143" s="1">
        <v>30033</v>
      </c>
      <c r="C143" s="1">
        <v>35533</v>
      </c>
      <c r="D143">
        <f>DATEDIF(Membership[[#This Row],[Start_date]], Membership[[#This Row],[End_date]],"y")</f>
        <v>15</v>
      </c>
    </row>
    <row r="144" spans="1:4" x14ac:dyDescent="0.3">
      <c r="A144">
        <v>731</v>
      </c>
      <c r="B144" s="1">
        <v>29331</v>
      </c>
      <c r="C144" s="1">
        <v>31520</v>
      </c>
      <c r="D144">
        <f>DATEDIF(Membership[[#This Row],[Start_date]], Membership[[#This Row],[End_date]],"y")</f>
        <v>5</v>
      </c>
    </row>
    <row r="145" spans="1:4" x14ac:dyDescent="0.3">
      <c r="A145">
        <v>735</v>
      </c>
      <c r="B145" s="1">
        <v>32245</v>
      </c>
      <c r="C145" s="1">
        <v>37459</v>
      </c>
      <c r="D145">
        <f>DATEDIF(Membership[[#This Row],[Start_date]], Membership[[#This Row],[End_date]],"y")</f>
        <v>14</v>
      </c>
    </row>
    <row r="146" spans="1:4" x14ac:dyDescent="0.3">
      <c r="A146">
        <v>740</v>
      </c>
      <c r="B146" s="1">
        <v>26189</v>
      </c>
      <c r="C146" s="1">
        <v>26840</v>
      </c>
      <c r="D146">
        <f>DATEDIF(Membership[[#This Row],[Start_date]], Membership[[#This Row],[End_date]],"y")</f>
        <v>1</v>
      </c>
    </row>
    <row r="147" spans="1:4" x14ac:dyDescent="0.3">
      <c r="A147">
        <v>751</v>
      </c>
      <c r="B147" s="1">
        <v>40353</v>
      </c>
      <c r="C147" s="1">
        <v>42443</v>
      </c>
      <c r="D147">
        <f>DATEDIF(Membership[[#This Row],[Start_date]], Membership[[#This Row],[End_date]],"y")</f>
        <v>5</v>
      </c>
    </row>
    <row r="148" spans="1:4" x14ac:dyDescent="0.3">
      <c r="A148">
        <v>752</v>
      </c>
      <c r="B148" s="1">
        <v>41782</v>
      </c>
      <c r="C148" s="1">
        <v>42648</v>
      </c>
      <c r="D148">
        <f>DATEDIF(Membership[[#This Row],[Start_date]], Membership[[#This Row],[End_date]],"y")</f>
        <v>2</v>
      </c>
    </row>
    <row r="149" spans="1:4" x14ac:dyDescent="0.3">
      <c r="A149">
        <v>754</v>
      </c>
      <c r="B149" s="1">
        <v>40312</v>
      </c>
      <c r="C149" s="1">
        <v>46709</v>
      </c>
      <c r="D149">
        <f>DATEDIF(Membership[[#This Row],[Start_date]], Membership[[#This Row],[End_date]],"y")</f>
        <v>17</v>
      </c>
    </row>
    <row r="150" spans="1:4" x14ac:dyDescent="0.3">
      <c r="A150">
        <v>761</v>
      </c>
      <c r="B150" s="1">
        <v>27099</v>
      </c>
      <c r="C150" s="1">
        <v>29521</v>
      </c>
      <c r="D150">
        <f>DATEDIF(Membership[[#This Row],[Start_date]], Membership[[#This Row],[End_date]],"y")</f>
        <v>6</v>
      </c>
    </row>
    <row r="151" spans="1:4" x14ac:dyDescent="0.3">
      <c r="A151">
        <v>762</v>
      </c>
      <c r="B151" s="1">
        <v>43729</v>
      </c>
      <c r="C151" s="1">
        <v>45888</v>
      </c>
      <c r="D151">
        <f>DATEDIF(Membership[[#This Row],[Start_date]], Membership[[#This Row],[End_date]],"y")</f>
        <v>5</v>
      </c>
    </row>
    <row r="152" spans="1:4" x14ac:dyDescent="0.3">
      <c r="A152">
        <v>767</v>
      </c>
      <c r="B152" s="1">
        <v>26914</v>
      </c>
      <c r="C152" s="1">
        <v>28047</v>
      </c>
      <c r="D152">
        <f>DATEDIF(Membership[[#This Row],[Start_date]], Membership[[#This Row],[End_date]],"y")</f>
        <v>3</v>
      </c>
    </row>
    <row r="153" spans="1:4" x14ac:dyDescent="0.3">
      <c r="A153">
        <v>776</v>
      </c>
      <c r="B153" s="1">
        <v>42858</v>
      </c>
      <c r="C153" s="1">
        <v>44214</v>
      </c>
      <c r="D153">
        <f>DATEDIF(Membership[[#This Row],[Start_date]], Membership[[#This Row],[End_date]],"y")</f>
        <v>3</v>
      </c>
    </row>
    <row r="154" spans="1:4" x14ac:dyDescent="0.3">
      <c r="A154">
        <v>782</v>
      </c>
      <c r="B154" s="1">
        <v>37161</v>
      </c>
      <c r="C154" s="1">
        <v>41937</v>
      </c>
      <c r="D154">
        <f>DATEDIF(Membership[[#This Row],[Start_date]], Membership[[#This Row],[End_date]],"y")</f>
        <v>13</v>
      </c>
    </row>
    <row r="155" spans="1:4" x14ac:dyDescent="0.3">
      <c r="A155">
        <v>784</v>
      </c>
      <c r="B155" s="1">
        <v>34491</v>
      </c>
      <c r="C155" s="1">
        <v>39592</v>
      </c>
      <c r="D155">
        <f>DATEDIF(Membership[[#This Row],[Start_date]], Membership[[#This Row],[End_date]],"y")</f>
        <v>13</v>
      </c>
    </row>
    <row r="156" spans="1:4" x14ac:dyDescent="0.3">
      <c r="A156">
        <v>788</v>
      </c>
      <c r="B156" s="1">
        <v>40677</v>
      </c>
      <c r="C156" s="1">
        <v>41528</v>
      </c>
      <c r="D156">
        <f>DATEDIF(Membership[[#This Row],[Start_date]], Membership[[#This Row],[End_date]],"y")</f>
        <v>2</v>
      </c>
    </row>
    <row r="157" spans="1:4" x14ac:dyDescent="0.3">
      <c r="A157">
        <v>792</v>
      </c>
      <c r="B157" s="1">
        <v>37044</v>
      </c>
      <c r="C157" s="1">
        <v>41647</v>
      </c>
      <c r="D157">
        <f>DATEDIF(Membership[[#This Row],[Start_date]], Membership[[#This Row],[End_date]],"y")</f>
        <v>12</v>
      </c>
    </row>
    <row r="158" spans="1:4" x14ac:dyDescent="0.3">
      <c r="A158">
        <v>795</v>
      </c>
      <c r="B158" s="1">
        <v>30612</v>
      </c>
      <c r="C158" s="1">
        <v>37450</v>
      </c>
      <c r="D158">
        <f>DATEDIF(Membership[[#This Row],[Start_date]], Membership[[#This Row],[End_date]],"y")</f>
        <v>18</v>
      </c>
    </row>
    <row r="159" spans="1:4" x14ac:dyDescent="0.3">
      <c r="A159">
        <v>800</v>
      </c>
      <c r="B159" s="1">
        <v>32842</v>
      </c>
      <c r="C159" s="1">
        <v>39978</v>
      </c>
      <c r="D159">
        <f>DATEDIF(Membership[[#This Row],[Start_date]], Membership[[#This Row],[End_date]],"y")</f>
        <v>19</v>
      </c>
    </row>
    <row r="160" spans="1:4" x14ac:dyDescent="0.3">
      <c r="A160">
        <v>804</v>
      </c>
      <c r="B160" s="1">
        <v>35666</v>
      </c>
      <c r="C160" s="1">
        <v>40366</v>
      </c>
      <c r="D160">
        <f>DATEDIF(Membership[[#This Row],[Start_date]], Membership[[#This Row],[End_date]],"y")</f>
        <v>12</v>
      </c>
    </row>
    <row r="161" spans="1:4" x14ac:dyDescent="0.3">
      <c r="A161">
        <v>805</v>
      </c>
      <c r="B161" s="1">
        <v>30618</v>
      </c>
      <c r="C161" s="1">
        <v>32019</v>
      </c>
      <c r="D161">
        <f>DATEDIF(Membership[[#This Row],[Start_date]], Membership[[#This Row],[End_date]],"y")</f>
        <v>3</v>
      </c>
    </row>
    <row r="162" spans="1:4" x14ac:dyDescent="0.3">
      <c r="A162">
        <v>808</v>
      </c>
      <c r="B162" s="1">
        <v>41746</v>
      </c>
      <c r="C162" s="1">
        <v>48917</v>
      </c>
      <c r="D162">
        <f>DATEDIF(Membership[[#This Row],[Start_date]], Membership[[#This Row],[End_date]],"y")</f>
        <v>19</v>
      </c>
    </row>
    <row r="163" spans="1:4" x14ac:dyDescent="0.3">
      <c r="A163">
        <v>817</v>
      </c>
      <c r="B163" s="1">
        <v>37522</v>
      </c>
      <c r="C163" s="1">
        <v>38801</v>
      </c>
      <c r="D163">
        <f>DATEDIF(Membership[[#This Row],[Start_date]], Membership[[#This Row],[End_date]],"y")</f>
        <v>3</v>
      </c>
    </row>
    <row r="164" spans="1:4" x14ac:dyDescent="0.3">
      <c r="A164">
        <v>820</v>
      </c>
      <c r="B164" s="1">
        <v>41028</v>
      </c>
      <c r="C164" s="1">
        <v>45546</v>
      </c>
      <c r="D164">
        <f>DATEDIF(Membership[[#This Row],[Start_date]], Membership[[#This Row],[End_date]],"y")</f>
        <v>12</v>
      </c>
    </row>
    <row r="165" spans="1:4" x14ac:dyDescent="0.3">
      <c r="A165">
        <v>826</v>
      </c>
      <c r="B165" s="1">
        <v>41487</v>
      </c>
      <c r="C165" s="1">
        <v>45451</v>
      </c>
      <c r="D165">
        <f>DATEDIF(Membership[[#This Row],[Start_date]], Membership[[#This Row],[End_date]],"y")</f>
        <v>10</v>
      </c>
    </row>
    <row r="166" spans="1:4" x14ac:dyDescent="0.3">
      <c r="A166">
        <v>830</v>
      </c>
      <c r="B166" s="1">
        <v>40353</v>
      </c>
      <c r="C166" s="1">
        <v>46345</v>
      </c>
      <c r="D166">
        <f>DATEDIF(Membership[[#This Row],[Start_date]], Membership[[#This Row],[End_date]],"y")</f>
        <v>16</v>
      </c>
    </row>
    <row r="167" spans="1:4" x14ac:dyDescent="0.3">
      <c r="A167">
        <v>833</v>
      </c>
      <c r="B167" s="1">
        <v>34590</v>
      </c>
      <c r="C167" s="1">
        <v>40297</v>
      </c>
      <c r="D167">
        <f>DATEDIF(Membership[[#This Row],[Start_date]], Membership[[#This Row],[End_date]],"y")</f>
        <v>15</v>
      </c>
    </row>
    <row r="168" spans="1:4" x14ac:dyDescent="0.3">
      <c r="A168">
        <v>834</v>
      </c>
      <c r="B168" s="1">
        <v>35575</v>
      </c>
      <c r="C168" s="1">
        <v>42548</v>
      </c>
      <c r="D168">
        <f>DATEDIF(Membership[[#This Row],[Start_date]], Membership[[#This Row],[End_date]],"y")</f>
        <v>19</v>
      </c>
    </row>
    <row r="169" spans="1:4" x14ac:dyDescent="0.3">
      <c r="A169">
        <v>844</v>
      </c>
      <c r="B169" s="1">
        <v>31375</v>
      </c>
      <c r="C169" s="1">
        <v>32024</v>
      </c>
      <c r="D169">
        <f>DATEDIF(Membership[[#This Row],[Start_date]], Membership[[#This Row],[End_date]],"y")</f>
        <v>1</v>
      </c>
    </row>
    <row r="170" spans="1:4" x14ac:dyDescent="0.3">
      <c r="A170">
        <v>847</v>
      </c>
      <c r="B170" s="1">
        <v>33752</v>
      </c>
      <c r="C170" s="1">
        <v>36913</v>
      </c>
      <c r="D170">
        <f>DATEDIF(Membership[[#This Row],[Start_date]], Membership[[#This Row],[End_date]],"y")</f>
        <v>8</v>
      </c>
    </row>
    <row r="171" spans="1:4" x14ac:dyDescent="0.3">
      <c r="A171">
        <v>863</v>
      </c>
      <c r="B171" s="1">
        <v>36850</v>
      </c>
      <c r="C171" s="1">
        <v>39795</v>
      </c>
      <c r="D171">
        <f>DATEDIF(Membership[[#This Row],[Start_date]], Membership[[#This Row],[End_date]],"y")</f>
        <v>8</v>
      </c>
    </row>
    <row r="172" spans="1:4" x14ac:dyDescent="0.3">
      <c r="A172">
        <v>867</v>
      </c>
      <c r="B172" s="1">
        <v>39674</v>
      </c>
      <c r="C172" s="1">
        <v>45603</v>
      </c>
      <c r="D172">
        <f>DATEDIF(Membership[[#This Row],[Start_date]], Membership[[#This Row],[End_date]],"y")</f>
        <v>16</v>
      </c>
    </row>
    <row r="173" spans="1:4" x14ac:dyDescent="0.3">
      <c r="A173">
        <v>872</v>
      </c>
      <c r="B173" s="1">
        <v>36589</v>
      </c>
      <c r="C173" s="1">
        <v>41980</v>
      </c>
      <c r="D173">
        <f>DATEDIF(Membership[[#This Row],[Start_date]], Membership[[#This Row],[End_date]],"y")</f>
        <v>14</v>
      </c>
    </row>
    <row r="174" spans="1:4" x14ac:dyDescent="0.3">
      <c r="A174">
        <v>877</v>
      </c>
      <c r="B174" s="1">
        <v>38732</v>
      </c>
      <c r="C174" s="1">
        <v>43959</v>
      </c>
      <c r="D174">
        <f>DATEDIF(Membership[[#This Row],[Start_date]], Membership[[#This Row],[End_date]],"y")</f>
        <v>14</v>
      </c>
    </row>
    <row r="175" spans="1:4" x14ac:dyDescent="0.3">
      <c r="A175">
        <v>882</v>
      </c>
      <c r="B175" s="1">
        <v>37044</v>
      </c>
      <c r="C175" s="1">
        <v>41846</v>
      </c>
      <c r="D175">
        <f>DATEDIF(Membership[[#This Row],[Start_date]], Membership[[#This Row],[End_date]],"y")</f>
        <v>13</v>
      </c>
    </row>
    <row r="176" spans="1:4" x14ac:dyDescent="0.3">
      <c r="A176">
        <v>884</v>
      </c>
      <c r="B176" s="1">
        <v>34882</v>
      </c>
      <c r="C176" s="1">
        <v>41522</v>
      </c>
      <c r="D176">
        <f>DATEDIF(Membership[[#This Row],[Start_date]], Membership[[#This Row],[End_date]],"y")</f>
        <v>18</v>
      </c>
    </row>
    <row r="177" spans="1:4" x14ac:dyDescent="0.3">
      <c r="A177">
        <v>888</v>
      </c>
      <c r="B177" s="1">
        <v>39669</v>
      </c>
      <c r="C177" s="1">
        <v>40341</v>
      </c>
      <c r="D177">
        <f>DATEDIF(Membership[[#This Row],[Start_date]], Membership[[#This Row],[End_date]],"y")</f>
        <v>1</v>
      </c>
    </row>
    <row r="178" spans="1:4" x14ac:dyDescent="0.3">
      <c r="A178">
        <v>896</v>
      </c>
      <c r="B178" s="1">
        <v>42675</v>
      </c>
      <c r="C178" s="1">
        <v>44395</v>
      </c>
      <c r="D178">
        <f>DATEDIF(Membership[[#This Row],[Start_date]], Membership[[#This Row],[End_date]],"y")</f>
        <v>4</v>
      </c>
    </row>
    <row r="179" spans="1:4" x14ac:dyDescent="0.3">
      <c r="A179">
        <v>897</v>
      </c>
      <c r="B179" s="1">
        <v>35922</v>
      </c>
      <c r="C179" s="1">
        <v>36252</v>
      </c>
      <c r="D179">
        <f>DATEDIF(Membership[[#This Row],[Start_date]], Membership[[#This Row],[End_date]],"y")</f>
        <v>0</v>
      </c>
    </row>
    <row r="180" spans="1:4" x14ac:dyDescent="0.3">
      <c r="A180">
        <v>898</v>
      </c>
      <c r="B180" s="1">
        <v>29175</v>
      </c>
      <c r="C180" s="1">
        <v>30472</v>
      </c>
      <c r="D180">
        <f>DATEDIF(Membership[[#This Row],[Start_date]], Membership[[#This Row],[End_date]],"y")</f>
        <v>3</v>
      </c>
    </row>
    <row r="181" spans="1:4" x14ac:dyDescent="0.3">
      <c r="A181">
        <v>899</v>
      </c>
      <c r="B181" s="1">
        <v>26367</v>
      </c>
      <c r="C181" s="1">
        <v>30146</v>
      </c>
      <c r="D181">
        <f>DATEDIF(Membership[[#This Row],[Start_date]], Membership[[#This Row],[End_date]],"y")</f>
        <v>10</v>
      </c>
    </row>
    <row r="182" spans="1:4" x14ac:dyDescent="0.3">
      <c r="A182">
        <v>903</v>
      </c>
      <c r="B182" s="1">
        <v>41603</v>
      </c>
      <c r="C182" s="1">
        <v>42856</v>
      </c>
      <c r="D182">
        <f>DATEDIF(Membership[[#This Row],[Start_date]], Membership[[#This Row],[End_date]],"y")</f>
        <v>3</v>
      </c>
    </row>
    <row r="183" spans="1:4" x14ac:dyDescent="0.3">
      <c r="A183">
        <v>906</v>
      </c>
      <c r="B183" s="1">
        <v>41028</v>
      </c>
      <c r="C183" s="1">
        <v>44948</v>
      </c>
      <c r="D183">
        <f>DATEDIF(Membership[[#This Row],[Start_date]], Membership[[#This Row],[End_date]],"y")</f>
        <v>10</v>
      </c>
    </row>
    <row r="184" spans="1:4" x14ac:dyDescent="0.3">
      <c r="A184">
        <v>908</v>
      </c>
      <c r="B184" s="1">
        <v>38732</v>
      </c>
      <c r="C184" s="1">
        <v>45501</v>
      </c>
      <c r="D184">
        <f>DATEDIF(Membership[[#This Row],[Start_date]], Membership[[#This Row],[End_date]],"y")</f>
        <v>18</v>
      </c>
    </row>
    <row r="185" spans="1:4" x14ac:dyDescent="0.3">
      <c r="A185">
        <v>912</v>
      </c>
      <c r="B185" s="1">
        <v>28370</v>
      </c>
      <c r="C185" s="1">
        <v>28932</v>
      </c>
      <c r="D185">
        <f>DATEDIF(Membership[[#This Row],[Start_date]], Membership[[#This Row],[End_date]],"y")</f>
        <v>1</v>
      </c>
    </row>
    <row r="186" spans="1:4" x14ac:dyDescent="0.3">
      <c r="A186">
        <v>914</v>
      </c>
      <c r="B186" s="1">
        <v>31368</v>
      </c>
      <c r="C186" s="1">
        <v>36107</v>
      </c>
      <c r="D186">
        <f>DATEDIF(Membership[[#This Row],[Start_date]], Membership[[#This Row],[End_date]],"y")</f>
        <v>12</v>
      </c>
    </row>
    <row r="187" spans="1:4" x14ac:dyDescent="0.3">
      <c r="A187">
        <v>916</v>
      </c>
      <c r="B187" s="1">
        <v>39964</v>
      </c>
      <c r="C187" s="1">
        <v>44504</v>
      </c>
      <c r="D187">
        <f>DATEDIF(Membership[[#This Row],[Start_date]], Membership[[#This Row],[End_date]],"y")</f>
        <v>12</v>
      </c>
    </row>
    <row r="188" spans="1:4" x14ac:dyDescent="0.3">
      <c r="A188">
        <v>932</v>
      </c>
      <c r="B188" s="1">
        <v>31145</v>
      </c>
      <c r="C188" s="1">
        <v>33985</v>
      </c>
      <c r="D188">
        <f>DATEDIF(Membership[[#This Row],[Start_date]], Membership[[#This Row],[End_date]],"y")</f>
        <v>7</v>
      </c>
    </row>
    <row r="189" spans="1:4" x14ac:dyDescent="0.3">
      <c r="A189">
        <v>944</v>
      </c>
      <c r="B189" s="1">
        <v>34590</v>
      </c>
      <c r="C189" s="1">
        <v>39192</v>
      </c>
      <c r="D189">
        <f>DATEDIF(Membership[[#This Row],[Start_date]], Membership[[#This Row],[End_date]],"y")</f>
        <v>12</v>
      </c>
    </row>
    <row r="190" spans="1:4" x14ac:dyDescent="0.3">
      <c r="A190">
        <v>945</v>
      </c>
      <c r="B190" s="1">
        <v>27616</v>
      </c>
      <c r="C190" s="1">
        <v>33380</v>
      </c>
      <c r="D190">
        <f>DATEDIF(Membership[[#This Row],[Start_date]], Membership[[#This Row],[End_date]],"y")</f>
        <v>15</v>
      </c>
    </row>
    <row r="191" spans="1:4" x14ac:dyDescent="0.3">
      <c r="A191">
        <v>948</v>
      </c>
      <c r="B191" s="1">
        <v>40565</v>
      </c>
      <c r="C191" s="1">
        <v>42654</v>
      </c>
      <c r="D191">
        <f>DATEDIF(Membership[[#This Row],[Start_date]], Membership[[#This Row],[End_date]],"y")</f>
        <v>5</v>
      </c>
    </row>
    <row r="192" spans="1:4" x14ac:dyDescent="0.3">
      <c r="A192">
        <v>953</v>
      </c>
      <c r="B192" s="1">
        <v>36589</v>
      </c>
      <c r="C192" s="1">
        <v>42397</v>
      </c>
      <c r="D192">
        <f>DATEDIF(Membership[[#This Row],[Start_date]], Membership[[#This Row],[End_date]],"y")</f>
        <v>15</v>
      </c>
    </row>
    <row r="193" spans="1:4" x14ac:dyDescent="0.3">
      <c r="A193">
        <v>955</v>
      </c>
      <c r="B193" s="1">
        <v>28397</v>
      </c>
      <c r="C193" s="1">
        <v>33803</v>
      </c>
      <c r="D193">
        <f>DATEDIF(Membership[[#This Row],[Start_date]], Membership[[#This Row],[End_date]],"y")</f>
        <v>14</v>
      </c>
    </row>
    <row r="194" spans="1:4" x14ac:dyDescent="0.3">
      <c r="A194">
        <v>969</v>
      </c>
      <c r="B194" s="1">
        <v>29901</v>
      </c>
      <c r="C194" s="1">
        <v>36594</v>
      </c>
      <c r="D194">
        <f>DATEDIF(Membership[[#This Row],[Start_date]], Membership[[#This Row],[End_date]],"y")</f>
        <v>18</v>
      </c>
    </row>
    <row r="195" spans="1:4" x14ac:dyDescent="0.3">
      <c r="A195">
        <v>972</v>
      </c>
      <c r="B195" s="1">
        <v>39964</v>
      </c>
      <c r="C195" s="1">
        <v>45194</v>
      </c>
      <c r="D195">
        <f>DATEDIF(Membership[[#This Row],[Start_date]], Membership[[#This Row],[End_date]],"y")</f>
        <v>14</v>
      </c>
    </row>
    <row r="196" spans="1:4" x14ac:dyDescent="0.3">
      <c r="A196">
        <v>973</v>
      </c>
      <c r="B196" s="1">
        <v>39784</v>
      </c>
      <c r="C196" s="1">
        <v>46105</v>
      </c>
      <c r="D196">
        <f>DATEDIF(Membership[[#This Row],[Start_date]], Membership[[#This Row],[End_date]],"y")</f>
        <v>17</v>
      </c>
    </row>
    <row r="197" spans="1:4" x14ac:dyDescent="0.3">
      <c r="A197">
        <v>976</v>
      </c>
      <c r="B197" s="1">
        <v>41343</v>
      </c>
      <c r="C197" s="1">
        <v>41645</v>
      </c>
      <c r="D197">
        <f>DATEDIF(Membership[[#This Row],[Start_date]], Membership[[#This Row],[End_date]],"y")</f>
        <v>0</v>
      </c>
    </row>
    <row r="198" spans="1:4" x14ac:dyDescent="0.3">
      <c r="A198">
        <v>978</v>
      </c>
      <c r="B198" s="1">
        <v>29419</v>
      </c>
      <c r="C198" s="1">
        <v>30070</v>
      </c>
      <c r="D198">
        <f>DATEDIF(Membership[[#This Row],[Start_date]], Membership[[#This Row],[End_date]],"y")</f>
        <v>1</v>
      </c>
    </row>
    <row r="199" spans="1:4" x14ac:dyDescent="0.3">
      <c r="A199">
        <v>980</v>
      </c>
      <c r="B199" s="1">
        <v>37525</v>
      </c>
      <c r="C199" s="1">
        <v>42541</v>
      </c>
      <c r="D199">
        <f>DATEDIF(Membership[[#This Row],[Start_date]], Membership[[#This Row],[End_date]],"y")</f>
        <v>13</v>
      </c>
    </row>
    <row r="200" spans="1:4" x14ac:dyDescent="0.3">
      <c r="A200">
        <v>981</v>
      </c>
      <c r="B200" s="1">
        <v>28204</v>
      </c>
      <c r="C200" s="1">
        <v>34784</v>
      </c>
      <c r="D200">
        <f>DATEDIF(Membership[[#This Row],[Start_date]], Membership[[#This Row],[End_date]],"y")</f>
        <v>18</v>
      </c>
    </row>
    <row r="201" spans="1:4" x14ac:dyDescent="0.3">
      <c r="A201">
        <v>988</v>
      </c>
      <c r="B201" s="1">
        <v>30950</v>
      </c>
      <c r="C201" s="1">
        <v>31610</v>
      </c>
      <c r="D201">
        <f>DATEDIF(Membership[[#This Row],[Start_date]], Membership[[#This Row],[End_date]],"y")</f>
        <v>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FCF7-6351-4A68-BE37-C540FF773228}">
  <sheetPr codeName="Sheet5"/>
  <dimension ref="A1:M201"/>
  <sheetViews>
    <sheetView topLeftCell="A90" workbookViewId="0">
      <selection activeCell="D1" activeCellId="1" sqref="G1:G101 D1:D101"/>
    </sheetView>
  </sheetViews>
  <sheetFormatPr defaultRowHeight="14.4" x14ac:dyDescent="0.3"/>
  <cols>
    <col min="1" max="1" width="35.88671875" bestFit="1" customWidth="1"/>
    <col min="2" max="2" width="7.109375" bestFit="1" customWidth="1"/>
    <col min="3" max="3" width="8.21875" bestFit="1" customWidth="1"/>
    <col min="4" max="4" width="11.21875" bestFit="1" customWidth="1"/>
    <col min="5" max="5" width="17.109375" bestFit="1" customWidth="1"/>
    <col min="6" max="6" width="16.88671875" bestFit="1" customWidth="1"/>
    <col min="7" max="7" width="15.77734375" bestFit="1" customWidth="1"/>
    <col min="8" max="8" width="19.21875" bestFit="1" customWidth="1"/>
  </cols>
  <sheetData>
    <row r="1" spans="1:13" x14ac:dyDescent="0.3">
      <c r="A1" t="s">
        <v>968</v>
      </c>
      <c r="B1" t="s">
        <v>0</v>
      </c>
      <c r="C1" t="s">
        <v>969</v>
      </c>
      <c r="D1" t="s">
        <v>970</v>
      </c>
      <c r="E1" t="s">
        <v>971</v>
      </c>
      <c r="F1" t="s">
        <v>972</v>
      </c>
      <c r="G1" t="s">
        <v>973</v>
      </c>
      <c r="H1" t="s">
        <v>974</v>
      </c>
    </row>
    <row r="2" spans="1:13" x14ac:dyDescent="0.3">
      <c r="A2" t="s">
        <v>986</v>
      </c>
      <c r="B2">
        <v>7633</v>
      </c>
      <c r="C2">
        <v>129</v>
      </c>
      <c r="D2">
        <v>56881</v>
      </c>
      <c r="E2" t="s">
        <v>976</v>
      </c>
      <c r="F2" t="s">
        <v>977</v>
      </c>
      <c r="G2" s="1">
        <v>26238</v>
      </c>
      <c r="H2" t="s">
        <v>978</v>
      </c>
    </row>
    <row r="3" spans="1:13" x14ac:dyDescent="0.3">
      <c r="A3" t="s">
        <v>1162</v>
      </c>
      <c r="B3">
        <v>2378</v>
      </c>
      <c r="C3">
        <v>668</v>
      </c>
      <c r="D3">
        <v>42143</v>
      </c>
      <c r="E3" t="s">
        <v>976</v>
      </c>
      <c r="F3" t="s">
        <v>977</v>
      </c>
      <c r="G3" s="1">
        <v>26466</v>
      </c>
      <c r="H3" t="s">
        <v>978</v>
      </c>
    </row>
    <row r="4" spans="1:13" ht="19.2" x14ac:dyDescent="0.45">
      <c r="A4" t="s">
        <v>1102</v>
      </c>
      <c r="B4">
        <v>3270</v>
      </c>
      <c r="C4">
        <v>503</v>
      </c>
      <c r="D4">
        <v>559</v>
      </c>
      <c r="E4" t="s">
        <v>976</v>
      </c>
      <c r="F4" t="s">
        <v>977</v>
      </c>
      <c r="G4" s="1">
        <v>27174</v>
      </c>
      <c r="H4" t="s">
        <v>989</v>
      </c>
      <c r="M4" s="2"/>
    </row>
    <row r="5" spans="1:13" x14ac:dyDescent="0.3">
      <c r="A5" t="s">
        <v>1104</v>
      </c>
      <c r="B5">
        <v>3733</v>
      </c>
      <c r="C5">
        <v>823</v>
      </c>
      <c r="D5">
        <v>51472</v>
      </c>
      <c r="E5" t="s">
        <v>976</v>
      </c>
      <c r="F5" t="s">
        <v>977</v>
      </c>
      <c r="G5" s="1">
        <v>27534</v>
      </c>
      <c r="H5" t="s">
        <v>978</v>
      </c>
    </row>
    <row r="6" spans="1:13" x14ac:dyDescent="0.3">
      <c r="A6" t="s">
        <v>993</v>
      </c>
      <c r="B6">
        <v>2220</v>
      </c>
      <c r="C6">
        <v>158</v>
      </c>
      <c r="D6">
        <v>62528</v>
      </c>
      <c r="E6" t="s">
        <v>976</v>
      </c>
      <c r="F6" t="s">
        <v>984</v>
      </c>
      <c r="G6" s="1">
        <v>27941</v>
      </c>
      <c r="H6" t="s">
        <v>978</v>
      </c>
    </row>
    <row r="7" spans="1:13" x14ac:dyDescent="0.3">
      <c r="A7" t="s">
        <v>1154</v>
      </c>
      <c r="B7">
        <v>5209</v>
      </c>
      <c r="C7">
        <v>786</v>
      </c>
      <c r="D7">
        <v>91842</v>
      </c>
      <c r="E7" t="s">
        <v>976</v>
      </c>
      <c r="F7" t="s">
        <v>984</v>
      </c>
      <c r="G7" s="1">
        <v>28003</v>
      </c>
      <c r="H7" t="s">
        <v>980</v>
      </c>
    </row>
    <row r="8" spans="1:13" x14ac:dyDescent="0.3">
      <c r="A8" t="s">
        <v>1081</v>
      </c>
      <c r="B8">
        <v>9251</v>
      </c>
      <c r="C8">
        <v>438</v>
      </c>
      <c r="D8">
        <v>20238</v>
      </c>
      <c r="E8" t="s">
        <v>976</v>
      </c>
      <c r="F8" t="s">
        <v>984</v>
      </c>
      <c r="G8" s="1">
        <v>28214</v>
      </c>
      <c r="H8" t="s">
        <v>989</v>
      </c>
    </row>
    <row r="9" spans="1:13" x14ac:dyDescent="0.3">
      <c r="A9" t="s">
        <v>1000</v>
      </c>
      <c r="B9">
        <v>2972</v>
      </c>
      <c r="C9">
        <v>351</v>
      </c>
      <c r="D9">
        <v>68227</v>
      </c>
      <c r="E9" t="s">
        <v>976</v>
      </c>
      <c r="F9" t="s">
        <v>977</v>
      </c>
      <c r="G9" s="1">
        <v>28312</v>
      </c>
      <c r="H9" t="s">
        <v>980</v>
      </c>
    </row>
    <row r="10" spans="1:13" x14ac:dyDescent="0.3">
      <c r="A10" t="s">
        <v>1004</v>
      </c>
      <c r="B10">
        <v>3917</v>
      </c>
      <c r="C10">
        <v>6</v>
      </c>
      <c r="D10">
        <v>47650</v>
      </c>
      <c r="E10" t="s">
        <v>976</v>
      </c>
      <c r="F10" t="s">
        <v>984</v>
      </c>
      <c r="G10" s="1">
        <v>28437</v>
      </c>
      <c r="H10" t="s">
        <v>978</v>
      </c>
    </row>
    <row r="11" spans="1:13" x14ac:dyDescent="0.3">
      <c r="A11" t="s">
        <v>1046</v>
      </c>
      <c r="B11">
        <v>1278</v>
      </c>
      <c r="C11">
        <v>856</v>
      </c>
      <c r="D11">
        <v>27105</v>
      </c>
      <c r="E11" t="s">
        <v>976</v>
      </c>
      <c r="F11" t="s">
        <v>984</v>
      </c>
      <c r="G11" s="1">
        <v>28437</v>
      </c>
      <c r="H11" t="s">
        <v>989</v>
      </c>
    </row>
    <row r="12" spans="1:13" x14ac:dyDescent="0.3">
      <c r="A12" t="s">
        <v>1124</v>
      </c>
      <c r="B12">
        <v>9770</v>
      </c>
      <c r="C12">
        <v>540</v>
      </c>
      <c r="D12">
        <v>987</v>
      </c>
      <c r="E12" t="s">
        <v>976</v>
      </c>
      <c r="F12" t="s">
        <v>984</v>
      </c>
      <c r="G12" s="1">
        <v>28437</v>
      </c>
      <c r="H12" t="s">
        <v>989</v>
      </c>
    </row>
    <row r="13" spans="1:13" x14ac:dyDescent="0.3">
      <c r="A13" t="s">
        <v>1119</v>
      </c>
      <c r="B13">
        <v>2121</v>
      </c>
      <c r="C13">
        <v>42</v>
      </c>
      <c r="D13">
        <v>38290</v>
      </c>
      <c r="E13" t="s">
        <v>976</v>
      </c>
      <c r="F13" t="s">
        <v>984</v>
      </c>
      <c r="G13" s="1">
        <v>29110</v>
      </c>
      <c r="H13" t="s">
        <v>978</v>
      </c>
    </row>
    <row r="14" spans="1:13" x14ac:dyDescent="0.3">
      <c r="A14" t="s">
        <v>1071</v>
      </c>
      <c r="B14">
        <v>7540</v>
      </c>
      <c r="C14">
        <v>366</v>
      </c>
      <c r="D14">
        <v>34797</v>
      </c>
      <c r="E14" t="s">
        <v>976</v>
      </c>
      <c r="F14" t="s">
        <v>984</v>
      </c>
      <c r="G14" s="1">
        <v>29296</v>
      </c>
      <c r="H14" t="s">
        <v>978</v>
      </c>
      <c r="L14" s="3"/>
    </row>
    <row r="15" spans="1:13" x14ac:dyDescent="0.3">
      <c r="A15" t="s">
        <v>1022</v>
      </c>
      <c r="B15">
        <v>249</v>
      </c>
      <c r="C15">
        <v>284</v>
      </c>
      <c r="D15">
        <v>47260</v>
      </c>
      <c r="E15" t="s">
        <v>976</v>
      </c>
      <c r="F15" t="s">
        <v>977</v>
      </c>
      <c r="G15" s="1">
        <v>30018</v>
      </c>
      <c r="H15" t="s">
        <v>978</v>
      </c>
      <c r="L15" s="3"/>
    </row>
    <row r="16" spans="1:13" x14ac:dyDescent="0.3">
      <c r="A16" t="s">
        <v>1032</v>
      </c>
      <c r="B16">
        <v>9598</v>
      </c>
      <c r="C16">
        <v>504</v>
      </c>
      <c r="D16">
        <v>18598</v>
      </c>
      <c r="E16" t="s">
        <v>976</v>
      </c>
      <c r="F16" t="s">
        <v>984</v>
      </c>
      <c r="G16" s="1">
        <v>30239</v>
      </c>
      <c r="H16" t="s">
        <v>989</v>
      </c>
    </row>
    <row r="17" spans="1:8" x14ac:dyDescent="0.3">
      <c r="A17" t="s">
        <v>1082</v>
      </c>
      <c r="B17">
        <v>6717</v>
      </c>
      <c r="C17">
        <v>162</v>
      </c>
      <c r="D17">
        <v>68331</v>
      </c>
      <c r="E17" t="s">
        <v>976</v>
      </c>
      <c r="F17" t="s">
        <v>977</v>
      </c>
      <c r="G17" s="1">
        <v>30253</v>
      </c>
      <c r="H17" t="s">
        <v>980</v>
      </c>
    </row>
    <row r="18" spans="1:8" x14ac:dyDescent="0.3">
      <c r="A18" t="s">
        <v>1112</v>
      </c>
      <c r="B18">
        <v>1201</v>
      </c>
      <c r="C18">
        <v>306</v>
      </c>
      <c r="D18">
        <v>52868</v>
      </c>
      <c r="E18" t="s">
        <v>976</v>
      </c>
      <c r="F18" t="s">
        <v>984</v>
      </c>
      <c r="G18" s="1">
        <v>30519</v>
      </c>
      <c r="H18" t="s">
        <v>978</v>
      </c>
    </row>
    <row r="19" spans="1:8" x14ac:dyDescent="0.3">
      <c r="A19" t="s">
        <v>1039</v>
      </c>
      <c r="B19">
        <v>2478</v>
      </c>
      <c r="C19">
        <v>905</v>
      </c>
      <c r="D19">
        <v>77649</v>
      </c>
      <c r="E19" t="s">
        <v>976</v>
      </c>
      <c r="F19" t="s">
        <v>977</v>
      </c>
      <c r="G19" s="1">
        <v>30589</v>
      </c>
      <c r="H19" t="s">
        <v>980</v>
      </c>
    </row>
    <row r="20" spans="1:8" x14ac:dyDescent="0.3">
      <c r="A20" t="s">
        <v>1067</v>
      </c>
      <c r="B20">
        <v>7773</v>
      </c>
      <c r="C20">
        <v>215</v>
      </c>
      <c r="D20">
        <v>30239</v>
      </c>
      <c r="E20" t="s">
        <v>976</v>
      </c>
      <c r="F20" t="s">
        <v>984</v>
      </c>
      <c r="G20" s="1">
        <v>31078</v>
      </c>
      <c r="H20" t="s">
        <v>989</v>
      </c>
    </row>
    <row r="21" spans="1:8" x14ac:dyDescent="0.3">
      <c r="A21" t="s">
        <v>1159</v>
      </c>
      <c r="B21">
        <v>515</v>
      </c>
      <c r="C21">
        <v>947</v>
      </c>
      <c r="D21">
        <v>1714</v>
      </c>
      <c r="E21" t="s">
        <v>976</v>
      </c>
      <c r="F21" t="s">
        <v>977</v>
      </c>
      <c r="G21" s="1">
        <v>31897</v>
      </c>
      <c r="H21" t="s">
        <v>989</v>
      </c>
    </row>
    <row r="22" spans="1:8" x14ac:dyDescent="0.3">
      <c r="A22" t="s">
        <v>996</v>
      </c>
      <c r="B22">
        <v>4233</v>
      </c>
      <c r="C22">
        <v>577</v>
      </c>
      <c r="D22">
        <v>60282</v>
      </c>
      <c r="E22" t="s">
        <v>976</v>
      </c>
      <c r="F22" t="s">
        <v>977</v>
      </c>
      <c r="G22" s="1">
        <v>31998</v>
      </c>
      <c r="H22" t="s">
        <v>978</v>
      </c>
    </row>
    <row r="23" spans="1:8" x14ac:dyDescent="0.3">
      <c r="A23" t="s">
        <v>1075</v>
      </c>
      <c r="B23">
        <v>4060</v>
      </c>
      <c r="C23">
        <v>214</v>
      </c>
      <c r="D23">
        <v>96496</v>
      </c>
      <c r="E23" t="s">
        <v>976</v>
      </c>
      <c r="F23" t="s">
        <v>977</v>
      </c>
      <c r="G23" s="1">
        <v>31998</v>
      </c>
      <c r="H23" t="s">
        <v>980</v>
      </c>
    </row>
    <row r="24" spans="1:8" x14ac:dyDescent="0.3">
      <c r="A24" t="s">
        <v>1123</v>
      </c>
      <c r="B24">
        <v>4142</v>
      </c>
      <c r="C24">
        <v>197</v>
      </c>
      <c r="D24">
        <v>57138</v>
      </c>
      <c r="E24" t="s">
        <v>976</v>
      </c>
      <c r="F24" t="s">
        <v>984</v>
      </c>
      <c r="G24" s="1">
        <v>32743</v>
      </c>
      <c r="H24" t="s">
        <v>978</v>
      </c>
    </row>
    <row r="25" spans="1:8" x14ac:dyDescent="0.3">
      <c r="A25" t="s">
        <v>1077</v>
      </c>
      <c r="B25">
        <v>7164</v>
      </c>
      <c r="C25">
        <v>902</v>
      </c>
      <c r="D25">
        <v>83253</v>
      </c>
      <c r="E25" t="s">
        <v>976</v>
      </c>
      <c r="F25" t="s">
        <v>984</v>
      </c>
      <c r="G25" s="1">
        <v>32768</v>
      </c>
      <c r="H25" t="s">
        <v>980</v>
      </c>
    </row>
    <row r="26" spans="1:8" x14ac:dyDescent="0.3">
      <c r="A26" t="s">
        <v>1069</v>
      </c>
      <c r="B26">
        <v>6732</v>
      </c>
      <c r="C26">
        <v>780</v>
      </c>
      <c r="D26">
        <v>58470</v>
      </c>
      <c r="E26" t="s">
        <v>976</v>
      </c>
      <c r="F26" t="s">
        <v>984</v>
      </c>
      <c r="G26" s="1">
        <v>32798</v>
      </c>
      <c r="H26" t="s">
        <v>978</v>
      </c>
    </row>
    <row r="27" spans="1:8" x14ac:dyDescent="0.3">
      <c r="A27" t="s">
        <v>1173</v>
      </c>
      <c r="B27">
        <v>6798</v>
      </c>
      <c r="C27">
        <v>191</v>
      </c>
      <c r="D27">
        <v>17651</v>
      </c>
      <c r="E27" t="s">
        <v>976</v>
      </c>
      <c r="F27" t="s">
        <v>977</v>
      </c>
      <c r="G27" s="1">
        <v>32798</v>
      </c>
      <c r="H27" t="s">
        <v>989</v>
      </c>
    </row>
    <row r="28" spans="1:8" x14ac:dyDescent="0.3">
      <c r="A28" t="s">
        <v>1076</v>
      </c>
      <c r="B28">
        <v>8860</v>
      </c>
      <c r="C28">
        <v>408</v>
      </c>
      <c r="D28">
        <v>2988</v>
      </c>
      <c r="E28" t="s">
        <v>976</v>
      </c>
      <c r="F28" t="s">
        <v>977</v>
      </c>
      <c r="G28" s="1">
        <v>33127</v>
      </c>
      <c r="H28" t="s">
        <v>989</v>
      </c>
    </row>
    <row r="29" spans="1:8" x14ac:dyDescent="0.3">
      <c r="A29" t="s">
        <v>992</v>
      </c>
      <c r="B29">
        <v>3042</v>
      </c>
      <c r="C29">
        <v>469</v>
      </c>
      <c r="D29">
        <v>95516</v>
      </c>
      <c r="E29" t="s">
        <v>976</v>
      </c>
      <c r="F29" t="s">
        <v>984</v>
      </c>
      <c r="G29" s="1">
        <v>33373</v>
      </c>
      <c r="H29" t="s">
        <v>980</v>
      </c>
    </row>
    <row r="30" spans="1:8" x14ac:dyDescent="0.3">
      <c r="A30" t="s">
        <v>1099</v>
      </c>
      <c r="B30">
        <v>6210</v>
      </c>
      <c r="C30">
        <v>526</v>
      </c>
      <c r="D30">
        <v>67123</v>
      </c>
      <c r="E30" t="s">
        <v>976</v>
      </c>
      <c r="F30" t="s">
        <v>984</v>
      </c>
      <c r="G30" s="1">
        <v>33422</v>
      </c>
      <c r="H30" t="s">
        <v>980</v>
      </c>
    </row>
    <row r="31" spans="1:8" x14ac:dyDescent="0.3">
      <c r="A31" t="s">
        <v>1035</v>
      </c>
      <c r="B31">
        <v>114</v>
      </c>
      <c r="C31">
        <v>822</v>
      </c>
      <c r="D31">
        <v>69113</v>
      </c>
      <c r="E31" t="s">
        <v>976</v>
      </c>
      <c r="F31" t="s">
        <v>984</v>
      </c>
      <c r="G31" s="1">
        <v>33434</v>
      </c>
      <c r="H31" t="s">
        <v>980</v>
      </c>
    </row>
    <row r="32" spans="1:8" x14ac:dyDescent="0.3">
      <c r="A32" t="s">
        <v>1091</v>
      </c>
      <c r="B32">
        <v>1748</v>
      </c>
      <c r="C32">
        <v>305</v>
      </c>
      <c r="D32">
        <v>32031</v>
      </c>
      <c r="E32" t="s">
        <v>976</v>
      </c>
      <c r="F32" t="s">
        <v>984</v>
      </c>
      <c r="G32" s="1">
        <v>33909</v>
      </c>
      <c r="H32" t="s">
        <v>989</v>
      </c>
    </row>
    <row r="33" spans="1:8" x14ac:dyDescent="0.3">
      <c r="A33" t="s">
        <v>1127</v>
      </c>
      <c r="B33">
        <v>2525</v>
      </c>
      <c r="C33">
        <v>632</v>
      </c>
      <c r="D33">
        <v>22261</v>
      </c>
      <c r="E33" t="s">
        <v>976</v>
      </c>
      <c r="F33" t="s">
        <v>977</v>
      </c>
      <c r="G33" s="1">
        <v>33963</v>
      </c>
      <c r="H33" t="s">
        <v>989</v>
      </c>
    </row>
    <row r="34" spans="1:8" x14ac:dyDescent="0.3">
      <c r="A34" t="s">
        <v>1177</v>
      </c>
      <c r="B34">
        <v>2104</v>
      </c>
      <c r="C34">
        <v>955</v>
      </c>
      <c r="D34">
        <v>41456</v>
      </c>
      <c r="E34" t="s">
        <v>976</v>
      </c>
      <c r="F34" t="s">
        <v>977</v>
      </c>
      <c r="G34" s="1">
        <v>33965</v>
      </c>
      <c r="H34" t="s">
        <v>978</v>
      </c>
    </row>
    <row r="35" spans="1:8" x14ac:dyDescent="0.3">
      <c r="A35" t="s">
        <v>1016</v>
      </c>
      <c r="B35">
        <v>6361</v>
      </c>
      <c r="C35">
        <v>968</v>
      </c>
      <c r="D35">
        <v>90380</v>
      </c>
      <c r="E35" t="s">
        <v>976</v>
      </c>
      <c r="F35" t="s">
        <v>977</v>
      </c>
      <c r="G35" s="1">
        <v>34183</v>
      </c>
      <c r="H35" t="s">
        <v>980</v>
      </c>
    </row>
    <row r="36" spans="1:8" x14ac:dyDescent="0.3">
      <c r="A36" t="s">
        <v>1024</v>
      </c>
      <c r="B36">
        <v>1164</v>
      </c>
      <c r="C36">
        <v>228</v>
      </c>
      <c r="D36">
        <v>30192</v>
      </c>
      <c r="E36" t="s">
        <v>976</v>
      </c>
      <c r="F36" t="s">
        <v>984</v>
      </c>
      <c r="G36" s="1">
        <v>34433</v>
      </c>
      <c r="H36" t="s">
        <v>989</v>
      </c>
    </row>
    <row r="37" spans="1:8" x14ac:dyDescent="0.3">
      <c r="A37" t="s">
        <v>1171</v>
      </c>
      <c r="B37">
        <v>2401</v>
      </c>
      <c r="C37">
        <v>866</v>
      </c>
      <c r="D37">
        <v>59176</v>
      </c>
      <c r="E37" t="s">
        <v>976</v>
      </c>
      <c r="F37" t="s">
        <v>984</v>
      </c>
      <c r="G37" s="1">
        <v>34700</v>
      </c>
      <c r="H37" t="s">
        <v>978</v>
      </c>
    </row>
    <row r="38" spans="1:8" x14ac:dyDescent="0.3">
      <c r="A38" t="s">
        <v>1066</v>
      </c>
      <c r="B38">
        <v>4322</v>
      </c>
      <c r="C38">
        <v>838</v>
      </c>
      <c r="D38">
        <v>1760</v>
      </c>
      <c r="E38" t="s">
        <v>976</v>
      </c>
      <c r="F38" t="s">
        <v>984</v>
      </c>
      <c r="G38" s="1">
        <v>34934</v>
      </c>
      <c r="H38" t="s">
        <v>989</v>
      </c>
    </row>
    <row r="39" spans="1:8" x14ac:dyDescent="0.3">
      <c r="A39" t="s">
        <v>1057</v>
      </c>
      <c r="B39">
        <v>9177</v>
      </c>
      <c r="C39">
        <v>45</v>
      </c>
      <c r="D39">
        <v>15307</v>
      </c>
      <c r="E39" t="s">
        <v>976</v>
      </c>
      <c r="F39" t="s">
        <v>977</v>
      </c>
      <c r="G39" s="1">
        <v>35186</v>
      </c>
      <c r="H39" t="s">
        <v>989</v>
      </c>
    </row>
    <row r="40" spans="1:8" x14ac:dyDescent="0.3">
      <c r="A40" t="s">
        <v>1167</v>
      </c>
      <c r="B40">
        <v>8249</v>
      </c>
      <c r="C40">
        <v>861</v>
      </c>
      <c r="D40">
        <v>16690</v>
      </c>
      <c r="E40" t="s">
        <v>976</v>
      </c>
      <c r="F40" t="s">
        <v>977</v>
      </c>
      <c r="G40" s="1">
        <v>35321</v>
      </c>
      <c r="H40" t="s">
        <v>989</v>
      </c>
    </row>
    <row r="41" spans="1:8" x14ac:dyDescent="0.3">
      <c r="A41" t="s">
        <v>1079</v>
      </c>
      <c r="B41">
        <v>9934</v>
      </c>
      <c r="C41">
        <v>168</v>
      </c>
      <c r="D41">
        <v>17035</v>
      </c>
      <c r="E41" t="s">
        <v>976</v>
      </c>
      <c r="F41" t="s">
        <v>984</v>
      </c>
      <c r="G41" s="1">
        <v>35593</v>
      </c>
      <c r="H41" t="s">
        <v>989</v>
      </c>
    </row>
    <row r="42" spans="1:8" x14ac:dyDescent="0.3">
      <c r="A42" t="s">
        <v>979</v>
      </c>
      <c r="B42">
        <v>3189</v>
      </c>
      <c r="C42">
        <v>933</v>
      </c>
      <c r="D42">
        <v>78698</v>
      </c>
      <c r="E42" t="s">
        <v>976</v>
      </c>
      <c r="F42" t="s">
        <v>977</v>
      </c>
      <c r="G42" s="1">
        <v>35621</v>
      </c>
      <c r="H42" t="s">
        <v>980</v>
      </c>
    </row>
    <row r="43" spans="1:8" x14ac:dyDescent="0.3">
      <c r="A43" t="s">
        <v>1001</v>
      </c>
      <c r="B43">
        <v>6153</v>
      </c>
      <c r="C43">
        <v>328</v>
      </c>
      <c r="D43">
        <v>77861</v>
      </c>
      <c r="E43" t="s">
        <v>976</v>
      </c>
      <c r="F43" t="s">
        <v>977</v>
      </c>
      <c r="G43" s="1">
        <v>35681</v>
      </c>
      <c r="H43" t="s">
        <v>980</v>
      </c>
    </row>
    <row r="44" spans="1:8" x14ac:dyDescent="0.3">
      <c r="A44" t="s">
        <v>1122</v>
      </c>
      <c r="B44">
        <v>8747</v>
      </c>
      <c r="C44">
        <v>659</v>
      </c>
      <c r="D44">
        <v>85889</v>
      </c>
      <c r="E44" t="s">
        <v>976</v>
      </c>
      <c r="F44" t="s">
        <v>984</v>
      </c>
      <c r="G44" s="1">
        <v>36049</v>
      </c>
      <c r="H44" t="s">
        <v>980</v>
      </c>
    </row>
    <row r="45" spans="1:8" x14ac:dyDescent="0.3">
      <c r="A45" t="s">
        <v>1003</v>
      </c>
      <c r="B45">
        <v>8106</v>
      </c>
      <c r="C45">
        <v>421</v>
      </c>
      <c r="D45">
        <v>83002</v>
      </c>
      <c r="E45" t="s">
        <v>976</v>
      </c>
      <c r="F45" t="s">
        <v>977</v>
      </c>
      <c r="G45" s="1">
        <v>36224</v>
      </c>
      <c r="H45" t="s">
        <v>980</v>
      </c>
    </row>
    <row r="46" spans="1:8" x14ac:dyDescent="0.3">
      <c r="A46" t="s">
        <v>1042</v>
      </c>
      <c r="B46">
        <v>1647</v>
      </c>
      <c r="C46">
        <v>877</v>
      </c>
      <c r="D46">
        <v>61325</v>
      </c>
      <c r="E46" t="s">
        <v>976</v>
      </c>
      <c r="F46" t="s">
        <v>977</v>
      </c>
      <c r="G46" s="1">
        <v>36607</v>
      </c>
      <c r="H46" t="s">
        <v>978</v>
      </c>
    </row>
    <row r="47" spans="1:8" x14ac:dyDescent="0.3">
      <c r="A47" t="s">
        <v>1126</v>
      </c>
      <c r="B47">
        <v>9807</v>
      </c>
      <c r="C47">
        <v>202</v>
      </c>
      <c r="D47">
        <v>63810</v>
      </c>
      <c r="E47" t="s">
        <v>976</v>
      </c>
      <c r="F47" t="s">
        <v>977</v>
      </c>
      <c r="G47" s="1">
        <v>37106</v>
      </c>
      <c r="H47" t="s">
        <v>978</v>
      </c>
    </row>
    <row r="48" spans="1:8" x14ac:dyDescent="0.3">
      <c r="A48" t="s">
        <v>1012</v>
      </c>
      <c r="B48">
        <v>3633</v>
      </c>
      <c r="C48">
        <v>945</v>
      </c>
      <c r="D48">
        <v>56148</v>
      </c>
      <c r="E48" t="s">
        <v>976</v>
      </c>
      <c r="F48" t="s">
        <v>984</v>
      </c>
      <c r="G48" s="1">
        <v>37113</v>
      </c>
      <c r="H48" t="s">
        <v>978</v>
      </c>
    </row>
    <row r="49" spans="1:8" x14ac:dyDescent="0.3">
      <c r="A49" t="s">
        <v>1053</v>
      </c>
      <c r="B49">
        <v>4527</v>
      </c>
      <c r="C49">
        <v>227</v>
      </c>
      <c r="D49">
        <v>3951</v>
      </c>
      <c r="E49" t="s">
        <v>976</v>
      </c>
      <c r="F49" t="s">
        <v>977</v>
      </c>
      <c r="G49" s="1">
        <v>37261</v>
      </c>
      <c r="H49" t="s">
        <v>989</v>
      </c>
    </row>
    <row r="50" spans="1:8" x14ac:dyDescent="0.3">
      <c r="A50" t="s">
        <v>1169</v>
      </c>
      <c r="B50">
        <v>5489</v>
      </c>
      <c r="C50">
        <v>75</v>
      </c>
      <c r="D50">
        <v>93642</v>
      </c>
      <c r="E50" t="s">
        <v>976</v>
      </c>
      <c r="F50" t="s">
        <v>984</v>
      </c>
      <c r="G50" s="1">
        <v>37507</v>
      </c>
      <c r="H50" t="s">
        <v>980</v>
      </c>
    </row>
    <row r="51" spans="1:8" x14ac:dyDescent="0.3">
      <c r="A51" t="s">
        <v>1019</v>
      </c>
      <c r="B51">
        <v>9486</v>
      </c>
      <c r="C51">
        <v>782</v>
      </c>
      <c r="D51">
        <v>24856</v>
      </c>
      <c r="E51" t="s">
        <v>976</v>
      </c>
      <c r="F51" t="s">
        <v>977</v>
      </c>
      <c r="G51" s="1">
        <v>37549</v>
      </c>
      <c r="H51" t="s">
        <v>989</v>
      </c>
    </row>
    <row r="52" spans="1:8" x14ac:dyDescent="0.3">
      <c r="A52" t="s">
        <v>1120</v>
      </c>
      <c r="B52">
        <v>2142</v>
      </c>
      <c r="C52">
        <v>977</v>
      </c>
      <c r="D52">
        <v>44807</v>
      </c>
      <c r="E52" t="s">
        <v>976</v>
      </c>
      <c r="F52" t="s">
        <v>977</v>
      </c>
      <c r="G52" s="1">
        <v>37549</v>
      </c>
      <c r="H52" t="s">
        <v>978</v>
      </c>
    </row>
    <row r="53" spans="1:8" x14ac:dyDescent="0.3">
      <c r="A53" t="s">
        <v>1129</v>
      </c>
      <c r="B53">
        <v>7146</v>
      </c>
      <c r="C53">
        <v>990</v>
      </c>
      <c r="D53">
        <v>73874</v>
      </c>
      <c r="E53" t="s">
        <v>976</v>
      </c>
      <c r="F53" t="s">
        <v>977</v>
      </c>
      <c r="G53" s="1">
        <v>37953</v>
      </c>
      <c r="H53" t="s">
        <v>980</v>
      </c>
    </row>
    <row r="54" spans="1:8" x14ac:dyDescent="0.3">
      <c r="A54" t="s">
        <v>1094</v>
      </c>
      <c r="B54">
        <v>2183</v>
      </c>
      <c r="C54">
        <v>251</v>
      </c>
      <c r="D54">
        <v>94926</v>
      </c>
      <c r="E54" t="s">
        <v>976</v>
      </c>
      <c r="F54" t="s">
        <v>977</v>
      </c>
      <c r="G54" s="1">
        <v>37957</v>
      </c>
      <c r="H54" t="s">
        <v>980</v>
      </c>
    </row>
    <row r="55" spans="1:8" x14ac:dyDescent="0.3">
      <c r="A55" t="s">
        <v>1061</v>
      </c>
      <c r="B55">
        <v>7253</v>
      </c>
      <c r="C55">
        <v>57</v>
      </c>
      <c r="D55">
        <v>89420</v>
      </c>
      <c r="E55" t="s">
        <v>976</v>
      </c>
      <c r="F55" t="s">
        <v>984</v>
      </c>
      <c r="G55" s="1">
        <v>38048</v>
      </c>
      <c r="H55" t="s">
        <v>980</v>
      </c>
    </row>
    <row r="56" spans="1:8" x14ac:dyDescent="0.3">
      <c r="A56" t="s">
        <v>1128</v>
      </c>
      <c r="B56">
        <v>1724</v>
      </c>
      <c r="C56">
        <v>25</v>
      </c>
      <c r="D56">
        <v>37286</v>
      </c>
      <c r="E56" t="s">
        <v>976</v>
      </c>
      <c r="F56" t="s">
        <v>977</v>
      </c>
      <c r="G56" s="1">
        <v>38124</v>
      </c>
      <c r="H56" t="s">
        <v>978</v>
      </c>
    </row>
    <row r="57" spans="1:8" x14ac:dyDescent="0.3">
      <c r="A57" t="s">
        <v>1059</v>
      </c>
      <c r="B57">
        <v>3514</v>
      </c>
      <c r="C57">
        <v>564</v>
      </c>
      <c r="D57">
        <v>59651</v>
      </c>
      <c r="E57" t="s">
        <v>976</v>
      </c>
      <c r="F57" t="s">
        <v>984</v>
      </c>
      <c r="G57" s="1">
        <v>38255</v>
      </c>
      <c r="H57" t="s">
        <v>978</v>
      </c>
    </row>
    <row r="58" spans="1:8" x14ac:dyDescent="0.3">
      <c r="A58" t="s">
        <v>1148</v>
      </c>
      <c r="B58">
        <v>5958</v>
      </c>
      <c r="C58">
        <v>304</v>
      </c>
      <c r="D58">
        <v>13693</v>
      </c>
      <c r="E58" t="s">
        <v>976</v>
      </c>
      <c r="F58" t="s">
        <v>984</v>
      </c>
      <c r="G58" s="1">
        <v>38255</v>
      </c>
      <c r="H58" t="s">
        <v>989</v>
      </c>
    </row>
    <row r="59" spans="1:8" x14ac:dyDescent="0.3">
      <c r="A59" t="s">
        <v>1086</v>
      </c>
      <c r="B59">
        <v>3140</v>
      </c>
      <c r="C59">
        <v>172</v>
      </c>
      <c r="D59">
        <v>48657</v>
      </c>
      <c r="E59" t="s">
        <v>976</v>
      </c>
      <c r="F59" t="s">
        <v>984</v>
      </c>
      <c r="G59" s="1">
        <v>38286</v>
      </c>
      <c r="H59" t="s">
        <v>978</v>
      </c>
    </row>
    <row r="60" spans="1:8" x14ac:dyDescent="0.3">
      <c r="A60" t="s">
        <v>1021</v>
      </c>
      <c r="B60">
        <v>8927</v>
      </c>
      <c r="C60">
        <v>702</v>
      </c>
      <c r="D60">
        <v>74222</v>
      </c>
      <c r="E60" t="s">
        <v>976</v>
      </c>
      <c r="F60" t="s">
        <v>984</v>
      </c>
      <c r="G60" s="1">
        <v>38311</v>
      </c>
      <c r="H60" t="s">
        <v>980</v>
      </c>
    </row>
    <row r="61" spans="1:8" x14ac:dyDescent="0.3">
      <c r="A61" t="s">
        <v>1006</v>
      </c>
      <c r="B61">
        <v>5387</v>
      </c>
      <c r="C61">
        <v>286</v>
      </c>
      <c r="D61">
        <v>39432</v>
      </c>
      <c r="E61" t="s">
        <v>976</v>
      </c>
      <c r="F61" t="s">
        <v>984</v>
      </c>
      <c r="G61" s="1">
        <v>38610</v>
      </c>
      <c r="H61" t="s">
        <v>978</v>
      </c>
    </row>
    <row r="62" spans="1:8" x14ac:dyDescent="0.3">
      <c r="A62" t="s">
        <v>1105</v>
      </c>
      <c r="B62">
        <v>207</v>
      </c>
      <c r="C62">
        <v>147</v>
      </c>
      <c r="D62">
        <v>99367</v>
      </c>
      <c r="E62" t="s">
        <v>976</v>
      </c>
      <c r="F62" t="s">
        <v>984</v>
      </c>
      <c r="G62" s="1">
        <v>38610</v>
      </c>
      <c r="H62" t="s">
        <v>980</v>
      </c>
    </row>
    <row r="63" spans="1:8" x14ac:dyDescent="0.3">
      <c r="A63" t="s">
        <v>1121</v>
      </c>
      <c r="B63">
        <v>2396</v>
      </c>
      <c r="C63">
        <v>460</v>
      </c>
      <c r="D63">
        <v>11223</v>
      </c>
      <c r="E63" t="s">
        <v>976</v>
      </c>
      <c r="F63" t="s">
        <v>984</v>
      </c>
      <c r="G63" s="1">
        <v>38610</v>
      </c>
      <c r="H63" t="s">
        <v>989</v>
      </c>
    </row>
    <row r="64" spans="1:8" x14ac:dyDescent="0.3">
      <c r="A64" t="s">
        <v>1117</v>
      </c>
      <c r="B64">
        <v>9645</v>
      </c>
      <c r="C64">
        <v>127</v>
      </c>
      <c r="D64">
        <v>27590</v>
      </c>
      <c r="E64" t="s">
        <v>976</v>
      </c>
      <c r="F64" t="s">
        <v>977</v>
      </c>
      <c r="G64" s="1">
        <v>38726</v>
      </c>
      <c r="H64" t="s">
        <v>989</v>
      </c>
    </row>
    <row r="65" spans="1:8" x14ac:dyDescent="0.3">
      <c r="A65" t="s">
        <v>1013</v>
      </c>
      <c r="B65">
        <v>7828</v>
      </c>
      <c r="C65">
        <v>719</v>
      </c>
      <c r="D65">
        <v>894</v>
      </c>
      <c r="E65" t="s">
        <v>976</v>
      </c>
      <c r="F65" t="s">
        <v>977</v>
      </c>
      <c r="G65" s="1">
        <v>38915</v>
      </c>
      <c r="H65" t="s">
        <v>989</v>
      </c>
    </row>
    <row r="66" spans="1:8" x14ac:dyDescent="0.3">
      <c r="A66" t="s">
        <v>1020</v>
      </c>
      <c r="B66">
        <v>308</v>
      </c>
      <c r="C66">
        <v>140</v>
      </c>
      <c r="D66">
        <v>39234</v>
      </c>
      <c r="E66" t="s">
        <v>976</v>
      </c>
      <c r="F66" t="s">
        <v>977</v>
      </c>
      <c r="G66" s="1">
        <v>38915</v>
      </c>
      <c r="H66" t="s">
        <v>978</v>
      </c>
    </row>
    <row r="67" spans="1:8" x14ac:dyDescent="0.3">
      <c r="A67" t="s">
        <v>1068</v>
      </c>
      <c r="B67">
        <v>6746</v>
      </c>
      <c r="C67">
        <v>818</v>
      </c>
      <c r="D67">
        <v>20194</v>
      </c>
      <c r="E67" t="s">
        <v>976</v>
      </c>
      <c r="F67" t="s">
        <v>984</v>
      </c>
      <c r="G67" s="1">
        <v>39010</v>
      </c>
      <c r="H67" t="s">
        <v>989</v>
      </c>
    </row>
    <row r="68" spans="1:8" x14ac:dyDescent="0.3">
      <c r="A68" t="s">
        <v>1040</v>
      </c>
      <c r="B68">
        <v>1215</v>
      </c>
      <c r="C68">
        <v>250</v>
      </c>
      <c r="D68">
        <v>73561</v>
      </c>
      <c r="E68" t="s">
        <v>976</v>
      </c>
      <c r="F68" t="s">
        <v>984</v>
      </c>
      <c r="G68" s="1">
        <v>39012</v>
      </c>
      <c r="H68" t="s">
        <v>980</v>
      </c>
    </row>
    <row r="69" spans="1:8" x14ac:dyDescent="0.3">
      <c r="A69" t="s">
        <v>1055</v>
      </c>
      <c r="B69">
        <v>6225</v>
      </c>
      <c r="C69">
        <v>211</v>
      </c>
      <c r="D69">
        <v>10366</v>
      </c>
      <c r="E69" t="s">
        <v>976</v>
      </c>
      <c r="F69" t="s">
        <v>984</v>
      </c>
      <c r="G69" s="1">
        <v>39074</v>
      </c>
      <c r="H69" t="s">
        <v>989</v>
      </c>
    </row>
    <row r="70" spans="1:8" x14ac:dyDescent="0.3">
      <c r="A70" t="s">
        <v>1033</v>
      </c>
      <c r="B70">
        <v>8103</v>
      </c>
      <c r="C70">
        <v>346</v>
      </c>
      <c r="D70">
        <v>23003</v>
      </c>
      <c r="E70" t="s">
        <v>976</v>
      </c>
      <c r="F70" t="s">
        <v>977</v>
      </c>
      <c r="G70" s="1">
        <v>39275</v>
      </c>
      <c r="H70" t="s">
        <v>989</v>
      </c>
    </row>
    <row r="71" spans="1:8" x14ac:dyDescent="0.3">
      <c r="A71" t="s">
        <v>1140</v>
      </c>
      <c r="B71">
        <v>7861</v>
      </c>
      <c r="C71">
        <v>872</v>
      </c>
      <c r="D71">
        <v>42257</v>
      </c>
      <c r="E71" t="s">
        <v>976</v>
      </c>
      <c r="F71" t="s">
        <v>984</v>
      </c>
      <c r="G71" s="1">
        <v>39585</v>
      </c>
      <c r="H71" t="s">
        <v>978</v>
      </c>
    </row>
    <row r="72" spans="1:8" x14ac:dyDescent="0.3">
      <c r="A72" t="s">
        <v>1029</v>
      </c>
      <c r="B72">
        <v>2308</v>
      </c>
      <c r="C72">
        <v>636</v>
      </c>
      <c r="D72">
        <v>13740</v>
      </c>
      <c r="E72" t="s">
        <v>976</v>
      </c>
      <c r="F72" t="s">
        <v>984</v>
      </c>
      <c r="G72" s="1">
        <v>39669</v>
      </c>
      <c r="H72" t="s">
        <v>989</v>
      </c>
    </row>
    <row r="73" spans="1:8" x14ac:dyDescent="0.3">
      <c r="A73" t="s">
        <v>1125</v>
      </c>
      <c r="B73">
        <v>2593</v>
      </c>
      <c r="C73">
        <v>178</v>
      </c>
      <c r="D73">
        <v>80179</v>
      </c>
      <c r="E73" t="s">
        <v>976</v>
      </c>
      <c r="F73" t="s">
        <v>984</v>
      </c>
      <c r="G73" s="1">
        <v>39839</v>
      </c>
      <c r="H73" t="s">
        <v>980</v>
      </c>
    </row>
    <row r="74" spans="1:8" x14ac:dyDescent="0.3">
      <c r="A74" t="s">
        <v>1048</v>
      </c>
      <c r="B74">
        <v>8887</v>
      </c>
      <c r="C74">
        <v>390</v>
      </c>
      <c r="D74">
        <v>90449</v>
      </c>
      <c r="E74" t="s">
        <v>976</v>
      </c>
      <c r="F74" t="s">
        <v>977</v>
      </c>
      <c r="G74" s="1">
        <v>39881</v>
      </c>
      <c r="H74" t="s">
        <v>980</v>
      </c>
    </row>
    <row r="75" spans="1:8" x14ac:dyDescent="0.3">
      <c r="A75" t="s">
        <v>1156</v>
      </c>
      <c r="B75">
        <v>6772</v>
      </c>
      <c r="C75">
        <v>630</v>
      </c>
      <c r="D75">
        <v>96963</v>
      </c>
      <c r="E75" t="s">
        <v>976</v>
      </c>
      <c r="F75" t="s">
        <v>984</v>
      </c>
      <c r="G75" s="1">
        <v>40085</v>
      </c>
      <c r="H75" t="s">
        <v>980</v>
      </c>
    </row>
    <row r="76" spans="1:8" x14ac:dyDescent="0.3">
      <c r="A76" t="s">
        <v>1136</v>
      </c>
      <c r="B76">
        <v>1126</v>
      </c>
      <c r="C76">
        <v>815</v>
      </c>
      <c r="D76">
        <v>57460</v>
      </c>
      <c r="E76" t="s">
        <v>976</v>
      </c>
      <c r="F76" t="s">
        <v>984</v>
      </c>
      <c r="G76" s="1">
        <v>40239</v>
      </c>
      <c r="H76" t="s">
        <v>978</v>
      </c>
    </row>
    <row r="77" spans="1:8" x14ac:dyDescent="0.3">
      <c r="A77" t="s">
        <v>1149</v>
      </c>
      <c r="B77">
        <v>1275</v>
      </c>
      <c r="C77">
        <v>30</v>
      </c>
      <c r="D77">
        <v>80796</v>
      </c>
      <c r="E77" t="s">
        <v>976</v>
      </c>
      <c r="F77" t="s">
        <v>984</v>
      </c>
      <c r="G77" s="1">
        <v>40246</v>
      </c>
      <c r="H77" t="s">
        <v>980</v>
      </c>
    </row>
    <row r="78" spans="1:8" x14ac:dyDescent="0.3">
      <c r="A78" t="s">
        <v>1090</v>
      </c>
      <c r="B78">
        <v>7485</v>
      </c>
      <c r="C78">
        <v>665</v>
      </c>
      <c r="D78">
        <v>3244</v>
      </c>
      <c r="E78" t="s">
        <v>976</v>
      </c>
      <c r="F78" t="s">
        <v>977</v>
      </c>
      <c r="G78" s="1">
        <v>40295</v>
      </c>
      <c r="H78" t="s">
        <v>989</v>
      </c>
    </row>
    <row r="79" spans="1:8" x14ac:dyDescent="0.3">
      <c r="A79" t="s">
        <v>1142</v>
      </c>
      <c r="B79">
        <v>5345</v>
      </c>
      <c r="C79">
        <v>941</v>
      </c>
      <c r="D79">
        <v>38952</v>
      </c>
      <c r="E79" t="s">
        <v>976</v>
      </c>
      <c r="F79" t="s">
        <v>984</v>
      </c>
      <c r="G79" s="1">
        <v>40418</v>
      </c>
      <c r="H79" t="s">
        <v>978</v>
      </c>
    </row>
    <row r="80" spans="1:8" x14ac:dyDescent="0.3">
      <c r="A80" t="s">
        <v>1047</v>
      </c>
      <c r="B80">
        <v>1334</v>
      </c>
      <c r="C80">
        <v>1</v>
      </c>
      <c r="D80">
        <v>99604</v>
      </c>
      <c r="E80" t="s">
        <v>976</v>
      </c>
      <c r="F80" t="s">
        <v>984</v>
      </c>
      <c r="G80" s="1">
        <v>40512</v>
      </c>
      <c r="H80" t="s">
        <v>980</v>
      </c>
    </row>
    <row r="81" spans="1:8" x14ac:dyDescent="0.3">
      <c r="A81" t="s">
        <v>1093</v>
      </c>
      <c r="B81">
        <v>5330</v>
      </c>
      <c r="C81">
        <v>714</v>
      </c>
      <c r="D81">
        <v>23055</v>
      </c>
      <c r="E81" t="s">
        <v>976</v>
      </c>
      <c r="F81" t="s">
        <v>977</v>
      </c>
      <c r="G81" s="1">
        <v>40702</v>
      </c>
      <c r="H81" t="s">
        <v>989</v>
      </c>
    </row>
    <row r="82" spans="1:8" x14ac:dyDescent="0.3">
      <c r="A82" t="s">
        <v>1146</v>
      </c>
      <c r="B82">
        <v>2159</v>
      </c>
      <c r="C82">
        <v>787</v>
      </c>
      <c r="D82">
        <v>24449</v>
      </c>
      <c r="E82" t="s">
        <v>976</v>
      </c>
      <c r="F82" t="s">
        <v>984</v>
      </c>
      <c r="G82" s="1">
        <v>40719</v>
      </c>
      <c r="H82" t="s">
        <v>989</v>
      </c>
    </row>
    <row r="83" spans="1:8" x14ac:dyDescent="0.3">
      <c r="A83" t="s">
        <v>1134</v>
      </c>
      <c r="B83">
        <v>5197</v>
      </c>
      <c r="C83">
        <v>473</v>
      </c>
      <c r="D83">
        <v>59474</v>
      </c>
      <c r="E83" t="s">
        <v>976</v>
      </c>
      <c r="F83" t="s">
        <v>984</v>
      </c>
      <c r="G83" s="1">
        <v>40925</v>
      </c>
      <c r="H83" t="s">
        <v>978</v>
      </c>
    </row>
    <row r="84" spans="1:8" x14ac:dyDescent="0.3">
      <c r="A84" t="s">
        <v>1153</v>
      </c>
      <c r="B84">
        <v>2096</v>
      </c>
      <c r="C84">
        <v>691</v>
      </c>
      <c r="D84">
        <v>73423</v>
      </c>
      <c r="E84" t="s">
        <v>976</v>
      </c>
      <c r="F84" t="s">
        <v>977</v>
      </c>
      <c r="G84" s="1">
        <v>41141</v>
      </c>
      <c r="H84" t="s">
        <v>980</v>
      </c>
    </row>
    <row r="85" spans="1:8" x14ac:dyDescent="0.3">
      <c r="A85" t="s">
        <v>1045</v>
      </c>
      <c r="B85">
        <v>6767</v>
      </c>
      <c r="C85">
        <v>353</v>
      </c>
      <c r="D85">
        <v>12462</v>
      </c>
      <c r="E85" t="s">
        <v>976</v>
      </c>
      <c r="F85" t="s">
        <v>984</v>
      </c>
      <c r="G85" s="1">
        <v>41186</v>
      </c>
      <c r="H85" t="s">
        <v>989</v>
      </c>
    </row>
    <row r="86" spans="1:8" x14ac:dyDescent="0.3">
      <c r="A86" t="s">
        <v>1097</v>
      </c>
      <c r="B86">
        <v>4296</v>
      </c>
      <c r="C86">
        <v>969</v>
      </c>
      <c r="D86">
        <v>77063</v>
      </c>
      <c r="E86" t="s">
        <v>976</v>
      </c>
      <c r="F86" t="s">
        <v>977</v>
      </c>
      <c r="G86" s="1">
        <v>41342</v>
      </c>
      <c r="H86" t="s">
        <v>980</v>
      </c>
    </row>
    <row r="87" spans="1:8" x14ac:dyDescent="0.3">
      <c r="A87" t="s">
        <v>1098</v>
      </c>
      <c r="B87">
        <v>9784</v>
      </c>
      <c r="C87">
        <v>974</v>
      </c>
      <c r="D87">
        <v>44299</v>
      </c>
      <c r="E87" t="s">
        <v>976</v>
      </c>
      <c r="F87" t="s">
        <v>984</v>
      </c>
      <c r="G87" s="1">
        <v>41446</v>
      </c>
      <c r="H87" t="s">
        <v>978</v>
      </c>
    </row>
    <row r="88" spans="1:8" x14ac:dyDescent="0.3">
      <c r="A88" t="s">
        <v>1088</v>
      </c>
      <c r="B88">
        <v>2208</v>
      </c>
      <c r="C88">
        <v>333</v>
      </c>
      <c r="D88">
        <v>21972</v>
      </c>
      <c r="E88" t="s">
        <v>976</v>
      </c>
      <c r="F88" t="s">
        <v>977</v>
      </c>
      <c r="G88" s="1">
        <v>41497</v>
      </c>
      <c r="H88" t="s">
        <v>989</v>
      </c>
    </row>
    <row r="89" spans="1:8" x14ac:dyDescent="0.3">
      <c r="A89" t="s">
        <v>1008</v>
      </c>
      <c r="B89">
        <v>3965</v>
      </c>
      <c r="C89">
        <v>558</v>
      </c>
      <c r="D89">
        <v>16113</v>
      </c>
      <c r="E89" t="s">
        <v>976</v>
      </c>
      <c r="F89" t="s">
        <v>984</v>
      </c>
      <c r="G89" s="1">
        <v>41593</v>
      </c>
      <c r="H89" t="s">
        <v>989</v>
      </c>
    </row>
    <row r="90" spans="1:8" x14ac:dyDescent="0.3">
      <c r="A90" t="s">
        <v>1011</v>
      </c>
      <c r="B90">
        <v>390</v>
      </c>
      <c r="C90">
        <v>771</v>
      </c>
      <c r="D90">
        <v>86040</v>
      </c>
      <c r="E90" t="s">
        <v>976</v>
      </c>
      <c r="F90" t="s">
        <v>984</v>
      </c>
      <c r="G90" s="1">
        <v>41593</v>
      </c>
      <c r="H90" t="s">
        <v>980</v>
      </c>
    </row>
    <row r="91" spans="1:8" x14ac:dyDescent="0.3">
      <c r="A91" t="s">
        <v>1015</v>
      </c>
      <c r="B91">
        <v>896</v>
      </c>
      <c r="C91">
        <v>998</v>
      </c>
      <c r="D91">
        <v>28701</v>
      </c>
      <c r="E91" t="s">
        <v>976</v>
      </c>
      <c r="F91" t="s">
        <v>977</v>
      </c>
      <c r="G91" s="1">
        <v>41593</v>
      </c>
      <c r="H91" t="s">
        <v>989</v>
      </c>
    </row>
    <row r="92" spans="1:8" x14ac:dyDescent="0.3">
      <c r="A92" t="s">
        <v>1147</v>
      </c>
      <c r="B92">
        <v>3569</v>
      </c>
      <c r="C92">
        <v>749</v>
      </c>
      <c r="D92">
        <v>3119</v>
      </c>
      <c r="E92" t="s">
        <v>976</v>
      </c>
      <c r="F92" t="s">
        <v>977</v>
      </c>
      <c r="G92" s="1">
        <v>41822</v>
      </c>
      <c r="H92" t="s">
        <v>989</v>
      </c>
    </row>
    <row r="93" spans="1:8" x14ac:dyDescent="0.3">
      <c r="A93" t="s">
        <v>1078</v>
      </c>
      <c r="B93">
        <v>9792</v>
      </c>
      <c r="C93">
        <v>763</v>
      </c>
      <c r="D93">
        <v>87828</v>
      </c>
      <c r="E93" t="s">
        <v>976</v>
      </c>
      <c r="F93" t="s">
        <v>984</v>
      </c>
      <c r="G93" s="1">
        <v>41891</v>
      </c>
      <c r="H93" t="s">
        <v>980</v>
      </c>
    </row>
    <row r="94" spans="1:8" x14ac:dyDescent="0.3">
      <c r="A94" t="s">
        <v>975</v>
      </c>
      <c r="B94">
        <v>230</v>
      </c>
      <c r="C94">
        <v>690</v>
      </c>
      <c r="D94">
        <v>49302</v>
      </c>
      <c r="E94" t="s">
        <v>976</v>
      </c>
      <c r="F94" t="s">
        <v>977</v>
      </c>
      <c r="G94" s="1">
        <v>41991</v>
      </c>
      <c r="H94" t="s">
        <v>978</v>
      </c>
    </row>
    <row r="95" spans="1:8" x14ac:dyDescent="0.3">
      <c r="A95" t="s">
        <v>1180</v>
      </c>
      <c r="B95">
        <v>3624</v>
      </c>
      <c r="C95">
        <v>924</v>
      </c>
      <c r="D95">
        <v>73137</v>
      </c>
      <c r="E95" t="s">
        <v>976</v>
      </c>
      <c r="F95" t="s">
        <v>977</v>
      </c>
      <c r="G95" s="1">
        <v>42083</v>
      </c>
      <c r="H95" t="s">
        <v>980</v>
      </c>
    </row>
    <row r="96" spans="1:8" x14ac:dyDescent="0.3">
      <c r="A96" t="s">
        <v>1113</v>
      </c>
      <c r="B96">
        <v>2573</v>
      </c>
      <c r="C96">
        <v>536</v>
      </c>
      <c r="D96">
        <v>8206</v>
      </c>
      <c r="E96" t="s">
        <v>976</v>
      </c>
      <c r="F96" t="s">
        <v>977</v>
      </c>
      <c r="G96" s="1">
        <v>42634</v>
      </c>
      <c r="H96" t="s">
        <v>989</v>
      </c>
    </row>
    <row r="97" spans="1:8" x14ac:dyDescent="0.3">
      <c r="A97" t="s">
        <v>1179</v>
      </c>
      <c r="B97">
        <v>8933</v>
      </c>
      <c r="C97">
        <v>169</v>
      </c>
      <c r="D97">
        <v>75362</v>
      </c>
      <c r="E97" t="s">
        <v>976</v>
      </c>
      <c r="F97" t="s">
        <v>984</v>
      </c>
      <c r="G97" s="1">
        <v>42971</v>
      </c>
      <c r="H97" t="s">
        <v>980</v>
      </c>
    </row>
    <row r="98" spans="1:8" x14ac:dyDescent="0.3">
      <c r="A98" t="s">
        <v>1096</v>
      </c>
      <c r="B98">
        <v>1087</v>
      </c>
      <c r="C98">
        <v>69</v>
      </c>
      <c r="D98">
        <v>45852</v>
      </c>
      <c r="E98" t="s">
        <v>976</v>
      </c>
      <c r="F98" t="s">
        <v>984</v>
      </c>
      <c r="G98" s="1">
        <v>43342</v>
      </c>
      <c r="H98" t="s">
        <v>978</v>
      </c>
    </row>
    <row r="99" spans="1:8" x14ac:dyDescent="0.3">
      <c r="A99" t="s">
        <v>1083</v>
      </c>
      <c r="B99">
        <v>3622</v>
      </c>
      <c r="C99">
        <v>246</v>
      </c>
      <c r="D99">
        <v>86132</v>
      </c>
      <c r="E99" t="s">
        <v>976</v>
      </c>
      <c r="F99" t="s">
        <v>977</v>
      </c>
      <c r="G99" s="1">
        <v>43525</v>
      </c>
      <c r="H99" t="s">
        <v>980</v>
      </c>
    </row>
    <row r="100" spans="1:8" x14ac:dyDescent="0.3">
      <c r="A100" t="s">
        <v>1052</v>
      </c>
      <c r="B100">
        <v>1246</v>
      </c>
      <c r="C100">
        <v>708</v>
      </c>
      <c r="D100">
        <v>58736</v>
      </c>
      <c r="E100" t="s">
        <v>976</v>
      </c>
      <c r="F100" t="s">
        <v>984</v>
      </c>
      <c r="G100" s="1">
        <v>43677</v>
      </c>
      <c r="H100" t="s">
        <v>978</v>
      </c>
    </row>
    <row r="101" spans="1:8" x14ac:dyDescent="0.3">
      <c r="A101" t="s">
        <v>1007</v>
      </c>
      <c r="B101">
        <v>6513</v>
      </c>
      <c r="C101">
        <v>892</v>
      </c>
      <c r="D101">
        <v>1421</v>
      </c>
      <c r="E101" t="s">
        <v>976</v>
      </c>
      <c r="F101" t="s">
        <v>984</v>
      </c>
      <c r="G101" s="1">
        <v>43811</v>
      </c>
      <c r="H101" t="s">
        <v>989</v>
      </c>
    </row>
    <row r="102" spans="1:8" x14ac:dyDescent="0.3">
      <c r="A102" t="s">
        <v>981</v>
      </c>
      <c r="B102">
        <v>2216</v>
      </c>
      <c r="C102">
        <v>261</v>
      </c>
      <c r="D102">
        <v>69417</v>
      </c>
      <c r="E102" t="s">
        <v>982</v>
      </c>
      <c r="F102" t="s">
        <v>977</v>
      </c>
      <c r="G102" s="1"/>
      <c r="H102" t="s">
        <v>980</v>
      </c>
    </row>
    <row r="103" spans="1:8" x14ac:dyDescent="0.3">
      <c r="A103" t="s">
        <v>983</v>
      </c>
      <c r="B103">
        <v>1904</v>
      </c>
      <c r="C103">
        <v>445</v>
      </c>
      <c r="D103">
        <v>39655</v>
      </c>
      <c r="E103" t="s">
        <v>982</v>
      </c>
      <c r="F103" t="s">
        <v>984</v>
      </c>
      <c r="G103" s="1"/>
      <c r="H103" t="s">
        <v>978</v>
      </c>
    </row>
    <row r="104" spans="1:8" x14ac:dyDescent="0.3">
      <c r="A104" t="s">
        <v>985</v>
      </c>
      <c r="B104">
        <v>7342</v>
      </c>
      <c r="C104">
        <v>722</v>
      </c>
      <c r="D104">
        <v>87400</v>
      </c>
      <c r="E104" t="s">
        <v>982</v>
      </c>
      <c r="F104" t="s">
        <v>984</v>
      </c>
      <c r="G104" s="1"/>
      <c r="H104" t="s">
        <v>980</v>
      </c>
    </row>
    <row r="105" spans="1:8" x14ac:dyDescent="0.3">
      <c r="A105" t="s">
        <v>987</v>
      </c>
      <c r="B105">
        <v>2154</v>
      </c>
      <c r="C105">
        <v>489</v>
      </c>
      <c r="D105">
        <v>99239</v>
      </c>
      <c r="E105" t="s">
        <v>982</v>
      </c>
      <c r="F105" t="s">
        <v>984</v>
      </c>
      <c r="G105" s="1"/>
      <c r="H105" t="s">
        <v>980</v>
      </c>
    </row>
    <row r="106" spans="1:8" x14ac:dyDescent="0.3">
      <c r="A106" t="s">
        <v>988</v>
      </c>
      <c r="B106">
        <v>5543</v>
      </c>
      <c r="C106">
        <v>165</v>
      </c>
      <c r="D106">
        <v>23921</v>
      </c>
      <c r="E106" t="s">
        <v>982</v>
      </c>
      <c r="F106" t="s">
        <v>984</v>
      </c>
      <c r="G106" s="1"/>
      <c r="H106" t="s">
        <v>989</v>
      </c>
    </row>
    <row r="107" spans="1:8" x14ac:dyDescent="0.3">
      <c r="A107" t="s">
        <v>990</v>
      </c>
      <c r="B107">
        <v>2332</v>
      </c>
      <c r="C107">
        <v>164</v>
      </c>
      <c r="D107">
        <v>67599</v>
      </c>
      <c r="E107" t="s">
        <v>982</v>
      </c>
      <c r="F107" t="s">
        <v>977</v>
      </c>
      <c r="G107" s="1"/>
      <c r="H107" t="s">
        <v>980</v>
      </c>
    </row>
    <row r="108" spans="1:8" x14ac:dyDescent="0.3">
      <c r="A108" t="s">
        <v>991</v>
      </c>
      <c r="B108">
        <v>4094</v>
      </c>
      <c r="C108">
        <v>364</v>
      </c>
      <c r="D108">
        <v>3725</v>
      </c>
      <c r="E108" t="s">
        <v>982</v>
      </c>
      <c r="F108" t="s">
        <v>984</v>
      </c>
      <c r="G108" s="1"/>
      <c r="H108" t="s">
        <v>989</v>
      </c>
    </row>
    <row r="109" spans="1:8" x14ac:dyDescent="0.3">
      <c r="A109" t="s">
        <v>994</v>
      </c>
      <c r="B109">
        <v>4988</v>
      </c>
      <c r="C109">
        <v>337</v>
      </c>
      <c r="D109">
        <v>21021</v>
      </c>
      <c r="E109" t="s">
        <v>982</v>
      </c>
      <c r="F109" t="s">
        <v>977</v>
      </c>
      <c r="G109" s="1"/>
      <c r="H109" t="s">
        <v>989</v>
      </c>
    </row>
    <row r="110" spans="1:8" x14ac:dyDescent="0.3">
      <c r="A110" t="s">
        <v>995</v>
      </c>
      <c r="B110">
        <v>175</v>
      </c>
      <c r="C110">
        <v>634</v>
      </c>
      <c r="D110">
        <v>99492</v>
      </c>
      <c r="E110" t="s">
        <v>982</v>
      </c>
      <c r="F110" t="s">
        <v>977</v>
      </c>
      <c r="G110" s="1"/>
      <c r="H110" t="s">
        <v>980</v>
      </c>
    </row>
    <row r="111" spans="1:8" x14ac:dyDescent="0.3">
      <c r="A111" t="s">
        <v>997</v>
      </c>
      <c r="B111">
        <v>4351</v>
      </c>
      <c r="C111">
        <v>907</v>
      </c>
      <c r="D111">
        <v>20357</v>
      </c>
      <c r="E111" t="s">
        <v>982</v>
      </c>
      <c r="F111" t="s">
        <v>977</v>
      </c>
      <c r="G111" s="1"/>
      <c r="H111" t="s">
        <v>989</v>
      </c>
    </row>
    <row r="112" spans="1:8" x14ac:dyDescent="0.3">
      <c r="A112" t="s">
        <v>998</v>
      </c>
      <c r="B112">
        <v>5578</v>
      </c>
      <c r="C112">
        <v>870</v>
      </c>
      <c r="D112">
        <v>24053</v>
      </c>
      <c r="E112" t="s">
        <v>982</v>
      </c>
      <c r="F112" t="s">
        <v>977</v>
      </c>
      <c r="G112" s="1"/>
      <c r="H112" t="s">
        <v>989</v>
      </c>
    </row>
    <row r="113" spans="1:8" x14ac:dyDescent="0.3">
      <c r="A113" t="s">
        <v>999</v>
      </c>
      <c r="B113">
        <v>4523</v>
      </c>
      <c r="C113">
        <v>982</v>
      </c>
      <c r="D113">
        <v>50958</v>
      </c>
      <c r="E113" t="s">
        <v>982</v>
      </c>
      <c r="F113" t="s">
        <v>977</v>
      </c>
      <c r="G113" s="1"/>
      <c r="H113" t="s">
        <v>978</v>
      </c>
    </row>
    <row r="114" spans="1:8" x14ac:dyDescent="0.3">
      <c r="A114" t="s">
        <v>1002</v>
      </c>
      <c r="B114">
        <v>4852</v>
      </c>
      <c r="C114">
        <v>242</v>
      </c>
      <c r="D114">
        <v>48315</v>
      </c>
      <c r="E114" t="s">
        <v>982</v>
      </c>
      <c r="F114" t="s">
        <v>977</v>
      </c>
      <c r="G114" s="1"/>
      <c r="H114" t="s">
        <v>978</v>
      </c>
    </row>
    <row r="115" spans="1:8" x14ac:dyDescent="0.3">
      <c r="A115" t="s">
        <v>1005</v>
      </c>
      <c r="B115">
        <v>9377</v>
      </c>
      <c r="C115">
        <v>384</v>
      </c>
      <c r="D115">
        <v>19386</v>
      </c>
      <c r="E115" t="s">
        <v>982</v>
      </c>
      <c r="F115" t="s">
        <v>984</v>
      </c>
      <c r="G115" s="1"/>
      <c r="H115" t="s">
        <v>989</v>
      </c>
    </row>
    <row r="116" spans="1:8" x14ac:dyDescent="0.3">
      <c r="A116" t="s">
        <v>1009</v>
      </c>
      <c r="B116">
        <v>8893</v>
      </c>
      <c r="C116">
        <v>481</v>
      </c>
      <c r="D116">
        <v>52318</v>
      </c>
      <c r="E116" t="s">
        <v>982</v>
      </c>
      <c r="F116" t="s">
        <v>977</v>
      </c>
      <c r="G116" s="1"/>
      <c r="H116" t="s">
        <v>978</v>
      </c>
    </row>
    <row r="117" spans="1:8" x14ac:dyDescent="0.3">
      <c r="A117" t="s">
        <v>1010</v>
      </c>
      <c r="B117">
        <v>1897</v>
      </c>
      <c r="C117">
        <v>155</v>
      </c>
      <c r="D117">
        <v>7389</v>
      </c>
      <c r="E117" t="s">
        <v>982</v>
      </c>
      <c r="F117" t="s">
        <v>977</v>
      </c>
      <c r="G117" s="1"/>
      <c r="H117" t="s">
        <v>989</v>
      </c>
    </row>
    <row r="118" spans="1:8" x14ac:dyDescent="0.3">
      <c r="A118" t="s">
        <v>1014</v>
      </c>
      <c r="B118">
        <v>2241</v>
      </c>
      <c r="C118">
        <v>493</v>
      </c>
      <c r="D118">
        <v>35634</v>
      </c>
      <c r="E118" t="s">
        <v>982</v>
      </c>
      <c r="F118" t="s">
        <v>984</v>
      </c>
      <c r="G118" s="1"/>
      <c r="H118" t="s">
        <v>978</v>
      </c>
    </row>
    <row r="119" spans="1:8" x14ac:dyDescent="0.3">
      <c r="A119" t="s">
        <v>1017</v>
      </c>
      <c r="B119">
        <v>6713</v>
      </c>
      <c r="C119">
        <v>738</v>
      </c>
      <c r="D119">
        <v>21813</v>
      </c>
      <c r="E119" t="s">
        <v>982</v>
      </c>
      <c r="F119" t="s">
        <v>984</v>
      </c>
      <c r="G119" s="1"/>
      <c r="H119" t="s">
        <v>989</v>
      </c>
    </row>
    <row r="120" spans="1:8" x14ac:dyDescent="0.3">
      <c r="A120" t="s">
        <v>1018</v>
      </c>
      <c r="B120">
        <v>4283</v>
      </c>
      <c r="C120">
        <v>912</v>
      </c>
      <c r="D120">
        <v>36312</v>
      </c>
      <c r="E120" t="s">
        <v>982</v>
      </c>
      <c r="F120" t="s">
        <v>977</v>
      </c>
      <c r="G120" s="1"/>
      <c r="H120" t="s">
        <v>978</v>
      </c>
    </row>
    <row r="121" spans="1:8" x14ac:dyDescent="0.3">
      <c r="A121" t="s">
        <v>1023</v>
      </c>
      <c r="B121">
        <v>2620</v>
      </c>
      <c r="C121">
        <v>199</v>
      </c>
      <c r="D121">
        <v>45432</v>
      </c>
      <c r="E121" t="s">
        <v>982</v>
      </c>
      <c r="F121" t="s">
        <v>984</v>
      </c>
      <c r="G121" s="1"/>
      <c r="H121" t="s">
        <v>978</v>
      </c>
    </row>
    <row r="122" spans="1:8" x14ac:dyDescent="0.3">
      <c r="A122" t="s">
        <v>1025</v>
      </c>
      <c r="B122">
        <v>4711</v>
      </c>
      <c r="C122">
        <v>908</v>
      </c>
      <c r="D122">
        <v>53868</v>
      </c>
      <c r="E122" t="s">
        <v>982</v>
      </c>
      <c r="F122" t="s">
        <v>977</v>
      </c>
      <c r="G122" s="1"/>
      <c r="H122" t="s">
        <v>978</v>
      </c>
    </row>
    <row r="123" spans="1:8" x14ac:dyDescent="0.3">
      <c r="A123" t="s">
        <v>1026</v>
      </c>
      <c r="B123">
        <v>4053</v>
      </c>
      <c r="C123">
        <v>594</v>
      </c>
      <c r="D123">
        <v>9691</v>
      </c>
      <c r="E123" t="s">
        <v>982</v>
      </c>
      <c r="F123" t="s">
        <v>977</v>
      </c>
      <c r="G123" s="1"/>
      <c r="H123" t="s">
        <v>989</v>
      </c>
    </row>
    <row r="124" spans="1:8" x14ac:dyDescent="0.3">
      <c r="A124" t="s">
        <v>1027</v>
      </c>
      <c r="B124">
        <v>4272</v>
      </c>
      <c r="C124">
        <v>542</v>
      </c>
      <c r="D124">
        <v>39001</v>
      </c>
      <c r="E124" t="s">
        <v>982</v>
      </c>
      <c r="F124" t="s">
        <v>984</v>
      </c>
      <c r="G124" s="1"/>
      <c r="H124" t="s">
        <v>978</v>
      </c>
    </row>
    <row r="125" spans="1:8" x14ac:dyDescent="0.3">
      <c r="A125" t="s">
        <v>1028</v>
      </c>
      <c r="B125">
        <v>7005</v>
      </c>
      <c r="C125">
        <v>586</v>
      </c>
      <c r="D125">
        <v>70814</v>
      </c>
      <c r="E125" t="s">
        <v>982</v>
      </c>
      <c r="F125" t="s">
        <v>977</v>
      </c>
      <c r="G125" s="1"/>
      <c r="H125" t="s">
        <v>980</v>
      </c>
    </row>
    <row r="126" spans="1:8" x14ac:dyDescent="0.3">
      <c r="A126" t="s">
        <v>1030</v>
      </c>
      <c r="B126">
        <v>5150</v>
      </c>
      <c r="C126">
        <v>581</v>
      </c>
      <c r="D126">
        <v>33435</v>
      </c>
      <c r="E126" t="s">
        <v>982</v>
      </c>
      <c r="F126" t="s">
        <v>977</v>
      </c>
      <c r="G126" s="1"/>
      <c r="H126" t="s">
        <v>978</v>
      </c>
    </row>
    <row r="127" spans="1:8" x14ac:dyDescent="0.3">
      <c r="A127" t="s">
        <v>1031</v>
      </c>
      <c r="B127">
        <v>693</v>
      </c>
      <c r="C127">
        <v>336</v>
      </c>
      <c r="D127">
        <v>73589</v>
      </c>
      <c r="E127" t="s">
        <v>982</v>
      </c>
      <c r="F127" t="s">
        <v>977</v>
      </c>
      <c r="G127" s="1"/>
      <c r="H127" t="s">
        <v>980</v>
      </c>
    </row>
    <row r="128" spans="1:8" x14ac:dyDescent="0.3">
      <c r="A128" t="s">
        <v>1034</v>
      </c>
      <c r="B128">
        <v>8894</v>
      </c>
      <c r="C128">
        <v>135</v>
      </c>
      <c r="D128">
        <v>80901</v>
      </c>
      <c r="E128" t="s">
        <v>982</v>
      </c>
      <c r="F128" t="s">
        <v>977</v>
      </c>
      <c r="G128" s="1"/>
      <c r="H128" t="s">
        <v>980</v>
      </c>
    </row>
    <row r="129" spans="1:8" x14ac:dyDescent="0.3">
      <c r="A129" t="s">
        <v>1036</v>
      </c>
      <c r="B129">
        <v>6546</v>
      </c>
      <c r="C129">
        <v>95</v>
      </c>
      <c r="D129">
        <v>26060</v>
      </c>
      <c r="E129" t="s">
        <v>982</v>
      </c>
      <c r="F129" t="s">
        <v>984</v>
      </c>
      <c r="G129" s="1"/>
      <c r="H129" t="s">
        <v>989</v>
      </c>
    </row>
    <row r="130" spans="1:8" x14ac:dyDescent="0.3">
      <c r="A130" t="s">
        <v>1037</v>
      </c>
      <c r="B130">
        <v>3571</v>
      </c>
      <c r="C130">
        <v>597</v>
      </c>
      <c r="D130">
        <v>25677</v>
      </c>
      <c r="E130" t="s">
        <v>982</v>
      </c>
      <c r="F130" t="s">
        <v>977</v>
      </c>
      <c r="G130" s="1"/>
      <c r="H130" t="s">
        <v>989</v>
      </c>
    </row>
    <row r="131" spans="1:8" x14ac:dyDescent="0.3">
      <c r="A131" t="s">
        <v>1038</v>
      </c>
      <c r="B131">
        <v>7316</v>
      </c>
      <c r="C131">
        <v>340</v>
      </c>
      <c r="D131">
        <v>62912</v>
      </c>
      <c r="E131" t="s">
        <v>982</v>
      </c>
      <c r="F131" t="s">
        <v>984</v>
      </c>
      <c r="G131" s="1"/>
      <c r="H131" t="s">
        <v>978</v>
      </c>
    </row>
    <row r="132" spans="1:8" x14ac:dyDescent="0.3">
      <c r="A132" t="s">
        <v>1041</v>
      </c>
      <c r="B132">
        <v>5402</v>
      </c>
      <c r="C132">
        <v>400</v>
      </c>
      <c r="D132">
        <v>50357</v>
      </c>
      <c r="E132" t="s">
        <v>982</v>
      </c>
      <c r="F132" t="s">
        <v>984</v>
      </c>
      <c r="G132" s="1"/>
      <c r="H132" t="s">
        <v>978</v>
      </c>
    </row>
    <row r="133" spans="1:8" x14ac:dyDescent="0.3">
      <c r="A133" t="s">
        <v>1043</v>
      </c>
      <c r="B133">
        <v>9423</v>
      </c>
      <c r="C133">
        <v>97</v>
      </c>
      <c r="D133">
        <v>76658</v>
      </c>
      <c r="E133" t="s">
        <v>982</v>
      </c>
      <c r="F133" t="s">
        <v>984</v>
      </c>
      <c r="G133" s="1"/>
      <c r="H133" t="s">
        <v>980</v>
      </c>
    </row>
    <row r="134" spans="1:8" x14ac:dyDescent="0.3">
      <c r="A134" t="s">
        <v>1044</v>
      </c>
      <c r="B134">
        <v>6404</v>
      </c>
      <c r="C134">
        <v>12</v>
      </c>
      <c r="D134">
        <v>35525</v>
      </c>
      <c r="E134" t="s">
        <v>982</v>
      </c>
      <c r="F134" t="s">
        <v>984</v>
      </c>
      <c r="G134" s="1"/>
      <c r="H134" t="s">
        <v>978</v>
      </c>
    </row>
    <row r="135" spans="1:8" x14ac:dyDescent="0.3">
      <c r="A135" t="s">
        <v>1049</v>
      </c>
      <c r="B135">
        <v>9858</v>
      </c>
      <c r="C135">
        <v>446</v>
      </c>
      <c r="D135">
        <v>9520</v>
      </c>
      <c r="E135" t="s">
        <v>982</v>
      </c>
      <c r="F135" t="s">
        <v>984</v>
      </c>
      <c r="G135" s="1"/>
      <c r="H135" t="s">
        <v>989</v>
      </c>
    </row>
    <row r="136" spans="1:8" x14ac:dyDescent="0.3">
      <c r="A136" t="s">
        <v>1050</v>
      </c>
      <c r="B136">
        <v>9636</v>
      </c>
      <c r="C136">
        <v>32</v>
      </c>
      <c r="D136">
        <v>42210</v>
      </c>
      <c r="E136" t="s">
        <v>982</v>
      </c>
      <c r="F136" t="s">
        <v>977</v>
      </c>
      <c r="G136" s="1"/>
      <c r="H136" t="s">
        <v>978</v>
      </c>
    </row>
    <row r="137" spans="1:8" x14ac:dyDescent="0.3">
      <c r="A137" t="s">
        <v>1051</v>
      </c>
      <c r="B137">
        <v>9943</v>
      </c>
      <c r="C137">
        <v>420</v>
      </c>
      <c r="D137">
        <v>21639</v>
      </c>
      <c r="E137" t="s">
        <v>982</v>
      </c>
      <c r="F137" t="s">
        <v>984</v>
      </c>
      <c r="G137" s="1"/>
      <c r="H137" t="s">
        <v>989</v>
      </c>
    </row>
    <row r="138" spans="1:8" x14ac:dyDescent="0.3">
      <c r="A138" t="s">
        <v>1054</v>
      </c>
      <c r="B138">
        <v>3782</v>
      </c>
      <c r="C138">
        <v>595</v>
      </c>
      <c r="D138">
        <v>69479</v>
      </c>
      <c r="E138" t="s">
        <v>982</v>
      </c>
      <c r="F138" t="s">
        <v>977</v>
      </c>
      <c r="G138" s="1"/>
      <c r="H138" t="s">
        <v>980</v>
      </c>
    </row>
    <row r="139" spans="1:8" x14ac:dyDescent="0.3">
      <c r="A139" t="s">
        <v>1056</v>
      </c>
      <c r="B139">
        <v>2257</v>
      </c>
      <c r="C139">
        <v>650</v>
      </c>
      <c r="D139">
        <v>10001</v>
      </c>
      <c r="E139" t="s">
        <v>982</v>
      </c>
      <c r="F139" t="s">
        <v>977</v>
      </c>
      <c r="G139" s="1"/>
      <c r="H139" t="s">
        <v>989</v>
      </c>
    </row>
    <row r="140" spans="1:8" x14ac:dyDescent="0.3">
      <c r="A140" t="s">
        <v>1058</v>
      </c>
      <c r="B140">
        <v>8703</v>
      </c>
      <c r="C140">
        <v>201</v>
      </c>
      <c r="D140">
        <v>68923</v>
      </c>
      <c r="E140" t="s">
        <v>982</v>
      </c>
      <c r="F140" t="s">
        <v>977</v>
      </c>
      <c r="G140" s="1"/>
      <c r="H140" t="s">
        <v>980</v>
      </c>
    </row>
    <row r="141" spans="1:8" x14ac:dyDescent="0.3">
      <c r="A141" t="s">
        <v>1060</v>
      </c>
      <c r="B141">
        <v>3089</v>
      </c>
      <c r="C141">
        <v>138</v>
      </c>
      <c r="D141">
        <v>78953</v>
      </c>
      <c r="E141" t="s">
        <v>982</v>
      </c>
      <c r="F141" t="s">
        <v>977</v>
      </c>
      <c r="G141" s="1"/>
      <c r="H141" t="s">
        <v>980</v>
      </c>
    </row>
    <row r="142" spans="1:8" x14ac:dyDescent="0.3">
      <c r="A142" t="s">
        <v>1062</v>
      </c>
      <c r="B142">
        <v>8786</v>
      </c>
      <c r="C142">
        <v>128</v>
      </c>
      <c r="D142">
        <v>50374</v>
      </c>
      <c r="E142" t="s">
        <v>982</v>
      </c>
      <c r="F142" t="s">
        <v>977</v>
      </c>
      <c r="G142" s="1"/>
      <c r="H142" t="s">
        <v>978</v>
      </c>
    </row>
    <row r="143" spans="1:8" x14ac:dyDescent="0.3">
      <c r="A143" t="s">
        <v>1063</v>
      </c>
      <c r="B143">
        <v>1211</v>
      </c>
      <c r="C143">
        <v>33</v>
      </c>
      <c r="D143">
        <v>83102</v>
      </c>
      <c r="E143" t="s">
        <v>982</v>
      </c>
      <c r="F143" t="s">
        <v>984</v>
      </c>
      <c r="G143" s="1"/>
      <c r="H143" t="s">
        <v>980</v>
      </c>
    </row>
    <row r="144" spans="1:8" x14ac:dyDescent="0.3">
      <c r="A144" t="s">
        <v>1064</v>
      </c>
      <c r="B144">
        <v>359</v>
      </c>
      <c r="C144">
        <v>936</v>
      </c>
      <c r="D144">
        <v>62151</v>
      </c>
      <c r="E144" t="s">
        <v>982</v>
      </c>
      <c r="F144" t="s">
        <v>984</v>
      </c>
      <c r="G144" s="1"/>
      <c r="H144" t="s">
        <v>978</v>
      </c>
    </row>
    <row r="145" spans="1:8" x14ac:dyDescent="0.3">
      <c r="A145" t="s">
        <v>1065</v>
      </c>
      <c r="B145">
        <v>2066</v>
      </c>
      <c r="C145">
        <v>762</v>
      </c>
      <c r="D145">
        <v>84665</v>
      </c>
      <c r="E145" t="s">
        <v>982</v>
      </c>
      <c r="F145" t="s">
        <v>984</v>
      </c>
      <c r="G145" s="1"/>
      <c r="H145" t="s">
        <v>980</v>
      </c>
    </row>
    <row r="146" spans="1:8" x14ac:dyDescent="0.3">
      <c r="A146" t="s">
        <v>1070</v>
      </c>
      <c r="B146">
        <v>805</v>
      </c>
      <c r="C146">
        <v>40</v>
      </c>
      <c r="D146">
        <v>91926</v>
      </c>
      <c r="E146" t="s">
        <v>982</v>
      </c>
      <c r="F146" t="s">
        <v>984</v>
      </c>
      <c r="G146" s="1"/>
      <c r="H146" t="s">
        <v>980</v>
      </c>
    </row>
    <row r="147" spans="1:8" x14ac:dyDescent="0.3">
      <c r="A147" t="s">
        <v>1072</v>
      </c>
      <c r="B147">
        <v>5269</v>
      </c>
      <c r="C147">
        <v>678</v>
      </c>
      <c r="D147">
        <v>19346</v>
      </c>
      <c r="E147" t="s">
        <v>982</v>
      </c>
      <c r="F147" t="s">
        <v>984</v>
      </c>
      <c r="G147" s="1"/>
      <c r="H147" t="s">
        <v>989</v>
      </c>
    </row>
    <row r="148" spans="1:8" x14ac:dyDescent="0.3">
      <c r="A148" t="s">
        <v>1073</v>
      </c>
      <c r="B148">
        <v>8404</v>
      </c>
      <c r="C148">
        <v>703</v>
      </c>
      <c r="D148">
        <v>35185</v>
      </c>
      <c r="E148" t="s">
        <v>982</v>
      </c>
      <c r="F148" t="s">
        <v>984</v>
      </c>
      <c r="G148" s="1"/>
      <c r="H148" t="s">
        <v>978</v>
      </c>
    </row>
    <row r="149" spans="1:8" x14ac:dyDescent="0.3">
      <c r="A149" t="s">
        <v>1074</v>
      </c>
      <c r="B149">
        <v>519</v>
      </c>
      <c r="C149">
        <v>180</v>
      </c>
      <c r="D149">
        <v>7068</v>
      </c>
      <c r="E149" t="s">
        <v>982</v>
      </c>
      <c r="F149" t="s">
        <v>977</v>
      </c>
      <c r="G149" s="1"/>
      <c r="H149" t="s">
        <v>989</v>
      </c>
    </row>
    <row r="150" spans="1:8" x14ac:dyDescent="0.3">
      <c r="A150" t="s">
        <v>1080</v>
      </c>
      <c r="B150">
        <v>1980</v>
      </c>
      <c r="C150">
        <v>723</v>
      </c>
      <c r="D150">
        <v>426</v>
      </c>
      <c r="E150" t="s">
        <v>982</v>
      </c>
      <c r="F150" t="s">
        <v>984</v>
      </c>
      <c r="G150" s="1"/>
      <c r="H150" t="s">
        <v>989</v>
      </c>
    </row>
    <row r="151" spans="1:8" x14ac:dyDescent="0.3">
      <c r="A151" t="s">
        <v>1084</v>
      </c>
      <c r="B151">
        <v>8808</v>
      </c>
      <c r="C151">
        <v>105</v>
      </c>
      <c r="D151">
        <v>766</v>
      </c>
      <c r="E151" t="s">
        <v>982</v>
      </c>
      <c r="F151" t="s">
        <v>977</v>
      </c>
      <c r="G151" s="1"/>
      <c r="H151" t="s">
        <v>989</v>
      </c>
    </row>
    <row r="152" spans="1:8" x14ac:dyDescent="0.3">
      <c r="A152" t="s">
        <v>1085</v>
      </c>
      <c r="B152">
        <v>4920</v>
      </c>
      <c r="C152">
        <v>308</v>
      </c>
      <c r="D152">
        <v>13169</v>
      </c>
      <c r="E152" t="s">
        <v>982</v>
      </c>
      <c r="F152" t="s">
        <v>984</v>
      </c>
      <c r="G152" s="1"/>
      <c r="H152" t="s">
        <v>989</v>
      </c>
    </row>
    <row r="153" spans="1:8" x14ac:dyDescent="0.3">
      <c r="A153" t="s">
        <v>1087</v>
      </c>
      <c r="B153">
        <v>8104</v>
      </c>
      <c r="C153">
        <v>775</v>
      </c>
      <c r="D153">
        <v>88037</v>
      </c>
      <c r="E153" t="s">
        <v>982</v>
      </c>
      <c r="F153" t="s">
        <v>977</v>
      </c>
      <c r="G153" s="1"/>
      <c r="H153" t="s">
        <v>980</v>
      </c>
    </row>
    <row r="154" spans="1:8" x14ac:dyDescent="0.3">
      <c r="A154" t="s">
        <v>1089</v>
      </c>
      <c r="B154">
        <v>7043</v>
      </c>
      <c r="C154">
        <v>548</v>
      </c>
      <c r="D154">
        <v>87886</v>
      </c>
      <c r="E154" t="s">
        <v>982</v>
      </c>
      <c r="F154" t="s">
        <v>984</v>
      </c>
      <c r="G154" s="1"/>
      <c r="H154" t="s">
        <v>980</v>
      </c>
    </row>
    <row r="155" spans="1:8" x14ac:dyDescent="0.3">
      <c r="A155" t="s">
        <v>1092</v>
      </c>
      <c r="B155">
        <v>9968</v>
      </c>
      <c r="C155">
        <v>938</v>
      </c>
      <c r="D155">
        <v>51284</v>
      </c>
      <c r="E155" t="s">
        <v>982</v>
      </c>
      <c r="F155" t="s">
        <v>977</v>
      </c>
      <c r="G155" s="1"/>
      <c r="H155" t="s">
        <v>978</v>
      </c>
    </row>
    <row r="156" spans="1:8" x14ac:dyDescent="0.3">
      <c r="A156" t="s">
        <v>1095</v>
      </c>
      <c r="B156">
        <v>2182</v>
      </c>
      <c r="C156">
        <v>330</v>
      </c>
      <c r="D156">
        <v>312</v>
      </c>
      <c r="E156" t="s">
        <v>982</v>
      </c>
      <c r="F156" t="s">
        <v>984</v>
      </c>
      <c r="G156" s="1"/>
      <c r="H156" t="s">
        <v>989</v>
      </c>
    </row>
    <row r="157" spans="1:8" x14ac:dyDescent="0.3">
      <c r="A157" t="s">
        <v>1100</v>
      </c>
      <c r="B157">
        <v>5781</v>
      </c>
      <c r="C157">
        <v>510</v>
      </c>
      <c r="D157">
        <v>51104</v>
      </c>
      <c r="E157" t="s">
        <v>982</v>
      </c>
      <c r="F157" t="s">
        <v>984</v>
      </c>
      <c r="G157" s="1"/>
      <c r="H157" t="s">
        <v>978</v>
      </c>
    </row>
    <row r="158" spans="1:8" x14ac:dyDescent="0.3">
      <c r="A158" t="s">
        <v>1101</v>
      </c>
      <c r="B158">
        <v>8306</v>
      </c>
      <c r="C158">
        <v>444</v>
      </c>
      <c r="D158">
        <v>35369</v>
      </c>
      <c r="E158" t="s">
        <v>982</v>
      </c>
      <c r="F158" t="s">
        <v>977</v>
      </c>
      <c r="G158" s="1"/>
      <c r="H158" t="s">
        <v>978</v>
      </c>
    </row>
    <row r="159" spans="1:8" x14ac:dyDescent="0.3">
      <c r="A159" t="s">
        <v>1103</v>
      </c>
      <c r="B159">
        <v>6787</v>
      </c>
      <c r="C159">
        <v>109</v>
      </c>
      <c r="D159">
        <v>13394</v>
      </c>
      <c r="E159" t="s">
        <v>982</v>
      </c>
      <c r="F159" t="s">
        <v>977</v>
      </c>
      <c r="G159" s="1"/>
      <c r="H159" t="s">
        <v>989</v>
      </c>
    </row>
    <row r="160" spans="1:8" x14ac:dyDescent="0.3">
      <c r="A160" t="s">
        <v>1106</v>
      </c>
      <c r="B160">
        <v>3</v>
      </c>
      <c r="C160">
        <v>625</v>
      </c>
      <c r="D160">
        <v>98982</v>
      </c>
      <c r="E160" t="s">
        <v>982</v>
      </c>
      <c r="F160" t="s">
        <v>977</v>
      </c>
      <c r="G160" s="1"/>
      <c r="H160" t="s">
        <v>980</v>
      </c>
    </row>
    <row r="161" spans="1:8" x14ac:dyDescent="0.3">
      <c r="A161" t="s">
        <v>1107</v>
      </c>
      <c r="B161">
        <v>1896</v>
      </c>
      <c r="C161">
        <v>695</v>
      </c>
      <c r="D161">
        <v>47111</v>
      </c>
      <c r="E161" t="s">
        <v>982</v>
      </c>
      <c r="F161" t="s">
        <v>984</v>
      </c>
      <c r="G161" s="1"/>
      <c r="H161" t="s">
        <v>978</v>
      </c>
    </row>
    <row r="162" spans="1:8" x14ac:dyDescent="0.3">
      <c r="A162" t="s">
        <v>1108</v>
      </c>
      <c r="B162">
        <v>9631</v>
      </c>
      <c r="C162">
        <v>983</v>
      </c>
      <c r="D162">
        <v>87420</v>
      </c>
      <c r="E162" t="s">
        <v>982</v>
      </c>
      <c r="F162" t="s">
        <v>984</v>
      </c>
      <c r="G162" s="1"/>
      <c r="H162" t="s">
        <v>980</v>
      </c>
    </row>
    <row r="163" spans="1:8" x14ac:dyDescent="0.3">
      <c r="A163" t="s">
        <v>1109</v>
      </c>
      <c r="B163">
        <v>3132</v>
      </c>
      <c r="C163">
        <v>82</v>
      </c>
      <c r="D163">
        <v>59376</v>
      </c>
      <c r="E163" t="s">
        <v>982</v>
      </c>
      <c r="F163" t="s">
        <v>984</v>
      </c>
      <c r="G163" s="1"/>
      <c r="H163" t="s">
        <v>978</v>
      </c>
    </row>
    <row r="164" spans="1:8" x14ac:dyDescent="0.3">
      <c r="A164" t="s">
        <v>1110</v>
      </c>
      <c r="B164">
        <v>1202</v>
      </c>
      <c r="C164">
        <v>397</v>
      </c>
      <c r="D164">
        <v>41003</v>
      </c>
      <c r="E164" t="s">
        <v>982</v>
      </c>
      <c r="F164" t="s">
        <v>977</v>
      </c>
      <c r="G164" s="1"/>
      <c r="H164" t="s">
        <v>978</v>
      </c>
    </row>
    <row r="165" spans="1:8" x14ac:dyDescent="0.3">
      <c r="A165" t="s">
        <v>1111</v>
      </c>
      <c r="B165">
        <v>8834</v>
      </c>
      <c r="C165">
        <v>599</v>
      </c>
      <c r="D165">
        <v>58511</v>
      </c>
      <c r="E165" t="s">
        <v>982</v>
      </c>
      <c r="F165" t="s">
        <v>977</v>
      </c>
      <c r="G165" s="1"/>
      <c r="H165" t="s">
        <v>978</v>
      </c>
    </row>
    <row r="166" spans="1:8" x14ac:dyDescent="0.3">
      <c r="A166" t="s">
        <v>1114</v>
      </c>
      <c r="B166">
        <v>6759</v>
      </c>
      <c r="C166">
        <v>20</v>
      </c>
      <c r="D166">
        <v>48873</v>
      </c>
      <c r="E166" t="s">
        <v>982</v>
      </c>
      <c r="F166" t="s">
        <v>977</v>
      </c>
      <c r="G166" s="1"/>
      <c r="H166" t="s">
        <v>978</v>
      </c>
    </row>
    <row r="167" spans="1:8" x14ac:dyDescent="0.3">
      <c r="A167" t="s">
        <v>1115</v>
      </c>
      <c r="B167">
        <v>2601</v>
      </c>
      <c r="C167">
        <v>515</v>
      </c>
      <c r="D167">
        <v>22214</v>
      </c>
      <c r="E167" t="s">
        <v>982</v>
      </c>
      <c r="F167" t="s">
        <v>977</v>
      </c>
      <c r="G167" s="1"/>
      <c r="H167" t="s">
        <v>989</v>
      </c>
    </row>
    <row r="168" spans="1:8" x14ac:dyDescent="0.3">
      <c r="A168" t="s">
        <v>1116</v>
      </c>
      <c r="B168">
        <v>2656</v>
      </c>
      <c r="C168">
        <v>332</v>
      </c>
      <c r="D168">
        <v>806</v>
      </c>
      <c r="E168" t="s">
        <v>982</v>
      </c>
      <c r="F168" t="s">
        <v>984</v>
      </c>
      <c r="G168" s="1"/>
      <c r="H168" t="s">
        <v>989</v>
      </c>
    </row>
    <row r="169" spans="1:8" x14ac:dyDescent="0.3">
      <c r="A169" t="s">
        <v>1118</v>
      </c>
      <c r="B169">
        <v>584</v>
      </c>
      <c r="C169">
        <v>958</v>
      </c>
      <c r="D169">
        <v>5769</v>
      </c>
      <c r="E169" t="s">
        <v>982</v>
      </c>
      <c r="F169" t="s">
        <v>977</v>
      </c>
      <c r="G169" s="1"/>
      <c r="H169" t="s">
        <v>989</v>
      </c>
    </row>
    <row r="170" spans="1:8" x14ac:dyDescent="0.3">
      <c r="A170" t="s">
        <v>1130</v>
      </c>
      <c r="B170">
        <v>563</v>
      </c>
      <c r="C170">
        <v>913</v>
      </c>
      <c r="D170">
        <v>20187</v>
      </c>
      <c r="E170" t="s">
        <v>982</v>
      </c>
      <c r="F170" t="s">
        <v>984</v>
      </c>
      <c r="G170" s="1"/>
      <c r="H170" t="s">
        <v>989</v>
      </c>
    </row>
    <row r="171" spans="1:8" x14ac:dyDescent="0.3">
      <c r="A171" t="s">
        <v>1131</v>
      </c>
      <c r="B171">
        <v>7771</v>
      </c>
      <c r="C171">
        <v>371</v>
      </c>
      <c r="D171">
        <v>51038</v>
      </c>
      <c r="E171" t="s">
        <v>982</v>
      </c>
      <c r="F171" t="s">
        <v>984</v>
      </c>
      <c r="G171" s="1"/>
      <c r="H171" t="s">
        <v>978</v>
      </c>
    </row>
    <row r="172" spans="1:8" x14ac:dyDescent="0.3">
      <c r="A172" t="s">
        <v>1132</v>
      </c>
      <c r="B172">
        <v>4789</v>
      </c>
      <c r="C172">
        <v>514</v>
      </c>
      <c r="D172">
        <v>89846</v>
      </c>
      <c r="E172" t="s">
        <v>982</v>
      </c>
      <c r="F172" t="s">
        <v>984</v>
      </c>
      <c r="G172" s="1"/>
      <c r="H172" t="s">
        <v>980</v>
      </c>
    </row>
    <row r="173" spans="1:8" x14ac:dyDescent="0.3">
      <c r="A173" t="s">
        <v>1133</v>
      </c>
      <c r="B173">
        <v>3221</v>
      </c>
      <c r="C173">
        <v>707</v>
      </c>
      <c r="D173">
        <v>59967</v>
      </c>
      <c r="E173" t="s">
        <v>982</v>
      </c>
      <c r="F173" t="s">
        <v>977</v>
      </c>
      <c r="G173" s="1"/>
      <c r="H173" t="s">
        <v>978</v>
      </c>
    </row>
    <row r="174" spans="1:8" x14ac:dyDescent="0.3">
      <c r="A174" t="s">
        <v>1135</v>
      </c>
      <c r="B174">
        <v>8183</v>
      </c>
      <c r="C174">
        <v>847</v>
      </c>
      <c r="D174">
        <v>77342</v>
      </c>
      <c r="E174" t="s">
        <v>982</v>
      </c>
      <c r="F174" t="s">
        <v>984</v>
      </c>
      <c r="G174" s="1"/>
      <c r="H174" t="s">
        <v>980</v>
      </c>
    </row>
    <row r="175" spans="1:8" x14ac:dyDescent="0.3">
      <c r="A175" t="s">
        <v>1137</v>
      </c>
      <c r="B175">
        <v>4899</v>
      </c>
      <c r="C175">
        <v>928</v>
      </c>
      <c r="D175">
        <v>74930</v>
      </c>
      <c r="E175" t="s">
        <v>982</v>
      </c>
      <c r="F175" t="s">
        <v>984</v>
      </c>
      <c r="G175" s="1"/>
      <c r="H175" t="s">
        <v>980</v>
      </c>
    </row>
    <row r="176" spans="1:8" x14ac:dyDescent="0.3">
      <c r="A176" t="s">
        <v>1138</v>
      </c>
      <c r="B176">
        <v>4732</v>
      </c>
      <c r="C176">
        <v>210</v>
      </c>
      <c r="D176">
        <v>89389</v>
      </c>
      <c r="E176" t="s">
        <v>982</v>
      </c>
      <c r="F176" t="s">
        <v>984</v>
      </c>
      <c r="G176" s="1"/>
      <c r="H176" t="s">
        <v>980</v>
      </c>
    </row>
    <row r="177" spans="1:8" x14ac:dyDescent="0.3">
      <c r="A177" t="s">
        <v>1139</v>
      </c>
      <c r="B177">
        <v>4103</v>
      </c>
      <c r="C177">
        <v>793</v>
      </c>
      <c r="D177">
        <v>86767</v>
      </c>
      <c r="E177" t="s">
        <v>982</v>
      </c>
      <c r="F177" t="s">
        <v>984</v>
      </c>
      <c r="G177" s="1"/>
      <c r="H177" t="s">
        <v>980</v>
      </c>
    </row>
    <row r="178" spans="1:8" x14ac:dyDescent="0.3">
      <c r="A178" t="s">
        <v>1141</v>
      </c>
      <c r="B178">
        <v>7764</v>
      </c>
      <c r="C178">
        <v>298</v>
      </c>
      <c r="D178">
        <v>28987</v>
      </c>
      <c r="E178" t="s">
        <v>982</v>
      </c>
      <c r="F178" t="s">
        <v>984</v>
      </c>
      <c r="G178" s="1"/>
      <c r="H178" t="s">
        <v>989</v>
      </c>
    </row>
    <row r="179" spans="1:8" x14ac:dyDescent="0.3">
      <c r="A179" t="s">
        <v>1143</v>
      </c>
      <c r="B179">
        <v>6191</v>
      </c>
      <c r="C179">
        <v>731</v>
      </c>
      <c r="D179">
        <v>50635</v>
      </c>
      <c r="E179" t="s">
        <v>982</v>
      </c>
      <c r="F179" t="s">
        <v>984</v>
      </c>
      <c r="G179" s="1"/>
      <c r="H179" t="s">
        <v>978</v>
      </c>
    </row>
    <row r="180" spans="1:8" x14ac:dyDescent="0.3">
      <c r="A180" t="s">
        <v>1144</v>
      </c>
      <c r="B180">
        <v>310</v>
      </c>
      <c r="C180">
        <v>500</v>
      </c>
      <c r="D180">
        <v>32800</v>
      </c>
      <c r="E180" t="s">
        <v>982</v>
      </c>
      <c r="F180" t="s">
        <v>984</v>
      </c>
      <c r="G180" s="1"/>
      <c r="H180" t="s">
        <v>989</v>
      </c>
    </row>
    <row r="181" spans="1:8" x14ac:dyDescent="0.3">
      <c r="A181" t="s">
        <v>1145</v>
      </c>
      <c r="B181">
        <v>3095</v>
      </c>
      <c r="C181">
        <v>142</v>
      </c>
      <c r="D181">
        <v>67478</v>
      </c>
      <c r="E181" t="s">
        <v>982</v>
      </c>
      <c r="F181" t="s">
        <v>977</v>
      </c>
      <c r="G181" s="1"/>
      <c r="H181" t="s">
        <v>980</v>
      </c>
    </row>
    <row r="182" spans="1:8" x14ac:dyDescent="0.3">
      <c r="A182" t="s">
        <v>1150</v>
      </c>
      <c r="B182">
        <v>6357</v>
      </c>
      <c r="C182">
        <v>477</v>
      </c>
      <c r="D182">
        <v>19804</v>
      </c>
      <c r="E182" t="s">
        <v>982</v>
      </c>
      <c r="F182" t="s">
        <v>984</v>
      </c>
      <c r="G182" s="1"/>
      <c r="H182" t="s">
        <v>989</v>
      </c>
    </row>
    <row r="183" spans="1:8" x14ac:dyDescent="0.3">
      <c r="A183" t="s">
        <v>1151</v>
      </c>
      <c r="B183">
        <v>4551</v>
      </c>
      <c r="C183">
        <v>52</v>
      </c>
      <c r="D183">
        <v>75766</v>
      </c>
      <c r="E183" t="s">
        <v>982</v>
      </c>
      <c r="F183" t="s">
        <v>977</v>
      </c>
      <c r="G183" s="1"/>
      <c r="H183" t="s">
        <v>980</v>
      </c>
    </row>
    <row r="184" spans="1:8" x14ac:dyDescent="0.3">
      <c r="A184" t="s">
        <v>1152</v>
      </c>
      <c r="B184">
        <v>4252</v>
      </c>
      <c r="C184">
        <v>73</v>
      </c>
      <c r="D184">
        <v>74338</v>
      </c>
      <c r="E184" t="s">
        <v>982</v>
      </c>
      <c r="F184" t="s">
        <v>984</v>
      </c>
      <c r="G184" s="1"/>
      <c r="H184" t="s">
        <v>980</v>
      </c>
    </row>
    <row r="185" spans="1:8" x14ac:dyDescent="0.3">
      <c r="A185" t="s">
        <v>1155</v>
      </c>
      <c r="B185">
        <v>9271</v>
      </c>
      <c r="C185">
        <v>68</v>
      </c>
      <c r="D185">
        <v>81148</v>
      </c>
      <c r="E185" t="s">
        <v>982</v>
      </c>
      <c r="F185" t="s">
        <v>984</v>
      </c>
      <c r="G185" s="1"/>
      <c r="H185" t="s">
        <v>980</v>
      </c>
    </row>
    <row r="186" spans="1:8" x14ac:dyDescent="0.3">
      <c r="A186" t="s">
        <v>1157</v>
      </c>
      <c r="B186">
        <v>4628</v>
      </c>
      <c r="C186">
        <v>357</v>
      </c>
      <c r="D186">
        <v>88092</v>
      </c>
      <c r="E186" t="s">
        <v>982</v>
      </c>
      <c r="F186" t="s">
        <v>984</v>
      </c>
      <c r="G186" s="1"/>
      <c r="H186" t="s">
        <v>980</v>
      </c>
    </row>
    <row r="187" spans="1:8" x14ac:dyDescent="0.3">
      <c r="A187" t="s">
        <v>1158</v>
      </c>
      <c r="B187">
        <v>3853</v>
      </c>
      <c r="C187">
        <v>455</v>
      </c>
      <c r="D187">
        <v>66397</v>
      </c>
      <c r="E187" t="s">
        <v>982</v>
      </c>
      <c r="F187" t="s">
        <v>977</v>
      </c>
      <c r="G187" s="1"/>
      <c r="H187" t="s">
        <v>978</v>
      </c>
    </row>
    <row r="188" spans="1:8" x14ac:dyDescent="0.3">
      <c r="A188" t="s">
        <v>1160</v>
      </c>
      <c r="B188">
        <v>7513</v>
      </c>
      <c r="C188">
        <v>589</v>
      </c>
      <c r="D188">
        <v>5059</v>
      </c>
      <c r="E188" t="s">
        <v>982</v>
      </c>
      <c r="F188" t="s">
        <v>977</v>
      </c>
      <c r="G188" s="1"/>
      <c r="H188" t="s">
        <v>989</v>
      </c>
    </row>
    <row r="189" spans="1:8" x14ac:dyDescent="0.3">
      <c r="A189" t="s">
        <v>1161</v>
      </c>
      <c r="B189">
        <v>9030</v>
      </c>
      <c r="C189">
        <v>863</v>
      </c>
      <c r="D189">
        <v>66582</v>
      </c>
      <c r="E189" t="s">
        <v>982</v>
      </c>
      <c r="F189" t="s">
        <v>977</v>
      </c>
      <c r="G189" s="1"/>
      <c r="H189" t="s">
        <v>980</v>
      </c>
    </row>
    <row r="190" spans="1:8" x14ac:dyDescent="0.3">
      <c r="A190" t="s">
        <v>1163</v>
      </c>
      <c r="B190">
        <v>5894</v>
      </c>
      <c r="C190">
        <v>206</v>
      </c>
      <c r="D190">
        <v>27741</v>
      </c>
      <c r="E190" t="s">
        <v>982</v>
      </c>
      <c r="F190" t="s">
        <v>984</v>
      </c>
      <c r="G190" s="1"/>
      <c r="H190" t="s">
        <v>989</v>
      </c>
    </row>
    <row r="191" spans="1:8" x14ac:dyDescent="0.3">
      <c r="A191" t="s">
        <v>1164</v>
      </c>
      <c r="B191">
        <v>7587</v>
      </c>
      <c r="C191">
        <v>835</v>
      </c>
      <c r="D191">
        <v>696</v>
      </c>
      <c r="E191" t="s">
        <v>982</v>
      </c>
      <c r="F191" t="s">
        <v>977</v>
      </c>
      <c r="G191" s="1"/>
      <c r="H191" t="s">
        <v>989</v>
      </c>
    </row>
    <row r="192" spans="1:8" x14ac:dyDescent="0.3">
      <c r="A192" t="s">
        <v>1165</v>
      </c>
      <c r="B192">
        <v>1424</v>
      </c>
      <c r="C192">
        <v>315</v>
      </c>
      <c r="D192">
        <v>37660</v>
      </c>
      <c r="E192" t="s">
        <v>982</v>
      </c>
      <c r="F192" t="s">
        <v>977</v>
      </c>
      <c r="G192" s="1"/>
      <c r="H192" t="s">
        <v>978</v>
      </c>
    </row>
    <row r="193" spans="1:8" x14ac:dyDescent="0.3">
      <c r="A193" t="s">
        <v>1166</v>
      </c>
      <c r="B193">
        <v>5214</v>
      </c>
      <c r="C193">
        <v>553</v>
      </c>
      <c r="D193">
        <v>16299</v>
      </c>
      <c r="E193" t="s">
        <v>982</v>
      </c>
      <c r="F193" t="s">
        <v>977</v>
      </c>
      <c r="G193" s="1"/>
      <c r="H193" t="s">
        <v>989</v>
      </c>
    </row>
    <row r="194" spans="1:8" x14ac:dyDescent="0.3">
      <c r="A194" t="s">
        <v>1168</v>
      </c>
      <c r="B194">
        <v>3172</v>
      </c>
      <c r="C194">
        <v>279</v>
      </c>
      <c r="D194">
        <v>21003</v>
      </c>
      <c r="E194" t="s">
        <v>982</v>
      </c>
      <c r="F194" t="s">
        <v>977</v>
      </c>
      <c r="G194" s="1"/>
      <c r="H194" t="s">
        <v>989</v>
      </c>
    </row>
    <row r="195" spans="1:8" x14ac:dyDescent="0.3">
      <c r="A195" t="s">
        <v>1170</v>
      </c>
      <c r="B195">
        <v>2037</v>
      </c>
      <c r="C195">
        <v>895</v>
      </c>
      <c r="D195">
        <v>34832</v>
      </c>
      <c r="E195" t="s">
        <v>982</v>
      </c>
      <c r="F195" t="s">
        <v>984</v>
      </c>
      <c r="G195" s="1"/>
      <c r="H195" t="s">
        <v>978</v>
      </c>
    </row>
    <row r="196" spans="1:8" x14ac:dyDescent="0.3">
      <c r="A196" t="s">
        <v>1172</v>
      </c>
      <c r="B196">
        <v>1303</v>
      </c>
      <c r="C196">
        <v>792</v>
      </c>
      <c r="D196">
        <v>3846</v>
      </c>
      <c r="E196" t="s">
        <v>982</v>
      </c>
      <c r="F196" t="s">
        <v>984</v>
      </c>
      <c r="G196" s="1"/>
      <c r="H196" t="s">
        <v>989</v>
      </c>
    </row>
    <row r="197" spans="1:8" x14ac:dyDescent="0.3">
      <c r="A197" t="s">
        <v>1174</v>
      </c>
      <c r="B197">
        <v>9917</v>
      </c>
      <c r="C197">
        <v>59</v>
      </c>
      <c r="D197">
        <v>2282</v>
      </c>
      <c r="E197" t="s">
        <v>982</v>
      </c>
      <c r="F197" t="s">
        <v>977</v>
      </c>
      <c r="G197" s="1"/>
      <c r="H197" t="s">
        <v>989</v>
      </c>
    </row>
    <row r="198" spans="1:8" x14ac:dyDescent="0.3">
      <c r="A198" t="s">
        <v>1175</v>
      </c>
      <c r="B198">
        <v>2969</v>
      </c>
      <c r="C198">
        <v>748</v>
      </c>
      <c r="D198">
        <v>49908</v>
      </c>
      <c r="E198" t="s">
        <v>982</v>
      </c>
      <c r="F198" t="s">
        <v>977</v>
      </c>
      <c r="G198" s="1"/>
      <c r="H198" t="s">
        <v>978</v>
      </c>
    </row>
    <row r="199" spans="1:8" x14ac:dyDescent="0.3">
      <c r="A199" t="s">
        <v>1176</v>
      </c>
      <c r="B199">
        <v>8737</v>
      </c>
      <c r="C199">
        <v>693</v>
      </c>
      <c r="D199">
        <v>68886</v>
      </c>
      <c r="E199" t="s">
        <v>982</v>
      </c>
      <c r="F199" t="s">
        <v>984</v>
      </c>
      <c r="G199" s="1"/>
      <c r="H199" t="s">
        <v>980</v>
      </c>
    </row>
    <row r="200" spans="1:8" x14ac:dyDescent="0.3">
      <c r="A200" t="s">
        <v>1178</v>
      </c>
      <c r="B200">
        <v>1702</v>
      </c>
      <c r="C200">
        <v>538</v>
      </c>
      <c r="D200">
        <v>39488</v>
      </c>
      <c r="E200" t="s">
        <v>982</v>
      </c>
      <c r="F200" t="s">
        <v>984</v>
      </c>
      <c r="G200" s="1"/>
      <c r="H200" t="s">
        <v>978</v>
      </c>
    </row>
    <row r="201" spans="1:8" x14ac:dyDescent="0.3">
      <c r="A201" t="s">
        <v>1181</v>
      </c>
      <c r="B201">
        <v>4892</v>
      </c>
      <c r="C201">
        <v>579</v>
      </c>
      <c r="D201">
        <v>77570</v>
      </c>
      <c r="E201" t="s">
        <v>982</v>
      </c>
      <c r="F201" t="s">
        <v>977</v>
      </c>
      <c r="G201" s="1"/>
      <c r="H201" t="s">
        <v>980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D35D3-FC6B-4F51-8E38-140323ABE68A}">
  <sheetPr codeName="Sheet8"/>
  <dimension ref="A1:K201"/>
  <sheetViews>
    <sheetView topLeftCell="D1" workbookViewId="0">
      <selection activeCell="F13" sqref="F13"/>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16.77734375" bestFit="1" customWidth="1"/>
    <col min="11" max="11" width="22.109375" bestFit="1" customWidth="1"/>
  </cols>
  <sheetData>
    <row r="1" spans="1:11" x14ac:dyDescent="0.3">
      <c r="A1" t="s">
        <v>969</v>
      </c>
      <c r="B1" t="s">
        <v>0</v>
      </c>
      <c r="C1" t="s">
        <v>1191</v>
      </c>
      <c r="D1" t="s">
        <v>1192</v>
      </c>
      <c r="E1" t="s">
        <v>1193</v>
      </c>
      <c r="F1" t="s">
        <v>1194</v>
      </c>
      <c r="G1" t="s">
        <v>1195</v>
      </c>
      <c r="H1" t="s">
        <v>1196</v>
      </c>
      <c r="I1" t="s">
        <v>1197</v>
      </c>
      <c r="J1" t="s">
        <v>1569</v>
      </c>
      <c r="K1" t="s">
        <v>1602</v>
      </c>
    </row>
    <row r="2" spans="1:11" x14ac:dyDescent="0.3">
      <c r="A2">
        <v>1</v>
      </c>
      <c r="B2">
        <v>1334</v>
      </c>
      <c r="C2" t="s">
        <v>1198</v>
      </c>
      <c r="D2" t="s">
        <v>1199</v>
      </c>
      <c r="E2" t="s">
        <v>1200</v>
      </c>
      <c r="F2">
        <v>947</v>
      </c>
      <c r="G2">
        <v>1385</v>
      </c>
      <c r="H2" t="s">
        <v>1201</v>
      </c>
      <c r="I2" t="s">
        <v>1202</v>
      </c>
      <c r="J2" t="str">
        <f>IF(Shipment_Details[[#This Row],[SH_WEIGHT]]&gt;500,"Heavy","Light")</f>
        <v>Heavy</v>
      </c>
      <c r="K2">
        <f t="shared" ref="K2:K33" si="0">F2/G2</f>
        <v>0.68375451263537901</v>
      </c>
    </row>
    <row r="3" spans="1:11" x14ac:dyDescent="0.3">
      <c r="A3">
        <v>6</v>
      </c>
      <c r="B3">
        <v>3917</v>
      </c>
      <c r="C3" t="s">
        <v>1198</v>
      </c>
      <c r="D3" t="s">
        <v>1199</v>
      </c>
      <c r="E3" t="s">
        <v>1200</v>
      </c>
      <c r="F3">
        <v>613</v>
      </c>
      <c r="G3">
        <v>1256</v>
      </c>
      <c r="H3" t="s">
        <v>21</v>
      </c>
      <c r="I3" t="s">
        <v>638</v>
      </c>
      <c r="J3" t="str">
        <f>IF(Shipment_Details[[#This Row],[SH_WEIGHT]]&gt;500,"Heavy","Light")</f>
        <v>Heavy</v>
      </c>
      <c r="K3">
        <f t="shared" si="0"/>
        <v>0.48805732484076431</v>
      </c>
    </row>
    <row r="4" spans="1:11" x14ac:dyDescent="0.3">
      <c r="A4">
        <v>12</v>
      </c>
      <c r="B4">
        <v>6404</v>
      </c>
      <c r="C4" t="s">
        <v>1203</v>
      </c>
      <c r="D4" t="s">
        <v>1204</v>
      </c>
      <c r="E4" t="s">
        <v>1205</v>
      </c>
      <c r="F4">
        <v>360</v>
      </c>
      <c r="G4">
        <v>565</v>
      </c>
      <c r="H4" t="s">
        <v>1206</v>
      </c>
      <c r="I4" t="s">
        <v>1207</v>
      </c>
      <c r="J4" t="str">
        <f>IF(Shipment_Details[[#This Row],[SH_WEIGHT]]&gt;500,"Heavy","Light")</f>
        <v>Light</v>
      </c>
      <c r="K4">
        <f t="shared" si="0"/>
        <v>0.63716814159292035</v>
      </c>
    </row>
    <row r="5" spans="1:11" x14ac:dyDescent="0.3">
      <c r="A5">
        <v>20</v>
      </c>
      <c r="B5">
        <v>6759</v>
      </c>
      <c r="C5" t="s">
        <v>1203</v>
      </c>
      <c r="D5" t="s">
        <v>1204</v>
      </c>
      <c r="E5" t="s">
        <v>1205</v>
      </c>
      <c r="F5">
        <v>630</v>
      </c>
      <c r="G5">
        <v>1062</v>
      </c>
      <c r="H5" t="s">
        <v>1208</v>
      </c>
      <c r="I5" t="s">
        <v>1209</v>
      </c>
      <c r="J5" t="str">
        <f>IF(Shipment_Details[[#This Row],[SH_WEIGHT]]&gt;500,"Heavy","Light")</f>
        <v>Heavy</v>
      </c>
      <c r="K5">
        <f t="shared" si="0"/>
        <v>0.59322033898305082</v>
      </c>
    </row>
    <row r="6" spans="1:11" x14ac:dyDescent="0.3">
      <c r="A6">
        <v>25</v>
      </c>
      <c r="B6">
        <v>1724</v>
      </c>
      <c r="C6" t="s">
        <v>1210</v>
      </c>
      <c r="D6" t="s">
        <v>1204</v>
      </c>
      <c r="E6" t="s">
        <v>1200</v>
      </c>
      <c r="F6">
        <v>431</v>
      </c>
      <c r="G6">
        <v>702</v>
      </c>
      <c r="H6" t="s">
        <v>1211</v>
      </c>
      <c r="I6" t="s">
        <v>1212</v>
      </c>
      <c r="J6" t="str">
        <f>IF(Shipment_Details[[#This Row],[SH_WEIGHT]]&gt;500,"Heavy","Light")</f>
        <v>Light</v>
      </c>
      <c r="K6">
        <f t="shared" si="0"/>
        <v>0.61396011396011396</v>
      </c>
    </row>
    <row r="7" spans="1:11" x14ac:dyDescent="0.3">
      <c r="A7">
        <v>30</v>
      </c>
      <c r="B7">
        <v>1275</v>
      </c>
      <c r="C7" t="s">
        <v>1213</v>
      </c>
      <c r="D7" t="s">
        <v>1204</v>
      </c>
      <c r="E7" t="s">
        <v>1205</v>
      </c>
      <c r="F7">
        <v>581</v>
      </c>
      <c r="G7">
        <v>1422</v>
      </c>
      <c r="H7" t="s">
        <v>1214</v>
      </c>
      <c r="I7" t="s">
        <v>515</v>
      </c>
      <c r="J7" t="str">
        <f>IF(Shipment_Details[[#This Row],[SH_WEIGHT]]&gt;500,"Heavy","Light")</f>
        <v>Heavy</v>
      </c>
      <c r="K7">
        <f t="shared" si="0"/>
        <v>0.40857946554149088</v>
      </c>
    </row>
    <row r="8" spans="1:11" x14ac:dyDescent="0.3">
      <c r="A8">
        <v>32</v>
      </c>
      <c r="B8">
        <v>9636</v>
      </c>
      <c r="C8" t="s">
        <v>1198</v>
      </c>
      <c r="D8" t="s">
        <v>1204</v>
      </c>
      <c r="E8" t="s">
        <v>1200</v>
      </c>
      <c r="F8">
        <v>478</v>
      </c>
      <c r="G8">
        <v>705</v>
      </c>
      <c r="H8" t="s">
        <v>1215</v>
      </c>
      <c r="I8" t="s">
        <v>1216</v>
      </c>
      <c r="J8" t="str">
        <f>IF(Shipment_Details[[#This Row],[SH_WEIGHT]]&gt;500,"Heavy","Light")</f>
        <v>Light</v>
      </c>
      <c r="K8">
        <f t="shared" si="0"/>
        <v>0.6780141843971631</v>
      </c>
    </row>
    <row r="9" spans="1:11" x14ac:dyDescent="0.3">
      <c r="A9">
        <v>33</v>
      </c>
      <c r="B9">
        <v>1211</v>
      </c>
      <c r="C9" t="s">
        <v>1217</v>
      </c>
      <c r="D9" t="s">
        <v>1204</v>
      </c>
      <c r="E9" t="s">
        <v>1200</v>
      </c>
      <c r="F9">
        <v>577</v>
      </c>
      <c r="G9">
        <v>1312</v>
      </c>
      <c r="H9" t="s">
        <v>1218</v>
      </c>
      <c r="I9" t="s">
        <v>1219</v>
      </c>
      <c r="J9" t="str">
        <f>IF(Shipment_Details[[#This Row],[SH_WEIGHT]]&gt;500,"Heavy","Light")</f>
        <v>Heavy</v>
      </c>
      <c r="K9">
        <f t="shared" si="0"/>
        <v>0.43978658536585363</v>
      </c>
    </row>
    <row r="10" spans="1:11" x14ac:dyDescent="0.3">
      <c r="A10">
        <v>40</v>
      </c>
      <c r="B10">
        <v>805</v>
      </c>
      <c r="C10" t="s">
        <v>1198</v>
      </c>
      <c r="D10" t="s">
        <v>1204</v>
      </c>
      <c r="E10" t="s">
        <v>1205</v>
      </c>
      <c r="F10">
        <v>483</v>
      </c>
      <c r="G10">
        <v>648</v>
      </c>
      <c r="H10" t="s">
        <v>1220</v>
      </c>
      <c r="I10" t="s">
        <v>1221</v>
      </c>
      <c r="J10" t="str">
        <f>IF(Shipment_Details[[#This Row],[SH_WEIGHT]]&gt;500,"Heavy","Light")</f>
        <v>Light</v>
      </c>
      <c r="K10">
        <f t="shared" si="0"/>
        <v>0.74537037037037035</v>
      </c>
    </row>
    <row r="11" spans="1:11" x14ac:dyDescent="0.3">
      <c r="A11">
        <v>42</v>
      </c>
      <c r="B11">
        <v>2121</v>
      </c>
      <c r="C11" t="s">
        <v>1198</v>
      </c>
      <c r="D11" t="s">
        <v>1204</v>
      </c>
      <c r="E11" t="s">
        <v>1205</v>
      </c>
      <c r="F11">
        <v>987</v>
      </c>
      <c r="G11">
        <v>1134</v>
      </c>
      <c r="H11" t="s">
        <v>1222</v>
      </c>
      <c r="I11" t="s">
        <v>1223</v>
      </c>
      <c r="J11" t="str">
        <f>IF(Shipment_Details[[#This Row],[SH_WEIGHT]]&gt;500,"Heavy","Light")</f>
        <v>Heavy</v>
      </c>
      <c r="K11">
        <f t="shared" si="0"/>
        <v>0.87037037037037035</v>
      </c>
    </row>
    <row r="12" spans="1:11" x14ac:dyDescent="0.3">
      <c r="A12">
        <v>45</v>
      </c>
      <c r="B12">
        <v>9177</v>
      </c>
      <c r="C12" t="s">
        <v>1224</v>
      </c>
      <c r="D12" t="s">
        <v>1204</v>
      </c>
      <c r="E12" t="s">
        <v>1200</v>
      </c>
      <c r="F12">
        <v>889</v>
      </c>
      <c r="G12">
        <v>1050</v>
      </c>
      <c r="H12" t="s">
        <v>1225</v>
      </c>
      <c r="I12" t="s">
        <v>1226</v>
      </c>
      <c r="J12" t="str">
        <f>IF(Shipment_Details[[#This Row],[SH_WEIGHT]]&gt;500,"Heavy","Light")</f>
        <v>Heavy</v>
      </c>
      <c r="K12">
        <f t="shared" si="0"/>
        <v>0.84666666666666668</v>
      </c>
    </row>
    <row r="13" spans="1:11" x14ac:dyDescent="0.3">
      <c r="A13">
        <v>52</v>
      </c>
      <c r="B13">
        <v>4551</v>
      </c>
      <c r="C13" t="s">
        <v>1227</v>
      </c>
      <c r="D13" t="s">
        <v>1204</v>
      </c>
      <c r="E13" t="s">
        <v>1200</v>
      </c>
      <c r="F13">
        <v>873</v>
      </c>
      <c r="G13">
        <v>1199</v>
      </c>
      <c r="H13" t="s">
        <v>1228</v>
      </c>
      <c r="I13" t="s">
        <v>1229</v>
      </c>
      <c r="J13" t="str">
        <f>IF(Shipment_Details[[#This Row],[SH_WEIGHT]]&gt;500,"Heavy","Light")</f>
        <v>Heavy</v>
      </c>
      <c r="K13">
        <f t="shared" si="0"/>
        <v>0.7281067556296914</v>
      </c>
    </row>
    <row r="14" spans="1:11" x14ac:dyDescent="0.3">
      <c r="A14">
        <v>57</v>
      </c>
      <c r="B14">
        <v>7253</v>
      </c>
      <c r="C14" t="s">
        <v>1203</v>
      </c>
      <c r="D14" t="s">
        <v>1204</v>
      </c>
      <c r="E14" t="s">
        <v>1205</v>
      </c>
      <c r="F14">
        <v>753</v>
      </c>
      <c r="G14">
        <v>1027</v>
      </c>
      <c r="H14" t="s">
        <v>1230</v>
      </c>
      <c r="I14" t="s">
        <v>1231</v>
      </c>
      <c r="J14" t="str">
        <f>IF(Shipment_Details[[#This Row],[SH_WEIGHT]]&gt;500,"Heavy","Light")</f>
        <v>Heavy</v>
      </c>
      <c r="K14">
        <f t="shared" si="0"/>
        <v>0.73320350535540413</v>
      </c>
    </row>
    <row r="15" spans="1:11" x14ac:dyDescent="0.3">
      <c r="A15">
        <v>59</v>
      </c>
      <c r="B15">
        <v>9917</v>
      </c>
      <c r="C15" t="s">
        <v>1203</v>
      </c>
      <c r="D15" t="s">
        <v>1199</v>
      </c>
      <c r="E15" t="s">
        <v>1205</v>
      </c>
      <c r="F15">
        <v>329</v>
      </c>
      <c r="G15">
        <v>977</v>
      </c>
      <c r="H15" t="s">
        <v>1232</v>
      </c>
      <c r="I15" t="s">
        <v>1233</v>
      </c>
      <c r="J15" t="str">
        <f>IF(Shipment_Details[[#This Row],[SH_WEIGHT]]&gt;500,"Heavy","Light")</f>
        <v>Light</v>
      </c>
      <c r="K15">
        <f t="shared" si="0"/>
        <v>0.3367451381780962</v>
      </c>
    </row>
    <row r="16" spans="1:11" x14ac:dyDescent="0.3">
      <c r="A16">
        <v>68</v>
      </c>
      <c r="B16">
        <v>9271</v>
      </c>
      <c r="C16" t="s">
        <v>1198</v>
      </c>
      <c r="D16" t="s">
        <v>1204</v>
      </c>
      <c r="E16" t="s">
        <v>1200</v>
      </c>
      <c r="F16">
        <v>182</v>
      </c>
      <c r="G16">
        <v>726</v>
      </c>
      <c r="H16" t="s">
        <v>1234</v>
      </c>
      <c r="I16" t="s">
        <v>1235</v>
      </c>
      <c r="J16" t="str">
        <f>IF(Shipment_Details[[#This Row],[SH_WEIGHT]]&gt;500,"Heavy","Light")</f>
        <v>Light</v>
      </c>
      <c r="K16">
        <f t="shared" si="0"/>
        <v>0.25068870523415976</v>
      </c>
    </row>
    <row r="17" spans="1:11" x14ac:dyDescent="0.3">
      <c r="A17">
        <v>69</v>
      </c>
      <c r="B17">
        <v>1087</v>
      </c>
      <c r="C17" t="s">
        <v>1224</v>
      </c>
      <c r="D17" t="s">
        <v>1204</v>
      </c>
      <c r="E17" t="s">
        <v>1205</v>
      </c>
      <c r="F17">
        <v>367</v>
      </c>
      <c r="G17">
        <v>740</v>
      </c>
      <c r="H17" t="s">
        <v>471</v>
      </c>
      <c r="I17" t="s">
        <v>904</v>
      </c>
      <c r="J17" t="str">
        <f>IF(Shipment_Details[[#This Row],[SH_WEIGHT]]&gt;500,"Heavy","Light")</f>
        <v>Light</v>
      </c>
      <c r="K17">
        <f t="shared" si="0"/>
        <v>0.49594594594594593</v>
      </c>
    </row>
    <row r="18" spans="1:11" x14ac:dyDescent="0.3">
      <c r="A18">
        <v>73</v>
      </c>
      <c r="B18">
        <v>4252</v>
      </c>
      <c r="C18" t="s">
        <v>1210</v>
      </c>
      <c r="D18" t="s">
        <v>1204</v>
      </c>
      <c r="E18" t="s">
        <v>1200</v>
      </c>
      <c r="F18">
        <v>315</v>
      </c>
      <c r="G18">
        <v>937</v>
      </c>
      <c r="H18" t="s">
        <v>21</v>
      </c>
      <c r="I18" t="s">
        <v>1236</v>
      </c>
      <c r="J18" t="str">
        <f>IF(Shipment_Details[[#This Row],[SH_WEIGHT]]&gt;500,"Heavy","Light")</f>
        <v>Light</v>
      </c>
      <c r="K18">
        <f t="shared" si="0"/>
        <v>0.33617929562433296</v>
      </c>
    </row>
    <row r="19" spans="1:11" x14ac:dyDescent="0.3">
      <c r="A19">
        <v>75</v>
      </c>
      <c r="B19">
        <v>5489</v>
      </c>
      <c r="C19" t="s">
        <v>1213</v>
      </c>
      <c r="D19" t="s">
        <v>1204</v>
      </c>
      <c r="E19" t="s">
        <v>1205</v>
      </c>
      <c r="F19">
        <v>869</v>
      </c>
      <c r="G19">
        <v>1317</v>
      </c>
      <c r="H19" t="s">
        <v>1237</v>
      </c>
      <c r="I19" t="s">
        <v>1238</v>
      </c>
      <c r="J19" t="str">
        <f>IF(Shipment_Details[[#This Row],[SH_WEIGHT]]&gt;500,"Heavy","Light")</f>
        <v>Heavy</v>
      </c>
      <c r="K19">
        <f t="shared" si="0"/>
        <v>0.65983295368261197</v>
      </c>
    </row>
    <row r="20" spans="1:11" x14ac:dyDescent="0.3">
      <c r="A20">
        <v>82</v>
      </c>
      <c r="B20">
        <v>3132</v>
      </c>
      <c r="C20" t="s">
        <v>1239</v>
      </c>
      <c r="D20" t="s">
        <v>1199</v>
      </c>
      <c r="E20" t="s">
        <v>1200</v>
      </c>
      <c r="F20">
        <v>121</v>
      </c>
      <c r="G20">
        <v>557</v>
      </c>
      <c r="H20" t="s">
        <v>1240</v>
      </c>
      <c r="I20" t="s">
        <v>1241</v>
      </c>
      <c r="J20" t="str">
        <f>IF(Shipment_Details[[#This Row],[SH_WEIGHT]]&gt;500,"Heavy","Light")</f>
        <v>Light</v>
      </c>
      <c r="K20">
        <f t="shared" si="0"/>
        <v>0.21723518850987433</v>
      </c>
    </row>
    <row r="21" spans="1:11" x14ac:dyDescent="0.3">
      <c r="A21">
        <v>95</v>
      </c>
      <c r="B21">
        <v>6546</v>
      </c>
      <c r="C21" t="s">
        <v>1242</v>
      </c>
      <c r="D21" t="s">
        <v>1204</v>
      </c>
      <c r="E21" t="s">
        <v>1205</v>
      </c>
      <c r="F21">
        <v>660</v>
      </c>
      <c r="G21">
        <v>1208</v>
      </c>
      <c r="H21" t="s">
        <v>1243</v>
      </c>
      <c r="I21" t="s">
        <v>1244</v>
      </c>
      <c r="J21" t="str">
        <f>IF(Shipment_Details[[#This Row],[SH_WEIGHT]]&gt;500,"Heavy","Light")</f>
        <v>Heavy</v>
      </c>
      <c r="K21">
        <f t="shared" si="0"/>
        <v>0.54635761589403975</v>
      </c>
    </row>
    <row r="22" spans="1:11" x14ac:dyDescent="0.3">
      <c r="A22">
        <v>97</v>
      </c>
      <c r="B22">
        <v>9423</v>
      </c>
      <c r="C22" t="s">
        <v>1203</v>
      </c>
      <c r="D22" t="s">
        <v>1204</v>
      </c>
      <c r="E22" t="s">
        <v>1200</v>
      </c>
      <c r="F22">
        <v>603</v>
      </c>
      <c r="G22">
        <v>1167</v>
      </c>
      <c r="H22" t="s">
        <v>1245</v>
      </c>
      <c r="I22" t="s">
        <v>1246</v>
      </c>
      <c r="J22" t="str">
        <f>IF(Shipment_Details[[#This Row],[SH_WEIGHT]]&gt;500,"Heavy","Light")</f>
        <v>Heavy</v>
      </c>
      <c r="K22">
        <f t="shared" si="0"/>
        <v>0.51670951156812339</v>
      </c>
    </row>
    <row r="23" spans="1:11" x14ac:dyDescent="0.3">
      <c r="A23">
        <v>105</v>
      </c>
      <c r="B23">
        <v>8808</v>
      </c>
      <c r="C23" t="s">
        <v>1217</v>
      </c>
      <c r="D23" t="s">
        <v>1204</v>
      </c>
      <c r="E23" t="s">
        <v>1205</v>
      </c>
      <c r="F23">
        <v>949</v>
      </c>
      <c r="G23">
        <v>1419</v>
      </c>
      <c r="H23" t="s">
        <v>1247</v>
      </c>
      <c r="I23" t="s">
        <v>1248</v>
      </c>
      <c r="J23" t="str">
        <f>IF(Shipment_Details[[#This Row],[SH_WEIGHT]]&gt;500,"Heavy","Light")</f>
        <v>Heavy</v>
      </c>
      <c r="K23">
        <f t="shared" si="0"/>
        <v>0.66878083157152923</v>
      </c>
    </row>
    <row r="24" spans="1:11" x14ac:dyDescent="0.3">
      <c r="A24">
        <v>109</v>
      </c>
      <c r="B24">
        <v>6787</v>
      </c>
      <c r="C24" t="s">
        <v>1239</v>
      </c>
      <c r="D24" t="s">
        <v>1204</v>
      </c>
      <c r="E24" t="s">
        <v>1200</v>
      </c>
      <c r="F24">
        <v>715</v>
      </c>
      <c r="G24">
        <v>1185</v>
      </c>
      <c r="H24" t="s">
        <v>471</v>
      </c>
      <c r="I24" t="s">
        <v>1249</v>
      </c>
      <c r="J24" t="str">
        <f>IF(Shipment_Details[[#This Row],[SH_WEIGHT]]&gt;500,"Heavy","Light")</f>
        <v>Heavy</v>
      </c>
      <c r="K24">
        <f t="shared" si="0"/>
        <v>0.6033755274261603</v>
      </c>
    </row>
    <row r="25" spans="1:11" x14ac:dyDescent="0.3">
      <c r="A25">
        <v>127</v>
      </c>
      <c r="B25">
        <v>9645</v>
      </c>
      <c r="C25" t="s">
        <v>1239</v>
      </c>
      <c r="D25" t="s">
        <v>1199</v>
      </c>
      <c r="E25" t="s">
        <v>1200</v>
      </c>
      <c r="F25">
        <v>916</v>
      </c>
      <c r="G25">
        <v>1143</v>
      </c>
      <c r="H25" t="s">
        <v>1250</v>
      </c>
      <c r="I25" t="s">
        <v>1251</v>
      </c>
      <c r="J25" t="str">
        <f>IF(Shipment_Details[[#This Row],[SH_WEIGHT]]&gt;500,"Heavy","Light")</f>
        <v>Heavy</v>
      </c>
      <c r="K25">
        <f t="shared" si="0"/>
        <v>0.80139982502187224</v>
      </c>
    </row>
    <row r="26" spans="1:11" x14ac:dyDescent="0.3">
      <c r="A26">
        <v>128</v>
      </c>
      <c r="B26">
        <v>8786</v>
      </c>
      <c r="C26" t="s">
        <v>1198</v>
      </c>
      <c r="D26" t="s">
        <v>1199</v>
      </c>
      <c r="E26" t="s">
        <v>1200</v>
      </c>
      <c r="F26">
        <v>718</v>
      </c>
      <c r="G26">
        <v>1486</v>
      </c>
      <c r="H26" t="s">
        <v>159</v>
      </c>
      <c r="I26" t="s">
        <v>1252</v>
      </c>
      <c r="J26" t="str">
        <f>IF(Shipment_Details[[#This Row],[SH_WEIGHT]]&gt;500,"Heavy","Light")</f>
        <v>Heavy</v>
      </c>
      <c r="K26">
        <f t="shared" si="0"/>
        <v>0.48317631224764468</v>
      </c>
    </row>
    <row r="27" spans="1:11" x14ac:dyDescent="0.3">
      <c r="A27">
        <v>129</v>
      </c>
      <c r="B27">
        <v>7633</v>
      </c>
      <c r="C27" t="s">
        <v>1253</v>
      </c>
      <c r="D27" t="s">
        <v>1204</v>
      </c>
      <c r="E27" t="s">
        <v>1205</v>
      </c>
      <c r="F27">
        <v>379</v>
      </c>
      <c r="G27">
        <v>590</v>
      </c>
      <c r="H27" t="s">
        <v>1254</v>
      </c>
      <c r="I27" t="s">
        <v>1255</v>
      </c>
      <c r="J27" t="str">
        <f>IF(Shipment_Details[[#This Row],[SH_WEIGHT]]&gt;500,"Heavy","Light")</f>
        <v>Light</v>
      </c>
      <c r="K27">
        <f t="shared" si="0"/>
        <v>0.64237288135593218</v>
      </c>
    </row>
    <row r="28" spans="1:11" x14ac:dyDescent="0.3">
      <c r="A28">
        <v>135</v>
      </c>
      <c r="B28">
        <v>8894</v>
      </c>
      <c r="C28" t="s">
        <v>1203</v>
      </c>
      <c r="D28" t="s">
        <v>1204</v>
      </c>
      <c r="E28" t="s">
        <v>1200</v>
      </c>
      <c r="F28">
        <v>901</v>
      </c>
      <c r="G28">
        <v>1393</v>
      </c>
      <c r="H28" t="s">
        <v>1256</v>
      </c>
      <c r="I28" t="s">
        <v>1257</v>
      </c>
      <c r="J28" t="str">
        <f>IF(Shipment_Details[[#This Row],[SH_WEIGHT]]&gt;500,"Heavy","Light")</f>
        <v>Heavy</v>
      </c>
      <c r="K28">
        <f t="shared" si="0"/>
        <v>0.64680545585068194</v>
      </c>
    </row>
    <row r="29" spans="1:11" x14ac:dyDescent="0.3">
      <c r="A29">
        <v>138</v>
      </c>
      <c r="B29">
        <v>3089</v>
      </c>
      <c r="C29" t="s">
        <v>1210</v>
      </c>
      <c r="D29" t="s">
        <v>1204</v>
      </c>
      <c r="E29" t="s">
        <v>1205</v>
      </c>
      <c r="F29">
        <v>382</v>
      </c>
      <c r="G29">
        <v>714</v>
      </c>
      <c r="H29" t="s">
        <v>1258</v>
      </c>
      <c r="I29" t="s">
        <v>39</v>
      </c>
      <c r="J29" t="str">
        <f>IF(Shipment_Details[[#This Row],[SH_WEIGHT]]&gt;500,"Heavy","Light")</f>
        <v>Light</v>
      </c>
      <c r="K29">
        <f t="shared" si="0"/>
        <v>0.53501400560224088</v>
      </c>
    </row>
    <row r="30" spans="1:11" x14ac:dyDescent="0.3">
      <c r="A30">
        <v>140</v>
      </c>
      <c r="B30">
        <v>308</v>
      </c>
      <c r="C30" t="s">
        <v>1239</v>
      </c>
      <c r="D30" t="s">
        <v>1199</v>
      </c>
      <c r="E30" t="s">
        <v>1205</v>
      </c>
      <c r="F30">
        <v>226</v>
      </c>
      <c r="G30">
        <v>970</v>
      </c>
      <c r="H30" t="s">
        <v>1259</v>
      </c>
      <c r="I30" t="s">
        <v>1260</v>
      </c>
      <c r="J30" t="str">
        <f>IF(Shipment_Details[[#This Row],[SH_WEIGHT]]&gt;500,"Heavy","Light")</f>
        <v>Light</v>
      </c>
      <c r="K30">
        <f t="shared" si="0"/>
        <v>0.23298969072164949</v>
      </c>
    </row>
    <row r="31" spans="1:11" x14ac:dyDescent="0.3">
      <c r="A31">
        <v>142</v>
      </c>
      <c r="B31">
        <v>3095</v>
      </c>
      <c r="C31" t="s">
        <v>1198</v>
      </c>
      <c r="D31" t="s">
        <v>1204</v>
      </c>
      <c r="E31" t="s">
        <v>1200</v>
      </c>
      <c r="F31">
        <v>550</v>
      </c>
      <c r="G31">
        <v>1171</v>
      </c>
      <c r="H31" t="s">
        <v>1261</v>
      </c>
      <c r="I31" t="s">
        <v>1262</v>
      </c>
      <c r="J31" t="str">
        <f>IF(Shipment_Details[[#This Row],[SH_WEIGHT]]&gt;500,"Heavy","Light")</f>
        <v>Heavy</v>
      </c>
      <c r="K31">
        <f t="shared" si="0"/>
        <v>0.46968403074295473</v>
      </c>
    </row>
    <row r="32" spans="1:11" x14ac:dyDescent="0.3">
      <c r="A32">
        <v>147</v>
      </c>
      <c r="B32">
        <v>207</v>
      </c>
      <c r="C32" t="s">
        <v>1217</v>
      </c>
      <c r="D32" t="s">
        <v>1204</v>
      </c>
      <c r="E32" t="s">
        <v>1200</v>
      </c>
      <c r="F32">
        <v>369</v>
      </c>
      <c r="G32">
        <v>646</v>
      </c>
      <c r="H32" t="s">
        <v>439</v>
      </c>
      <c r="I32" t="s">
        <v>1263</v>
      </c>
      <c r="J32" t="str">
        <f>IF(Shipment_Details[[#This Row],[SH_WEIGHT]]&gt;500,"Heavy","Light")</f>
        <v>Light</v>
      </c>
      <c r="K32">
        <f t="shared" si="0"/>
        <v>0.57120743034055732</v>
      </c>
    </row>
    <row r="33" spans="1:11" x14ac:dyDescent="0.3">
      <c r="A33">
        <v>155</v>
      </c>
      <c r="B33">
        <v>1897</v>
      </c>
      <c r="C33" t="s">
        <v>1227</v>
      </c>
      <c r="D33" t="s">
        <v>1204</v>
      </c>
      <c r="E33" t="s">
        <v>1200</v>
      </c>
      <c r="F33">
        <v>52</v>
      </c>
      <c r="G33">
        <v>293</v>
      </c>
      <c r="H33" t="s">
        <v>21</v>
      </c>
      <c r="I33" t="s">
        <v>1264</v>
      </c>
      <c r="J33" t="str">
        <f>IF(Shipment_Details[[#This Row],[SH_WEIGHT]]&gt;500,"Heavy","Light")</f>
        <v>Light</v>
      </c>
      <c r="K33">
        <f t="shared" si="0"/>
        <v>0.17747440273037543</v>
      </c>
    </row>
    <row r="34" spans="1:11" x14ac:dyDescent="0.3">
      <c r="A34">
        <v>158</v>
      </c>
      <c r="B34">
        <v>2220</v>
      </c>
      <c r="C34" t="s">
        <v>1224</v>
      </c>
      <c r="D34" t="s">
        <v>1204</v>
      </c>
      <c r="E34" t="s">
        <v>1200</v>
      </c>
      <c r="F34">
        <v>479</v>
      </c>
      <c r="G34">
        <v>861</v>
      </c>
      <c r="H34" t="s">
        <v>21</v>
      </c>
      <c r="I34" t="s">
        <v>1265</v>
      </c>
      <c r="J34" t="str">
        <f>IF(Shipment_Details[[#This Row],[SH_WEIGHT]]&gt;500,"Heavy","Light")</f>
        <v>Light</v>
      </c>
      <c r="K34">
        <f t="shared" ref="K34:K65" si="1">F34/G34</f>
        <v>0.55632984901277582</v>
      </c>
    </row>
    <row r="35" spans="1:11" x14ac:dyDescent="0.3">
      <c r="A35">
        <v>162</v>
      </c>
      <c r="B35">
        <v>6717</v>
      </c>
      <c r="C35" t="s">
        <v>1198</v>
      </c>
      <c r="D35" t="s">
        <v>1204</v>
      </c>
      <c r="E35" t="s">
        <v>1200</v>
      </c>
      <c r="F35">
        <v>209</v>
      </c>
      <c r="G35">
        <v>665</v>
      </c>
      <c r="H35" t="s">
        <v>1266</v>
      </c>
      <c r="I35" t="s">
        <v>1267</v>
      </c>
      <c r="J35" t="str">
        <f>IF(Shipment_Details[[#This Row],[SH_WEIGHT]]&gt;500,"Heavy","Light")</f>
        <v>Light</v>
      </c>
      <c r="K35">
        <f t="shared" si="1"/>
        <v>0.31428571428571428</v>
      </c>
    </row>
    <row r="36" spans="1:11" x14ac:dyDescent="0.3">
      <c r="A36">
        <v>164</v>
      </c>
      <c r="B36">
        <v>2332</v>
      </c>
      <c r="C36" t="s">
        <v>1227</v>
      </c>
      <c r="D36" t="s">
        <v>1199</v>
      </c>
      <c r="E36" t="s">
        <v>1200</v>
      </c>
      <c r="F36">
        <v>457</v>
      </c>
      <c r="G36">
        <v>855</v>
      </c>
      <c r="H36" t="s">
        <v>1268</v>
      </c>
      <c r="I36" t="s">
        <v>1269</v>
      </c>
      <c r="J36" t="str">
        <f>IF(Shipment_Details[[#This Row],[SH_WEIGHT]]&gt;500,"Heavy","Light")</f>
        <v>Light</v>
      </c>
      <c r="K36">
        <f t="shared" si="1"/>
        <v>0.53450292397660815</v>
      </c>
    </row>
    <row r="37" spans="1:11" x14ac:dyDescent="0.3">
      <c r="A37">
        <v>165</v>
      </c>
      <c r="B37">
        <v>5543</v>
      </c>
      <c r="C37" t="s">
        <v>1217</v>
      </c>
      <c r="D37" t="s">
        <v>1204</v>
      </c>
      <c r="E37" t="s">
        <v>1205</v>
      </c>
      <c r="F37">
        <v>347</v>
      </c>
      <c r="G37">
        <v>786</v>
      </c>
      <c r="H37" t="s">
        <v>1246</v>
      </c>
      <c r="I37" t="s">
        <v>842</v>
      </c>
      <c r="J37" t="str">
        <f>IF(Shipment_Details[[#This Row],[SH_WEIGHT]]&gt;500,"Heavy","Light")</f>
        <v>Light</v>
      </c>
      <c r="K37">
        <f t="shared" si="1"/>
        <v>0.44147582697201015</v>
      </c>
    </row>
    <row r="38" spans="1:11" x14ac:dyDescent="0.3">
      <c r="A38">
        <v>168</v>
      </c>
      <c r="B38">
        <v>9934</v>
      </c>
      <c r="C38" t="s">
        <v>1198</v>
      </c>
      <c r="D38" t="s">
        <v>1204</v>
      </c>
      <c r="E38" t="s">
        <v>1205</v>
      </c>
      <c r="F38">
        <v>26</v>
      </c>
      <c r="G38">
        <v>47</v>
      </c>
      <c r="H38" t="s">
        <v>1270</v>
      </c>
      <c r="I38" t="s">
        <v>1271</v>
      </c>
      <c r="J38" t="str">
        <f>IF(Shipment_Details[[#This Row],[SH_WEIGHT]]&gt;500,"Heavy","Light")</f>
        <v>Light</v>
      </c>
      <c r="K38">
        <f t="shared" si="1"/>
        <v>0.55319148936170215</v>
      </c>
    </row>
    <row r="39" spans="1:11" x14ac:dyDescent="0.3">
      <c r="A39">
        <v>169</v>
      </c>
      <c r="B39">
        <v>8933</v>
      </c>
      <c r="C39" t="s">
        <v>1242</v>
      </c>
      <c r="D39" t="s">
        <v>1199</v>
      </c>
      <c r="E39" t="s">
        <v>1200</v>
      </c>
      <c r="F39">
        <v>576</v>
      </c>
      <c r="G39">
        <v>1077</v>
      </c>
      <c r="H39" t="s">
        <v>1272</v>
      </c>
      <c r="I39" t="s">
        <v>1273</v>
      </c>
      <c r="J39" t="str">
        <f>IF(Shipment_Details[[#This Row],[SH_WEIGHT]]&gt;500,"Heavy","Light")</f>
        <v>Heavy</v>
      </c>
      <c r="K39">
        <f t="shared" si="1"/>
        <v>0.5348189415041783</v>
      </c>
    </row>
    <row r="40" spans="1:11" x14ac:dyDescent="0.3">
      <c r="A40">
        <v>172</v>
      </c>
      <c r="B40">
        <v>3140</v>
      </c>
      <c r="C40" t="s">
        <v>1253</v>
      </c>
      <c r="D40" t="s">
        <v>1199</v>
      </c>
      <c r="E40" t="s">
        <v>1200</v>
      </c>
      <c r="F40">
        <v>726</v>
      </c>
      <c r="G40">
        <v>1381</v>
      </c>
      <c r="H40" t="s">
        <v>1274</v>
      </c>
      <c r="I40" t="s">
        <v>1275</v>
      </c>
      <c r="J40" t="str">
        <f>IF(Shipment_Details[[#This Row],[SH_WEIGHT]]&gt;500,"Heavy","Light")</f>
        <v>Heavy</v>
      </c>
      <c r="K40">
        <f t="shared" si="1"/>
        <v>0.52570601013758145</v>
      </c>
    </row>
    <row r="41" spans="1:11" x14ac:dyDescent="0.3">
      <c r="A41">
        <v>178</v>
      </c>
      <c r="B41">
        <v>2593</v>
      </c>
      <c r="C41" t="s">
        <v>1203</v>
      </c>
      <c r="D41" t="s">
        <v>1199</v>
      </c>
      <c r="E41" t="s">
        <v>1200</v>
      </c>
      <c r="F41">
        <v>745</v>
      </c>
      <c r="G41">
        <v>1383</v>
      </c>
      <c r="H41" t="s">
        <v>1276</v>
      </c>
      <c r="I41" t="s">
        <v>1277</v>
      </c>
      <c r="J41" t="str">
        <f>IF(Shipment_Details[[#This Row],[SH_WEIGHT]]&gt;500,"Heavy","Light")</f>
        <v>Heavy</v>
      </c>
      <c r="K41">
        <f t="shared" si="1"/>
        <v>0.53868402024584239</v>
      </c>
    </row>
    <row r="42" spans="1:11" x14ac:dyDescent="0.3">
      <c r="A42">
        <v>180</v>
      </c>
      <c r="B42">
        <v>519</v>
      </c>
      <c r="C42" t="s">
        <v>1239</v>
      </c>
      <c r="D42" t="s">
        <v>1204</v>
      </c>
      <c r="E42" t="s">
        <v>1205</v>
      </c>
      <c r="F42">
        <v>588</v>
      </c>
      <c r="G42">
        <v>1182</v>
      </c>
      <c r="H42" t="s">
        <v>502</v>
      </c>
      <c r="I42" t="s">
        <v>1278</v>
      </c>
      <c r="J42" t="str">
        <f>IF(Shipment_Details[[#This Row],[SH_WEIGHT]]&gt;500,"Heavy","Light")</f>
        <v>Heavy</v>
      </c>
      <c r="K42">
        <f t="shared" si="1"/>
        <v>0.49746192893401014</v>
      </c>
    </row>
    <row r="43" spans="1:11" x14ac:dyDescent="0.3">
      <c r="A43">
        <v>191</v>
      </c>
      <c r="B43">
        <v>6798</v>
      </c>
      <c r="C43" t="s">
        <v>1210</v>
      </c>
      <c r="D43" t="s">
        <v>1199</v>
      </c>
      <c r="E43" t="s">
        <v>1200</v>
      </c>
      <c r="F43">
        <v>997</v>
      </c>
      <c r="G43">
        <v>1382</v>
      </c>
      <c r="H43" t="s">
        <v>1279</v>
      </c>
      <c r="I43" t="s">
        <v>1280</v>
      </c>
      <c r="J43" t="str">
        <f>IF(Shipment_Details[[#This Row],[SH_WEIGHT]]&gt;500,"Heavy","Light")</f>
        <v>Heavy</v>
      </c>
      <c r="K43">
        <f t="shared" si="1"/>
        <v>0.72141823444283648</v>
      </c>
    </row>
    <row r="44" spans="1:11" x14ac:dyDescent="0.3">
      <c r="A44">
        <v>197</v>
      </c>
      <c r="B44">
        <v>4142</v>
      </c>
      <c r="C44" t="s">
        <v>1253</v>
      </c>
      <c r="D44" t="s">
        <v>1204</v>
      </c>
      <c r="E44" t="s">
        <v>1200</v>
      </c>
      <c r="F44">
        <v>98</v>
      </c>
      <c r="G44">
        <v>360</v>
      </c>
      <c r="H44" t="s">
        <v>1281</v>
      </c>
      <c r="I44" t="s">
        <v>1282</v>
      </c>
      <c r="J44" t="str">
        <f>IF(Shipment_Details[[#This Row],[SH_WEIGHT]]&gt;500,"Heavy","Light")</f>
        <v>Light</v>
      </c>
      <c r="K44">
        <f t="shared" si="1"/>
        <v>0.2722222222222222</v>
      </c>
    </row>
    <row r="45" spans="1:11" x14ac:dyDescent="0.3">
      <c r="A45">
        <v>199</v>
      </c>
      <c r="B45">
        <v>2620</v>
      </c>
      <c r="C45" t="s">
        <v>1242</v>
      </c>
      <c r="D45" t="s">
        <v>1204</v>
      </c>
      <c r="E45" t="s">
        <v>1205</v>
      </c>
      <c r="F45">
        <v>829</v>
      </c>
      <c r="G45">
        <v>1145</v>
      </c>
      <c r="H45" t="s">
        <v>1283</v>
      </c>
      <c r="I45" t="s">
        <v>1284</v>
      </c>
      <c r="J45" t="str">
        <f>IF(Shipment_Details[[#This Row],[SH_WEIGHT]]&gt;500,"Heavy","Light")</f>
        <v>Heavy</v>
      </c>
      <c r="K45">
        <f t="shared" si="1"/>
        <v>0.72401746724890825</v>
      </c>
    </row>
    <row r="46" spans="1:11" x14ac:dyDescent="0.3">
      <c r="A46">
        <v>201</v>
      </c>
      <c r="B46">
        <v>8703</v>
      </c>
      <c r="C46" t="s">
        <v>1210</v>
      </c>
      <c r="D46" t="s">
        <v>1204</v>
      </c>
      <c r="E46" t="s">
        <v>1205</v>
      </c>
      <c r="F46">
        <v>482</v>
      </c>
      <c r="G46">
        <v>850</v>
      </c>
      <c r="H46" t="s">
        <v>1285</v>
      </c>
      <c r="I46" t="s">
        <v>1286</v>
      </c>
      <c r="J46" t="str">
        <f>IF(Shipment_Details[[#This Row],[SH_WEIGHT]]&gt;500,"Heavy","Light")</f>
        <v>Light</v>
      </c>
      <c r="K46">
        <f t="shared" si="1"/>
        <v>0.56705882352941173</v>
      </c>
    </row>
    <row r="47" spans="1:11" x14ac:dyDescent="0.3">
      <c r="A47">
        <v>202</v>
      </c>
      <c r="B47">
        <v>9807</v>
      </c>
      <c r="C47" t="s">
        <v>1210</v>
      </c>
      <c r="D47" t="s">
        <v>1199</v>
      </c>
      <c r="E47" t="s">
        <v>1200</v>
      </c>
      <c r="F47">
        <v>871</v>
      </c>
      <c r="G47">
        <v>1274</v>
      </c>
      <c r="H47" t="s">
        <v>1287</v>
      </c>
      <c r="I47" t="s">
        <v>1264</v>
      </c>
      <c r="J47" t="str">
        <f>IF(Shipment_Details[[#This Row],[SH_WEIGHT]]&gt;500,"Heavy","Light")</f>
        <v>Heavy</v>
      </c>
      <c r="K47">
        <f t="shared" si="1"/>
        <v>0.68367346938775508</v>
      </c>
    </row>
    <row r="48" spans="1:11" x14ac:dyDescent="0.3">
      <c r="A48">
        <v>206</v>
      </c>
      <c r="B48">
        <v>5894</v>
      </c>
      <c r="C48" t="s">
        <v>1239</v>
      </c>
      <c r="D48" t="s">
        <v>1199</v>
      </c>
      <c r="E48" t="s">
        <v>1200</v>
      </c>
      <c r="F48">
        <v>854</v>
      </c>
      <c r="G48">
        <v>1251</v>
      </c>
      <c r="H48" t="s">
        <v>1288</v>
      </c>
      <c r="I48" t="s">
        <v>244</v>
      </c>
      <c r="J48" t="str">
        <f>IF(Shipment_Details[[#This Row],[SH_WEIGHT]]&gt;500,"Heavy","Light")</f>
        <v>Heavy</v>
      </c>
      <c r="K48">
        <f t="shared" si="1"/>
        <v>0.68265387689848123</v>
      </c>
    </row>
    <row r="49" spans="1:11" x14ac:dyDescent="0.3">
      <c r="A49">
        <v>210</v>
      </c>
      <c r="B49">
        <v>4732</v>
      </c>
      <c r="C49" t="s">
        <v>1210</v>
      </c>
      <c r="D49" t="s">
        <v>1199</v>
      </c>
      <c r="E49" t="s">
        <v>1200</v>
      </c>
      <c r="F49">
        <v>591</v>
      </c>
      <c r="G49">
        <v>1433</v>
      </c>
      <c r="H49" t="s">
        <v>1289</v>
      </c>
      <c r="I49" t="s">
        <v>427</v>
      </c>
      <c r="J49" t="str">
        <f>IF(Shipment_Details[[#This Row],[SH_WEIGHT]]&gt;500,"Heavy","Light")</f>
        <v>Heavy</v>
      </c>
      <c r="K49">
        <f t="shared" si="1"/>
        <v>0.41242149337055128</v>
      </c>
    </row>
    <row r="50" spans="1:11" x14ac:dyDescent="0.3">
      <c r="A50">
        <v>211</v>
      </c>
      <c r="B50">
        <v>6225</v>
      </c>
      <c r="C50" t="s">
        <v>1242</v>
      </c>
      <c r="D50" t="s">
        <v>1204</v>
      </c>
      <c r="E50" t="s">
        <v>1200</v>
      </c>
      <c r="F50">
        <v>912</v>
      </c>
      <c r="G50">
        <v>1220</v>
      </c>
      <c r="H50" t="s">
        <v>1290</v>
      </c>
      <c r="I50" t="s">
        <v>1291</v>
      </c>
      <c r="J50" t="str">
        <f>IF(Shipment_Details[[#This Row],[SH_WEIGHT]]&gt;500,"Heavy","Light")</f>
        <v>Heavy</v>
      </c>
      <c r="K50">
        <f t="shared" si="1"/>
        <v>0.74754098360655741</v>
      </c>
    </row>
    <row r="51" spans="1:11" x14ac:dyDescent="0.3">
      <c r="A51">
        <v>214</v>
      </c>
      <c r="B51">
        <v>4060</v>
      </c>
      <c r="C51" t="s">
        <v>1253</v>
      </c>
      <c r="D51" t="s">
        <v>1199</v>
      </c>
      <c r="E51" t="s">
        <v>1205</v>
      </c>
      <c r="F51">
        <v>442</v>
      </c>
      <c r="G51">
        <v>713</v>
      </c>
      <c r="H51" t="s">
        <v>1292</v>
      </c>
      <c r="I51" t="s">
        <v>1293</v>
      </c>
      <c r="J51" t="str">
        <f>IF(Shipment_Details[[#This Row],[SH_WEIGHT]]&gt;500,"Heavy","Light")</f>
        <v>Light</v>
      </c>
      <c r="K51">
        <f t="shared" si="1"/>
        <v>0.61991584852734927</v>
      </c>
    </row>
    <row r="52" spans="1:11" x14ac:dyDescent="0.3">
      <c r="A52">
        <v>215</v>
      </c>
      <c r="B52">
        <v>7773</v>
      </c>
      <c r="C52" t="s">
        <v>1242</v>
      </c>
      <c r="D52" t="s">
        <v>1204</v>
      </c>
      <c r="E52" t="s">
        <v>1200</v>
      </c>
      <c r="F52">
        <v>812</v>
      </c>
      <c r="G52">
        <v>1161</v>
      </c>
      <c r="H52" t="s">
        <v>1294</v>
      </c>
      <c r="I52" t="s">
        <v>1295</v>
      </c>
      <c r="J52" t="str">
        <f>IF(Shipment_Details[[#This Row],[SH_WEIGHT]]&gt;500,"Heavy","Light")</f>
        <v>Heavy</v>
      </c>
      <c r="K52">
        <f t="shared" si="1"/>
        <v>0.69939707149009478</v>
      </c>
    </row>
    <row r="53" spans="1:11" x14ac:dyDescent="0.3">
      <c r="A53">
        <v>227</v>
      </c>
      <c r="B53">
        <v>4527</v>
      </c>
      <c r="C53" t="s">
        <v>1217</v>
      </c>
      <c r="D53" t="s">
        <v>1199</v>
      </c>
      <c r="E53" t="s">
        <v>1205</v>
      </c>
      <c r="F53">
        <v>477</v>
      </c>
      <c r="G53">
        <v>564</v>
      </c>
      <c r="H53" t="s">
        <v>1296</v>
      </c>
      <c r="I53" t="s">
        <v>1297</v>
      </c>
      <c r="J53" t="str">
        <f>IF(Shipment_Details[[#This Row],[SH_WEIGHT]]&gt;500,"Heavy","Light")</f>
        <v>Light</v>
      </c>
      <c r="K53">
        <f t="shared" si="1"/>
        <v>0.8457446808510638</v>
      </c>
    </row>
    <row r="54" spans="1:11" x14ac:dyDescent="0.3">
      <c r="A54">
        <v>228</v>
      </c>
      <c r="B54">
        <v>1164</v>
      </c>
      <c r="C54" t="s">
        <v>1242</v>
      </c>
      <c r="D54" t="s">
        <v>1204</v>
      </c>
      <c r="E54" t="s">
        <v>1205</v>
      </c>
      <c r="F54">
        <v>269</v>
      </c>
      <c r="G54">
        <v>902</v>
      </c>
      <c r="H54" t="s">
        <v>21</v>
      </c>
      <c r="I54" t="s">
        <v>1298</v>
      </c>
      <c r="J54" t="str">
        <f>IF(Shipment_Details[[#This Row],[SH_WEIGHT]]&gt;500,"Heavy","Light")</f>
        <v>Light</v>
      </c>
      <c r="K54">
        <f t="shared" si="1"/>
        <v>0.29822616407982261</v>
      </c>
    </row>
    <row r="55" spans="1:11" x14ac:dyDescent="0.3">
      <c r="A55">
        <v>242</v>
      </c>
      <c r="B55">
        <v>4852</v>
      </c>
      <c r="C55" t="s">
        <v>1203</v>
      </c>
      <c r="D55" t="s">
        <v>1204</v>
      </c>
      <c r="E55" t="s">
        <v>1205</v>
      </c>
      <c r="F55">
        <v>959</v>
      </c>
      <c r="G55">
        <v>1253</v>
      </c>
      <c r="H55" t="s">
        <v>1299</v>
      </c>
      <c r="I55" t="s">
        <v>1300</v>
      </c>
      <c r="J55" t="str">
        <f>IF(Shipment_Details[[#This Row],[SH_WEIGHT]]&gt;500,"Heavy","Light")</f>
        <v>Heavy</v>
      </c>
      <c r="K55">
        <f t="shared" si="1"/>
        <v>0.76536312849162014</v>
      </c>
    </row>
    <row r="56" spans="1:11" x14ac:dyDescent="0.3">
      <c r="A56">
        <v>246</v>
      </c>
      <c r="B56">
        <v>3622</v>
      </c>
      <c r="C56" t="s">
        <v>1301</v>
      </c>
      <c r="D56" t="s">
        <v>1199</v>
      </c>
      <c r="E56" t="s">
        <v>1200</v>
      </c>
      <c r="F56">
        <v>379</v>
      </c>
      <c r="G56">
        <v>963</v>
      </c>
      <c r="H56" t="s">
        <v>1302</v>
      </c>
      <c r="I56" t="s">
        <v>1303</v>
      </c>
      <c r="J56" t="str">
        <f>IF(Shipment_Details[[#This Row],[SH_WEIGHT]]&gt;500,"Heavy","Light")</f>
        <v>Light</v>
      </c>
      <c r="K56">
        <f t="shared" si="1"/>
        <v>0.39356178608515058</v>
      </c>
    </row>
    <row r="57" spans="1:11" x14ac:dyDescent="0.3">
      <c r="A57">
        <v>250</v>
      </c>
      <c r="B57">
        <v>1215</v>
      </c>
      <c r="C57" t="s">
        <v>1203</v>
      </c>
      <c r="D57" t="s">
        <v>1199</v>
      </c>
      <c r="E57" t="s">
        <v>1200</v>
      </c>
      <c r="F57">
        <v>773</v>
      </c>
      <c r="G57">
        <v>1225</v>
      </c>
      <c r="H57" t="s">
        <v>912</v>
      </c>
      <c r="I57" t="s">
        <v>745</v>
      </c>
      <c r="J57" t="str">
        <f>IF(Shipment_Details[[#This Row],[SH_WEIGHT]]&gt;500,"Heavy","Light")</f>
        <v>Heavy</v>
      </c>
      <c r="K57">
        <f t="shared" si="1"/>
        <v>0.63102040816326532</v>
      </c>
    </row>
    <row r="58" spans="1:11" x14ac:dyDescent="0.3">
      <c r="A58">
        <v>251</v>
      </c>
      <c r="B58">
        <v>2183</v>
      </c>
      <c r="C58" t="s">
        <v>1253</v>
      </c>
      <c r="D58" t="s">
        <v>1199</v>
      </c>
      <c r="E58" t="s">
        <v>1205</v>
      </c>
      <c r="F58">
        <v>422</v>
      </c>
      <c r="G58">
        <v>651</v>
      </c>
      <c r="H58" t="s">
        <v>1304</v>
      </c>
      <c r="I58" t="s">
        <v>1305</v>
      </c>
      <c r="J58" t="str">
        <f>IF(Shipment_Details[[#This Row],[SH_WEIGHT]]&gt;500,"Heavy","Light")</f>
        <v>Light</v>
      </c>
      <c r="K58">
        <f t="shared" si="1"/>
        <v>0.64823348694316441</v>
      </c>
    </row>
    <row r="59" spans="1:11" x14ac:dyDescent="0.3">
      <c r="A59">
        <v>261</v>
      </c>
      <c r="B59">
        <v>2216</v>
      </c>
      <c r="C59" t="s">
        <v>1239</v>
      </c>
      <c r="D59" t="s">
        <v>1204</v>
      </c>
      <c r="E59" t="s">
        <v>1200</v>
      </c>
      <c r="F59">
        <v>994</v>
      </c>
      <c r="G59">
        <v>1020</v>
      </c>
      <c r="H59" t="s">
        <v>1306</v>
      </c>
      <c r="I59" t="s">
        <v>1307</v>
      </c>
      <c r="J59" t="str">
        <f>IF(Shipment_Details[[#This Row],[SH_WEIGHT]]&gt;500,"Heavy","Light")</f>
        <v>Heavy</v>
      </c>
      <c r="K59">
        <f t="shared" si="1"/>
        <v>0.97450980392156861</v>
      </c>
    </row>
    <row r="60" spans="1:11" x14ac:dyDescent="0.3">
      <c r="A60">
        <v>279</v>
      </c>
      <c r="B60">
        <v>3172</v>
      </c>
      <c r="C60" t="s">
        <v>1203</v>
      </c>
      <c r="D60" t="s">
        <v>1199</v>
      </c>
      <c r="E60" t="s">
        <v>1205</v>
      </c>
      <c r="F60">
        <v>84</v>
      </c>
      <c r="G60">
        <v>464</v>
      </c>
      <c r="H60" t="s">
        <v>712</v>
      </c>
      <c r="I60" t="s">
        <v>950</v>
      </c>
      <c r="J60" t="str">
        <f>IF(Shipment_Details[[#This Row],[SH_WEIGHT]]&gt;500,"Heavy","Light")</f>
        <v>Light</v>
      </c>
      <c r="K60">
        <f t="shared" si="1"/>
        <v>0.18103448275862069</v>
      </c>
    </row>
    <row r="61" spans="1:11" x14ac:dyDescent="0.3">
      <c r="A61">
        <v>284</v>
      </c>
      <c r="B61">
        <v>249</v>
      </c>
      <c r="C61" t="s">
        <v>1227</v>
      </c>
      <c r="D61" t="s">
        <v>1199</v>
      </c>
      <c r="E61" t="s">
        <v>1200</v>
      </c>
      <c r="F61">
        <v>145</v>
      </c>
      <c r="G61">
        <v>814</v>
      </c>
      <c r="H61" t="s">
        <v>1308</v>
      </c>
      <c r="I61" t="s">
        <v>21</v>
      </c>
      <c r="J61" t="str">
        <f>IF(Shipment_Details[[#This Row],[SH_WEIGHT]]&gt;500,"Heavy","Light")</f>
        <v>Light</v>
      </c>
      <c r="K61">
        <f t="shared" si="1"/>
        <v>0.17813267813267813</v>
      </c>
    </row>
    <row r="62" spans="1:11" x14ac:dyDescent="0.3">
      <c r="A62">
        <v>286</v>
      </c>
      <c r="B62">
        <v>5387</v>
      </c>
      <c r="C62" t="s">
        <v>1242</v>
      </c>
      <c r="D62" t="s">
        <v>1204</v>
      </c>
      <c r="E62" t="s">
        <v>1205</v>
      </c>
      <c r="F62">
        <v>193</v>
      </c>
      <c r="G62">
        <v>817</v>
      </c>
      <c r="H62" t="s">
        <v>1309</v>
      </c>
      <c r="I62" t="s">
        <v>1310</v>
      </c>
      <c r="J62" t="str">
        <f>IF(Shipment_Details[[#This Row],[SH_WEIGHT]]&gt;500,"Heavy","Light")</f>
        <v>Light</v>
      </c>
      <c r="K62">
        <f t="shared" si="1"/>
        <v>0.23623011015911874</v>
      </c>
    </row>
    <row r="63" spans="1:11" x14ac:dyDescent="0.3">
      <c r="A63">
        <v>298</v>
      </c>
      <c r="B63">
        <v>7764</v>
      </c>
      <c r="C63" t="s">
        <v>1227</v>
      </c>
      <c r="D63" t="s">
        <v>1199</v>
      </c>
      <c r="E63" t="s">
        <v>1205</v>
      </c>
      <c r="F63">
        <v>717</v>
      </c>
      <c r="G63">
        <v>1297</v>
      </c>
      <c r="H63" t="s">
        <v>1311</v>
      </c>
      <c r="I63" t="s">
        <v>1261</v>
      </c>
      <c r="J63" t="str">
        <f>IF(Shipment_Details[[#This Row],[SH_WEIGHT]]&gt;500,"Heavy","Light")</f>
        <v>Heavy</v>
      </c>
      <c r="K63">
        <f t="shared" si="1"/>
        <v>0.5528141865844256</v>
      </c>
    </row>
    <row r="64" spans="1:11" x14ac:dyDescent="0.3">
      <c r="A64">
        <v>304</v>
      </c>
      <c r="B64">
        <v>5958</v>
      </c>
      <c r="C64" t="s">
        <v>1253</v>
      </c>
      <c r="D64" t="s">
        <v>1204</v>
      </c>
      <c r="E64" t="s">
        <v>1205</v>
      </c>
      <c r="F64">
        <v>540</v>
      </c>
      <c r="G64">
        <v>1172</v>
      </c>
      <c r="H64" t="s">
        <v>1312</v>
      </c>
      <c r="I64" t="s">
        <v>1313</v>
      </c>
      <c r="J64" t="str">
        <f>IF(Shipment_Details[[#This Row],[SH_WEIGHT]]&gt;500,"Heavy","Light")</f>
        <v>Heavy</v>
      </c>
      <c r="K64">
        <f t="shared" si="1"/>
        <v>0.46075085324232085</v>
      </c>
    </row>
    <row r="65" spans="1:11" x14ac:dyDescent="0.3">
      <c r="A65">
        <v>305</v>
      </c>
      <c r="B65">
        <v>1748</v>
      </c>
      <c r="C65" t="s">
        <v>1301</v>
      </c>
      <c r="D65" t="s">
        <v>1204</v>
      </c>
      <c r="E65" t="s">
        <v>1200</v>
      </c>
      <c r="F65">
        <v>954</v>
      </c>
      <c r="G65">
        <v>1473</v>
      </c>
      <c r="H65" t="s">
        <v>1314</v>
      </c>
      <c r="I65" t="s">
        <v>1315</v>
      </c>
      <c r="J65" t="str">
        <f>IF(Shipment_Details[[#This Row],[SH_WEIGHT]]&gt;500,"Heavy","Light")</f>
        <v>Heavy</v>
      </c>
      <c r="K65">
        <f t="shared" si="1"/>
        <v>0.64765784114052949</v>
      </c>
    </row>
    <row r="66" spans="1:11" x14ac:dyDescent="0.3">
      <c r="A66">
        <v>306</v>
      </c>
      <c r="B66">
        <v>1201</v>
      </c>
      <c r="C66" t="s">
        <v>1227</v>
      </c>
      <c r="D66" t="s">
        <v>1204</v>
      </c>
      <c r="E66" t="s">
        <v>1205</v>
      </c>
      <c r="F66">
        <v>654</v>
      </c>
      <c r="G66">
        <v>1150</v>
      </c>
      <c r="H66" t="s">
        <v>295</v>
      </c>
      <c r="I66" t="s">
        <v>1316</v>
      </c>
      <c r="J66" t="str">
        <f>IF(Shipment_Details[[#This Row],[SH_WEIGHT]]&gt;500,"Heavy","Light")</f>
        <v>Heavy</v>
      </c>
      <c r="K66">
        <f t="shared" ref="K66:K97" si="2">F66/G66</f>
        <v>0.56869565217391305</v>
      </c>
    </row>
    <row r="67" spans="1:11" x14ac:dyDescent="0.3">
      <c r="A67">
        <v>308</v>
      </c>
      <c r="B67">
        <v>4920</v>
      </c>
      <c r="C67" t="s">
        <v>1242</v>
      </c>
      <c r="D67" t="s">
        <v>1204</v>
      </c>
      <c r="E67" t="s">
        <v>1200</v>
      </c>
      <c r="F67">
        <v>438</v>
      </c>
      <c r="G67">
        <v>656</v>
      </c>
      <c r="H67" t="s">
        <v>1317</v>
      </c>
      <c r="I67" t="s">
        <v>1318</v>
      </c>
      <c r="J67" t="str">
        <f>IF(Shipment_Details[[#This Row],[SH_WEIGHT]]&gt;500,"Heavy","Light")</f>
        <v>Light</v>
      </c>
      <c r="K67">
        <f t="shared" si="2"/>
        <v>0.66768292682926833</v>
      </c>
    </row>
    <row r="68" spans="1:11" x14ac:dyDescent="0.3">
      <c r="A68">
        <v>315</v>
      </c>
      <c r="B68">
        <v>1424</v>
      </c>
      <c r="C68" t="s">
        <v>1253</v>
      </c>
      <c r="D68" t="s">
        <v>1204</v>
      </c>
      <c r="E68" t="s">
        <v>1200</v>
      </c>
      <c r="F68">
        <v>230</v>
      </c>
      <c r="G68">
        <v>638</v>
      </c>
      <c r="H68" t="s">
        <v>1319</v>
      </c>
      <c r="I68" t="s">
        <v>1320</v>
      </c>
      <c r="J68" t="str">
        <f>IF(Shipment_Details[[#This Row],[SH_WEIGHT]]&gt;500,"Heavy","Light")</f>
        <v>Light</v>
      </c>
      <c r="K68">
        <f t="shared" si="2"/>
        <v>0.36050156739811912</v>
      </c>
    </row>
    <row r="69" spans="1:11" x14ac:dyDescent="0.3">
      <c r="A69">
        <v>328</v>
      </c>
      <c r="B69">
        <v>6153</v>
      </c>
      <c r="C69" t="s">
        <v>1224</v>
      </c>
      <c r="D69" t="s">
        <v>1204</v>
      </c>
      <c r="E69" t="s">
        <v>1200</v>
      </c>
      <c r="F69">
        <v>710</v>
      </c>
      <c r="G69">
        <v>1066</v>
      </c>
      <c r="H69" t="s">
        <v>1321</v>
      </c>
      <c r="I69" t="s">
        <v>1322</v>
      </c>
      <c r="J69" t="str">
        <f>IF(Shipment_Details[[#This Row],[SH_WEIGHT]]&gt;500,"Heavy","Light")</f>
        <v>Heavy</v>
      </c>
      <c r="K69">
        <f t="shared" si="2"/>
        <v>0.66604127579737338</v>
      </c>
    </row>
    <row r="70" spans="1:11" x14ac:dyDescent="0.3">
      <c r="A70">
        <v>330</v>
      </c>
      <c r="B70">
        <v>2182</v>
      </c>
      <c r="C70" t="s">
        <v>1210</v>
      </c>
      <c r="D70" t="s">
        <v>1204</v>
      </c>
      <c r="E70" t="s">
        <v>1200</v>
      </c>
      <c r="F70">
        <v>275</v>
      </c>
      <c r="G70">
        <v>653</v>
      </c>
      <c r="H70" t="s">
        <v>1323</v>
      </c>
      <c r="I70" t="s">
        <v>1324</v>
      </c>
      <c r="J70" t="str">
        <f>IF(Shipment_Details[[#This Row],[SH_WEIGHT]]&gt;500,"Heavy","Light")</f>
        <v>Light</v>
      </c>
      <c r="K70">
        <f t="shared" si="2"/>
        <v>0.42113323124042878</v>
      </c>
    </row>
    <row r="71" spans="1:11" x14ac:dyDescent="0.3">
      <c r="A71">
        <v>332</v>
      </c>
      <c r="B71">
        <v>2656</v>
      </c>
      <c r="C71" t="s">
        <v>1239</v>
      </c>
      <c r="D71" t="s">
        <v>1199</v>
      </c>
      <c r="E71" t="s">
        <v>1205</v>
      </c>
      <c r="F71">
        <v>45</v>
      </c>
      <c r="G71">
        <v>39</v>
      </c>
      <c r="H71" t="s">
        <v>1325</v>
      </c>
      <c r="I71" t="s">
        <v>1326</v>
      </c>
      <c r="J71" t="str">
        <f>IF(Shipment_Details[[#This Row],[SH_WEIGHT]]&gt;500,"Heavy","Light")</f>
        <v>Light</v>
      </c>
      <c r="K71">
        <f t="shared" si="2"/>
        <v>1.1538461538461537</v>
      </c>
    </row>
    <row r="72" spans="1:11" x14ac:dyDescent="0.3">
      <c r="A72">
        <v>333</v>
      </c>
      <c r="B72">
        <v>2208</v>
      </c>
      <c r="C72" t="s">
        <v>1239</v>
      </c>
      <c r="D72" t="s">
        <v>1204</v>
      </c>
      <c r="E72" t="s">
        <v>1205</v>
      </c>
      <c r="F72">
        <v>812</v>
      </c>
      <c r="G72">
        <v>1104</v>
      </c>
      <c r="H72" t="s">
        <v>1327</v>
      </c>
      <c r="I72" t="s">
        <v>1328</v>
      </c>
      <c r="J72" t="str">
        <f>IF(Shipment_Details[[#This Row],[SH_WEIGHT]]&gt;500,"Heavy","Light")</f>
        <v>Heavy</v>
      </c>
      <c r="K72">
        <f t="shared" si="2"/>
        <v>0.73550724637681164</v>
      </c>
    </row>
    <row r="73" spans="1:11" x14ac:dyDescent="0.3">
      <c r="A73">
        <v>336</v>
      </c>
      <c r="B73">
        <v>693</v>
      </c>
      <c r="C73" t="s">
        <v>1203</v>
      </c>
      <c r="D73" t="s">
        <v>1199</v>
      </c>
      <c r="E73" t="s">
        <v>1200</v>
      </c>
      <c r="F73">
        <v>996</v>
      </c>
      <c r="G73">
        <v>1168</v>
      </c>
      <c r="H73" t="s">
        <v>21</v>
      </c>
      <c r="I73" t="s">
        <v>1329</v>
      </c>
      <c r="J73" t="str">
        <f>IF(Shipment_Details[[#This Row],[SH_WEIGHT]]&gt;500,"Heavy","Light")</f>
        <v>Heavy</v>
      </c>
      <c r="K73">
        <f t="shared" si="2"/>
        <v>0.85273972602739723</v>
      </c>
    </row>
    <row r="74" spans="1:11" x14ac:dyDescent="0.3">
      <c r="A74">
        <v>337</v>
      </c>
      <c r="B74">
        <v>4988</v>
      </c>
      <c r="C74" t="s">
        <v>1242</v>
      </c>
      <c r="D74" t="s">
        <v>1204</v>
      </c>
      <c r="E74" t="s">
        <v>1200</v>
      </c>
      <c r="F74">
        <v>305</v>
      </c>
      <c r="G74">
        <v>834</v>
      </c>
      <c r="H74" t="s">
        <v>1330</v>
      </c>
      <c r="I74" t="s">
        <v>1331</v>
      </c>
      <c r="J74" t="str">
        <f>IF(Shipment_Details[[#This Row],[SH_WEIGHT]]&gt;500,"Heavy","Light")</f>
        <v>Light</v>
      </c>
      <c r="K74">
        <f t="shared" si="2"/>
        <v>0.3657074340527578</v>
      </c>
    </row>
    <row r="75" spans="1:11" x14ac:dyDescent="0.3">
      <c r="A75">
        <v>340</v>
      </c>
      <c r="B75">
        <v>7316</v>
      </c>
      <c r="C75" t="s">
        <v>1213</v>
      </c>
      <c r="D75" t="s">
        <v>1199</v>
      </c>
      <c r="E75" t="s">
        <v>1200</v>
      </c>
      <c r="F75">
        <v>905</v>
      </c>
      <c r="G75">
        <v>1392</v>
      </c>
      <c r="H75" t="s">
        <v>1332</v>
      </c>
      <c r="I75" t="s">
        <v>1333</v>
      </c>
      <c r="J75" t="str">
        <f>IF(Shipment_Details[[#This Row],[SH_WEIGHT]]&gt;500,"Heavy","Light")</f>
        <v>Heavy</v>
      </c>
      <c r="K75">
        <f t="shared" si="2"/>
        <v>0.65014367816091956</v>
      </c>
    </row>
    <row r="76" spans="1:11" x14ac:dyDescent="0.3">
      <c r="A76">
        <v>346</v>
      </c>
      <c r="B76">
        <v>8103</v>
      </c>
      <c r="C76" t="s">
        <v>1217</v>
      </c>
      <c r="D76" t="s">
        <v>1199</v>
      </c>
      <c r="E76" t="s">
        <v>1200</v>
      </c>
      <c r="F76">
        <v>182</v>
      </c>
      <c r="G76">
        <v>850</v>
      </c>
      <c r="H76" t="s">
        <v>1334</v>
      </c>
      <c r="I76" t="s">
        <v>1335</v>
      </c>
      <c r="J76" t="str">
        <f>IF(Shipment_Details[[#This Row],[SH_WEIGHT]]&gt;500,"Heavy","Light")</f>
        <v>Light</v>
      </c>
      <c r="K76">
        <f t="shared" si="2"/>
        <v>0.21411764705882352</v>
      </c>
    </row>
    <row r="77" spans="1:11" x14ac:dyDescent="0.3">
      <c r="A77">
        <v>351</v>
      </c>
      <c r="B77">
        <v>2972</v>
      </c>
      <c r="C77" t="s">
        <v>1217</v>
      </c>
      <c r="D77" t="s">
        <v>1204</v>
      </c>
      <c r="E77" t="s">
        <v>1205</v>
      </c>
      <c r="F77">
        <v>776</v>
      </c>
      <c r="G77">
        <v>1053</v>
      </c>
      <c r="H77" t="s">
        <v>1336</v>
      </c>
      <c r="I77" t="s">
        <v>1234</v>
      </c>
      <c r="J77" t="str">
        <f>IF(Shipment_Details[[#This Row],[SH_WEIGHT]]&gt;500,"Heavy","Light")</f>
        <v>Heavy</v>
      </c>
      <c r="K77">
        <f t="shared" si="2"/>
        <v>0.73694207027540359</v>
      </c>
    </row>
    <row r="78" spans="1:11" x14ac:dyDescent="0.3">
      <c r="A78">
        <v>353</v>
      </c>
      <c r="B78">
        <v>6767</v>
      </c>
      <c r="C78" t="s">
        <v>1213</v>
      </c>
      <c r="D78" t="s">
        <v>1204</v>
      </c>
      <c r="E78" t="s">
        <v>1200</v>
      </c>
      <c r="F78">
        <v>84</v>
      </c>
      <c r="G78">
        <v>354</v>
      </c>
      <c r="H78" t="s">
        <v>1337</v>
      </c>
      <c r="I78" t="s">
        <v>1338</v>
      </c>
      <c r="J78" t="str">
        <f>IF(Shipment_Details[[#This Row],[SH_WEIGHT]]&gt;500,"Heavy","Light")</f>
        <v>Light</v>
      </c>
      <c r="K78">
        <f t="shared" si="2"/>
        <v>0.23728813559322035</v>
      </c>
    </row>
    <row r="79" spans="1:11" x14ac:dyDescent="0.3">
      <c r="A79">
        <v>357</v>
      </c>
      <c r="B79">
        <v>4628</v>
      </c>
      <c r="C79" t="s">
        <v>1224</v>
      </c>
      <c r="D79" t="s">
        <v>1199</v>
      </c>
      <c r="E79" t="s">
        <v>1200</v>
      </c>
      <c r="F79">
        <v>777</v>
      </c>
      <c r="G79">
        <v>1113</v>
      </c>
      <c r="H79" t="s">
        <v>1339</v>
      </c>
      <c r="I79" t="s">
        <v>1340</v>
      </c>
      <c r="J79" t="str">
        <f>IF(Shipment_Details[[#This Row],[SH_WEIGHT]]&gt;500,"Heavy","Light")</f>
        <v>Heavy</v>
      </c>
      <c r="K79">
        <f t="shared" si="2"/>
        <v>0.69811320754716977</v>
      </c>
    </row>
    <row r="80" spans="1:11" x14ac:dyDescent="0.3">
      <c r="A80">
        <v>364</v>
      </c>
      <c r="B80">
        <v>4094</v>
      </c>
      <c r="C80" t="s">
        <v>1301</v>
      </c>
      <c r="D80" t="s">
        <v>1199</v>
      </c>
      <c r="E80" t="s">
        <v>1200</v>
      </c>
      <c r="F80">
        <v>957</v>
      </c>
      <c r="G80">
        <v>1182</v>
      </c>
      <c r="H80" t="s">
        <v>1341</v>
      </c>
      <c r="I80" t="s">
        <v>1342</v>
      </c>
      <c r="J80" t="str">
        <f>IF(Shipment_Details[[#This Row],[SH_WEIGHT]]&gt;500,"Heavy","Light")</f>
        <v>Heavy</v>
      </c>
      <c r="K80">
        <f t="shared" si="2"/>
        <v>0.80964467005076146</v>
      </c>
    </row>
    <row r="81" spans="1:11" x14ac:dyDescent="0.3">
      <c r="A81">
        <v>366</v>
      </c>
      <c r="B81">
        <v>7540</v>
      </c>
      <c r="C81" t="s">
        <v>1213</v>
      </c>
      <c r="D81" t="s">
        <v>1199</v>
      </c>
      <c r="E81" t="s">
        <v>1205</v>
      </c>
      <c r="F81">
        <v>679</v>
      </c>
      <c r="G81">
        <v>1015</v>
      </c>
      <c r="H81" t="s">
        <v>1343</v>
      </c>
      <c r="I81" t="s">
        <v>1344</v>
      </c>
      <c r="J81" t="str">
        <f>IF(Shipment_Details[[#This Row],[SH_WEIGHT]]&gt;500,"Heavy","Light")</f>
        <v>Heavy</v>
      </c>
      <c r="K81">
        <f t="shared" si="2"/>
        <v>0.66896551724137931</v>
      </c>
    </row>
    <row r="82" spans="1:11" x14ac:dyDescent="0.3">
      <c r="A82">
        <v>371</v>
      </c>
      <c r="B82">
        <v>7771</v>
      </c>
      <c r="C82" t="s">
        <v>1198</v>
      </c>
      <c r="D82" t="s">
        <v>1204</v>
      </c>
      <c r="E82" t="s">
        <v>1200</v>
      </c>
      <c r="F82">
        <v>280</v>
      </c>
      <c r="G82">
        <v>990</v>
      </c>
      <c r="H82" t="s">
        <v>810</v>
      </c>
      <c r="I82" t="s">
        <v>1345</v>
      </c>
      <c r="J82" t="str">
        <f>IF(Shipment_Details[[#This Row],[SH_WEIGHT]]&gt;500,"Heavy","Light")</f>
        <v>Light</v>
      </c>
      <c r="K82">
        <f t="shared" si="2"/>
        <v>0.28282828282828282</v>
      </c>
    </row>
    <row r="83" spans="1:11" x14ac:dyDescent="0.3">
      <c r="A83">
        <v>384</v>
      </c>
      <c r="B83">
        <v>9377</v>
      </c>
      <c r="C83" t="s">
        <v>1239</v>
      </c>
      <c r="D83" t="s">
        <v>1204</v>
      </c>
      <c r="E83" t="s">
        <v>1205</v>
      </c>
      <c r="F83">
        <v>590</v>
      </c>
      <c r="G83">
        <v>1033</v>
      </c>
      <c r="H83" t="s">
        <v>1346</v>
      </c>
      <c r="I83" t="s">
        <v>1347</v>
      </c>
      <c r="J83" t="str">
        <f>IF(Shipment_Details[[#This Row],[SH_WEIGHT]]&gt;500,"Heavy","Light")</f>
        <v>Heavy</v>
      </c>
      <c r="K83">
        <f t="shared" si="2"/>
        <v>0.57115198451113258</v>
      </c>
    </row>
    <row r="84" spans="1:11" x14ac:dyDescent="0.3">
      <c r="A84">
        <v>390</v>
      </c>
      <c r="B84">
        <v>8887</v>
      </c>
      <c r="C84" t="s">
        <v>1301</v>
      </c>
      <c r="D84" t="s">
        <v>1204</v>
      </c>
      <c r="E84" t="s">
        <v>1205</v>
      </c>
      <c r="F84">
        <v>234</v>
      </c>
      <c r="G84">
        <v>780</v>
      </c>
      <c r="H84" t="s">
        <v>1348</v>
      </c>
      <c r="I84" t="s">
        <v>1349</v>
      </c>
      <c r="J84" t="str">
        <f>IF(Shipment_Details[[#This Row],[SH_WEIGHT]]&gt;500,"Heavy","Light")</f>
        <v>Light</v>
      </c>
      <c r="K84">
        <f t="shared" si="2"/>
        <v>0.3</v>
      </c>
    </row>
    <row r="85" spans="1:11" x14ac:dyDescent="0.3">
      <c r="A85">
        <v>397</v>
      </c>
      <c r="B85">
        <v>1202</v>
      </c>
      <c r="C85" t="s">
        <v>1301</v>
      </c>
      <c r="D85" t="s">
        <v>1199</v>
      </c>
      <c r="E85" t="s">
        <v>1200</v>
      </c>
      <c r="F85">
        <v>876</v>
      </c>
      <c r="G85">
        <v>1045</v>
      </c>
      <c r="H85" t="s">
        <v>1350</v>
      </c>
      <c r="I85" t="s">
        <v>1351</v>
      </c>
      <c r="J85" t="str">
        <f>IF(Shipment_Details[[#This Row],[SH_WEIGHT]]&gt;500,"Heavy","Light")</f>
        <v>Heavy</v>
      </c>
      <c r="K85">
        <f t="shared" si="2"/>
        <v>0.83827751196172251</v>
      </c>
    </row>
    <row r="86" spans="1:11" x14ac:dyDescent="0.3">
      <c r="A86">
        <v>400</v>
      </c>
      <c r="B86">
        <v>5402</v>
      </c>
      <c r="C86" t="s">
        <v>1239</v>
      </c>
      <c r="D86" t="s">
        <v>1204</v>
      </c>
      <c r="E86" t="s">
        <v>1200</v>
      </c>
      <c r="F86">
        <v>78</v>
      </c>
      <c r="G86">
        <v>403</v>
      </c>
      <c r="H86" t="s">
        <v>1352</v>
      </c>
      <c r="I86" t="s">
        <v>1353</v>
      </c>
      <c r="J86" t="str">
        <f>IF(Shipment_Details[[#This Row],[SH_WEIGHT]]&gt;500,"Heavy","Light")</f>
        <v>Light</v>
      </c>
      <c r="K86">
        <f t="shared" si="2"/>
        <v>0.19354838709677419</v>
      </c>
    </row>
    <row r="87" spans="1:11" x14ac:dyDescent="0.3">
      <c r="A87">
        <v>408</v>
      </c>
      <c r="B87">
        <v>8860</v>
      </c>
      <c r="C87" t="s">
        <v>1227</v>
      </c>
      <c r="D87" t="s">
        <v>1204</v>
      </c>
      <c r="E87" t="s">
        <v>1200</v>
      </c>
      <c r="F87">
        <v>216</v>
      </c>
      <c r="G87">
        <v>939</v>
      </c>
      <c r="H87" t="s">
        <v>1264</v>
      </c>
      <c r="I87" t="s">
        <v>1354</v>
      </c>
      <c r="J87" t="str">
        <f>IF(Shipment_Details[[#This Row],[SH_WEIGHT]]&gt;500,"Heavy","Light")</f>
        <v>Light</v>
      </c>
      <c r="K87">
        <f t="shared" si="2"/>
        <v>0.23003194888178913</v>
      </c>
    </row>
    <row r="88" spans="1:11" x14ac:dyDescent="0.3">
      <c r="A88">
        <v>420</v>
      </c>
      <c r="B88">
        <v>9943</v>
      </c>
      <c r="C88" t="s">
        <v>1217</v>
      </c>
      <c r="D88" t="s">
        <v>1204</v>
      </c>
      <c r="E88" t="s">
        <v>1200</v>
      </c>
      <c r="F88">
        <v>638</v>
      </c>
      <c r="G88">
        <v>1130</v>
      </c>
      <c r="H88" t="s">
        <v>1355</v>
      </c>
      <c r="I88" t="s">
        <v>258</v>
      </c>
      <c r="J88" t="str">
        <f>IF(Shipment_Details[[#This Row],[SH_WEIGHT]]&gt;500,"Heavy","Light")</f>
        <v>Heavy</v>
      </c>
      <c r="K88">
        <f t="shared" si="2"/>
        <v>0.56460176991150446</v>
      </c>
    </row>
    <row r="89" spans="1:11" x14ac:dyDescent="0.3">
      <c r="A89">
        <v>421</v>
      </c>
      <c r="B89">
        <v>8106</v>
      </c>
      <c r="C89" t="s">
        <v>1301</v>
      </c>
      <c r="D89" t="s">
        <v>1199</v>
      </c>
      <c r="E89" t="s">
        <v>1205</v>
      </c>
      <c r="F89">
        <v>147</v>
      </c>
      <c r="G89">
        <v>535</v>
      </c>
      <c r="H89" t="s">
        <v>21</v>
      </c>
      <c r="I89" t="s">
        <v>1356</v>
      </c>
      <c r="J89" t="str">
        <f>IF(Shipment_Details[[#This Row],[SH_WEIGHT]]&gt;500,"Heavy","Light")</f>
        <v>Light</v>
      </c>
      <c r="K89">
        <f t="shared" si="2"/>
        <v>0.27476635514018694</v>
      </c>
    </row>
    <row r="90" spans="1:11" x14ac:dyDescent="0.3">
      <c r="A90">
        <v>438</v>
      </c>
      <c r="B90">
        <v>9251</v>
      </c>
      <c r="C90" t="s">
        <v>1210</v>
      </c>
      <c r="D90" t="s">
        <v>1204</v>
      </c>
      <c r="E90" t="s">
        <v>1205</v>
      </c>
      <c r="F90">
        <v>430</v>
      </c>
      <c r="G90">
        <v>642</v>
      </c>
      <c r="H90" t="s">
        <v>1357</v>
      </c>
      <c r="I90" t="s">
        <v>1358</v>
      </c>
      <c r="J90" t="str">
        <f>IF(Shipment_Details[[#This Row],[SH_WEIGHT]]&gt;500,"Heavy","Light")</f>
        <v>Light</v>
      </c>
      <c r="K90">
        <f t="shared" si="2"/>
        <v>0.66978193146417442</v>
      </c>
    </row>
    <row r="91" spans="1:11" x14ac:dyDescent="0.3">
      <c r="A91">
        <v>444</v>
      </c>
      <c r="B91">
        <v>8306</v>
      </c>
      <c r="C91" t="s">
        <v>1203</v>
      </c>
      <c r="D91" t="s">
        <v>1204</v>
      </c>
      <c r="E91" t="s">
        <v>1200</v>
      </c>
      <c r="F91">
        <v>973</v>
      </c>
      <c r="G91">
        <v>1250</v>
      </c>
      <c r="H91" t="s">
        <v>1359</v>
      </c>
      <c r="I91" t="s">
        <v>1360</v>
      </c>
      <c r="J91" t="str">
        <f>IF(Shipment_Details[[#This Row],[SH_WEIGHT]]&gt;500,"Heavy","Light")</f>
        <v>Heavy</v>
      </c>
      <c r="K91">
        <f t="shared" si="2"/>
        <v>0.77839999999999998</v>
      </c>
    </row>
    <row r="92" spans="1:11" x14ac:dyDescent="0.3">
      <c r="A92">
        <v>445</v>
      </c>
      <c r="B92">
        <v>1904</v>
      </c>
      <c r="C92" t="s">
        <v>1210</v>
      </c>
      <c r="D92" t="s">
        <v>1204</v>
      </c>
      <c r="E92" t="s">
        <v>1200</v>
      </c>
      <c r="F92">
        <v>598</v>
      </c>
      <c r="G92">
        <v>1351</v>
      </c>
      <c r="H92" t="s">
        <v>1361</v>
      </c>
      <c r="I92" t="s">
        <v>1362</v>
      </c>
      <c r="J92" t="str">
        <f>IF(Shipment_Details[[#This Row],[SH_WEIGHT]]&gt;500,"Heavy","Light")</f>
        <v>Heavy</v>
      </c>
      <c r="K92">
        <f t="shared" si="2"/>
        <v>0.44263508512213173</v>
      </c>
    </row>
    <row r="93" spans="1:11" x14ac:dyDescent="0.3">
      <c r="A93">
        <v>446</v>
      </c>
      <c r="B93">
        <v>9858</v>
      </c>
      <c r="C93" t="s">
        <v>1253</v>
      </c>
      <c r="D93" t="s">
        <v>1204</v>
      </c>
      <c r="E93" t="s">
        <v>1200</v>
      </c>
      <c r="F93">
        <v>931</v>
      </c>
      <c r="G93">
        <v>1247</v>
      </c>
      <c r="H93" t="s">
        <v>677</v>
      </c>
      <c r="I93" t="s">
        <v>1363</v>
      </c>
      <c r="J93" t="str">
        <f>IF(Shipment_Details[[#This Row],[SH_WEIGHT]]&gt;500,"Heavy","Light")</f>
        <v>Heavy</v>
      </c>
      <c r="K93">
        <f t="shared" si="2"/>
        <v>0.74659182036888527</v>
      </c>
    </row>
    <row r="94" spans="1:11" x14ac:dyDescent="0.3">
      <c r="A94">
        <v>455</v>
      </c>
      <c r="B94">
        <v>3853</v>
      </c>
      <c r="C94" t="s">
        <v>1203</v>
      </c>
      <c r="D94" t="s">
        <v>1199</v>
      </c>
      <c r="E94" t="s">
        <v>1205</v>
      </c>
      <c r="F94">
        <v>172</v>
      </c>
      <c r="G94">
        <v>580</v>
      </c>
      <c r="H94" t="s">
        <v>1364</v>
      </c>
      <c r="I94" t="s">
        <v>471</v>
      </c>
      <c r="J94" t="str">
        <f>IF(Shipment_Details[[#This Row],[SH_WEIGHT]]&gt;500,"Heavy","Light")</f>
        <v>Light</v>
      </c>
      <c r="K94">
        <f t="shared" si="2"/>
        <v>0.29655172413793102</v>
      </c>
    </row>
    <row r="95" spans="1:11" x14ac:dyDescent="0.3">
      <c r="A95">
        <v>460</v>
      </c>
      <c r="B95">
        <v>2396</v>
      </c>
      <c r="C95" t="s">
        <v>1242</v>
      </c>
      <c r="D95" t="s">
        <v>1199</v>
      </c>
      <c r="E95" t="s">
        <v>1200</v>
      </c>
      <c r="F95">
        <v>897</v>
      </c>
      <c r="G95">
        <v>1313</v>
      </c>
      <c r="H95" t="s">
        <v>488</v>
      </c>
      <c r="I95" t="s">
        <v>1353</v>
      </c>
      <c r="J95" t="str">
        <f>IF(Shipment_Details[[#This Row],[SH_WEIGHT]]&gt;500,"Heavy","Light")</f>
        <v>Heavy</v>
      </c>
      <c r="K95">
        <f t="shared" si="2"/>
        <v>0.68316831683168322</v>
      </c>
    </row>
    <row r="96" spans="1:11" x14ac:dyDescent="0.3">
      <c r="A96">
        <v>469</v>
      </c>
      <c r="B96">
        <v>3042</v>
      </c>
      <c r="C96" t="s">
        <v>1242</v>
      </c>
      <c r="D96" t="s">
        <v>1199</v>
      </c>
      <c r="E96" t="s">
        <v>1205</v>
      </c>
      <c r="F96">
        <v>23</v>
      </c>
      <c r="G96">
        <v>25</v>
      </c>
      <c r="H96" t="s">
        <v>1365</v>
      </c>
      <c r="I96" t="s">
        <v>1366</v>
      </c>
      <c r="J96" t="str">
        <f>IF(Shipment_Details[[#This Row],[SH_WEIGHT]]&gt;500,"Heavy","Light")</f>
        <v>Light</v>
      </c>
      <c r="K96">
        <f t="shared" si="2"/>
        <v>0.92</v>
      </c>
    </row>
    <row r="97" spans="1:11" x14ac:dyDescent="0.3">
      <c r="A97">
        <v>473</v>
      </c>
      <c r="B97">
        <v>5197</v>
      </c>
      <c r="C97" t="s">
        <v>1198</v>
      </c>
      <c r="D97" t="s">
        <v>1199</v>
      </c>
      <c r="E97" t="s">
        <v>1205</v>
      </c>
      <c r="F97">
        <v>94</v>
      </c>
      <c r="G97">
        <v>361</v>
      </c>
      <c r="H97" t="s">
        <v>1367</v>
      </c>
      <c r="I97" t="s">
        <v>1368</v>
      </c>
      <c r="J97" t="str">
        <f>IF(Shipment_Details[[#This Row],[SH_WEIGHT]]&gt;500,"Heavy","Light")</f>
        <v>Light</v>
      </c>
      <c r="K97">
        <f t="shared" si="2"/>
        <v>0.26038781163434904</v>
      </c>
    </row>
    <row r="98" spans="1:11" x14ac:dyDescent="0.3">
      <c r="A98">
        <v>477</v>
      </c>
      <c r="B98">
        <v>6357</v>
      </c>
      <c r="C98" t="s">
        <v>1213</v>
      </c>
      <c r="D98" t="s">
        <v>1199</v>
      </c>
      <c r="E98" t="s">
        <v>1205</v>
      </c>
      <c r="F98">
        <v>840</v>
      </c>
      <c r="G98">
        <v>1061</v>
      </c>
      <c r="H98" t="s">
        <v>57</v>
      </c>
      <c r="I98" t="s">
        <v>1369</v>
      </c>
      <c r="J98" t="str">
        <f>IF(Shipment_Details[[#This Row],[SH_WEIGHT]]&gt;500,"Heavy","Light")</f>
        <v>Heavy</v>
      </c>
      <c r="K98">
        <f t="shared" ref="K98:K129" si="3">F98/G98</f>
        <v>0.79170593779453347</v>
      </c>
    </row>
    <row r="99" spans="1:11" x14ac:dyDescent="0.3">
      <c r="A99">
        <v>481</v>
      </c>
      <c r="B99">
        <v>8893</v>
      </c>
      <c r="C99" t="s">
        <v>1203</v>
      </c>
      <c r="D99" t="s">
        <v>1199</v>
      </c>
      <c r="E99" t="s">
        <v>1205</v>
      </c>
      <c r="F99">
        <v>319</v>
      </c>
      <c r="G99">
        <v>770</v>
      </c>
      <c r="H99" t="s">
        <v>712</v>
      </c>
      <c r="I99" t="s">
        <v>1370</v>
      </c>
      <c r="J99" t="str">
        <f>IF(Shipment_Details[[#This Row],[SH_WEIGHT]]&gt;500,"Heavy","Light")</f>
        <v>Light</v>
      </c>
      <c r="K99">
        <f t="shared" si="3"/>
        <v>0.41428571428571431</v>
      </c>
    </row>
    <row r="100" spans="1:11" x14ac:dyDescent="0.3">
      <c r="A100">
        <v>489</v>
      </c>
      <c r="B100">
        <v>2154</v>
      </c>
      <c r="C100" t="s">
        <v>1213</v>
      </c>
      <c r="D100" t="s">
        <v>1204</v>
      </c>
      <c r="E100" t="s">
        <v>1205</v>
      </c>
      <c r="F100">
        <v>892</v>
      </c>
      <c r="G100">
        <v>1407</v>
      </c>
      <c r="H100" t="s">
        <v>1371</v>
      </c>
      <c r="I100" t="s">
        <v>1372</v>
      </c>
      <c r="J100" t="str">
        <f>IF(Shipment_Details[[#This Row],[SH_WEIGHT]]&gt;500,"Heavy","Light")</f>
        <v>Heavy</v>
      </c>
      <c r="K100">
        <f t="shared" si="3"/>
        <v>0.63397299218194736</v>
      </c>
    </row>
    <row r="101" spans="1:11" x14ac:dyDescent="0.3">
      <c r="A101">
        <v>493</v>
      </c>
      <c r="B101">
        <v>2241</v>
      </c>
      <c r="C101" t="s">
        <v>1210</v>
      </c>
      <c r="D101" t="s">
        <v>1204</v>
      </c>
      <c r="E101" t="s">
        <v>1205</v>
      </c>
      <c r="F101">
        <v>314</v>
      </c>
      <c r="G101">
        <v>566</v>
      </c>
      <c r="H101" t="s">
        <v>1373</v>
      </c>
      <c r="I101" t="s">
        <v>1374</v>
      </c>
      <c r="J101" t="str">
        <f>IF(Shipment_Details[[#This Row],[SH_WEIGHT]]&gt;500,"Heavy","Light")</f>
        <v>Light</v>
      </c>
      <c r="K101">
        <f t="shared" si="3"/>
        <v>0.55477031802120136</v>
      </c>
    </row>
    <row r="102" spans="1:11" x14ac:dyDescent="0.3">
      <c r="A102">
        <v>500</v>
      </c>
      <c r="B102">
        <v>310</v>
      </c>
      <c r="C102" t="s">
        <v>1198</v>
      </c>
      <c r="D102" t="s">
        <v>1204</v>
      </c>
      <c r="E102" t="s">
        <v>1205</v>
      </c>
      <c r="F102">
        <v>80</v>
      </c>
      <c r="G102">
        <v>236</v>
      </c>
      <c r="H102" t="s">
        <v>1375</v>
      </c>
      <c r="I102" t="s">
        <v>1376</v>
      </c>
      <c r="J102" t="str">
        <f>IF(Shipment_Details[[#This Row],[SH_WEIGHT]]&gt;500,"Heavy","Light")</f>
        <v>Light</v>
      </c>
      <c r="K102">
        <f t="shared" si="3"/>
        <v>0.33898305084745761</v>
      </c>
    </row>
    <row r="103" spans="1:11" x14ac:dyDescent="0.3">
      <c r="A103">
        <v>503</v>
      </c>
      <c r="B103">
        <v>3270</v>
      </c>
      <c r="C103" t="s">
        <v>1253</v>
      </c>
      <c r="D103" t="s">
        <v>1204</v>
      </c>
      <c r="E103" t="s">
        <v>1205</v>
      </c>
      <c r="F103">
        <v>243</v>
      </c>
      <c r="G103">
        <v>935</v>
      </c>
      <c r="H103" t="s">
        <v>1377</v>
      </c>
      <c r="I103" t="s">
        <v>745</v>
      </c>
      <c r="J103" t="str">
        <f>IF(Shipment_Details[[#This Row],[SH_WEIGHT]]&gt;500,"Heavy","Light")</f>
        <v>Light</v>
      </c>
      <c r="K103">
        <f t="shared" si="3"/>
        <v>0.25989304812834224</v>
      </c>
    </row>
    <row r="104" spans="1:11" x14ac:dyDescent="0.3">
      <c r="A104">
        <v>504</v>
      </c>
      <c r="B104">
        <v>9598</v>
      </c>
      <c r="C104" t="s">
        <v>1239</v>
      </c>
      <c r="D104" t="s">
        <v>1199</v>
      </c>
      <c r="E104" t="s">
        <v>1205</v>
      </c>
      <c r="F104">
        <v>420</v>
      </c>
      <c r="G104">
        <v>561</v>
      </c>
      <c r="H104" t="s">
        <v>1378</v>
      </c>
      <c r="I104" t="s">
        <v>1220</v>
      </c>
      <c r="J104" t="str">
        <f>IF(Shipment_Details[[#This Row],[SH_WEIGHT]]&gt;500,"Heavy","Light")</f>
        <v>Light</v>
      </c>
      <c r="K104">
        <f t="shared" si="3"/>
        <v>0.74866310160427807</v>
      </c>
    </row>
    <row r="105" spans="1:11" x14ac:dyDescent="0.3">
      <c r="A105">
        <v>510</v>
      </c>
      <c r="B105">
        <v>5781</v>
      </c>
      <c r="C105" t="s">
        <v>1213</v>
      </c>
      <c r="D105" t="s">
        <v>1199</v>
      </c>
      <c r="E105" t="s">
        <v>1205</v>
      </c>
      <c r="F105">
        <v>117</v>
      </c>
      <c r="G105">
        <v>716</v>
      </c>
      <c r="H105" t="s">
        <v>436</v>
      </c>
      <c r="I105" t="s">
        <v>1379</v>
      </c>
      <c r="J105" t="str">
        <f>IF(Shipment_Details[[#This Row],[SH_WEIGHT]]&gt;500,"Heavy","Light")</f>
        <v>Light</v>
      </c>
      <c r="K105">
        <f t="shared" si="3"/>
        <v>0.16340782122905029</v>
      </c>
    </row>
    <row r="106" spans="1:11" x14ac:dyDescent="0.3">
      <c r="A106">
        <v>514</v>
      </c>
      <c r="B106">
        <v>4789</v>
      </c>
      <c r="C106" t="s">
        <v>1227</v>
      </c>
      <c r="D106" t="s">
        <v>1204</v>
      </c>
      <c r="E106" t="s">
        <v>1200</v>
      </c>
      <c r="F106">
        <v>263</v>
      </c>
      <c r="G106">
        <v>965</v>
      </c>
      <c r="H106" t="s">
        <v>1380</v>
      </c>
      <c r="I106" t="s">
        <v>585</v>
      </c>
      <c r="J106" t="str">
        <f>IF(Shipment_Details[[#This Row],[SH_WEIGHT]]&gt;500,"Heavy","Light")</f>
        <v>Light</v>
      </c>
      <c r="K106">
        <f t="shared" si="3"/>
        <v>0.27253886010362693</v>
      </c>
    </row>
    <row r="107" spans="1:11" x14ac:dyDescent="0.3">
      <c r="A107">
        <v>515</v>
      </c>
      <c r="B107">
        <v>2601</v>
      </c>
      <c r="C107" t="s">
        <v>1224</v>
      </c>
      <c r="D107" t="s">
        <v>1204</v>
      </c>
      <c r="E107" t="s">
        <v>1200</v>
      </c>
      <c r="F107">
        <v>782</v>
      </c>
      <c r="G107">
        <v>1425</v>
      </c>
      <c r="H107" t="s">
        <v>1381</v>
      </c>
      <c r="I107" t="s">
        <v>1382</v>
      </c>
      <c r="J107" t="str">
        <f>IF(Shipment_Details[[#This Row],[SH_WEIGHT]]&gt;500,"Heavy","Light")</f>
        <v>Heavy</v>
      </c>
      <c r="K107">
        <f t="shared" si="3"/>
        <v>0.54877192982456136</v>
      </c>
    </row>
    <row r="108" spans="1:11" x14ac:dyDescent="0.3">
      <c r="A108">
        <v>526</v>
      </c>
      <c r="B108">
        <v>6210</v>
      </c>
      <c r="C108" t="s">
        <v>1198</v>
      </c>
      <c r="D108" t="s">
        <v>1199</v>
      </c>
      <c r="E108" t="s">
        <v>1205</v>
      </c>
      <c r="F108">
        <v>510</v>
      </c>
      <c r="G108">
        <v>1205</v>
      </c>
      <c r="H108" t="s">
        <v>1383</v>
      </c>
      <c r="I108" t="s">
        <v>1384</v>
      </c>
      <c r="J108" t="str">
        <f>IF(Shipment_Details[[#This Row],[SH_WEIGHT]]&gt;500,"Heavy","Light")</f>
        <v>Heavy</v>
      </c>
      <c r="K108">
        <f t="shared" si="3"/>
        <v>0.42323651452282157</v>
      </c>
    </row>
    <row r="109" spans="1:11" x14ac:dyDescent="0.3">
      <c r="A109">
        <v>536</v>
      </c>
      <c r="B109">
        <v>2573</v>
      </c>
      <c r="C109" t="s">
        <v>1203</v>
      </c>
      <c r="D109" t="s">
        <v>1204</v>
      </c>
      <c r="E109" t="s">
        <v>1200</v>
      </c>
      <c r="F109">
        <v>74</v>
      </c>
      <c r="G109">
        <v>281</v>
      </c>
      <c r="H109" t="s">
        <v>1237</v>
      </c>
      <c r="I109" t="s">
        <v>927</v>
      </c>
      <c r="J109" t="str">
        <f>IF(Shipment_Details[[#This Row],[SH_WEIGHT]]&gt;500,"Heavy","Light")</f>
        <v>Light</v>
      </c>
      <c r="K109">
        <f t="shared" si="3"/>
        <v>0.26334519572953735</v>
      </c>
    </row>
    <row r="110" spans="1:11" x14ac:dyDescent="0.3">
      <c r="A110">
        <v>538</v>
      </c>
      <c r="B110">
        <v>1702</v>
      </c>
      <c r="C110" t="s">
        <v>1217</v>
      </c>
      <c r="D110" t="s">
        <v>1199</v>
      </c>
      <c r="E110" t="s">
        <v>1200</v>
      </c>
      <c r="F110">
        <v>484</v>
      </c>
      <c r="G110">
        <v>863</v>
      </c>
      <c r="H110" t="s">
        <v>436</v>
      </c>
      <c r="I110" t="s">
        <v>1385</v>
      </c>
      <c r="J110" t="str">
        <f>IF(Shipment_Details[[#This Row],[SH_WEIGHT]]&gt;500,"Heavy","Light")</f>
        <v>Light</v>
      </c>
      <c r="K110">
        <f t="shared" si="3"/>
        <v>0.56083429895712633</v>
      </c>
    </row>
    <row r="111" spans="1:11" x14ac:dyDescent="0.3">
      <c r="A111">
        <v>540</v>
      </c>
      <c r="B111">
        <v>9770</v>
      </c>
      <c r="C111" t="s">
        <v>1239</v>
      </c>
      <c r="D111" t="s">
        <v>1199</v>
      </c>
      <c r="E111" t="s">
        <v>1200</v>
      </c>
      <c r="F111">
        <v>431</v>
      </c>
      <c r="G111">
        <v>934</v>
      </c>
      <c r="H111" t="s">
        <v>1386</v>
      </c>
      <c r="I111" t="s">
        <v>653</v>
      </c>
      <c r="J111" t="str">
        <f>IF(Shipment_Details[[#This Row],[SH_WEIGHT]]&gt;500,"Heavy","Light")</f>
        <v>Light</v>
      </c>
      <c r="K111">
        <f t="shared" si="3"/>
        <v>0.4614561027837259</v>
      </c>
    </row>
    <row r="112" spans="1:11" x14ac:dyDescent="0.3">
      <c r="A112">
        <v>542</v>
      </c>
      <c r="B112">
        <v>4272</v>
      </c>
      <c r="C112" t="s">
        <v>1253</v>
      </c>
      <c r="D112" t="s">
        <v>1199</v>
      </c>
      <c r="E112" t="s">
        <v>1205</v>
      </c>
      <c r="F112">
        <v>100</v>
      </c>
      <c r="G112">
        <v>487</v>
      </c>
      <c r="H112" t="s">
        <v>518</v>
      </c>
      <c r="I112" t="s">
        <v>1387</v>
      </c>
      <c r="J112" t="str">
        <f>IF(Shipment_Details[[#This Row],[SH_WEIGHT]]&gt;500,"Heavy","Light")</f>
        <v>Light</v>
      </c>
      <c r="K112">
        <f t="shared" si="3"/>
        <v>0.20533880903490759</v>
      </c>
    </row>
    <row r="113" spans="1:11" x14ac:dyDescent="0.3">
      <c r="A113">
        <v>548</v>
      </c>
      <c r="B113">
        <v>7043</v>
      </c>
      <c r="C113" t="s">
        <v>1224</v>
      </c>
      <c r="D113" t="s">
        <v>1199</v>
      </c>
      <c r="E113" t="s">
        <v>1205</v>
      </c>
      <c r="F113">
        <v>240</v>
      </c>
      <c r="G113">
        <v>571</v>
      </c>
      <c r="H113" t="s">
        <v>1388</v>
      </c>
      <c r="I113" t="s">
        <v>1389</v>
      </c>
      <c r="J113" t="str">
        <f>IF(Shipment_Details[[#This Row],[SH_WEIGHT]]&gt;500,"Heavy","Light")</f>
        <v>Light</v>
      </c>
      <c r="K113">
        <f t="shared" si="3"/>
        <v>0.42031523642732049</v>
      </c>
    </row>
    <row r="114" spans="1:11" x14ac:dyDescent="0.3">
      <c r="A114">
        <v>553</v>
      </c>
      <c r="B114">
        <v>5214</v>
      </c>
      <c r="C114" t="s">
        <v>1198</v>
      </c>
      <c r="D114" t="s">
        <v>1204</v>
      </c>
      <c r="E114" t="s">
        <v>1205</v>
      </c>
      <c r="F114">
        <v>245</v>
      </c>
      <c r="G114">
        <v>611</v>
      </c>
      <c r="H114" t="s">
        <v>1390</v>
      </c>
      <c r="I114" t="s">
        <v>1391</v>
      </c>
      <c r="J114" t="str">
        <f>IF(Shipment_Details[[#This Row],[SH_WEIGHT]]&gt;500,"Heavy","Light")</f>
        <v>Light</v>
      </c>
      <c r="K114">
        <f t="shared" si="3"/>
        <v>0.40098199672667756</v>
      </c>
    </row>
    <row r="115" spans="1:11" x14ac:dyDescent="0.3">
      <c r="A115">
        <v>558</v>
      </c>
      <c r="B115">
        <v>3965</v>
      </c>
      <c r="C115" t="s">
        <v>1217</v>
      </c>
      <c r="D115" t="s">
        <v>1204</v>
      </c>
      <c r="E115" t="s">
        <v>1205</v>
      </c>
      <c r="F115">
        <v>275</v>
      </c>
      <c r="G115">
        <v>951</v>
      </c>
      <c r="H115" t="s">
        <v>1392</v>
      </c>
      <c r="I115" t="s">
        <v>1393</v>
      </c>
      <c r="J115" t="str">
        <f>IF(Shipment_Details[[#This Row],[SH_WEIGHT]]&gt;500,"Heavy","Light")</f>
        <v>Light</v>
      </c>
      <c r="K115">
        <f t="shared" si="3"/>
        <v>0.28916929547844372</v>
      </c>
    </row>
    <row r="116" spans="1:11" x14ac:dyDescent="0.3">
      <c r="A116">
        <v>564</v>
      </c>
      <c r="B116">
        <v>3514</v>
      </c>
      <c r="C116" t="s">
        <v>1224</v>
      </c>
      <c r="D116" t="s">
        <v>1199</v>
      </c>
      <c r="E116" t="s">
        <v>1200</v>
      </c>
      <c r="F116">
        <v>683</v>
      </c>
      <c r="G116">
        <v>1275</v>
      </c>
      <c r="H116" t="s">
        <v>1394</v>
      </c>
      <c r="I116" t="s">
        <v>1395</v>
      </c>
      <c r="J116" t="str">
        <f>IF(Shipment_Details[[#This Row],[SH_WEIGHT]]&gt;500,"Heavy","Light")</f>
        <v>Heavy</v>
      </c>
      <c r="K116">
        <f t="shared" si="3"/>
        <v>0.53568627450980388</v>
      </c>
    </row>
    <row r="117" spans="1:11" x14ac:dyDescent="0.3">
      <c r="A117">
        <v>577</v>
      </c>
      <c r="B117">
        <v>4233</v>
      </c>
      <c r="C117" t="s">
        <v>1213</v>
      </c>
      <c r="D117" t="s">
        <v>1204</v>
      </c>
      <c r="E117" t="s">
        <v>1205</v>
      </c>
      <c r="F117">
        <v>679</v>
      </c>
      <c r="G117">
        <v>1455</v>
      </c>
      <c r="H117" t="s">
        <v>1396</v>
      </c>
      <c r="I117" t="s">
        <v>21</v>
      </c>
      <c r="J117" t="str">
        <f>IF(Shipment_Details[[#This Row],[SH_WEIGHT]]&gt;500,"Heavy","Light")</f>
        <v>Heavy</v>
      </c>
      <c r="K117">
        <f t="shared" si="3"/>
        <v>0.46666666666666667</v>
      </c>
    </row>
    <row r="118" spans="1:11" x14ac:dyDescent="0.3">
      <c r="A118">
        <v>579</v>
      </c>
      <c r="B118">
        <v>4892</v>
      </c>
      <c r="C118" t="s">
        <v>1210</v>
      </c>
      <c r="D118" t="s">
        <v>1204</v>
      </c>
      <c r="E118" t="s">
        <v>1200</v>
      </c>
      <c r="F118">
        <v>913</v>
      </c>
      <c r="G118">
        <v>1385</v>
      </c>
      <c r="H118" t="s">
        <v>1397</v>
      </c>
      <c r="I118" t="s">
        <v>1398</v>
      </c>
      <c r="J118" t="str">
        <f>IF(Shipment_Details[[#This Row],[SH_WEIGHT]]&gt;500,"Heavy","Light")</f>
        <v>Heavy</v>
      </c>
      <c r="K118">
        <f t="shared" si="3"/>
        <v>0.65920577617328524</v>
      </c>
    </row>
    <row r="119" spans="1:11" x14ac:dyDescent="0.3">
      <c r="A119">
        <v>581</v>
      </c>
      <c r="B119">
        <v>5150</v>
      </c>
      <c r="C119" t="s">
        <v>1301</v>
      </c>
      <c r="D119" t="s">
        <v>1204</v>
      </c>
      <c r="E119" t="s">
        <v>1205</v>
      </c>
      <c r="F119">
        <v>209</v>
      </c>
      <c r="G119">
        <v>933</v>
      </c>
      <c r="H119" t="s">
        <v>1399</v>
      </c>
      <c r="I119" t="s">
        <v>1400</v>
      </c>
      <c r="J119" t="str">
        <f>IF(Shipment_Details[[#This Row],[SH_WEIGHT]]&gt;500,"Heavy","Light")</f>
        <v>Light</v>
      </c>
      <c r="K119">
        <f t="shared" si="3"/>
        <v>0.22400857449088959</v>
      </c>
    </row>
    <row r="120" spans="1:11" x14ac:dyDescent="0.3">
      <c r="A120">
        <v>586</v>
      </c>
      <c r="B120">
        <v>7005</v>
      </c>
      <c r="C120" t="s">
        <v>1203</v>
      </c>
      <c r="D120" t="s">
        <v>1204</v>
      </c>
      <c r="E120" t="s">
        <v>1200</v>
      </c>
      <c r="F120">
        <v>711</v>
      </c>
      <c r="G120">
        <v>1197</v>
      </c>
      <c r="H120" t="s">
        <v>1401</v>
      </c>
      <c r="I120" t="s">
        <v>1402</v>
      </c>
      <c r="J120" t="str">
        <f>IF(Shipment_Details[[#This Row],[SH_WEIGHT]]&gt;500,"Heavy","Light")</f>
        <v>Heavy</v>
      </c>
      <c r="K120">
        <f t="shared" si="3"/>
        <v>0.59398496240601506</v>
      </c>
    </row>
    <row r="121" spans="1:11" x14ac:dyDescent="0.3">
      <c r="A121">
        <v>589</v>
      </c>
      <c r="B121">
        <v>7513</v>
      </c>
      <c r="C121" t="s">
        <v>1198</v>
      </c>
      <c r="D121" t="s">
        <v>1199</v>
      </c>
      <c r="E121" t="s">
        <v>1200</v>
      </c>
      <c r="F121">
        <v>516</v>
      </c>
      <c r="G121">
        <v>1084</v>
      </c>
      <c r="H121" t="s">
        <v>1403</v>
      </c>
      <c r="I121" t="s">
        <v>1404</v>
      </c>
      <c r="J121" t="str">
        <f>IF(Shipment_Details[[#This Row],[SH_WEIGHT]]&gt;500,"Heavy","Light")</f>
        <v>Heavy</v>
      </c>
      <c r="K121">
        <f t="shared" si="3"/>
        <v>0.47601476014760147</v>
      </c>
    </row>
    <row r="122" spans="1:11" x14ac:dyDescent="0.3">
      <c r="A122">
        <v>594</v>
      </c>
      <c r="B122">
        <v>4053</v>
      </c>
      <c r="C122" t="s">
        <v>1210</v>
      </c>
      <c r="D122" t="s">
        <v>1204</v>
      </c>
      <c r="E122" t="s">
        <v>1205</v>
      </c>
      <c r="F122">
        <v>484</v>
      </c>
      <c r="G122">
        <v>568</v>
      </c>
      <c r="H122" t="s">
        <v>653</v>
      </c>
      <c r="I122" t="s">
        <v>1405</v>
      </c>
      <c r="J122" t="str">
        <f>IF(Shipment_Details[[#This Row],[SH_WEIGHT]]&gt;500,"Heavy","Light")</f>
        <v>Light</v>
      </c>
      <c r="K122">
        <f t="shared" si="3"/>
        <v>0.852112676056338</v>
      </c>
    </row>
    <row r="123" spans="1:11" x14ac:dyDescent="0.3">
      <c r="A123">
        <v>595</v>
      </c>
      <c r="B123">
        <v>3782</v>
      </c>
      <c r="C123" t="s">
        <v>1213</v>
      </c>
      <c r="D123" t="s">
        <v>1199</v>
      </c>
      <c r="E123" t="s">
        <v>1205</v>
      </c>
      <c r="F123">
        <v>879</v>
      </c>
      <c r="G123">
        <v>1040</v>
      </c>
      <c r="H123" t="s">
        <v>1406</v>
      </c>
      <c r="I123" t="s">
        <v>1407</v>
      </c>
      <c r="J123" t="str">
        <f>IF(Shipment_Details[[#This Row],[SH_WEIGHT]]&gt;500,"Heavy","Light")</f>
        <v>Heavy</v>
      </c>
      <c r="K123">
        <f t="shared" si="3"/>
        <v>0.84519230769230769</v>
      </c>
    </row>
    <row r="124" spans="1:11" x14ac:dyDescent="0.3">
      <c r="A124">
        <v>597</v>
      </c>
      <c r="B124">
        <v>3571</v>
      </c>
      <c r="C124" t="s">
        <v>1239</v>
      </c>
      <c r="D124" t="s">
        <v>1204</v>
      </c>
      <c r="E124" t="s">
        <v>1205</v>
      </c>
      <c r="F124">
        <v>267</v>
      </c>
      <c r="G124">
        <v>925</v>
      </c>
      <c r="H124" t="s">
        <v>1408</v>
      </c>
      <c r="I124" t="s">
        <v>1409</v>
      </c>
      <c r="J124" t="str">
        <f>IF(Shipment_Details[[#This Row],[SH_WEIGHT]]&gt;500,"Heavy","Light")</f>
        <v>Light</v>
      </c>
      <c r="K124">
        <f t="shared" si="3"/>
        <v>0.28864864864864864</v>
      </c>
    </row>
    <row r="125" spans="1:11" x14ac:dyDescent="0.3">
      <c r="A125">
        <v>599</v>
      </c>
      <c r="B125">
        <v>8834</v>
      </c>
      <c r="C125" t="s">
        <v>1217</v>
      </c>
      <c r="D125" t="s">
        <v>1204</v>
      </c>
      <c r="E125" t="s">
        <v>1205</v>
      </c>
      <c r="F125">
        <v>946</v>
      </c>
      <c r="G125">
        <v>1100</v>
      </c>
      <c r="H125" t="s">
        <v>261</v>
      </c>
      <c r="I125" t="s">
        <v>550</v>
      </c>
      <c r="J125" t="str">
        <f>IF(Shipment_Details[[#This Row],[SH_WEIGHT]]&gt;500,"Heavy","Light")</f>
        <v>Heavy</v>
      </c>
      <c r="K125">
        <f t="shared" si="3"/>
        <v>0.86</v>
      </c>
    </row>
    <row r="126" spans="1:11" x14ac:dyDescent="0.3">
      <c r="A126">
        <v>625</v>
      </c>
      <c r="B126">
        <v>3</v>
      </c>
      <c r="C126" t="s">
        <v>1217</v>
      </c>
      <c r="D126" t="s">
        <v>1199</v>
      </c>
      <c r="E126" t="s">
        <v>1205</v>
      </c>
      <c r="F126">
        <v>318</v>
      </c>
      <c r="G126">
        <v>980</v>
      </c>
      <c r="H126" t="s">
        <v>1410</v>
      </c>
      <c r="I126" t="s">
        <v>1411</v>
      </c>
      <c r="J126" t="str">
        <f>IF(Shipment_Details[[#This Row],[SH_WEIGHT]]&gt;500,"Heavy","Light")</f>
        <v>Light</v>
      </c>
      <c r="K126">
        <f t="shared" si="3"/>
        <v>0.32448979591836735</v>
      </c>
    </row>
    <row r="127" spans="1:11" x14ac:dyDescent="0.3">
      <c r="A127">
        <v>630</v>
      </c>
      <c r="B127">
        <v>6772</v>
      </c>
      <c r="C127" t="s">
        <v>1227</v>
      </c>
      <c r="D127" t="s">
        <v>1204</v>
      </c>
      <c r="E127" t="s">
        <v>1205</v>
      </c>
      <c r="F127">
        <v>868</v>
      </c>
      <c r="G127">
        <v>1320</v>
      </c>
      <c r="H127" t="s">
        <v>1412</v>
      </c>
      <c r="I127" t="s">
        <v>14</v>
      </c>
      <c r="J127" t="str">
        <f>IF(Shipment_Details[[#This Row],[SH_WEIGHT]]&gt;500,"Heavy","Light")</f>
        <v>Heavy</v>
      </c>
      <c r="K127">
        <f t="shared" si="3"/>
        <v>0.65757575757575759</v>
      </c>
    </row>
    <row r="128" spans="1:11" x14ac:dyDescent="0.3">
      <c r="A128">
        <v>632</v>
      </c>
      <c r="B128">
        <v>2525</v>
      </c>
      <c r="C128" t="s">
        <v>1217</v>
      </c>
      <c r="D128" t="s">
        <v>1204</v>
      </c>
      <c r="E128" t="s">
        <v>1205</v>
      </c>
      <c r="F128">
        <v>67</v>
      </c>
      <c r="G128">
        <v>193</v>
      </c>
      <c r="H128" t="s">
        <v>124</v>
      </c>
      <c r="I128" t="s">
        <v>1413</v>
      </c>
      <c r="J128" t="str">
        <f>IF(Shipment_Details[[#This Row],[SH_WEIGHT]]&gt;500,"Heavy","Light")</f>
        <v>Light</v>
      </c>
      <c r="K128">
        <f t="shared" si="3"/>
        <v>0.34715025906735753</v>
      </c>
    </row>
    <row r="129" spans="1:11" x14ac:dyDescent="0.3">
      <c r="A129">
        <v>634</v>
      </c>
      <c r="B129">
        <v>175</v>
      </c>
      <c r="C129" t="s">
        <v>1224</v>
      </c>
      <c r="D129" t="s">
        <v>1199</v>
      </c>
      <c r="E129" t="s">
        <v>1200</v>
      </c>
      <c r="F129">
        <v>939</v>
      </c>
      <c r="G129">
        <v>1446</v>
      </c>
      <c r="H129" t="s">
        <v>1414</v>
      </c>
      <c r="I129" t="s">
        <v>1415</v>
      </c>
      <c r="J129" t="str">
        <f>IF(Shipment_Details[[#This Row],[SH_WEIGHT]]&gt;500,"Heavy","Light")</f>
        <v>Heavy</v>
      </c>
      <c r="K129">
        <f t="shared" si="3"/>
        <v>0.64937759336099588</v>
      </c>
    </row>
    <row r="130" spans="1:11" x14ac:dyDescent="0.3">
      <c r="A130">
        <v>636</v>
      </c>
      <c r="B130">
        <v>2308</v>
      </c>
      <c r="C130" t="s">
        <v>1210</v>
      </c>
      <c r="D130" t="s">
        <v>1199</v>
      </c>
      <c r="E130" t="s">
        <v>1205</v>
      </c>
      <c r="F130">
        <v>325</v>
      </c>
      <c r="G130">
        <v>994</v>
      </c>
      <c r="H130" t="s">
        <v>1416</v>
      </c>
      <c r="I130" t="s">
        <v>1417</v>
      </c>
      <c r="J130" t="str">
        <f>IF(Shipment_Details[[#This Row],[SH_WEIGHT]]&gt;500,"Heavy","Light")</f>
        <v>Light</v>
      </c>
      <c r="K130">
        <f t="shared" ref="K130:K161" si="4">F130/G130</f>
        <v>0.32696177062374243</v>
      </c>
    </row>
    <row r="131" spans="1:11" x14ac:dyDescent="0.3">
      <c r="A131">
        <v>650</v>
      </c>
      <c r="B131">
        <v>2257</v>
      </c>
      <c r="C131" t="s">
        <v>1253</v>
      </c>
      <c r="D131" t="s">
        <v>1199</v>
      </c>
      <c r="E131" t="s">
        <v>1205</v>
      </c>
      <c r="F131">
        <v>868</v>
      </c>
      <c r="G131">
        <v>1141</v>
      </c>
      <c r="H131" t="s">
        <v>1418</v>
      </c>
      <c r="I131" t="s">
        <v>1419</v>
      </c>
      <c r="J131" t="str">
        <f>IF(Shipment_Details[[#This Row],[SH_WEIGHT]]&gt;500,"Heavy","Light")</f>
        <v>Heavy</v>
      </c>
      <c r="K131">
        <f t="shared" si="4"/>
        <v>0.76073619631901845</v>
      </c>
    </row>
    <row r="132" spans="1:11" x14ac:dyDescent="0.3">
      <c r="A132">
        <v>659</v>
      </c>
      <c r="B132">
        <v>8747</v>
      </c>
      <c r="C132" t="s">
        <v>1301</v>
      </c>
      <c r="D132" t="s">
        <v>1199</v>
      </c>
      <c r="E132" t="s">
        <v>1205</v>
      </c>
      <c r="F132">
        <v>442</v>
      </c>
      <c r="G132">
        <v>595</v>
      </c>
      <c r="H132" t="s">
        <v>1420</v>
      </c>
      <c r="I132" t="s">
        <v>1287</v>
      </c>
      <c r="J132" t="str">
        <f>IF(Shipment_Details[[#This Row],[SH_WEIGHT]]&gt;500,"Heavy","Light")</f>
        <v>Light</v>
      </c>
      <c r="K132">
        <f t="shared" si="4"/>
        <v>0.74285714285714288</v>
      </c>
    </row>
    <row r="133" spans="1:11" x14ac:dyDescent="0.3">
      <c r="A133">
        <v>665</v>
      </c>
      <c r="B133">
        <v>7485</v>
      </c>
      <c r="C133" t="s">
        <v>1198</v>
      </c>
      <c r="D133" t="s">
        <v>1204</v>
      </c>
      <c r="E133" t="s">
        <v>1205</v>
      </c>
      <c r="F133">
        <v>982</v>
      </c>
      <c r="G133">
        <v>1405</v>
      </c>
      <c r="H133" t="s">
        <v>1421</v>
      </c>
      <c r="I133" t="s">
        <v>1422</v>
      </c>
      <c r="J133" t="str">
        <f>IF(Shipment_Details[[#This Row],[SH_WEIGHT]]&gt;500,"Heavy","Light")</f>
        <v>Heavy</v>
      </c>
      <c r="K133">
        <f t="shared" si="4"/>
        <v>0.69893238434163696</v>
      </c>
    </row>
    <row r="134" spans="1:11" x14ac:dyDescent="0.3">
      <c r="A134">
        <v>668</v>
      </c>
      <c r="B134">
        <v>2378</v>
      </c>
      <c r="C134" t="s">
        <v>1239</v>
      </c>
      <c r="D134" t="s">
        <v>1204</v>
      </c>
      <c r="E134" t="s">
        <v>1200</v>
      </c>
      <c r="F134">
        <v>938</v>
      </c>
      <c r="G134">
        <v>1067</v>
      </c>
      <c r="H134" t="s">
        <v>1423</v>
      </c>
      <c r="I134" t="s">
        <v>1424</v>
      </c>
      <c r="J134" t="str">
        <f>IF(Shipment_Details[[#This Row],[SH_WEIGHT]]&gt;500,"Heavy","Light")</f>
        <v>Heavy</v>
      </c>
      <c r="K134">
        <f t="shared" si="4"/>
        <v>0.87910028116213679</v>
      </c>
    </row>
    <row r="135" spans="1:11" x14ac:dyDescent="0.3">
      <c r="A135">
        <v>678</v>
      </c>
      <c r="B135">
        <v>5269</v>
      </c>
      <c r="C135" t="s">
        <v>1227</v>
      </c>
      <c r="D135" t="s">
        <v>1199</v>
      </c>
      <c r="E135" t="s">
        <v>1200</v>
      </c>
      <c r="F135">
        <v>318</v>
      </c>
      <c r="G135">
        <v>938</v>
      </c>
      <c r="H135" t="s">
        <v>1425</v>
      </c>
      <c r="I135" t="s">
        <v>51</v>
      </c>
      <c r="J135" t="str">
        <f>IF(Shipment_Details[[#This Row],[SH_WEIGHT]]&gt;500,"Heavy","Light")</f>
        <v>Light</v>
      </c>
      <c r="K135">
        <f t="shared" si="4"/>
        <v>0.33901918976545842</v>
      </c>
    </row>
    <row r="136" spans="1:11" x14ac:dyDescent="0.3">
      <c r="A136">
        <v>690</v>
      </c>
      <c r="B136">
        <v>230</v>
      </c>
      <c r="C136" t="s">
        <v>1224</v>
      </c>
      <c r="D136" t="s">
        <v>1204</v>
      </c>
      <c r="E136" t="s">
        <v>1205</v>
      </c>
      <c r="F136">
        <v>553</v>
      </c>
      <c r="G136">
        <v>1210</v>
      </c>
      <c r="H136" t="s">
        <v>1426</v>
      </c>
      <c r="I136" t="s">
        <v>1427</v>
      </c>
      <c r="J136" t="str">
        <f>IF(Shipment_Details[[#This Row],[SH_WEIGHT]]&gt;500,"Heavy","Light")</f>
        <v>Heavy</v>
      </c>
      <c r="K136">
        <f t="shared" si="4"/>
        <v>0.45702479338842977</v>
      </c>
    </row>
    <row r="137" spans="1:11" x14ac:dyDescent="0.3">
      <c r="A137">
        <v>691</v>
      </c>
      <c r="B137">
        <v>2096</v>
      </c>
      <c r="C137" t="s">
        <v>1217</v>
      </c>
      <c r="D137" t="s">
        <v>1204</v>
      </c>
      <c r="E137" t="s">
        <v>1205</v>
      </c>
      <c r="F137">
        <v>955</v>
      </c>
      <c r="G137">
        <v>1369</v>
      </c>
      <c r="H137" t="s">
        <v>1428</v>
      </c>
      <c r="I137" t="s">
        <v>1429</v>
      </c>
      <c r="J137" t="str">
        <f>IF(Shipment_Details[[#This Row],[SH_WEIGHT]]&gt;500,"Heavy","Light")</f>
        <v>Heavy</v>
      </c>
      <c r="K137">
        <f t="shared" si="4"/>
        <v>0.69758948137326515</v>
      </c>
    </row>
    <row r="138" spans="1:11" x14ac:dyDescent="0.3">
      <c r="A138">
        <v>693</v>
      </c>
      <c r="B138">
        <v>8737</v>
      </c>
      <c r="C138" t="s">
        <v>1210</v>
      </c>
      <c r="D138" t="s">
        <v>1199</v>
      </c>
      <c r="E138" t="s">
        <v>1200</v>
      </c>
      <c r="F138">
        <v>715</v>
      </c>
      <c r="G138">
        <v>1271</v>
      </c>
      <c r="H138" t="s">
        <v>320</v>
      </c>
      <c r="I138" t="s">
        <v>1264</v>
      </c>
      <c r="J138" t="str">
        <f>IF(Shipment_Details[[#This Row],[SH_WEIGHT]]&gt;500,"Heavy","Light")</f>
        <v>Heavy</v>
      </c>
      <c r="K138">
        <f t="shared" si="4"/>
        <v>0.56254917387883552</v>
      </c>
    </row>
    <row r="139" spans="1:11" x14ac:dyDescent="0.3">
      <c r="A139">
        <v>695</v>
      </c>
      <c r="B139">
        <v>1896</v>
      </c>
      <c r="C139" t="s">
        <v>1253</v>
      </c>
      <c r="D139" t="s">
        <v>1204</v>
      </c>
      <c r="E139" t="s">
        <v>1205</v>
      </c>
      <c r="F139">
        <v>266</v>
      </c>
      <c r="G139">
        <v>833</v>
      </c>
      <c r="H139" t="s">
        <v>471</v>
      </c>
      <c r="I139" t="s">
        <v>1430</v>
      </c>
      <c r="J139" t="str">
        <f>IF(Shipment_Details[[#This Row],[SH_WEIGHT]]&gt;500,"Heavy","Light")</f>
        <v>Light</v>
      </c>
      <c r="K139">
        <f t="shared" si="4"/>
        <v>0.31932773109243695</v>
      </c>
    </row>
    <row r="140" spans="1:11" x14ac:dyDescent="0.3">
      <c r="A140">
        <v>702</v>
      </c>
      <c r="B140">
        <v>8927</v>
      </c>
      <c r="C140" t="s">
        <v>1210</v>
      </c>
      <c r="D140" t="s">
        <v>1199</v>
      </c>
      <c r="E140" t="s">
        <v>1205</v>
      </c>
      <c r="F140">
        <v>111</v>
      </c>
      <c r="G140">
        <v>617</v>
      </c>
      <c r="H140" t="s">
        <v>1431</v>
      </c>
      <c r="I140" t="s">
        <v>1432</v>
      </c>
      <c r="J140" t="str">
        <f>IF(Shipment_Details[[#This Row],[SH_WEIGHT]]&gt;500,"Heavy","Light")</f>
        <v>Light</v>
      </c>
      <c r="K140">
        <f t="shared" si="4"/>
        <v>0.17990275526742303</v>
      </c>
    </row>
    <row r="141" spans="1:11" x14ac:dyDescent="0.3">
      <c r="A141">
        <v>703</v>
      </c>
      <c r="B141">
        <v>8404</v>
      </c>
      <c r="C141" t="s">
        <v>1210</v>
      </c>
      <c r="D141" t="s">
        <v>1204</v>
      </c>
      <c r="E141" t="s">
        <v>1200</v>
      </c>
      <c r="F141">
        <v>329</v>
      </c>
      <c r="G141">
        <v>597</v>
      </c>
      <c r="H141" t="s">
        <v>1433</v>
      </c>
      <c r="I141" t="s">
        <v>1434</v>
      </c>
      <c r="J141" t="str">
        <f>IF(Shipment_Details[[#This Row],[SH_WEIGHT]]&gt;500,"Heavy","Light")</f>
        <v>Light</v>
      </c>
      <c r="K141">
        <f t="shared" si="4"/>
        <v>0.5510887772194305</v>
      </c>
    </row>
    <row r="142" spans="1:11" x14ac:dyDescent="0.3">
      <c r="A142">
        <v>707</v>
      </c>
      <c r="B142">
        <v>3221</v>
      </c>
      <c r="C142" t="s">
        <v>1301</v>
      </c>
      <c r="D142" t="s">
        <v>1204</v>
      </c>
      <c r="E142" t="s">
        <v>1205</v>
      </c>
      <c r="F142">
        <v>187</v>
      </c>
      <c r="G142">
        <v>931</v>
      </c>
      <c r="H142" t="s">
        <v>1435</v>
      </c>
      <c r="I142" t="s">
        <v>1436</v>
      </c>
      <c r="J142" t="str">
        <f>IF(Shipment_Details[[#This Row],[SH_WEIGHT]]&gt;500,"Heavy","Light")</f>
        <v>Light</v>
      </c>
      <c r="K142">
        <f t="shared" si="4"/>
        <v>0.20085929108485501</v>
      </c>
    </row>
    <row r="143" spans="1:11" x14ac:dyDescent="0.3">
      <c r="A143">
        <v>708</v>
      </c>
      <c r="B143">
        <v>1246</v>
      </c>
      <c r="C143" t="s">
        <v>1217</v>
      </c>
      <c r="D143" t="s">
        <v>1204</v>
      </c>
      <c r="E143" t="s">
        <v>1200</v>
      </c>
      <c r="F143">
        <v>50</v>
      </c>
      <c r="G143">
        <v>72</v>
      </c>
      <c r="H143" t="s">
        <v>1437</v>
      </c>
      <c r="I143" t="s">
        <v>1438</v>
      </c>
      <c r="J143" t="str">
        <f>IF(Shipment_Details[[#This Row],[SH_WEIGHT]]&gt;500,"Heavy","Light")</f>
        <v>Light</v>
      </c>
      <c r="K143">
        <f t="shared" si="4"/>
        <v>0.69444444444444442</v>
      </c>
    </row>
    <row r="144" spans="1:11" x14ac:dyDescent="0.3">
      <c r="A144">
        <v>714</v>
      </c>
      <c r="B144">
        <v>5330</v>
      </c>
      <c r="C144" t="s">
        <v>1242</v>
      </c>
      <c r="D144" t="s">
        <v>1204</v>
      </c>
      <c r="E144" t="s">
        <v>1200</v>
      </c>
      <c r="F144">
        <v>148</v>
      </c>
      <c r="G144">
        <v>835</v>
      </c>
      <c r="H144" t="s">
        <v>1439</v>
      </c>
      <c r="I144" t="s">
        <v>1440</v>
      </c>
      <c r="J144" t="str">
        <f>IF(Shipment_Details[[#This Row],[SH_WEIGHT]]&gt;500,"Heavy","Light")</f>
        <v>Light</v>
      </c>
      <c r="K144">
        <f t="shared" si="4"/>
        <v>0.17724550898203592</v>
      </c>
    </row>
    <row r="145" spans="1:11" x14ac:dyDescent="0.3">
      <c r="A145">
        <v>719</v>
      </c>
      <c r="B145">
        <v>7828</v>
      </c>
      <c r="C145" t="s">
        <v>1198</v>
      </c>
      <c r="D145" t="s">
        <v>1204</v>
      </c>
      <c r="E145" t="s">
        <v>1205</v>
      </c>
      <c r="F145">
        <v>930</v>
      </c>
      <c r="G145">
        <v>1183</v>
      </c>
      <c r="H145" t="s">
        <v>1441</v>
      </c>
      <c r="I145" t="s">
        <v>1442</v>
      </c>
      <c r="J145" t="str">
        <f>IF(Shipment_Details[[#This Row],[SH_WEIGHT]]&gt;500,"Heavy","Light")</f>
        <v>Heavy</v>
      </c>
      <c r="K145">
        <f t="shared" si="4"/>
        <v>0.78613693998309386</v>
      </c>
    </row>
    <row r="146" spans="1:11" x14ac:dyDescent="0.3">
      <c r="A146">
        <v>722</v>
      </c>
      <c r="B146">
        <v>7342</v>
      </c>
      <c r="C146" t="s">
        <v>1242</v>
      </c>
      <c r="D146" t="s">
        <v>1199</v>
      </c>
      <c r="E146" t="s">
        <v>1200</v>
      </c>
      <c r="F146">
        <v>412</v>
      </c>
      <c r="G146">
        <v>566</v>
      </c>
      <c r="H146" t="s">
        <v>1443</v>
      </c>
      <c r="I146" t="s">
        <v>1444</v>
      </c>
      <c r="J146" t="str">
        <f>IF(Shipment_Details[[#This Row],[SH_WEIGHT]]&gt;500,"Heavy","Light")</f>
        <v>Light</v>
      </c>
      <c r="K146">
        <f t="shared" si="4"/>
        <v>0.72791519434628971</v>
      </c>
    </row>
    <row r="147" spans="1:11" x14ac:dyDescent="0.3">
      <c r="A147">
        <v>723</v>
      </c>
      <c r="B147">
        <v>1980</v>
      </c>
      <c r="C147" t="s">
        <v>1301</v>
      </c>
      <c r="D147" t="s">
        <v>1204</v>
      </c>
      <c r="E147" t="s">
        <v>1200</v>
      </c>
      <c r="F147">
        <v>490</v>
      </c>
      <c r="G147">
        <v>762</v>
      </c>
      <c r="H147" t="s">
        <v>1445</v>
      </c>
      <c r="I147" t="s">
        <v>1446</v>
      </c>
      <c r="J147" t="str">
        <f>IF(Shipment_Details[[#This Row],[SH_WEIGHT]]&gt;500,"Heavy","Light")</f>
        <v>Light</v>
      </c>
      <c r="K147">
        <f t="shared" si="4"/>
        <v>0.64304461942257218</v>
      </c>
    </row>
    <row r="148" spans="1:11" x14ac:dyDescent="0.3">
      <c r="A148">
        <v>731</v>
      </c>
      <c r="B148">
        <v>6191</v>
      </c>
      <c r="C148" t="s">
        <v>1227</v>
      </c>
      <c r="D148" t="s">
        <v>1204</v>
      </c>
      <c r="E148" t="s">
        <v>1200</v>
      </c>
      <c r="F148">
        <v>970</v>
      </c>
      <c r="G148">
        <v>1242</v>
      </c>
      <c r="H148" t="s">
        <v>1447</v>
      </c>
      <c r="I148" t="s">
        <v>1448</v>
      </c>
      <c r="J148" t="str">
        <f>IF(Shipment_Details[[#This Row],[SH_WEIGHT]]&gt;500,"Heavy","Light")</f>
        <v>Heavy</v>
      </c>
      <c r="K148">
        <f t="shared" si="4"/>
        <v>0.78099838969404189</v>
      </c>
    </row>
    <row r="149" spans="1:11" x14ac:dyDescent="0.3">
      <c r="A149">
        <v>738</v>
      </c>
      <c r="B149">
        <v>6713</v>
      </c>
      <c r="C149" t="s">
        <v>1242</v>
      </c>
      <c r="D149" t="s">
        <v>1204</v>
      </c>
      <c r="E149" t="s">
        <v>1200</v>
      </c>
      <c r="F149">
        <v>545</v>
      </c>
      <c r="G149">
        <v>1044</v>
      </c>
      <c r="H149" t="s">
        <v>1449</v>
      </c>
      <c r="I149" t="s">
        <v>1450</v>
      </c>
      <c r="J149" t="str">
        <f>IF(Shipment_Details[[#This Row],[SH_WEIGHT]]&gt;500,"Heavy","Light")</f>
        <v>Heavy</v>
      </c>
      <c r="K149">
        <f t="shared" si="4"/>
        <v>0.52203065134099613</v>
      </c>
    </row>
    <row r="150" spans="1:11" x14ac:dyDescent="0.3">
      <c r="A150">
        <v>748</v>
      </c>
      <c r="B150">
        <v>2969</v>
      </c>
      <c r="C150" t="s">
        <v>1210</v>
      </c>
      <c r="D150" t="s">
        <v>1204</v>
      </c>
      <c r="E150" t="s">
        <v>1205</v>
      </c>
      <c r="F150">
        <v>600</v>
      </c>
      <c r="G150">
        <v>1048</v>
      </c>
      <c r="H150" t="s">
        <v>1451</v>
      </c>
      <c r="I150" t="s">
        <v>1452</v>
      </c>
      <c r="J150" t="str">
        <f>IF(Shipment_Details[[#This Row],[SH_WEIGHT]]&gt;500,"Heavy","Light")</f>
        <v>Heavy</v>
      </c>
      <c r="K150">
        <f t="shared" si="4"/>
        <v>0.5725190839694656</v>
      </c>
    </row>
    <row r="151" spans="1:11" x14ac:dyDescent="0.3">
      <c r="A151">
        <v>749</v>
      </c>
      <c r="B151">
        <v>3569</v>
      </c>
      <c r="C151" t="s">
        <v>1301</v>
      </c>
      <c r="D151" t="s">
        <v>1199</v>
      </c>
      <c r="E151" t="s">
        <v>1200</v>
      </c>
      <c r="F151">
        <v>262</v>
      </c>
      <c r="G151">
        <v>875</v>
      </c>
      <c r="H151" t="s">
        <v>1453</v>
      </c>
      <c r="I151" t="s">
        <v>320</v>
      </c>
      <c r="J151" t="str">
        <f>IF(Shipment_Details[[#This Row],[SH_WEIGHT]]&gt;500,"Heavy","Light")</f>
        <v>Light</v>
      </c>
      <c r="K151">
        <f t="shared" si="4"/>
        <v>0.29942857142857143</v>
      </c>
    </row>
    <row r="152" spans="1:11" x14ac:dyDescent="0.3">
      <c r="A152">
        <v>762</v>
      </c>
      <c r="B152">
        <v>2066</v>
      </c>
      <c r="C152" t="s">
        <v>1301</v>
      </c>
      <c r="D152" t="s">
        <v>1199</v>
      </c>
      <c r="E152" t="s">
        <v>1205</v>
      </c>
      <c r="F152">
        <v>242</v>
      </c>
      <c r="G152">
        <v>926</v>
      </c>
      <c r="H152" t="s">
        <v>1454</v>
      </c>
      <c r="I152" t="s">
        <v>688</v>
      </c>
      <c r="J152" t="str">
        <f>IF(Shipment_Details[[#This Row],[SH_WEIGHT]]&gt;500,"Heavy","Light")</f>
        <v>Light</v>
      </c>
      <c r="K152">
        <f t="shared" si="4"/>
        <v>0.26133909287257018</v>
      </c>
    </row>
    <row r="153" spans="1:11" x14ac:dyDescent="0.3">
      <c r="A153">
        <v>763</v>
      </c>
      <c r="B153">
        <v>9792</v>
      </c>
      <c r="C153" t="s">
        <v>1239</v>
      </c>
      <c r="D153" t="s">
        <v>1199</v>
      </c>
      <c r="E153" t="s">
        <v>1200</v>
      </c>
      <c r="F153">
        <v>796</v>
      </c>
      <c r="G153">
        <v>1347</v>
      </c>
      <c r="H153" t="s">
        <v>1234</v>
      </c>
      <c r="I153" t="s">
        <v>42</v>
      </c>
      <c r="J153" t="str">
        <f>IF(Shipment_Details[[#This Row],[SH_WEIGHT]]&gt;500,"Heavy","Light")</f>
        <v>Heavy</v>
      </c>
      <c r="K153">
        <f t="shared" si="4"/>
        <v>0.59094283593170005</v>
      </c>
    </row>
    <row r="154" spans="1:11" x14ac:dyDescent="0.3">
      <c r="A154">
        <v>771</v>
      </c>
      <c r="B154">
        <v>390</v>
      </c>
      <c r="C154" t="s">
        <v>1242</v>
      </c>
      <c r="D154" t="s">
        <v>1204</v>
      </c>
      <c r="E154" t="s">
        <v>1205</v>
      </c>
      <c r="F154">
        <v>702</v>
      </c>
      <c r="G154">
        <v>1414</v>
      </c>
      <c r="H154" t="s">
        <v>1455</v>
      </c>
      <c r="I154" t="s">
        <v>1456</v>
      </c>
      <c r="J154" t="str">
        <f>IF(Shipment_Details[[#This Row],[SH_WEIGHT]]&gt;500,"Heavy","Light")</f>
        <v>Heavy</v>
      </c>
      <c r="K154">
        <f t="shared" si="4"/>
        <v>0.49646393210749645</v>
      </c>
    </row>
    <row r="155" spans="1:11" x14ac:dyDescent="0.3">
      <c r="A155">
        <v>775</v>
      </c>
      <c r="B155">
        <v>8104</v>
      </c>
      <c r="C155" t="s">
        <v>1210</v>
      </c>
      <c r="D155" t="s">
        <v>1204</v>
      </c>
      <c r="E155" t="s">
        <v>1200</v>
      </c>
      <c r="F155">
        <v>451</v>
      </c>
      <c r="G155">
        <v>713</v>
      </c>
      <c r="H155" t="s">
        <v>638</v>
      </c>
      <c r="I155" t="s">
        <v>1457</v>
      </c>
      <c r="J155" t="str">
        <f>IF(Shipment_Details[[#This Row],[SH_WEIGHT]]&gt;500,"Heavy","Light")</f>
        <v>Light</v>
      </c>
      <c r="K155">
        <f t="shared" si="4"/>
        <v>0.63253856942496489</v>
      </c>
    </row>
    <row r="156" spans="1:11" x14ac:dyDescent="0.3">
      <c r="A156">
        <v>780</v>
      </c>
      <c r="B156">
        <v>6732</v>
      </c>
      <c r="C156" t="s">
        <v>1224</v>
      </c>
      <c r="D156" t="s">
        <v>1199</v>
      </c>
      <c r="E156" t="s">
        <v>1200</v>
      </c>
      <c r="F156">
        <v>872</v>
      </c>
      <c r="G156">
        <v>1058</v>
      </c>
      <c r="H156" t="s">
        <v>1458</v>
      </c>
      <c r="I156" t="s">
        <v>427</v>
      </c>
      <c r="J156" t="str">
        <f>IF(Shipment_Details[[#This Row],[SH_WEIGHT]]&gt;500,"Heavy","Light")</f>
        <v>Heavy</v>
      </c>
      <c r="K156">
        <f t="shared" si="4"/>
        <v>0.82419659735349715</v>
      </c>
    </row>
    <row r="157" spans="1:11" x14ac:dyDescent="0.3">
      <c r="A157">
        <v>782</v>
      </c>
      <c r="B157">
        <v>9486</v>
      </c>
      <c r="C157" t="s">
        <v>1242</v>
      </c>
      <c r="D157" t="s">
        <v>1199</v>
      </c>
      <c r="E157" t="s">
        <v>1205</v>
      </c>
      <c r="F157">
        <v>182</v>
      </c>
      <c r="G157">
        <v>871</v>
      </c>
      <c r="H157" t="s">
        <v>1459</v>
      </c>
      <c r="I157" t="s">
        <v>1460</v>
      </c>
      <c r="J157" t="str">
        <f>IF(Shipment_Details[[#This Row],[SH_WEIGHT]]&gt;500,"Heavy","Light")</f>
        <v>Light</v>
      </c>
      <c r="K157">
        <f t="shared" si="4"/>
        <v>0.20895522388059701</v>
      </c>
    </row>
    <row r="158" spans="1:11" x14ac:dyDescent="0.3">
      <c r="A158">
        <v>786</v>
      </c>
      <c r="B158">
        <v>5209</v>
      </c>
      <c r="C158" t="s">
        <v>1224</v>
      </c>
      <c r="D158" t="s">
        <v>1199</v>
      </c>
      <c r="E158" t="s">
        <v>1200</v>
      </c>
      <c r="F158">
        <v>372</v>
      </c>
      <c r="G158">
        <v>679</v>
      </c>
      <c r="H158" t="s">
        <v>1461</v>
      </c>
      <c r="I158" t="s">
        <v>1462</v>
      </c>
      <c r="J158" t="str">
        <f>IF(Shipment_Details[[#This Row],[SH_WEIGHT]]&gt;500,"Heavy","Light")</f>
        <v>Light</v>
      </c>
      <c r="K158">
        <f t="shared" si="4"/>
        <v>0.54786450662739328</v>
      </c>
    </row>
    <row r="159" spans="1:11" x14ac:dyDescent="0.3">
      <c r="A159">
        <v>787</v>
      </c>
      <c r="B159">
        <v>2159</v>
      </c>
      <c r="C159" t="s">
        <v>1198</v>
      </c>
      <c r="D159" t="s">
        <v>1199</v>
      </c>
      <c r="E159" t="s">
        <v>1200</v>
      </c>
      <c r="F159">
        <v>187</v>
      </c>
      <c r="G159">
        <v>864</v>
      </c>
      <c r="H159" t="s">
        <v>132</v>
      </c>
      <c r="I159" t="s">
        <v>1463</v>
      </c>
      <c r="J159" t="str">
        <f>IF(Shipment_Details[[#This Row],[SH_WEIGHT]]&gt;500,"Heavy","Light")</f>
        <v>Light</v>
      </c>
      <c r="K159">
        <f t="shared" si="4"/>
        <v>0.21643518518518517</v>
      </c>
    </row>
    <row r="160" spans="1:11" x14ac:dyDescent="0.3">
      <c r="A160">
        <v>792</v>
      </c>
      <c r="B160">
        <v>1303</v>
      </c>
      <c r="C160" t="s">
        <v>1198</v>
      </c>
      <c r="D160" t="s">
        <v>1204</v>
      </c>
      <c r="E160" t="s">
        <v>1205</v>
      </c>
      <c r="F160">
        <v>808</v>
      </c>
      <c r="G160">
        <v>1257</v>
      </c>
      <c r="H160" t="s">
        <v>1464</v>
      </c>
      <c r="I160" t="s">
        <v>1465</v>
      </c>
      <c r="J160" t="str">
        <f>IF(Shipment_Details[[#This Row],[SH_WEIGHT]]&gt;500,"Heavy","Light")</f>
        <v>Heavy</v>
      </c>
      <c r="K160">
        <f t="shared" si="4"/>
        <v>0.64280031821797934</v>
      </c>
    </row>
    <row r="161" spans="1:11" x14ac:dyDescent="0.3">
      <c r="A161">
        <v>793</v>
      </c>
      <c r="B161">
        <v>4103</v>
      </c>
      <c r="C161" t="s">
        <v>1301</v>
      </c>
      <c r="D161" t="s">
        <v>1204</v>
      </c>
      <c r="E161" t="s">
        <v>1205</v>
      </c>
      <c r="F161">
        <v>399</v>
      </c>
      <c r="G161">
        <v>835</v>
      </c>
      <c r="H161" t="s">
        <v>261</v>
      </c>
      <c r="I161" t="s">
        <v>182</v>
      </c>
      <c r="J161" t="str">
        <f>IF(Shipment_Details[[#This Row],[SH_WEIGHT]]&gt;500,"Heavy","Light")</f>
        <v>Light</v>
      </c>
      <c r="K161">
        <f t="shared" si="4"/>
        <v>0.47784431137724553</v>
      </c>
    </row>
    <row r="162" spans="1:11" x14ac:dyDescent="0.3">
      <c r="A162">
        <v>815</v>
      </c>
      <c r="B162">
        <v>1126</v>
      </c>
      <c r="C162" t="s">
        <v>1224</v>
      </c>
      <c r="D162" t="s">
        <v>1199</v>
      </c>
      <c r="E162" t="s">
        <v>1205</v>
      </c>
      <c r="F162">
        <v>71</v>
      </c>
      <c r="G162">
        <v>130</v>
      </c>
      <c r="H162" t="s">
        <v>1466</v>
      </c>
      <c r="I162" t="s">
        <v>1467</v>
      </c>
      <c r="J162" t="str">
        <f>IF(Shipment_Details[[#This Row],[SH_WEIGHT]]&gt;500,"Heavy","Light")</f>
        <v>Light</v>
      </c>
      <c r="K162">
        <f t="shared" ref="K162:K193" si="5">F162/G162</f>
        <v>0.5461538461538461</v>
      </c>
    </row>
    <row r="163" spans="1:11" x14ac:dyDescent="0.3">
      <c r="A163">
        <v>818</v>
      </c>
      <c r="B163">
        <v>6746</v>
      </c>
      <c r="C163" t="s">
        <v>1227</v>
      </c>
      <c r="D163" t="s">
        <v>1204</v>
      </c>
      <c r="E163" t="s">
        <v>1200</v>
      </c>
      <c r="F163">
        <v>833</v>
      </c>
      <c r="G163">
        <v>1016</v>
      </c>
      <c r="H163" t="s">
        <v>215</v>
      </c>
      <c r="I163" t="s">
        <v>1318</v>
      </c>
      <c r="J163" t="str">
        <f>IF(Shipment_Details[[#This Row],[SH_WEIGHT]]&gt;500,"Heavy","Light")</f>
        <v>Heavy</v>
      </c>
      <c r="K163">
        <f t="shared" si="5"/>
        <v>0.81988188976377951</v>
      </c>
    </row>
    <row r="164" spans="1:11" x14ac:dyDescent="0.3">
      <c r="A164">
        <v>822</v>
      </c>
      <c r="B164">
        <v>114</v>
      </c>
      <c r="C164" t="s">
        <v>1203</v>
      </c>
      <c r="D164" t="s">
        <v>1199</v>
      </c>
      <c r="E164" t="s">
        <v>1205</v>
      </c>
      <c r="F164">
        <v>88</v>
      </c>
      <c r="G164">
        <v>426</v>
      </c>
      <c r="H164" t="s">
        <v>1468</v>
      </c>
      <c r="I164" t="s">
        <v>1469</v>
      </c>
      <c r="J164" t="str">
        <f>IF(Shipment_Details[[#This Row],[SH_WEIGHT]]&gt;500,"Heavy","Light")</f>
        <v>Light</v>
      </c>
      <c r="K164">
        <f t="shared" si="5"/>
        <v>0.20657276995305165</v>
      </c>
    </row>
    <row r="165" spans="1:11" x14ac:dyDescent="0.3">
      <c r="A165">
        <v>823</v>
      </c>
      <c r="B165">
        <v>3733</v>
      </c>
      <c r="C165" t="s">
        <v>1224</v>
      </c>
      <c r="D165" t="s">
        <v>1204</v>
      </c>
      <c r="E165" t="s">
        <v>1200</v>
      </c>
      <c r="F165">
        <v>571</v>
      </c>
      <c r="G165">
        <v>1031</v>
      </c>
      <c r="H165" t="s">
        <v>269</v>
      </c>
      <c r="I165" t="s">
        <v>1470</v>
      </c>
      <c r="J165" t="str">
        <f>IF(Shipment_Details[[#This Row],[SH_WEIGHT]]&gt;500,"Heavy","Light")</f>
        <v>Heavy</v>
      </c>
      <c r="K165">
        <f t="shared" si="5"/>
        <v>0.55383123181377303</v>
      </c>
    </row>
    <row r="166" spans="1:11" x14ac:dyDescent="0.3">
      <c r="A166">
        <v>835</v>
      </c>
      <c r="B166">
        <v>7587</v>
      </c>
      <c r="C166" t="s">
        <v>1239</v>
      </c>
      <c r="D166" t="s">
        <v>1199</v>
      </c>
      <c r="E166" t="s">
        <v>1205</v>
      </c>
      <c r="F166">
        <v>638</v>
      </c>
      <c r="G166">
        <v>1314</v>
      </c>
      <c r="H166" t="s">
        <v>1471</v>
      </c>
      <c r="I166" t="s">
        <v>1220</v>
      </c>
      <c r="J166" t="str">
        <f>IF(Shipment_Details[[#This Row],[SH_WEIGHT]]&gt;500,"Heavy","Light")</f>
        <v>Heavy</v>
      </c>
      <c r="K166">
        <f t="shared" si="5"/>
        <v>0.48554033485540332</v>
      </c>
    </row>
    <row r="167" spans="1:11" x14ac:dyDescent="0.3">
      <c r="A167">
        <v>838</v>
      </c>
      <c r="B167">
        <v>4322</v>
      </c>
      <c r="C167" t="s">
        <v>1217</v>
      </c>
      <c r="D167" t="s">
        <v>1199</v>
      </c>
      <c r="E167" t="s">
        <v>1200</v>
      </c>
      <c r="F167">
        <v>593</v>
      </c>
      <c r="G167">
        <v>1036</v>
      </c>
      <c r="H167" t="s">
        <v>42</v>
      </c>
      <c r="I167" t="s">
        <v>1472</v>
      </c>
      <c r="J167" t="str">
        <f>IF(Shipment_Details[[#This Row],[SH_WEIGHT]]&gt;500,"Heavy","Light")</f>
        <v>Heavy</v>
      </c>
      <c r="K167">
        <f t="shared" si="5"/>
        <v>0.57239382239382242</v>
      </c>
    </row>
    <row r="168" spans="1:11" x14ac:dyDescent="0.3">
      <c r="A168">
        <v>847</v>
      </c>
      <c r="B168">
        <v>8183</v>
      </c>
      <c r="C168" t="s">
        <v>1213</v>
      </c>
      <c r="D168" t="s">
        <v>1199</v>
      </c>
      <c r="E168" t="s">
        <v>1200</v>
      </c>
      <c r="F168">
        <v>906</v>
      </c>
      <c r="G168">
        <v>1297</v>
      </c>
      <c r="H168" t="s">
        <v>1473</v>
      </c>
      <c r="I168" t="s">
        <v>1474</v>
      </c>
      <c r="J168" t="str">
        <f>IF(Shipment_Details[[#This Row],[SH_WEIGHT]]&gt;500,"Heavy","Light")</f>
        <v>Heavy</v>
      </c>
      <c r="K168">
        <f t="shared" si="5"/>
        <v>0.69853508095605243</v>
      </c>
    </row>
    <row r="169" spans="1:11" x14ac:dyDescent="0.3">
      <c r="A169">
        <v>856</v>
      </c>
      <c r="B169">
        <v>1278</v>
      </c>
      <c r="C169" t="s">
        <v>1301</v>
      </c>
      <c r="D169" t="s">
        <v>1204</v>
      </c>
      <c r="E169" t="s">
        <v>1205</v>
      </c>
      <c r="F169">
        <v>880</v>
      </c>
      <c r="G169">
        <v>1178</v>
      </c>
      <c r="H169" t="s">
        <v>1475</v>
      </c>
      <c r="I169" t="s">
        <v>1476</v>
      </c>
      <c r="J169" t="str">
        <f>IF(Shipment_Details[[#This Row],[SH_WEIGHT]]&gt;500,"Heavy","Light")</f>
        <v>Heavy</v>
      </c>
      <c r="K169">
        <f t="shared" si="5"/>
        <v>0.74702886247877764</v>
      </c>
    </row>
    <row r="170" spans="1:11" x14ac:dyDescent="0.3">
      <c r="A170">
        <v>861</v>
      </c>
      <c r="B170">
        <v>8249</v>
      </c>
      <c r="C170" t="s">
        <v>1239</v>
      </c>
      <c r="D170" t="s">
        <v>1199</v>
      </c>
      <c r="E170" t="s">
        <v>1205</v>
      </c>
      <c r="F170">
        <v>916</v>
      </c>
      <c r="G170">
        <v>1255</v>
      </c>
      <c r="H170" t="s">
        <v>421</v>
      </c>
      <c r="I170" t="s">
        <v>1477</v>
      </c>
      <c r="J170" t="str">
        <f>IF(Shipment_Details[[#This Row],[SH_WEIGHT]]&gt;500,"Heavy","Light")</f>
        <v>Heavy</v>
      </c>
      <c r="K170">
        <f t="shared" si="5"/>
        <v>0.72988047808764944</v>
      </c>
    </row>
    <row r="171" spans="1:11" x14ac:dyDescent="0.3">
      <c r="A171">
        <v>863</v>
      </c>
      <c r="B171">
        <v>9030</v>
      </c>
      <c r="C171" t="s">
        <v>1301</v>
      </c>
      <c r="D171" t="s">
        <v>1199</v>
      </c>
      <c r="E171" t="s">
        <v>1205</v>
      </c>
      <c r="F171">
        <v>412</v>
      </c>
      <c r="G171">
        <v>872</v>
      </c>
      <c r="H171" t="s">
        <v>1478</v>
      </c>
      <c r="I171" t="s">
        <v>1479</v>
      </c>
      <c r="J171" t="str">
        <f>IF(Shipment_Details[[#This Row],[SH_WEIGHT]]&gt;500,"Heavy","Light")</f>
        <v>Light</v>
      </c>
      <c r="K171">
        <f t="shared" si="5"/>
        <v>0.47247706422018348</v>
      </c>
    </row>
    <row r="172" spans="1:11" x14ac:dyDescent="0.3">
      <c r="A172">
        <v>866</v>
      </c>
      <c r="B172">
        <v>2401</v>
      </c>
      <c r="C172" t="s">
        <v>1239</v>
      </c>
      <c r="D172" t="s">
        <v>1199</v>
      </c>
      <c r="E172" t="s">
        <v>1205</v>
      </c>
      <c r="F172">
        <v>691</v>
      </c>
      <c r="G172">
        <v>1260</v>
      </c>
      <c r="H172" t="s">
        <v>144</v>
      </c>
      <c r="I172" t="s">
        <v>1480</v>
      </c>
      <c r="J172" t="str">
        <f>IF(Shipment_Details[[#This Row],[SH_WEIGHT]]&gt;500,"Heavy","Light")</f>
        <v>Heavy</v>
      </c>
      <c r="K172">
        <f t="shared" si="5"/>
        <v>0.54841269841269846</v>
      </c>
    </row>
    <row r="173" spans="1:11" x14ac:dyDescent="0.3">
      <c r="A173">
        <v>870</v>
      </c>
      <c r="B173">
        <v>5578</v>
      </c>
      <c r="C173" t="s">
        <v>1203</v>
      </c>
      <c r="D173" t="s">
        <v>1204</v>
      </c>
      <c r="E173" t="s">
        <v>1205</v>
      </c>
      <c r="F173">
        <v>783</v>
      </c>
      <c r="G173">
        <v>1042</v>
      </c>
      <c r="H173" t="s">
        <v>1481</v>
      </c>
      <c r="I173" t="s">
        <v>1482</v>
      </c>
      <c r="J173" t="str">
        <f>IF(Shipment_Details[[#This Row],[SH_WEIGHT]]&gt;500,"Heavy","Light")</f>
        <v>Heavy</v>
      </c>
      <c r="K173">
        <f t="shared" si="5"/>
        <v>0.75143953934740881</v>
      </c>
    </row>
    <row r="174" spans="1:11" x14ac:dyDescent="0.3">
      <c r="A174">
        <v>872</v>
      </c>
      <c r="B174">
        <v>7861</v>
      </c>
      <c r="C174" t="s">
        <v>1301</v>
      </c>
      <c r="D174" t="s">
        <v>1199</v>
      </c>
      <c r="E174" t="s">
        <v>1200</v>
      </c>
      <c r="F174">
        <v>91</v>
      </c>
      <c r="G174">
        <v>242</v>
      </c>
      <c r="H174" t="s">
        <v>1483</v>
      </c>
      <c r="I174" t="s">
        <v>1418</v>
      </c>
      <c r="J174" t="str">
        <f>IF(Shipment_Details[[#This Row],[SH_WEIGHT]]&gt;500,"Heavy","Light")</f>
        <v>Light</v>
      </c>
      <c r="K174">
        <f t="shared" si="5"/>
        <v>0.37603305785123969</v>
      </c>
    </row>
    <row r="175" spans="1:11" x14ac:dyDescent="0.3">
      <c r="A175">
        <v>877</v>
      </c>
      <c r="B175">
        <v>1647</v>
      </c>
      <c r="C175" t="s">
        <v>1217</v>
      </c>
      <c r="D175" t="s">
        <v>1204</v>
      </c>
      <c r="E175" t="s">
        <v>1200</v>
      </c>
      <c r="F175">
        <v>791</v>
      </c>
      <c r="G175">
        <v>1169</v>
      </c>
      <c r="H175" t="s">
        <v>1484</v>
      </c>
      <c r="I175" t="s">
        <v>1485</v>
      </c>
      <c r="J175" t="str">
        <f>IF(Shipment_Details[[#This Row],[SH_WEIGHT]]&gt;500,"Heavy","Light")</f>
        <v>Heavy</v>
      </c>
      <c r="K175">
        <f t="shared" si="5"/>
        <v>0.67664670658682635</v>
      </c>
    </row>
    <row r="176" spans="1:11" x14ac:dyDescent="0.3">
      <c r="A176">
        <v>892</v>
      </c>
      <c r="B176">
        <v>6513</v>
      </c>
      <c r="C176" t="s">
        <v>1239</v>
      </c>
      <c r="D176" t="s">
        <v>1204</v>
      </c>
      <c r="E176" t="s">
        <v>1205</v>
      </c>
      <c r="F176">
        <v>879</v>
      </c>
      <c r="G176">
        <v>1037</v>
      </c>
      <c r="H176" t="s">
        <v>1486</v>
      </c>
      <c r="I176" t="s">
        <v>1487</v>
      </c>
      <c r="J176" t="str">
        <f>IF(Shipment_Details[[#This Row],[SH_WEIGHT]]&gt;500,"Heavy","Light")</f>
        <v>Heavy</v>
      </c>
      <c r="K176">
        <f t="shared" si="5"/>
        <v>0.84763741562198647</v>
      </c>
    </row>
    <row r="177" spans="1:11" x14ac:dyDescent="0.3">
      <c r="A177">
        <v>895</v>
      </c>
      <c r="B177">
        <v>2037</v>
      </c>
      <c r="C177" t="s">
        <v>1198</v>
      </c>
      <c r="D177" t="s">
        <v>1199</v>
      </c>
      <c r="E177" t="s">
        <v>1200</v>
      </c>
      <c r="F177">
        <v>271</v>
      </c>
      <c r="G177">
        <v>704</v>
      </c>
      <c r="H177" t="s">
        <v>1488</v>
      </c>
      <c r="I177" t="s">
        <v>1489</v>
      </c>
      <c r="J177" t="str">
        <f>IF(Shipment_Details[[#This Row],[SH_WEIGHT]]&gt;500,"Heavy","Light")</f>
        <v>Light</v>
      </c>
      <c r="K177">
        <f t="shared" si="5"/>
        <v>0.38494318181818182</v>
      </c>
    </row>
    <row r="178" spans="1:11" x14ac:dyDescent="0.3">
      <c r="A178">
        <v>902</v>
      </c>
      <c r="B178">
        <v>7164</v>
      </c>
      <c r="C178" t="s">
        <v>1203</v>
      </c>
      <c r="D178" t="s">
        <v>1204</v>
      </c>
      <c r="E178" t="s">
        <v>1200</v>
      </c>
      <c r="F178">
        <v>946</v>
      </c>
      <c r="G178">
        <v>1082</v>
      </c>
      <c r="H178" t="s">
        <v>1490</v>
      </c>
      <c r="I178" t="s">
        <v>1491</v>
      </c>
      <c r="J178" t="str">
        <f>IF(Shipment_Details[[#This Row],[SH_WEIGHT]]&gt;500,"Heavy","Light")</f>
        <v>Heavy</v>
      </c>
      <c r="K178">
        <f t="shared" si="5"/>
        <v>0.87430683918669128</v>
      </c>
    </row>
    <row r="179" spans="1:11" x14ac:dyDescent="0.3">
      <c r="A179">
        <v>905</v>
      </c>
      <c r="B179">
        <v>2478</v>
      </c>
      <c r="C179" t="s">
        <v>1239</v>
      </c>
      <c r="D179" t="s">
        <v>1204</v>
      </c>
      <c r="E179" t="s">
        <v>1200</v>
      </c>
      <c r="F179">
        <v>799</v>
      </c>
      <c r="G179">
        <v>1425</v>
      </c>
      <c r="H179" t="s">
        <v>1492</v>
      </c>
      <c r="I179" t="s">
        <v>1493</v>
      </c>
      <c r="J179" t="str">
        <f>IF(Shipment_Details[[#This Row],[SH_WEIGHT]]&gt;500,"Heavy","Light")</f>
        <v>Heavy</v>
      </c>
      <c r="K179">
        <f t="shared" si="5"/>
        <v>0.56070175438596492</v>
      </c>
    </row>
    <row r="180" spans="1:11" x14ac:dyDescent="0.3">
      <c r="A180">
        <v>907</v>
      </c>
      <c r="B180">
        <v>4351</v>
      </c>
      <c r="C180" t="s">
        <v>1242</v>
      </c>
      <c r="D180" t="s">
        <v>1199</v>
      </c>
      <c r="E180" t="s">
        <v>1200</v>
      </c>
      <c r="F180">
        <v>803</v>
      </c>
      <c r="G180">
        <v>1020</v>
      </c>
      <c r="H180" t="s">
        <v>1494</v>
      </c>
      <c r="I180" t="s">
        <v>833</v>
      </c>
      <c r="J180" t="str">
        <f>IF(Shipment_Details[[#This Row],[SH_WEIGHT]]&gt;500,"Heavy","Light")</f>
        <v>Heavy</v>
      </c>
      <c r="K180">
        <f t="shared" si="5"/>
        <v>0.78725490196078429</v>
      </c>
    </row>
    <row r="181" spans="1:11" x14ac:dyDescent="0.3">
      <c r="A181">
        <v>908</v>
      </c>
      <c r="B181">
        <v>4711</v>
      </c>
      <c r="C181" t="s">
        <v>1227</v>
      </c>
      <c r="D181" t="s">
        <v>1199</v>
      </c>
      <c r="E181" t="s">
        <v>1205</v>
      </c>
      <c r="F181">
        <v>660</v>
      </c>
      <c r="G181">
        <v>1470</v>
      </c>
      <c r="H181" t="s">
        <v>1495</v>
      </c>
      <c r="I181" t="s">
        <v>1496</v>
      </c>
      <c r="J181" t="str">
        <f>IF(Shipment_Details[[#This Row],[SH_WEIGHT]]&gt;500,"Heavy","Light")</f>
        <v>Heavy</v>
      </c>
      <c r="K181">
        <f t="shared" si="5"/>
        <v>0.44897959183673469</v>
      </c>
    </row>
    <row r="182" spans="1:11" x14ac:dyDescent="0.3">
      <c r="A182">
        <v>912</v>
      </c>
      <c r="B182">
        <v>4283</v>
      </c>
      <c r="C182" t="s">
        <v>1213</v>
      </c>
      <c r="D182" t="s">
        <v>1199</v>
      </c>
      <c r="E182" t="s">
        <v>1205</v>
      </c>
      <c r="F182">
        <v>505</v>
      </c>
      <c r="G182">
        <v>1082</v>
      </c>
      <c r="H182" t="s">
        <v>1497</v>
      </c>
      <c r="I182" t="s">
        <v>1498</v>
      </c>
      <c r="J182" t="str">
        <f>IF(Shipment_Details[[#This Row],[SH_WEIGHT]]&gt;500,"Heavy","Light")</f>
        <v>Heavy</v>
      </c>
      <c r="K182">
        <f t="shared" si="5"/>
        <v>0.46672828096118302</v>
      </c>
    </row>
    <row r="183" spans="1:11" x14ac:dyDescent="0.3">
      <c r="A183">
        <v>913</v>
      </c>
      <c r="B183">
        <v>563</v>
      </c>
      <c r="C183" t="s">
        <v>1210</v>
      </c>
      <c r="D183" t="s">
        <v>1204</v>
      </c>
      <c r="E183" t="s">
        <v>1200</v>
      </c>
      <c r="F183">
        <v>180</v>
      </c>
      <c r="G183">
        <v>755</v>
      </c>
      <c r="H183" t="s">
        <v>1424</v>
      </c>
      <c r="I183" t="s">
        <v>1499</v>
      </c>
      <c r="J183" t="str">
        <f>IF(Shipment_Details[[#This Row],[SH_WEIGHT]]&gt;500,"Heavy","Light")</f>
        <v>Light</v>
      </c>
      <c r="K183">
        <f t="shared" si="5"/>
        <v>0.23841059602649006</v>
      </c>
    </row>
    <row r="184" spans="1:11" x14ac:dyDescent="0.3">
      <c r="A184">
        <v>924</v>
      </c>
      <c r="B184">
        <v>3624</v>
      </c>
      <c r="C184" t="s">
        <v>1203</v>
      </c>
      <c r="D184" t="s">
        <v>1199</v>
      </c>
      <c r="E184" t="s">
        <v>1205</v>
      </c>
      <c r="F184">
        <v>606</v>
      </c>
      <c r="G184">
        <v>1021</v>
      </c>
      <c r="H184" t="s">
        <v>1500</v>
      </c>
      <c r="I184" t="s">
        <v>1501</v>
      </c>
      <c r="J184" t="str">
        <f>IF(Shipment_Details[[#This Row],[SH_WEIGHT]]&gt;500,"Heavy","Light")</f>
        <v>Heavy</v>
      </c>
      <c r="K184">
        <f t="shared" si="5"/>
        <v>0.59353574926542607</v>
      </c>
    </row>
    <row r="185" spans="1:11" x14ac:dyDescent="0.3">
      <c r="A185">
        <v>928</v>
      </c>
      <c r="B185">
        <v>4899</v>
      </c>
      <c r="C185" t="s">
        <v>1227</v>
      </c>
      <c r="D185" t="s">
        <v>1199</v>
      </c>
      <c r="E185" t="s">
        <v>1200</v>
      </c>
      <c r="F185">
        <v>253</v>
      </c>
      <c r="G185">
        <v>904</v>
      </c>
      <c r="H185" t="s">
        <v>712</v>
      </c>
      <c r="I185" t="s">
        <v>712</v>
      </c>
      <c r="J185" t="str">
        <f>IF(Shipment_Details[[#This Row],[SH_WEIGHT]]&gt;500,"Heavy","Light")</f>
        <v>Light</v>
      </c>
      <c r="K185">
        <f t="shared" si="5"/>
        <v>0.27986725663716816</v>
      </c>
    </row>
    <row r="186" spans="1:11" x14ac:dyDescent="0.3">
      <c r="A186">
        <v>933</v>
      </c>
      <c r="B186">
        <v>3189</v>
      </c>
      <c r="C186" t="s">
        <v>1224</v>
      </c>
      <c r="D186" t="s">
        <v>1199</v>
      </c>
      <c r="E186" t="s">
        <v>1200</v>
      </c>
      <c r="F186">
        <v>810</v>
      </c>
      <c r="G186">
        <v>1114</v>
      </c>
      <c r="H186" t="s">
        <v>1502</v>
      </c>
      <c r="I186" t="s">
        <v>1503</v>
      </c>
      <c r="J186" t="str">
        <f>IF(Shipment_Details[[#This Row],[SH_WEIGHT]]&gt;500,"Heavy","Light")</f>
        <v>Heavy</v>
      </c>
      <c r="K186">
        <f t="shared" si="5"/>
        <v>0.72710951526032319</v>
      </c>
    </row>
    <row r="187" spans="1:11" x14ac:dyDescent="0.3">
      <c r="A187">
        <v>936</v>
      </c>
      <c r="B187">
        <v>359</v>
      </c>
      <c r="C187" t="s">
        <v>1242</v>
      </c>
      <c r="D187" t="s">
        <v>1199</v>
      </c>
      <c r="E187" t="s">
        <v>1200</v>
      </c>
      <c r="F187">
        <v>607</v>
      </c>
      <c r="G187">
        <v>1007</v>
      </c>
      <c r="H187" t="s">
        <v>1504</v>
      </c>
      <c r="I187" t="s">
        <v>1505</v>
      </c>
      <c r="J187" t="str">
        <f>IF(Shipment_Details[[#This Row],[SH_WEIGHT]]&gt;500,"Heavy","Light")</f>
        <v>Heavy</v>
      </c>
      <c r="K187">
        <f t="shared" si="5"/>
        <v>0.60278053624627603</v>
      </c>
    </row>
    <row r="188" spans="1:11" x14ac:dyDescent="0.3">
      <c r="A188">
        <v>938</v>
      </c>
      <c r="B188">
        <v>9968</v>
      </c>
      <c r="C188" t="s">
        <v>1227</v>
      </c>
      <c r="D188" t="s">
        <v>1204</v>
      </c>
      <c r="E188" t="s">
        <v>1205</v>
      </c>
      <c r="F188">
        <v>35</v>
      </c>
      <c r="G188">
        <v>20</v>
      </c>
      <c r="H188" t="s">
        <v>857</v>
      </c>
      <c r="I188" t="s">
        <v>1506</v>
      </c>
      <c r="J188" t="str">
        <f>IF(Shipment_Details[[#This Row],[SH_WEIGHT]]&gt;500,"Heavy","Light")</f>
        <v>Light</v>
      </c>
      <c r="K188">
        <f t="shared" si="5"/>
        <v>1.75</v>
      </c>
    </row>
    <row r="189" spans="1:11" x14ac:dyDescent="0.3">
      <c r="A189">
        <v>941</v>
      </c>
      <c r="B189">
        <v>5345</v>
      </c>
      <c r="C189" t="s">
        <v>1253</v>
      </c>
      <c r="D189" t="s">
        <v>1199</v>
      </c>
      <c r="E189" t="s">
        <v>1205</v>
      </c>
      <c r="F189">
        <v>735</v>
      </c>
      <c r="G189">
        <v>1181</v>
      </c>
      <c r="H189" t="s">
        <v>1507</v>
      </c>
      <c r="I189" t="s">
        <v>1508</v>
      </c>
      <c r="J189" t="str">
        <f>IF(Shipment_Details[[#This Row],[SH_WEIGHT]]&gt;500,"Heavy","Light")</f>
        <v>Heavy</v>
      </c>
      <c r="K189">
        <f t="shared" si="5"/>
        <v>0.62235393734123623</v>
      </c>
    </row>
    <row r="190" spans="1:11" x14ac:dyDescent="0.3">
      <c r="A190">
        <v>945</v>
      </c>
      <c r="B190">
        <v>3633</v>
      </c>
      <c r="C190" t="s">
        <v>1224</v>
      </c>
      <c r="D190" t="s">
        <v>1204</v>
      </c>
      <c r="E190" t="s">
        <v>1200</v>
      </c>
      <c r="F190">
        <v>299</v>
      </c>
      <c r="G190">
        <v>524</v>
      </c>
      <c r="H190" t="s">
        <v>1509</v>
      </c>
      <c r="I190" t="s">
        <v>1510</v>
      </c>
      <c r="J190" t="str">
        <f>IF(Shipment_Details[[#This Row],[SH_WEIGHT]]&gt;500,"Heavy","Light")</f>
        <v>Light</v>
      </c>
      <c r="K190">
        <f t="shared" si="5"/>
        <v>0.57061068702290074</v>
      </c>
    </row>
    <row r="191" spans="1:11" x14ac:dyDescent="0.3">
      <c r="A191">
        <v>947</v>
      </c>
      <c r="B191">
        <v>515</v>
      </c>
      <c r="C191" t="s">
        <v>1213</v>
      </c>
      <c r="D191" t="s">
        <v>1199</v>
      </c>
      <c r="E191" t="s">
        <v>1200</v>
      </c>
      <c r="F191">
        <v>665</v>
      </c>
      <c r="G191">
        <v>1257</v>
      </c>
      <c r="H191" t="s">
        <v>1511</v>
      </c>
      <c r="I191" t="s">
        <v>1512</v>
      </c>
      <c r="J191" t="str">
        <f>IF(Shipment_Details[[#This Row],[SH_WEIGHT]]&gt;500,"Heavy","Light")</f>
        <v>Heavy</v>
      </c>
      <c r="K191">
        <f t="shared" si="5"/>
        <v>0.5290373906125696</v>
      </c>
    </row>
    <row r="192" spans="1:11" x14ac:dyDescent="0.3">
      <c r="A192">
        <v>955</v>
      </c>
      <c r="B192">
        <v>2104</v>
      </c>
      <c r="C192" t="s">
        <v>1210</v>
      </c>
      <c r="D192" t="s">
        <v>1199</v>
      </c>
      <c r="E192" t="s">
        <v>1200</v>
      </c>
      <c r="F192">
        <v>957</v>
      </c>
      <c r="G192">
        <v>1007</v>
      </c>
      <c r="H192" t="s">
        <v>1513</v>
      </c>
      <c r="I192" t="s">
        <v>1514</v>
      </c>
      <c r="J192" t="str">
        <f>IF(Shipment_Details[[#This Row],[SH_WEIGHT]]&gt;500,"Heavy","Light")</f>
        <v>Heavy</v>
      </c>
      <c r="K192">
        <f t="shared" si="5"/>
        <v>0.95034756703078449</v>
      </c>
    </row>
    <row r="193" spans="1:11" x14ac:dyDescent="0.3">
      <c r="A193">
        <v>958</v>
      </c>
      <c r="B193">
        <v>584</v>
      </c>
      <c r="C193" t="s">
        <v>1227</v>
      </c>
      <c r="D193" t="s">
        <v>1199</v>
      </c>
      <c r="E193" t="s">
        <v>1200</v>
      </c>
      <c r="F193">
        <v>274</v>
      </c>
      <c r="G193">
        <v>669</v>
      </c>
      <c r="H193" t="s">
        <v>1515</v>
      </c>
      <c r="I193" t="s">
        <v>1516</v>
      </c>
      <c r="J193" t="str">
        <f>IF(Shipment_Details[[#This Row],[SH_WEIGHT]]&gt;500,"Heavy","Light")</f>
        <v>Light</v>
      </c>
      <c r="K193">
        <f t="shared" si="5"/>
        <v>0.40956651718983555</v>
      </c>
    </row>
    <row r="194" spans="1:11" x14ac:dyDescent="0.3">
      <c r="A194">
        <v>968</v>
      </c>
      <c r="B194">
        <v>6361</v>
      </c>
      <c r="C194" t="s">
        <v>1253</v>
      </c>
      <c r="D194" t="s">
        <v>1204</v>
      </c>
      <c r="E194" t="s">
        <v>1205</v>
      </c>
      <c r="F194">
        <v>24</v>
      </c>
      <c r="G194">
        <v>54</v>
      </c>
      <c r="H194" t="s">
        <v>1517</v>
      </c>
      <c r="I194" t="s">
        <v>396</v>
      </c>
      <c r="J194" t="str">
        <f>IF(Shipment_Details[[#This Row],[SH_WEIGHT]]&gt;500,"Heavy","Light")</f>
        <v>Light</v>
      </c>
      <c r="K194">
        <f t="shared" ref="K194:K201" si="6">F194/G194</f>
        <v>0.44444444444444442</v>
      </c>
    </row>
    <row r="195" spans="1:11" x14ac:dyDescent="0.3">
      <c r="A195">
        <v>969</v>
      </c>
      <c r="B195">
        <v>4296</v>
      </c>
      <c r="C195" t="s">
        <v>1217</v>
      </c>
      <c r="D195" t="s">
        <v>1199</v>
      </c>
      <c r="E195" t="s">
        <v>1200</v>
      </c>
      <c r="F195">
        <v>507</v>
      </c>
      <c r="G195">
        <v>1334</v>
      </c>
      <c r="H195" t="s">
        <v>1518</v>
      </c>
      <c r="I195" t="s">
        <v>1519</v>
      </c>
      <c r="J195" t="str">
        <f>IF(Shipment_Details[[#This Row],[SH_WEIGHT]]&gt;500,"Heavy","Light")</f>
        <v>Heavy</v>
      </c>
      <c r="K195">
        <f t="shared" si="6"/>
        <v>0.38005997001499248</v>
      </c>
    </row>
    <row r="196" spans="1:11" x14ac:dyDescent="0.3">
      <c r="A196">
        <v>974</v>
      </c>
      <c r="B196">
        <v>9784</v>
      </c>
      <c r="C196" t="s">
        <v>1301</v>
      </c>
      <c r="D196" t="s">
        <v>1199</v>
      </c>
      <c r="E196" t="s">
        <v>1205</v>
      </c>
      <c r="F196">
        <v>442</v>
      </c>
      <c r="G196">
        <v>770</v>
      </c>
      <c r="H196" t="s">
        <v>653</v>
      </c>
      <c r="I196" t="s">
        <v>1520</v>
      </c>
      <c r="J196" t="str">
        <f>IF(Shipment_Details[[#This Row],[SH_WEIGHT]]&gt;500,"Heavy","Light")</f>
        <v>Light</v>
      </c>
      <c r="K196">
        <f t="shared" si="6"/>
        <v>0.574025974025974</v>
      </c>
    </row>
    <row r="197" spans="1:11" x14ac:dyDescent="0.3">
      <c r="A197">
        <v>977</v>
      </c>
      <c r="B197">
        <v>2142</v>
      </c>
      <c r="C197" t="s">
        <v>1198</v>
      </c>
      <c r="D197" t="s">
        <v>1199</v>
      </c>
      <c r="E197" t="s">
        <v>1205</v>
      </c>
      <c r="F197">
        <v>434</v>
      </c>
      <c r="G197">
        <v>558</v>
      </c>
      <c r="H197" t="s">
        <v>1521</v>
      </c>
      <c r="I197" t="s">
        <v>1321</v>
      </c>
      <c r="J197" t="str">
        <f>IF(Shipment_Details[[#This Row],[SH_WEIGHT]]&gt;500,"Heavy","Light")</f>
        <v>Light</v>
      </c>
      <c r="K197">
        <f t="shared" si="6"/>
        <v>0.77777777777777779</v>
      </c>
    </row>
    <row r="198" spans="1:11" x14ac:dyDescent="0.3">
      <c r="A198">
        <v>982</v>
      </c>
      <c r="B198">
        <v>4523</v>
      </c>
      <c r="C198" t="s">
        <v>1217</v>
      </c>
      <c r="D198" t="s">
        <v>1204</v>
      </c>
      <c r="E198" t="s">
        <v>1205</v>
      </c>
      <c r="F198">
        <v>432</v>
      </c>
      <c r="G198">
        <v>915</v>
      </c>
      <c r="H198" t="s">
        <v>21</v>
      </c>
      <c r="I198" t="s">
        <v>1522</v>
      </c>
      <c r="J198" t="str">
        <f>IF(Shipment_Details[[#This Row],[SH_WEIGHT]]&gt;500,"Heavy","Light")</f>
        <v>Light</v>
      </c>
      <c r="K198">
        <f t="shared" si="6"/>
        <v>0.47213114754098362</v>
      </c>
    </row>
    <row r="199" spans="1:11" x14ac:dyDescent="0.3">
      <c r="A199">
        <v>983</v>
      </c>
      <c r="B199">
        <v>9631</v>
      </c>
      <c r="C199" t="s">
        <v>1210</v>
      </c>
      <c r="D199" t="s">
        <v>1199</v>
      </c>
      <c r="E199" t="s">
        <v>1205</v>
      </c>
      <c r="F199">
        <v>60</v>
      </c>
      <c r="G199">
        <v>166</v>
      </c>
      <c r="H199" t="s">
        <v>1463</v>
      </c>
      <c r="I199" t="s">
        <v>1523</v>
      </c>
      <c r="J199" t="str">
        <f>IF(Shipment_Details[[#This Row],[SH_WEIGHT]]&gt;500,"Heavy","Light")</f>
        <v>Light</v>
      </c>
      <c r="K199">
        <f t="shared" si="6"/>
        <v>0.36144578313253012</v>
      </c>
    </row>
    <row r="200" spans="1:11" x14ac:dyDescent="0.3">
      <c r="A200">
        <v>990</v>
      </c>
      <c r="B200">
        <v>7146</v>
      </c>
      <c r="C200" t="s">
        <v>1203</v>
      </c>
      <c r="D200" t="s">
        <v>1199</v>
      </c>
      <c r="E200" t="s">
        <v>1205</v>
      </c>
      <c r="F200">
        <v>178</v>
      </c>
      <c r="G200">
        <v>646</v>
      </c>
      <c r="H200" t="s">
        <v>1524</v>
      </c>
      <c r="I200" t="s">
        <v>1525</v>
      </c>
      <c r="J200" t="str">
        <f>IF(Shipment_Details[[#This Row],[SH_WEIGHT]]&gt;500,"Heavy","Light")</f>
        <v>Light</v>
      </c>
      <c r="K200">
        <f t="shared" si="6"/>
        <v>0.27554179566563469</v>
      </c>
    </row>
    <row r="201" spans="1:11" x14ac:dyDescent="0.3">
      <c r="A201">
        <v>998</v>
      </c>
      <c r="B201">
        <v>896</v>
      </c>
      <c r="C201" t="s">
        <v>1227</v>
      </c>
      <c r="D201" t="s">
        <v>1199</v>
      </c>
      <c r="E201" t="s">
        <v>1200</v>
      </c>
      <c r="F201">
        <v>109</v>
      </c>
      <c r="G201">
        <v>961</v>
      </c>
      <c r="H201" t="s">
        <v>1526</v>
      </c>
      <c r="I201" t="s">
        <v>1527</v>
      </c>
      <c r="J201" t="str">
        <f>IF(Shipment_Details[[#This Row],[SH_WEIGHT]]&gt;500,"Heavy","Light")</f>
        <v>Light</v>
      </c>
      <c r="K201">
        <f t="shared" si="6"/>
        <v>0.11342351716961499</v>
      </c>
    </row>
  </sheetData>
  <conditionalFormatting sqref="F2:F201">
    <cfRule type="cellIs" dxfId="3384" priority="1" operator="greaterThan">
      <formula>500</formula>
    </cfRule>
  </conditionalFormatting>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19772-590C-4527-87EB-A82692266696}">
  <sheetPr codeName="Sheet9"/>
  <dimension ref="A1:D201"/>
  <sheetViews>
    <sheetView workbookViewId="0">
      <selection activeCell="D2" sqref="D2"/>
    </sheetView>
  </sheetViews>
  <sheetFormatPr defaultRowHeight="14.4" x14ac:dyDescent="0.3"/>
  <cols>
    <col min="1" max="1" width="8.21875" bestFit="1" customWidth="1"/>
    <col min="2" max="2" width="15.88671875" bestFit="1" customWidth="1"/>
    <col min="3" max="3" width="11.77734375" bestFit="1" customWidth="1"/>
    <col min="4" max="4" width="14.77734375" bestFit="1" customWidth="1"/>
  </cols>
  <sheetData>
    <row r="1" spans="1:4" x14ac:dyDescent="0.3">
      <c r="A1" t="s">
        <v>969</v>
      </c>
      <c r="B1" t="s">
        <v>1530</v>
      </c>
      <c r="C1" t="s">
        <v>1531</v>
      </c>
      <c r="D1" t="s">
        <v>1532</v>
      </c>
    </row>
    <row r="2" spans="1:4" x14ac:dyDescent="0.3">
      <c r="A2">
        <v>690</v>
      </c>
      <c r="B2" t="s">
        <v>1533</v>
      </c>
      <c r="C2" s="1">
        <v>41757</v>
      </c>
      <c r="D2" s="1">
        <v>41991</v>
      </c>
    </row>
    <row r="3" spans="1:4" x14ac:dyDescent="0.3">
      <c r="A3">
        <v>933</v>
      </c>
      <c r="B3" t="s">
        <v>1533</v>
      </c>
      <c r="C3" s="1">
        <v>35595</v>
      </c>
      <c r="D3" s="1">
        <v>35621</v>
      </c>
    </row>
    <row r="4" spans="1:4" x14ac:dyDescent="0.3">
      <c r="A4">
        <v>261</v>
      </c>
      <c r="B4" t="s">
        <v>1534</v>
      </c>
      <c r="C4" s="1">
        <v>34195</v>
      </c>
      <c r="D4" s="1"/>
    </row>
    <row r="5" spans="1:4" x14ac:dyDescent="0.3">
      <c r="A5">
        <v>445</v>
      </c>
      <c r="B5" t="s">
        <v>1534</v>
      </c>
      <c r="C5" s="1">
        <v>43812</v>
      </c>
      <c r="D5" s="1"/>
    </row>
    <row r="6" spans="1:4" x14ac:dyDescent="0.3">
      <c r="A6">
        <v>722</v>
      </c>
      <c r="B6" t="s">
        <v>1534</v>
      </c>
      <c r="C6" s="1">
        <v>35329</v>
      </c>
      <c r="D6" s="1"/>
    </row>
    <row r="7" spans="1:4" x14ac:dyDescent="0.3">
      <c r="A7">
        <v>129</v>
      </c>
      <c r="B7" t="s">
        <v>1533</v>
      </c>
      <c r="C7" s="1">
        <v>26046</v>
      </c>
      <c r="D7" s="1">
        <v>26238</v>
      </c>
    </row>
    <row r="8" spans="1:4" x14ac:dyDescent="0.3">
      <c r="A8">
        <v>489</v>
      </c>
      <c r="B8" t="s">
        <v>1534</v>
      </c>
      <c r="C8" s="1">
        <v>38707</v>
      </c>
      <c r="D8" s="1"/>
    </row>
    <row r="9" spans="1:4" x14ac:dyDescent="0.3">
      <c r="A9">
        <v>165</v>
      </c>
      <c r="B9" t="s">
        <v>1534</v>
      </c>
      <c r="C9" s="1">
        <v>29039</v>
      </c>
      <c r="D9" s="1"/>
    </row>
    <row r="10" spans="1:4" x14ac:dyDescent="0.3">
      <c r="A10">
        <v>164</v>
      </c>
      <c r="B10" t="s">
        <v>1534</v>
      </c>
      <c r="C10" s="1">
        <v>27879</v>
      </c>
      <c r="D10" s="1"/>
    </row>
    <row r="11" spans="1:4" x14ac:dyDescent="0.3">
      <c r="A11">
        <v>364</v>
      </c>
      <c r="B11" t="s">
        <v>1534</v>
      </c>
      <c r="C11" s="1">
        <v>40971</v>
      </c>
      <c r="D11" s="1"/>
    </row>
    <row r="12" spans="1:4" x14ac:dyDescent="0.3">
      <c r="A12">
        <v>469</v>
      </c>
      <c r="B12" t="s">
        <v>1533</v>
      </c>
      <c r="C12" s="1">
        <v>33287</v>
      </c>
      <c r="D12" s="1">
        <v>33373</v>
      </c>
    </row>
    <row r="13" spans="1:4" x14ac:dyDescent="0.3">
      <c r="A13">
        <v>158</v>
      </c>
      <c r="B13" t="s">
        <v>1533</v>
      </c>
      <c r="C13" s="1">
        <v>27850</v>
      </c>
      <c r="D13" s="1">
        <v>27941</v>
      </c>
    </row>
    <row r="14" spans="1:4" x14ac:dyDescent="0.3">
      <c r="A14">
        <v>337</v>
      </c>
      <c r="B14" t="s">
        <v>1534</v>
      </c>
      <c r="C14" s="1">
        <v>27891</v>
      </c>
      <c r="D14" s="1"/>
    </row>
    <row r="15" spans="1:4" x14ac:dyDescent="0.3">
      <c r="A15">
        <v>634</v>
      </c>
      <c r="B15" t="s">
        <v>1534</v>
      </c>
      <c r="C15" s="1">
        <v>29501</v>
      </c>
      <c r="D15" s="1"/>
    </row>
    <row r="16" spans="1:4" x14ac:dyDescent="0.3">
      <c r="A16">
        <v>577</v>
      </c>
      <c r="B16" t="s">
        <v>1533</v>
      </c>
      <c r="C16" s="1">
        <v>31855</v>
      </c>
      <c r="D16" s="1">
        <v>31998</v>
      </c>
    </row>
    <row r="17" spans="1:4" x14ac:dyDescent="0.3">
      <c r="A17">
        <v>907</v>
      </c>
      <c r="B17" t="s">
        <v>1534</v>
      </c>
      <c r="C17" s="1">
        <v>41478</v>
      </c>
      <c r="D17" s="1"/>
    </row>
    <row r="18" spans="1:4" x14ac:dyDescent="0.3">
      <c r="A18">
        <v>870</v>
      </c>
      <c r="B18" t="s">
        <v>1534</v>
      </c>
      <c r="C18" s="1">
        <v>40239</v>
      </c>
      <c r="D18" s="1"/>
    </row>
    <row r="19" spans="1:4" x14ac:dyDescent="0.3">
      <c r="A19">
        <v>982</v>
      </c>
      <c r="B19" t="s">
        <v>1534</v>
      </c>
      <c r="C19" s="1">
        <v>43025</v>
      </c>
      <c r="D19" s="1"/>
    </row>
    <row r="20" spans="1:4" x14ac:dyDescent="0.3">
      <c r="A20">
        <v>351</v>
      </c>
      <c r="B20" t="s">
        <v>1533</v>
      </c>
      <c r="C20" s="1">
        <v>28128</v>
      </c>
      <c r="D20" s="1">
        <v>28312</v>
      </c>
    </row>
    <row r="21" spans="1:4" x14ac:dyDescent="0.3">
      <c r="A21">
        <v>328</v>
      </c>
      <c r="B21" t="s">
        <v>1533</v>
      </c>
      <c r="C21" s="1">
        <v>35450</v>
      </c>
      <c r="D21" s="1">
        <v>35681</v>
      </c>
    </row>
    <row r="22" spans="1:4" x14ac:dyDescent="0.3">
      <c r="A22">
        <v>242</v>
      </c>
      <c r="B22" t="s">
        <v>1534</v>
      </c>
      <c r="C22" s="1">
        <v>35408</v>
      </c>
      <c r="D22" s="1"/>
    </row>
    <row r="23" spans="1:4" x14ac:dyDescent="0.3">
      <c r="A23">
        <v>421</v>
      </c>
      <c r="B23" t="s">
        <v>1533</v>
      </c>
      <c r="C23" s="1">
        <v>36198</v>
      </c>
      <c r="D23" s="1">
        <v>36224</v>
      </c>
    </row>
    <row r="24" spans="1:4" x14ac:dyDescent="0.3">
      <c r="A24">
        <v>6</v>
      </c>
      <c r="B24" t="s">
        <v>1533</v>
      </c>
      <c r="C24" s="1">
        <v>28192</v>
      </c>
      <c r="D24" s="1">
        <v>28437</v>
      </c>
    </row>
    <row r="25" spans="1:4" x14ac:dyDescent="0.3">
      <c r="A25">
        <v>384</v>
      </c>
      <c r="B25" t="s">
        <v>1534</v>
      </c>
      <c r="C25" s="1">
        <v>26350</v>
      </c>
      <c r="D25" s="1"/>
    </row>
    <row r="26" spans="1:4" x14ac:dyDescent="0.3">
      <c r="A26">
        <v>286</v>
      </c>
      <c r="B26" t="s">
        <v>1533</v>
      </c>
      <c r="C26" s="1">
        <v>38509</v>
      </c>
      <c r="D26" s="1">
        <v>38610</v>
      </c>
    </row>
    <row r="27" spans="1:4" x14ac:dyDescent="0.3">
      <c r="A27">
        <v>892</v>
      </c>
      <c r="B27" t="s">
        <v>1533</v>
      </c>
      <c r="C27" s="1">
        <v>43786</v>
      </c>
      <c r="D27" s="1">
        <v>43811</v>
      </c>
    </row>
    <row r="28" spans="1:4" x14ac:dyDescent="0.3">
      <c r="A28">
        <v>558</v>
      </c>
      <c r="B28" t="s">
        <v>1533</v>
      </c>
      <c r="C28" s="1">
        <v>41574</v>
      </c>
      <c r="D28" s="1">
        <v>41593</v>
      </c>
    </row>
    <row r="29" spans="1:4" x14ac:dyDescent="0.3">
      <c r="A29">
        <v>481</v>
      </c>
      <c r="B29" t="s">
        <v>1534</v>
      </c>
      <c r="C29" s="1">
        <v>38909</v>
      </c>
      <c r="D29" s="1"/>
    </row>
    <row r="30" spans="1:4" x14ac:dyDescent="0.3">
      <c r="A30">
        <v>155</v>
      </c>
      <c r="B30" t="s">
        <v>1534</v>
      </c>
      <c r="C30" s="1">
        <v>37887</v>
      </c>
      <c r="D30" s="1"/>
    </row>
    <row r="31" spans="1:4" x14ac:dyDescent="0.3">
      <c r="A31">
        <v>771</v>
      </c>
      <c r="B31" t="s">
        <v>1533</v>
      </c>
      <c r="C31" s="1">
        <v>41397</v>
      </c>
      <c r="D31" s="1">
        <v>41593</v>
      </c>
    </row>
    <row r="32" spans="1:4" x14ac:dyDescent="0.3">
      <c r="A32">
        <v>945</v>
      </c>
      <c r="B32" t="s">
        <v>1533</v>
      </c>
      <c r="C32" s="1">
        <v>37010</v>
      </c>
      <c r="D32" s="1">
        <v>37113</v>
      </c>
    </row>
    <row r="33" spans="1:4" x14ac:dyDescent="0.3">
      <c r="A33">
        <v>719</v>
      </c>
      <c r="B33" t="s">
        <v>1533</v>
      </c>
      <c r="C33" s="1">
        <v>38739</v>
      </c>
      <c r="D33" s="1">
        <v>38915</v>
      </c>
    </row>
    <row r="34" spans="1:4" x14ac:dyDescent="0.3">
      <c r="A34">
        <v>493</v>
      </c>
      <c r="B34" t="s">
        <v>1534</v>
      </c>
      <c r="C34" s="1">
        <v>34931</v>
      </c>
      <c r="D34" s="1"/>
    </row>
    <row r="35" spans="1:4" x14ac:dyDescent="0.3">
      <c r="A35">
        <v>998</v>
      </c>
      <c r="B35" t="s">
        <v>1533</v>
      </c>
      <c r="C35" s="1">
        <v>41599</v>
      </c>
      <c r="D35" s="1">
        <v>41593</v>
      </c>
    </row>
    <row r="36" spans="1:4" x14ac:dyDescent="0.3">
      <c r="A36">
        <v>968</v>
      </c>
      <c r="B36" t="s">
        <v>1533</v>
      </c>
      <c r="C36" s="1">
        <v>33973</v>
      </c>
      <c r="D36" s="1">
        <v>34183</v>
      </c>
    </row>
    <row r="37" spans="1:4" x14ac:dyDescent="0.3">
      <c r="A37">
        <v>738</v>
      </c>
      <c r="B37" t="s">
        <v>1534</v>
      </c>
      <c r="C37" s="1">
        <v>28387</v>
      </c>
      <c r="D37" s="1"/>
    </row>
    <row r="38" spans="1:4" x14ac:dyDescent="0.3">
      <c r="A38">
        <v>912</v>
      </c>
      <c r="B38" t="s">
        <v>1534</v>
      </c>
      <c r="C38" s="1">
        <v>43829</v>
      </c>
      <c r="D38" s="1"/>
    </row>
    <row r="39" spans="1:4" x14ac:dyDescent="0.3">
      <c r="A39">
        <v>782</v>
      </c>
      <c r="B39" t="s">
        <v>1533</v>
      </c>
      <c r="C39" s="1">
        <v>37499</v>
      </c>
      <c r="D39" s="1">
        <v>37549</v>
      </c>
    </row>
    <row r="40" spans="1:4" x14ac:dyDescent="0.3">
      <c r="A40">
        <v>140</v>
      </c>
      <c r="B40" t="s">
        <v>1533</v>
      </c>
      <c r="C40" s="1">
        <v>38878</v>
      </c>
      <c r="D40" s="1">
        <v>38915</v>
      </c>
    </row>
    <row r="41" spans="1:4" x14ac:dyDescent="0.3">
      <c r="A41">
        <v>702</v>
      </c>
      <c r="B41" t="s">
        <v>1533</v>
      </c>
      <c r="C41" s="1">
        <v>38175</v>
      </c>
      <c r="D41" s="1">
        <v>38311</v>
      </c>
    </row>
    <row r="42" spans="1:4" x14ac:dyDescent="0.3">
      <c r="A42">
        <v>284</v>
      </c>
      <c r="B42" t="s">
        <v>1533</v>
      </c>
      <c r="C42" s="1">
        <v>29988</v>
      </c>
      <c r="D42" s="1">
        <v>30018</v>
      </c>
    </row>
    <row r="43" spans="1:4" x14ac:dyDescent="0.3">
      <c r="A43">
        <v>199</v>
      </c>
      <c r="B43" t="s">
        <v>1534</v>
      </c>
      <c r="C43" s="1">
        <v>39290</v>
      </c>
      <c r="D43" s="1"/>
    </row>
    <row r="44" spans="1:4" x14ac:dyDescent="0.3">
      <c r="A44">
        <v>228</v>
      </c>
      <c r="B44" t="s">
        <v>1533</v>
      </c>
      <c r="C44" s="1">
        <v>34423</v>
      </c>
      <c r="D44" s="1">
        <v>34433</v>
      </c>
    </row>
    <row r="45" spans="1:4" x14ac:dyDescent="0.3">
      <c r="A45">
        <v>908</v>
      </c>
      <c r="B45" t="s">
        <v>1534</v>
      </c>
      <c r="C45" s="1">
        <v>36188</v>
      </c>
      <c r="D45" s="1"/>
    </row>
    <row r="46" spans="1:4" x14ac:dyDescent="0.3">
      <c r="A46">
        <v>594</v>
      </c>
      <c r="B46" t="s">
        <v>1534</v>
      </c>
      <c r="C46" s="1">
        <v>38066</v>
      </c>
      <c r="D46" s="1"/>
    </row>
    <row r="47" spans="1:4" x14ac:dyDescent="0.3">
      <c r="A47">
        <v>542</v>
      </c>
      <c r="B47" t="s">
        <v>1534</v>
      </c>
      <c r="C47" s="1">
        <v>31551</v>
      </c>
      <c r="D47" s="1"/>
    </row>
    <row r="48" spans="1:4" x14ac:dyDescent="0.3">
      <c r="A48">
        <v>586</v>
      </c>
      <c r="B48" t="s">
        <v>1534</v>
      </c>
      <c r="C48" s="1">
        <v>28192</v>
      </c>
      <c r="D48" s="1"/>
    </row>
    <row r="49" spans="1:4" x14ac:dyDescent="0.3">
      <c r="A49">
        <v>636</v>
      </c>
      <c r="B49" t="s">
        <v>1533</v>
      </c>
      <c r="C49" s="1">
        <v>39502</v>
      </c>
      <c r="D49" s="1">
        <v>39669</v>
      </c>
    </row>
    <row r="50" spans="1:4" x14ac:dyDescent="0.3">
      <c r="A50">
        <v>581</v>
      </c>
      <c r="B50" t="s">
        <v>1534</v>
      </c>
      <c r="C50" s="1">
        <v>43063</v>
      </c>
      <c r="D50" s="1"/>
    </row>
    <row r="51" spans="1:4" x14ac:dyDescent="0.3">
      <c r="A51">
        <v>336</v>
      </c>
      <c r="B51" t="s">
        <v>1534</v>
      </c>
      <c r="C51" s="1">
        <v>26581</v>
      </c>
      <c r="D51" s="1"/>
    </row>
    <row r="52" spans="1:4" x14ac:dyDescent="0.3">
      <c r="A52">
        <v>504</v>
      </c>
      <c r="B52" t="s">
        <v>1533</v>
      </c>
      <c r="C52" s="1">
        <v>30143</v>
      </c>
      <c r="D52" s="1">
        <v>30239</v>
      </c>
    </row>
    <row r="53" spans="1:4" x14ac:dyDescent="0.3">
      <c r="A53">
        <v>346</v>
      </c>
      <c r="B53" t="s">
        <v>1533</v>
      </c>
      <c r="C53" s="1">
        <v>39238</v>
      </c>
      <c r="D53" s="1">
        <v>39275</v>
      </c>
    </row>
    <row r="54" spans="1:4" x14ac:dyDescent="0.3">
      <c r="A54">
        <v>135</v>
      </c>
      <c r="B54" t="s">
        <v>1534</v>
      </c>
      <c r="C54" s="1">
        <v>38240</v>
      </c>
      <c r="D54" s="1"/>
    </row>
    <row r="55" spans="1:4" x14ac:dyDescent="0.3">
      <c r="A55">
        <v>822</v>
      </c>
      <c r="B55" t="s">
        <v>1533</v>
      </c>
      <c r="C55" s="1">
        <v>33419</v>
      </c>
      <c r="D55" s="1">
        <v>33434</v>
      </c>
    </row>
    <row r="56" spans="1:4" x14ac:dyDescent="0.3">
      <c r="A56">
        <v>95</v>
      </c>
      <c r="B56" t="s">
        <v>1534</v>
      </c>
      <c r="C56" s="1">
        <v>41375</v>
      </c>
      <c r="D56" s="1"/>
    </row>
    <row r="57" spans="1:4" x14ac:dyDescent="0.3">
      <c r="A57">
        <v>597</v>
      </c>
      <c r="B57" t="s">
        <v>1534</v>
      </c>
      <c r="C57" s="1">
        <v>40385</v>
      </c>
      <c r="D57" s="1"/>
    </row>
    <row r="58" spans="1:4" x14ac:dyDescent="0.3">
      <c r="A58">
        <v>340</v>
      </c>
      <c r="B58" t="s">
        <v>1534</v>
      </c>
      <c r="C58" s="1">
        <v>29893</v>
      </c>
      <c r="D58" s="1"/>
    </row>
    <row r="59" spans="1:4" x14ac:dyDescent="0.3">
      <c r="A59">
        <v>905</v>
      </c>
      <c r="B59" t="s">
        <v>1533</v>
      </c>
      <c r="C59" s="1">
        <v>30417</v>
      </c>
      <c r="D59" s="1">
        <v>30589</v>
      </c>
    </row>
    <row r="60" spans="1:4" x14ac:dyDescent="0.3">
      <c r="A60">
        <v>250</v>
      </c>
      <c r="B60" t="s">
        <v>1533</v>
      </c>
      <c r="C60" s="1">
        <v>38978</v>
      </c>
      <c r="D60" s="1">
        <v>39012</v>
      </c>
    </row>
    <row r="61" spans="1:4" x14ac:dyDescent="0.3">
      <c r="A61">
        <v>400</v>
      </c>
      <c r="B61" t="s">
        <v>1534</v>
      </c>
      <c r="C61" s="1">
        <v>37628</v>
      </c>
      <c r="D61" s="1"/>
    </row>
    <row r="62" spans="1:4" x14ac:dyDescent="0.3">
      <c r="A62">
        <v>877</v>
      </c>
      <c r="B62" t="s">
        <v>1533</v>
      </c>
      <c r="C62" s="1">
        <v>36550</v>
      </c>
      <c r="D62" s="1">
        <v>36607</v>
      </c>
    </row>
    <row r="63" spans="1:4" x14ac:dyDescent="0.3">
      <c r="A63">
        <v>97</v>
      </c>
      <c r="B63" t="s">
        <v>1534</v>
      </c>
      <c r="C63" s="1">
        <v>40688</v>
      </c>
      <c r="D63" s="1"/>
    </row>
    <row r="64" spans="1:4" x14ac:dyDescent="0.3">
      <c r="A64">
        <v>12</v>
      </c>
      <c r="B64" t="s">
        <v>1534</v>
      </c>
      <c r="C64" s="1">
        <v>36695</v>
      </c>
      <c r="D64" s="1"/>
    </row>
    <row r="65" spans="1:4" x14ac:dyDescent="0.3">
      <c r="A65">
        <v>353</v>
      </c>
      <c r="B65" t="s">
        <v>1533</v>
      </c>
      <c r="C65" s="1">
        <v>41123</v>
      </c>
      <c r="D65" s="1">
        <v>41186</v>
      </c>
    </row>
    <row r="66" spans="1:4" x14ac:dyDescent="0.3">
      <c r="A66">
        <v>856</v>
      </c>
      <c r="B66" t="s">
        <v>1533</v>
      </c>
      <c r="C66" s="1">
        <v>28302</v>
      </c>
      <c r="D66" s="1">
        <v>28437</v>
      </c>
    </row>
    <row r="67" spans="1:4" x14ac:dyDescent="0.3">
      <c r="A67">
        <v>1</v>
      </c>
      <c r="B67" t="s">
        <v>1533</v>
      </c>
      <c r="C67" s="1">
        <v>40222</v>
      </c>
      <c r="D67" s="1">
        <v>40512</v>
      </c>
    </row>
    <row r="68" spans="1:4" x14ac:dyDescent="0.3">
      <c r="A68">
        <v>390</v>
      </c>
      <c r="B68" t="s">
        <v>1533</v>
      </c>
      <c r="C68" s="1">
        <v>39896</v>
      </c>
      <c r="D68" s="1">
        <v>39881</v>
      </c>
    </row>
    <row r="69" spans="1:4" x14ac:dyDescent="0.3">
      <c r="A69">
        <v>446</v>
      </c>
      <c r="B69" t="s">
        <v>1534</v>
      </c>
      <c r="C69" s="1">
        <v>34084</v>
      </c>
      <c r="D69" s="1"/>
    </row>
    <row r="70" spans="1:4" x14ac:dyDescent="0.3">
      <c r="A70">
        <v>32</v>
      </c>
      <c r="B70" t="s">
        <v>1534</v>
      </c>
      <c r="C70" s="1">
        <v>38229</v>
      </c>
      <c r="D70" s="1"/>
    </row>
    <row r="71" spans="1:4" x14ac:dyDescent="0.3">
      <c r="A71">
        <v>420</v>
      </c>
      <c r="B71" t="s">
        <v>1534</v>
      </c>
      <c r="C71" s="1">
        <v>32510</v>
      </c>
      <c r="D71" s="1"/>
    </row>
    <row r="72" spans="1:4" x14ac:dyDescent="0.3">
      <c r="A72">
        <v>708</v>
      </c>
      <c r="B72" t="s">
        <v>1533</v>
      </c>
      <c r="C72" s="1">
        <v>43515</v>
      </c>
      <c r="D72" s="1">
        <v>43677</v>
      </c>
    </row>
    <row r="73" spans="1:4" x14ac:dyDescent="0.3">
      <c r="A73">
        <v>227</v>
      </c>
      <c r="B73" t="s">
        <v>1533</v>
      </c>
      <c r="C73" s="1">
        <v>37281</v>
      </c>
      <c r="D73" s="1">
        <v>37261</v>
      </c>
    </row>
    <row r="74" spans="1:4" x14ac:dyDescent="0.3">
      <c r="A74">
        <v>595</v>
      </c>
      <c r="B74" t="s">
        <v>1534</v>
      </c>
      <c r="C74" s="1">
        <v>37751</v>
      </c>
      <c r="D74" s="1"/>
    </row>
    <row r="75" spans="1:4" x14ac:dyDescent="0.3">
      <c r="A75">
        <v>211</v>
      </c>
      <c r="B75" t="s">
        <v>1533</v>
      </c>
      <c r="C75" s="1">
        <v>38793</v>
      </c>
      <c r="D75" s="1">
        <v>39074</v>
      </c>
    </row>
    <row r="76" spans="1:4" x14ac:dyDescent="0.3">
      <c r="A76">
        <v>650</v>
      </c>
      <c r="B76" t="s">
        <v>1534</v>
      </c>
      <c r="C76" s="1">
        <v>39251</v>
      </c>
      <c r="D76" s="1"/>
    </row>
    <row r="77" spans="1:4" x14ac:dyDescent="0.3">
      <c r="A77">
        <v>45</v>
      </c>
      <c r="B77" t="s">
        <v>1533</v>
      </c>
      <c r="C77" s="1">
        <v>35127</v>
      </c>
      <c r="D77" s="1">
        <v>35186</v>
      </c>
    </row>
    <row r="78" spans="1:4" x14ac:dyDescent="0.3">
      <c r="A78">
        <v>201</v>
      </c>
      <c r="B78" t="s">
        <v>1534</v>
      </c>
      <c r="C78" s="1">
        <v>30287</v>
      </c>
      <c r="D78" s="1"/>
    </row>
    <row r="79" spans="1:4" x14ac:dyDescent="0.3">
      <c r="A79">
        <v>564</v>
      </c>
      <c r="B79" t="s">
        <v>1533</v>
      </c>
      <c r="C79" s="1">
        <v>38109</v>
      </c>
      <c r="D79" s="1">
        <v>38255</v>
      </c>
    </row>
    <row r="80" spans="1:4" x14ac:dyDescent="0.3">
      <c r="A80">
        <v>138</v>
      </c>
      <c r="B80" t="s">
        <v>1534</v>
      </c>
      <c r="C80" s="1">
        <v>39500</v>
      </c>
      <c r="D80" s="1"/>
    </row>
    <row r="81" spans="1:4" x14ac:dyDescent="0.3">
      <c r="A81">
        <v>57</v>
      </c>
      <c r="B81" t="s">
        <v>1533</v>
      </c>
      <c r="C81" s="1">
        <v>38064</v>
      </c>
      <c r="D81" s="1">
        <v>38048</v>
      </c>
    </row>
    <row r="82" spans="1:4" x14ac:dyDescent="0.3">
      <c r="A82">
        <v>128</v>
      </c>
      <c r="B82" t="s">
        <v>1534</v>
      </c>
      <c r="C82" s="1">
        <v>33685</v>
      </c>
      <c r="D82" s="1"/>
    </row>
    <row r="83" spans="1:4" x14ac:dyDescent="0.3">
      <c r="A83">
        <v>33</v>
      </c>
      <c r="B83" t="s">
        <v>1534</v>
      </c>
      <c r="C83" s="1">
        <v>32238</v>
      </c>
      <c r="D83" s="1"/>
    </row>
    <row r="84" spans="1:4" x14ac:dyDescent="0.3">
      <c r="A84">
        <v>936</v>
      </c>
      <c r="B84" t="s">
        <v>1534</v>
      </c>
      <c r="C84" s="1">
        <v>41314</v>
      </c>
      <c r="D84" s="1"/>
    </row>
    <row r="85" spans="1:4" x14ac:dyDescent="0.3">
      <c r="A85">
        <v>762</v>
      </c>
      <c r="B85" t="s">
        <v>1534</v>
      </c>
      <c r="C85" s="1">
        <v>28570</v>
      </c>
      <c r="D85" s="1"/>
    </row>
    <row r="86" spans="1:4" x14ac:dyDescent="0.3">
      <c r="A86">
        <v>838</v>
      </c>
      <c r="B86" t="s">
        <v>1533</v>
      </c>
      <c r="C86" s="1">
        <v>34704</v>
      </c>
      <c r="D86" s="1">
        <v>34934</v>
      </c>
    </row>
    <row r="87" spans="1:4" x14ac:dyDescent="0.3">
      <c r="A87">
        <v>215</v>
      </c>
      <c r="B87" t="s">
        <v>1533</v>
      </c>
      <c r="C87" s="1">
        <v>31057</v>
      </c>
      <c r="D87" s="1">
        <v>31078</v>
      </c>
    </row>
    <row r="88" spans="1:4" x14ac:dyDescent="0.3">
      <c r="A88">
        <v>818</v>
      </c>
      <c r="B88" t="s">
        <v>1533</v>
      </c>
      <c r="C88" s="1">
        <v>38957</v>
      </c>
      <c r="D88" s="1">
        <v>39010</v>
      </c>
    </row>
    <row r="89" spans="1:4" x14ac:dyDescent="0.3">
      <c r="A89">
        <v>780</v>
      </c>
      <c r="B89" t="s">
        <v>1533</v>
      </c>
      <c r="C89" s="1">
        <v>32793</v>
      </c>
      <c r="D89" s="1">
        <v>32798</v>
      </c>
    </row>
    <row r="90" spans="1:4" x14ac:dyDescent="0.3">
      <c r="A90">
        <v>40</v>
      </c>
      <c r="B90" t="s">
        <v>1534</v>
      </c>
      <c r="C90" s="1">
        <v>29344</v>
      </c>
      <c r="D90" s="1"/>
    </row>
    <row r="91" spans="1:4" x14ac:dyDescent="0.3">
      <c r="A91">
        <v>366</v>
      </c>
      <c r="B91" t="s">
        <v>1533</v>
      </c>
      <c r="C91" s="1">
        <v>29281</v>
      </c>
      <c r="D91" s="1">
        <v>29296</v>
      </c>
    </row>
    <row r="92" spans="1:4" x14ac:dyDescent="0.3">
      <c r="A92">
        <v>678</v>
      </c>
      <c r="B92" t="s">
        <v>1534</v>
      </c>
      <c r="C92" s="1">
        <v>34349</v>
      </c>
      <c r="D92" s="1"/>
    </row>
    <row r="93" spans="1:4" x14ac:dyDescent="0.3">
      <c r="A93">
        <v>703</v>
      </c>
      <c r="B93" t="s">
        <v>1534</v>
      </c>
      <c r="C93" s="1">
        <v>42760</v>
      </c>
      <c r="D93" s="1"/>
    </row>
    <row r="94" spans="1:4" x14ac:dyDescent="0.3">
      <c r="A94">
        <v>180</v>
      </c>
      <c r="B94" t="s">
        <v>1534</v>
      </c>
      <c r="C94" s="1">
        <v>27485</v>
      </c>
      <c r="D94" s="1"/>
    </row>
    <row r="95" spans="1:4" x14ac:dyDescent="0.3">
      <c r="A95">
        <v>214</v>
      </c>
      <c r="B95" t="s">
        <v>1533</v>
      </c>
      <c r="C95" s="1">
        <v>31842</v>
      </c>
      <c r="D95" s="1">
        <v>31998</v>
      </c>
    </row>
    <row r="96" spans="1:4" x14ac:dyDescent="0.3">
      <c r="A96">
        <v>408</v>
      </c>
      <c r="B96" t="s">
        <v>1533</v>
      </c>
      <c r="C96" s="1">
        <v>32925</v>
      </c>
      <c r="D96" s="1">
        <v>33127</v>
      </c>
    </row>
    <row r="97" spans="1:4" x14ac:dyDescent="0.3">
      <c r="A97">
        <v>902</v>
      </c>
      <c r="B97" t="s">
        <v>1533</v>
      </c>
      <c r="C97" s="1">
        <v>32514</v>
      </c>
      <c r="D97" s="1">
        <v>32768</v>
      </c>
    </row>
    <row r="98" spans="1:4" x14ac:dyDescent="0.3">
      <c r="A98">
        <v>763</v>
      </c>
      <c r="B98" t="s">
        <v>1533</v>
      </c>
      <c r="C98" s="1">
        <v>41819</v>
      </c>
      <c r="D98" s="1">
        <v>41891</v>
      </c>
    </row>
    <row r="99" spans="1:4" x14ac:dyDescent="0.3">
      <c r="A99">
        <v>168</v>
      </c>
      <c r="B99" t="s">
        <v>1533</v>
      </c>
      <c r="C99" s="1">
        <v>35435</v>
      </c>
      <c r="D99" s="1">
        <v>35593</v>
      </c>
    </row>
    <row r="100" spans="1:4" x14ac:dyDescent="0.3">
      <c r="A100">
        <v>723</v>
      </c>
      <c r="B100" t="s">
        <v>1534</v>
      </c>
      <c r="C100" s="1">
        <v>29790</v>
      </c>
      <c r="D100" s="1"/>
    </row>
    <row r="101" spans="1:4" x14ac:dyDescent="0.3">
      <c r="A101">
        <v>438</v>
      </c>
      <c r="B101" t="s">
        <v>1533</v>
      </c>
      <c r="C101" s="1">
        <v>28210</v>
      </c>
      <c r="D101" s="1">
        <v>28214</v>
      </c>
    </row>
    <row r="102" spans="1:4" x14ac:dyDescent="0.3">
      <c r="A102">
        <v>162</v>
      </c>
      <c r="B102" t="s">
        <v>1533</v>
      </c>
      <c r="C102" s="1">
        <v>30112</v>
      </c>
      <c r="D102" s="1">
        <v>30253</v>
      </c>
    </row>
    <row r="103" spans="1:4" x14ac:dyDescent="0.3">
      <c r="A103">
        <v>246</v>
      </c>
      <c r="B103" t="s">
        <v>1533</v>
      </c>
      <c r="C103" s="1">
        <v>43527</v>
      </c>
      <c r="D103" s="1">
        <v>43525</v>
      </c>
    </row>
    <row r="104" spans="1:4" x14ac:dyDescent="0.3">
      <c r="A104">
        <v>105</v>
      </c>
      <c r="B104" t="s">
        <v>1534</v>
      </c>
      <c r="C104" s="1">
        <v>35669</v>
      </c>
      <c r="D104" s="1"/>
    </row>
    <row r="105" spans="1:4" x14ac:dyDescent="0.3">
      <c r="A105">
        <v>308</v>
      </c>
      <c r="B105" t="s">
        <v>1534</v>
      </c>
      <c r="C105" s="1">
        <v>28883</v>
      </c>
      <c r="D105" s="1"/>
    </row>
    <row r="106" spans="1:4" x14ac:dyDescent="0.3">
      <c r="A106">
        <v>172</v>
      </c>
      <c r="B106" t="s">
        <v>1533</v>
      </c>
      <c r="C106" s="1">
        <v>38289</v>
      </c>
      <c r="D106" s="1">
        <v>38286</v>
      </c>
    </row>
    <row r="107" spans="1:4" x14ac:dyDescent="0.3">
      <c r="A107">
        <v>775</v>
      </c>
      <c r="B107" t="s">
        <v>1534</v>
      </c>
      <c r="C107" s="1">
        <v>38258</v>
      </c>
      <c r="D107" s="1"/>
    </row>
    <row r="108" spans="1:4" x14ac:dyDescent="0.3">
      <c r="A108">
        <v>333</v>
      </c>
      <c r="B108" t="s">
        <v>1533</v>
      </c>
      <c r="C108" s="1">
        <v>41286</v>
      </c>
      <c r="D108" s="1">
        <v>41497</v>
      </c>
    </row>
    <row r="109" spans="1:4" x14ac:dyDescent="0.3">
      <c r="A109">
        <v>548</v>
      </c>
      <c r="B109" t="s">
        <v>1534</v>
      </c>
      <c r="C109" s="1">
        <v>41077</v>
      </c>
      <c r="D109" s="1"/>
    </row>
    <row r="110" spans="1:4" x14ac:dyDescent="0.3">
      <c r="A110">
        <v>665</v>
      </c>
      <c r="B110" t="s">
        <v>1533</v>
      </c>
      <c r="C110" s="1">
        <v>40190</v>
      </c>
      <c r="D110" s="1">
        <v>40295</v>
      </c>
    </row>
    <row r="111" spans="1:4" x14ac:dyDescent="0.3">
      <c r="A111">
        <v>305</v>
      </c>
      <c r="B111" t="s">
        <v>1533</v>
      </c>
      <c r="C111" s="1">
        <v>33827</v>
      </c>
      <c r="D111" s="1">
        <v>33909</v>
      </c>
    </row>
    <row r="112" spans="1:4" x14ac:dyDescent="0.3">
      <c r="A112">
        <v>938</v>
      </c>
      <c r="B112" t="s">
        <v>1534</v>
      </c>
      <c r="C112" s="1">
        <v>43455</v>
      </c>
      <c r="D112" s="1"/>
    </row>
    <row r="113" spans="1:4" x14ac:dyDescent="0.3">
      <c r="A113">
        <v>714</v>
      </c>
      <c r="B113" t="s">
        <v>1533</v>
      </c>
      <c r="C113" s="1">
        <v>40655</v>
      </c>
      <c r="D113" s="1">
        <v>40702</v>
      </c>
    </row>
    <row r="114" spans="1:4" x14ac:dyDescent="0.3">
      <c r="A114">
        <v>251</v>
      </c>
      <c r="B114" t="s">
        <v>1533</v>
      </c>
      <c r="C114" s="1">
        <v>37919</v>
      </c>
      <c r="D114" s="1">
        <v>37957</v>
      </c>
    </row>
    <row r="115" spans="1:4" x14ac:dyDescent="0.3">
      <c r="A115">
        <v>330</v>
      </c>
      <c r="B115" t="s">
        <v>1534</v>
      </c>
      <c r="C115" s="1">
        <v>40947</v>
      </c>
      <c r="D115" s="1"/>
    </row>
    <row r="116" spans="1:4" x14ac:dyDescent="0.3">
      <c r="A116">
        <v>69</v>
      </c>
      <c r="B116" t="s">
        <v>1533</v>
      </c>
      <c r="C116" s="1">
        <v>43173</v>
      </c>
      <c r="D116" s="1">
        <v>43342</v>
      </c>
    </row>
    <row r="117" spans="1:4" x14ac:dyDescent="0.3">
      <c r="A117">
        <v>969</v>
      </c>
      <c r="B117" t="s">
        <v>1533</v>
      </c>
      <c r="C117" s="1">
        <v>41352</v>
      </c>
      <c r="D117" s="1">
        <v>41342</v>
      </c>
    </row>
    <row r="118" spans="1:4" x14ac:dyDescent="0.3">
      <c r="A118">
        <v>974</v>
      </c>
      <c r="B118" t="s">
        <v>1533</v>
      </c>
      <c r="C118" s="1">
        <v>41387</v>
      </c>
      <c r="D118" s="1">
        <v>41446</v>
      </c>
    </row>
    <row r="119" spans="1:4" x14ac:dyDescent="0.3">
      <c r="A119">
        <v>526</v>
      </c>
      <c r="B119" t="s">
        <v>1533</v>
      </c>
      <c r="C119" s="1">
        <v>33279</v>
      </c>
      <c r="D119" s="1">
        <v>33422</v>
      </c>
    </row>
    <row r="120" spans="1:4" x14ac:dyDescent="0.3">
      <c r="A120">
        <v>510</v>
      </c>
      <c r="B120" t="s">
        <v>1534</v>
      </c>
      <c r="C120" s="1">
        <v>28037</v>
      </c>
      <c r="D120" s="1"/>
    </row>
    <row r="121" spans="1:4" x14ac:dyDescent="0.3">
      <c r="A121">
        <v>444</v>
      </c>
      <c r="B121" t="s">
        <v>1534</v>
      </c>
      <c r="C121" s="1">
        <v>32075</v>
      </c>
      <c r="D121" s="1"/>
    </row>
    <row r="122" spans="1:4" x14ac:dyDescent="0.3">
      <c r="A122">
        <v>503</v>
      </c>
      <c r="B122" t="s">
        <v>1533</v>
      </c>
      <c r="C122" s="1">
        <v>27114</v>
      </c>
      <c r="D122" s="1">
        <v>27174</v>
      </c>
    </row>
    <row r="123" spans="1:4" x14ac:dyDescent="0.3">
      <c r="A123">
        <v>109</v>
      </c>
      <c r="B123" t="s">
        <v>1534</v>
      </c>
      <c r="C123" s="1">
        <v>41777</v>
      </c>
      <c r="D123" s="1"/>
    </row>
    <row r="124" spans="1:4" x14ac:dyDescent="0.3">
      <c r="A124">
        <v>823</v>
      </c>
      <c r="B124" t="s">
        <v>1533</v>
      </c>
      <c r="C124" s="1">
        <v>27532</v>
      </c>
      <c r="D124" s="1">
        <v>27534</v>
      </c>
    </row>
    <row r="125" spans="1:4" x14ac:dyDescent="0.3">
      <c r="A125">
        <v>147</v>
      </c>
      <c r="B125" t="s">
        <v>1533</v>
      </c>
      <c r="C125" s="1">
        <v>38431</v>
      </c>
      <c r="D125" s="1">
        <v>38610</v>
      </c>
    </row>
    <row r="126" spans="1:4" x14ac:dyDescent="0.3">
      <c r="A126">
        <v>625</v>
      </c>
      <c r="B126" t="s">
        <v>1534</v>
      </c>
      <c r="C126" s="1">
        <v>43376</v>
      </c>
      <c r="D126" s="1"/>
    </row>
    <row r="127" spans="1:4" x14ac:dyDescent="0.3">
      <c r="A127">
        <v>695</v>
      </c>
      <c r="B127" t="s">
        <v>1534</v>
      </c>
      <c r="C127" s="1">
        <v>41542</v>
      </c>
      <c r="D127" s="1"/>
    </row>
    <row r="128" spans="1:4" x14ac:dyDescent="0.3">
      <c r="A128">
        <v>983</v>
      </c>
      <c r="B128" t="s">
        <v>1534</v>
      </c>
      <c r="C128" s="1">
        <v>34159</v>
      </c>
      <c r="D128" s="1"/>
    </row>
    <row r="129" spans="1:4" x14ac:dyDescent="0.3">
      <c r="A129">
        <v>82</v>
      </c>
      <c r="B129" t="s">
        <v>1534</v>
      </c>
      <c r="C129" s="1">
        <v>35579</v>
      </c>
      <c r="D129" s="1"/>
    </row>
    <row r="130" spans="1:4" x14ac:dyDescent="0.3">
      <c r="A130">
        <v>397</v>
      </c>
      <c r="B130" t="s">
        <v>1534</v>
      </c>
      <c r="C130" s="1">
        <v>38046</v>
      </c>
      <c r="D130" s="1"/>
    </row>
    <row r="131" spans="1:4" x14ac:dyDescent="0.3">
      <c r="A131">
        <v>599</v>
      </c>
      <c r="B131" t="s">
        <v>1534</v>
      </c>
      <c r="C131" s="1">
        <v>37134</v>
      </c>
      <c r="D131" s="1"/>
    </row>
    <row r="132" spans="1:4" x14ac:dyDescent="0.3">
      <c r="A132">
        <v>306</v>
      </c>
      <c r="B132" t="s">
        <v>1533</v>
      </c>
      <c r="C132" s="1">
        <v>30344</v>
      </c>
      <c r="D132" s="1">
        <v>30519</v>
      </c>
    </row>
    <row r="133" spans="1:4" x14ac:dyDescent="0.3">
      <c r="A133">
        <v>536</v>
      </c>
      <c r="B133" t="s">
        <v>1533</v>
      </c>
      <c r="C133" s="1">
        <v>42636</v>
      </c>
      <c r="D133" s="1">
        <v>42634</v>
      </c>
    </row>
    <row r="134" spans="1:4" x14ac:dyDescent="0.3">
      <c r="A134">
        <v>20</v>
      </c>
      <c r="B134" t="s">
        <v>1534</v>
      </c>
      <c r="C134" s="1">
        <v>43007</v>
      </c>
      <c r="D134" s="1"/>
    </row>
    <row r="135" spans="1:4" x14ac:dyDescent="0.3">
      <c r="A135">
        <v>515</v>
      </c>
      <c r="B135" t="s">
        <v>1534</v>
      </c>
      <c r="C135" s="1">
        <v>35065</v>
      </c>
      <c r="D135" s="1"/>
    </row>
    <row r="136" spans="1:4" x14ac:dyDescent="0.3">
      <c r="A136">
        <v>332</v>
      </c>
      <c r="B136" t="s">
        <v>1534</v>
      </c>
      <c r="C136" s="1">
        <v>39705</v>
      </c>
      <c r="D136" s="1"/>
    </row>
    <row r="137" spans="1:4" x14ac:dyDescent="0.3">
      <c r="A137">
        <v>127</v>
      </c>
      <c r="B137" t="s">
        <v>1533</v>
      </c>
      <c r="C137" s="1">
        <v>38725</v>
      </c>
      <c r="D137" s="1">
        <v>38726</v>
      </c>
    </row>
    <row r="138" spans="1:4" x14ac:dyDescent="0.3">
      <c r="A138">
        <v>958</v>
      </c>
      <c r="B138" t="s">
        <v>1534</v>
      </c>
      <c r="C138" s="1">
        <v>42424</v>
      </c>
      <c r="D138" s="1"/>
    </row>
    <row r="139" spans="1:4" x14ac:dyDescent="0.3">
      <c r="A139">
        <v>42</v>
      </c>
      <c r="B139" t="s">
        <v>1533</v>
      </c>
      <c r="C139" s="1">
        <v>28875</v>
      </c>
      <c r="D139" s="1">
        <v>29110</v>
      </c>
    </row>
    <row r="140" spans="1:4" x14ac:dyDescent="0.3">
      <c r="A140">
        <v>977</v>
      </c>
      <c r="B140" t="s">
        <v>1533</v>
      </c>
      <c r="C140" s="1">
        <v>37290</v>
      </c>
      <c r="D140" s="1">
        <v>37549</v>
      </c>
    </row>
    <row r="141" spans="1:4" x14ac:dyDescent="0.3">
      <c r="A141">
        <v>460</v>
      </c>
      <c r="B141" t="s">
        <v>1533</v>
      </c>
      <c r="C141" s="1">
        <v>38458</v>
      </c>
      <c r="D141" s="1">
        <v>38610</v>
      </c>
    </row>
    <row r="142" spans="1:4" x14ac:dyDescent="0.3">
      <c r="A142">
        <v>659</v>
      </c>
      <c r="B142" t="s">
        <v>1533</v>
      </c>
      <c r="C142" s="1">
        <v>35847</v>
      </c>
      <c r="D142" s="1">
        <v>36049</v>
      </c>
    </row>
    <row r="143" spans="1:4" x14ac:dyDescent="0.3">
      <c r="A143">
        <v>197</v>
      </c>
      <c r="B143" t="s">
        <v>1533</v>
      </c>
      <c r="C143" s="1">
        <v>32596</v>
      </c>
      <c r="D143" s="1">
        <v>32743</v>
      </c>
    </row>
    <row r="144" spans="1:4" x14ac:dyDescent="0.3">
      <c r="A144">
        <v>540</v>
      </c>
      <c r="B144" t="s">
        <v>1533</v>
      </c>
      <c r="C144" s="1">
        <v>28236</v>
      </c>
      <c r="D144" s="1">
        <v>28437</v>
      </c>
    </row>
    <row r="145" spans="1:4" x14ac:dyDescent="0.3">
      <c r="A145">
        <v>178</v>
      </c>
      <c r="B145" t="s">
        <v>1533</v>
      </c>
      <c r="C145" s="1">
        <v>39814</v>
      </c>
      <c r="D145" s="1">
        <v>39839</v>
      </c>
    </row>
    <row r="146" spans="1:4" x14ac:dyDescent="0.3">
      <c r="A146">
        <v>202</v>
      </c>
      <c r="B146" t="s">
        <v>1533</v>
      </c>
      <c r="C146" s="1">
        <v>36918</v>
      </c>
      <c r="D146" s="1">
        <v>37106</v>
      </c>
    </row>
    <row r="147" spans="1:4" x14ac:dyDescent="0.3">
      <c r="A147">
        <v>632</v>
      </c>
      <c r="B147" t="s">
        <v>1533</v>
      </c>
      <c r="C147" s="1">
        <v>33842</v>
      </c>
      <c r="D147" s="1">
        <v>33963</v>
      </c>
    </row>
    <row r="148" spans="1:4" x14ac:dyDescent="0.3">
      <c r="A148">
        <v>25</v>
      </c>
      <c r="B148" t="s">
        <v>1533</v>
      </c>
      <c r="C148" s="1">
        <v>38136</v>
      </c>
      <c r="D148" s="1">
        <v>38124</v>
      </c>
    </row>
    <row r="149" spans="1:4" x14ac:dyDescent="0.3">
      <c r="A149">
        <v>990</v>
      </c>
      <c r="B149" t="s">
        <v>1533</v>
      </c>
      <c r="C149" s="1">
        <v>37759</v>
      </c>
      <c r="D149" s="1">
        <v>37953</v>
      </c>
    </row>
    <row r="150" spans="1:4" x14ac:dyDescent="0.3">
      <c r="A150">
        <v>913</v>
      </c>
      <c r="B150" t="s">
        <v>1534</v>
      </c>
      <c r="C150" s="1">
        <v>27157</v>
      </c>
      <c r="D150" s="1"/>
    </row>
    <row r="151" spans="1:4" x14ac:dyDescent="0.3">
      <c r="A151">
        <v>371</v>
      </c>
      <c r="B151" t="s">
        <v>1534</v>
      </c>
      <c r="C151" s="1">
        <v>27578</v>
      </c>
      <c r="D151" s="1"/>
    </row>
    <row r="152" spans="1:4" x14ac:dyDescent="0.3">
      <c r="A152">
        <v>514</v>
      </c>
      <c r="B152" t="s">
        <v>1534</v>
      </c>
      <c r="C152" s="1">
        <v>30089</v>
      </c>
      <c r="D152" s="1"/>
    </row>
    <row r="153" spans="1:4" x14ac:dyDescent="0.3">
      <c r="A153">
        <v>707</v>
      </c>
      <c r="B153" t="s">
        <v>1534</v>
      </c>
      <c r="C153" s="1">
        <v>39252</v>
      </c>
      <c r="D153" s="1"/>
    </row>
    <row r="154" spans="1:4" x14ac:dyDescent="0.3">
      <c r="A154">
        <v>473</v>
      </c>
      <c r="B154" t="s">
        <v>1533</v>
      </c>
      <c r="C154" s="1">
        <v>40933</v>
      </c>
      <c r="D154" s="1">
        <v>40925</v>
      </c>
    </row>
    <row r="155" spans="1:4" x14ac:dyDescent="0.3">
      <c r="A155">
        <v>847</v>
      </c>
      <c r="B155" t="s">
        <v>1534</v>
      </c>
      <c r="C155" s="1">
        <v>30423</v>
      </c>
      <c r="D155" s="1"/>
    </row>
    <row r="156" spans="1:4" x14ac:dyDescent="0.3">
      <c r="A156">
        <v>815</v>
      </c>
      <c r="B156" t="s">
        <v>1533</v>
      </c>
      <c r="C156" s="1">
        <v>40208</v>
      </c>
      <c r="D156" s="1">
        <v>40239</v>
      </c>
    </row>
    <row r="157" spans="1:4" x14ac:dyDescent="0.3">
      <c r="A157">
        <v>928</v>
      </c>
      <c r="B157" t="s">
        <v>1534</v>
      </c>
      <c r="C157" s="1">
        <v>26912</v>
      </c>
      <c r="D157" s="1"/>
    </row>
    <row r="158" spans="1:4" x14ac:dyDescent="0.3">
      <c r="A158">
        <v>210</v>
      </c>
      <c r="B158" t="s">
        <v>1534</v>
      </c>
      <c r="C158" s="1">
        <v>38648</v>
      </c>
      <c r="D158" s="1"/>
    </row>
    <row r="159" spans="1:4" x14ac:dyDescent="0.3">
      <c r="A159">
        <v>793</v>
      </c>
      <c r="B159" t="s">
        <v>1534</v>
      </c>
      <c r="C159" s="1">
        <v>35252</v>
      </c>
      <c r="D159" s="1"/>
    </row>
    <row r="160" spans="1:4" x14ac:dyDescent="0.3">
      <c r="A160">
        <v>872</v>
      </c>
      <c r="B160" t="s">
        <v>1533</v>
      </c>
      <c r="C160" s="1">
        <v>39589</v>
      </c>
      <c r="D160" s="1">
        <v>39585</v>
      </c>
    </row>
    <row r="161" spans="1:4" x14ac:dyDescent="0.3">
      <c r="A161">
        <v>298</v>
      </c>
      <c r="B161" t="s">
        <v>1534</v>
      </c>
      <c r="C161" s="1">
        <v>28988</v>
      </c>
      <c r="D161" s="1"/>
    </row>
    <row r="162" spans="1:4" x14ac:dyDescent="0.3">
      <c r="A162">
        <v>941</v>
      </c>
      <c r="B162" t="s">
        <v>1533</v>
      </c>
      <c r="C162" s="1">
        <v>40360</v>
      </c>
      <c r="D162" s="1">
        <v>40418</v>
      </c>
    </row>
    <row r="163" spans="1:4" x14ac:dyDescent="0.3">
      <c r="A163">
        <v>731</v>
      </c>
      <c r="B163" t="s">
        <v>1534</v>
      </c>
      <c r="C163" s="1">
        <v>30502</v>
      </c>
      <c r="D163" s="1"/>
    </row>
    <row r="164" spans="1:4" x14ac:dyDescent="0.3">
      <c r="A164">
        <v>500</v>
      </c>
      <c r="B164" t="s">
        <v>1534</v>
      </c>
      <c r="C164" s="1">
        <v>29407</v>
      </c>
      <c r="D164" s="1"/>
    </row>
    <row r="165" spans="1:4" x14ac:dyDescent="0.3">
      <c r="A165">
        <v>142</v>
      </c>
      <c r="B165" t="s">
        <v>1534</v>
      </c>
      <c r="C165" s="1">
        <v>30549</v>
      </c>
      <c r="D165" s="1"/>
    </row>
    <row r="166" spans="1:4" x14ac:dyDescent="0.3">
      <c r="A166">
        <v>787</v>
      </c>
      <c r="B166" t="s">
        <v>1533</v>
      </c>
      <c r="C166" s="1">
        <v>40630</v>
      </c>
      <c r="D166" s="1">
        <v>40719</v>
      </c>
    </row>
    <row r="167" spans="1:4" x14ac:dyDescent="0.3">
      <c r="A167">
        <v>749</v>
      </c>
      <c r="B167" t="s">
        <v>1533</v>
      </c>
      <c r="C167" s="1">
        <v>41759</v>
      </c>
      <c r="D167" s="1">
        <v>41822</v>
      </c>
    </row>
    <row r="168" spans="1:4" x14ac:dyDescent="0.3">
      <c r="A168">
        <v>304</v>
      </c>
      <c r="B168" t="s">
        <v>1533</v>
      </c>
      <c r="C168" s="1">
        <v>38066</v>
      </c>
      <c r="D168" s="1">
        <v>38255</v>
      </c>
    </row>
    <row r="169" spans="1:4" x14ac:dyDescent="0.3">
      <c r="A169">
        <v>30</v>
      </c>
      <c r="B169" t="s">
        <v>1533</v>
      </c>
      <c r="C169" s="1">
        <v>40228</v>
      </c>
      <c r="D169" s="1">
        <v>40246</v>
      </c>
    </row>
    <row r="170" spans="1:4" x14ac:dyDescent="0.3">
      <c r="A170">
        <v>477</v>
      </c>
      <c r="B170" t="s">
        <v>1534</v>
      </c>
      <c r="C170" s="1">
        <v>31662</v>
      </c>
      <c r="D170" s="1"/>
    </row>
    <row r="171" spans="1:4" x14ac:dyDescent="0.3">
      <c r="A171">
        <v>52</v>
      </c>
      <c r="B171" t="s">
        <v>1534</v>
      </c>
      <c r="C171" s="1">
        <v>42510</v>
      </c>
      <c r="D171" s="1"/>
    </row>
    <row r="172" spans="1:4" x14ac:dyDescent="0.3">
      <c r="A172">
        <v>73</v>
      </c>
      <c r="B172" t="s">
        <v>1534</v>
      </c>
      <c r="C172" s="1">
        <v>34034</v>
      </c>
      <c r="D172" s="1"/>
    </row>
    <row r="173" spans="1:4" x14ac:dyDescent="0.3">
      <c r="A173">
        <v>691</v>
      </c>
      <c r="B173" t="s">
        <v>1533</v>
      </c>
      <c r="C173" s="1">
        <v>41031</v>
      </c>
      <c r="D173" s="1">
        <v>41141</v>
      </c>
    </row>
    <row r="174" spans="1:4" x14ac:dyDescent="0.3">
      <c r="A174">
        <v>786</v>
      </c>
      <c r="B174" t="s">
        <v>1533</v>
      </c>
      <c r="C174" s="1">
        <v>27917</v>
      </c>
      <c r="D174" s="1">
        <v>28003</v>
      </c>
    </row>
    <row r="175" spans="1:4" x14ac:dyDescent="0.3">
      <c r="A175">
        <v>68</v>
      </c>
      <c r="B175" t="s">
        <v>1534</v>
      </c>
      <c r="C175" s="1">
        <v>38198</v>
      </c>
      <c r="D175" s="1"/>
    </row>
    <row r="176" spans="1:4" x14ac:dyDescent="0.3">
      <c r="A176">
        <v>630</v>
      </c>
      <c r="B176" t="s">
        <v>1533</v>
      </c>
      <c r="C176" s="1">
        <v>39867</v>
      </c>
      <c r="D176" s="1">
        <v>40085</v>
      </c>
    </row>
    <row r="177" spans="1:4" x14ac:dyDescent="0.3">
      <c r="A177">
        <v>357</v>
      </c>
      <c r="B177" t="s">
        <v>1534</v>
      </c>
      <c r="C177" s="1">
        <v>33157</v>
      </c>
      <c r="D177" s="1"/>
    </row>
    <row r="178" spans="1:4" x14ac:dyDescent="0.3">
      <c r="A178">
        <v>455</v>
      </c>
      <c r="B178" t="s">
        <v>1534</v>
      </c>
      <c r="C178" s="1">
        <v>40824</v>
      </c>
      <c r="D178" s="1"/>
    </row>
    <row r="179" spans="1:4" x14ac:dyDescent="0.3">
      <c r="A179">
        <v>947</v>
      </c>
      <c r="B179" t="s">
        <v>1533</v>
      </c>
      <c r="C179" s="1">
        <v>31792</v>
      </c>
      <c r="D179" s="1">
        <v>31897</v>
      </c>
    </row>
    <row r="180" spans="1:4" x14ac:dyDescent="0.3">
      <c r="A180">
        <v>589</v>
      </c>
      <c r="B180" t="s">
        <v>1534</v>
      </c>
      <c r="C180" s="1">
        <v>25970</v>
      </c>
      <c r="D180" s="1"/>
    </row>
    <row r="181" spans="1:4" x14ac:dyDescent="0.3">
      <c r="A181">
        <v>863</v>
      </c>
      <c r="B181" t="s">
        <v>1534</v>
      </c>
      <c r="C181" s="1">
        <v>27457</v>
      </c>
      <c r="D181" s="1"/>
    </row>
    <row r="182" spans="1:4" x14ac:dyDescent="0.3">
      <c r="A182">
        <v>668</v>
      </c>
      <c r="B182" t="s">
        <v>1533</v>
      </c>
      <c r="C182" s="1">
        <v>26460</v>
      </c>
      <c r="D182" s="1">
        <v>26466</v>
      </c>
    </row>
    <row r="183" spans="1:4" x14ac:dyDescent="0.3">
      <c r="A183">
        <v>206</v>
      </c>
      <c r="B183" t="s">
        <v>1534</v>
      </c>
      <c r="C183" s="1">
        <v>41085</v>
      </c>
      <c r="D183" s="1"/>
    </row>
    <row r="184" spans="1:4" x14ac:dyDescent="0.3">
      <c r="A184">
        <v>835</v>
      </c>
      <c r="B184" t="s">
        <v>1534</v>
      </c>
      <c r="C184" s="1">
        <v>28130</v>
      </c>
      <c r="D184" s="1"/>
    </row>
    <row r="185" spans="1:4" x14ac:dyDescent="0.3">
      <c r="A185">
        <v>315</v>
      </c>
      <c r="B185" t="s">
        <v>1534</v>
      </c>
      <c r="C185" s="1">
        <v>35029</v>
      </c>
      <c r="D185" s="1"/>
    </row>
    <row r="186" spans="1:4" x14ac:dyDescent="0.3">
      <c r="A186">
        <v>553</v>
      </c>
      <c r="B186" t="s">
        <v>1534</v>
      </c>
      <c r="C186" s="1">
        <v>34906</v>
      </c>
      <c r="D186" s="1"/>
    </row>
    <row r="187" spans="1:4" x14ac:dyDescent="0.3">
      <c r="A187">
        <v>861</v>
      </c>
      <c r="B187" t="s">
        <v>1533</v>
      </c>
      <c r="C187" s="1">
        <v>35104</v>
      </c>
      <c r="D187" s="1">
        <v>35321</v>
      </c>
    </row>
    <row r="188" spans="1:4" x14ac:dyDescent="0.3">
      <c r="A188">
        <v>279</v>
      </c>
      <c r="B188" t="s">
        <v>1534</v>
      </c>
      <c r="C188" s="1">
        <v>42447</v>
      </c>
      <c r="D188" s="1"/>
    </row>
    <row r="189" spans="1:4" x14ac:dyDescent="0.3">
      <c r="A189">
        <v>75</v>
      </c>
      <c r="B189" t="s">
        <v>1533</v>
      </c>
      <c r="C189" s="1">
        <v>37404</v>
      </c>
      <c r="D189" s="1">
        <v>37507</v>
      </c>
    </row>
    <row r="190" spans="1:4" x14ac:dyDescent="0.3">
      <c r="A190">
        <v>895</v>
      </c>
      <c r="B190" t="s">
        <v>1534</v>
      </c>
      <c r="C190" s="1">
        <v>40252</v>
      </c>
      <c r="D190" s="1"/>
    </row>
    <row r="191" spans="1:4" x14ac:dyDescent="0.3">
      <c r="A191">
        <v>866</v>
      </c>
      <c r="B191" t="s">
        <v>1533</v>
      </c>
      <c r="C191" s="1">
        <v>34721</v>
      </c>
      <c r="D191" s="1">
        <v>34700</v>
      </c>
    </row>
    <row r="192" spans="1:4" x14ac:dyDescent="0.3">
      <c r="A192">
        <v>792</v>
      </c>
      <c r="B192" t="s">
        <v>1534</v>
      </c>
      <c r="C192" s="1">
        <v>39715</v>
      </c>
      <c r="D192" s="1"/>
    </row>
    <row r="193" spans="1:4" x14ac:dyDescent="0.3">
      <c r="A193">
        <v>191</v>
      </c>
      <c r="B193" t="s">
        <v>1533</v>
      </c>
      <c r="C193" s="1">
        <v>32511</v>
      </c>
      <c r="D193" s="1">
        <v>32798</v>
      </c>
    </row>
    <row r="194" spans="1:4" x14ac:dyDescent="0.3">
      <c r="A194">
        <v>59</v>
      </c>
      <c r="B194" t="s">
        <v>1534</v>
      </c>
      <c r="C194" s="1">
        <v>30774</v>
      </c>
      <c r="D194" s="1"/>
    </row>
    <row r="195" spans="1:4" x14ac:dyDescent="0.3">
      <c r="A195">
        <v>748</v>
      </c>
      <c r="B195" t="s">
        <v>1534</v>
      </c>
      <c r="C195" s="1">
        <v>31904</v>
      </c>
      <c r="D195" s="1"/>
    </row>
    <row r="196" spans="1:4" x14ac:dyDescent="0.3">
      <c r="A196">
        <v>693</v>
      </c>
      <c r="B196" t="s">
        <v>1534</v>
      </c>
      <c r="C196" s="1">
        <v>30685</v>
      </c>
      <c r="D196" s="1"/>
    </row>
    <row r="197" spans="1:4" x14ac:dyDescent="0.3">
      <c r="A197">
        <v>955</v>
      </c>
      <c r="B197" t="s">
        <v>1533</v>
      </c>
      <c r="C197" s="1">
        <v>33734</v>
      </c>
      <c r="D197" s="1">
        <v>33965</v>
      </c>
    </row>
    <row r="198" spans="1:4" x14ac:dyDescent="0.3">
      <c r="A198">
        <v>538</v>
      </c>
      <c r="B198" t="s">
        <v>1534</v>
      </c>
      <c r="C198" s="1">
        <v>40032</v>
      </c>
      <c r="D198" s="1"/>
    </row>
    <row r="199" spans="1:4" x14ac:dyDescent="0.3">
      <c r="A199">
        <v>169</v>
      </c>
      <c r="B199" t="s">
        <v>1533</v>
      </c>
      <c r="C199" s="1">
        <v>42811</v>
      </c>
      <c r="D199" s="1">
        <v>42971</v>
      </c>
    </row>
    <row r="200" spans="1:4" x14ac:dyDescent="0.3">
      <c r="A200">
        <v>924</v>
      </c>
      <c r="B200" t="s">
        <v>1533</v>
      </c>
      <c r="C200" s="1">
        <v>42032</v>
      </c>
      <c r="D200" s="1">
        <v>42083</v>
      </c>
    </row>
    <row r="201" spans="1:4" x14ac:dyDescent="0.3">
      <c r="A201">
        <v>579</v>
      </c>
      <c r="B201" t="s">
        <v>1534</v>
      </c>
      <c r="C201" s="1">
        <v>42725</v>
      </c>
      <c r="D201" s="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54A0E-FFCB-494B-9075-A237351B53AE}">
  <sheetPr codeName="Sheet10"/>
  <dimension ref="A1:J201"/>
  <sheetViews>
    <sheetView workbookViewId="0">
      <selection activeCell="J3" sqref="J3"/>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23.5546875" bestFit="1" customWidth="1"/>
    <col min="9" max="9" width="22.6640625" bestFit="1" customWidth="1"/>
    <col min="10" max="10" width="21.6640625" bestFit="1" customWidth="1"/>
  </cols>
  <sheetData>
    <row r="1" spans="1:10" x14ac:dyDescent="0.3">
      <c r="A1" t="s">
        <v>0</v>
      </c>
      <c r="B1" t="s">
        <v>1</v>
      </c>
      <c r="C1" t="s">
        <v>2</v>
      </c>
      <c r="D1" t="s">
        <v>3</v>
      </c>
      <c r="E1" t="s">
        <v>4</v>
      </c>
      <c r="F1" t="s">
        <v>5</v>
      </c>
      <c r="G1" t="s">
        <v>6</v>
      </c>
      <c r="H1" t="s">
        <v>1535</v>
      </c>
      <c r="I1" t="s">
        <v>1536</v>
      </c>
      <c r="J1" t="s">
        <v>1537</v>
      </c>
    </row>
    <row r="2" spans="1:10" x14ac:dyDescent="0.3">
      <c r="A2">
        <v>230</v>
      </c>
      <c r="B2">
        <v>31</v>
      </c>
      <c r="C2" t="s">
        <v>7</v>
      </c>
      <c r="D2" t="s">
        <v>8</v>
      </c>
      <c r="E2" t="s">
        <v>9</v>
      </c>
      <c r="F2" t="s">
        <v>10</v>
      </c>
      <c r="G2">
        <v>9961255787</v>
      </c>
      <c r="H2" s="1">
        <v>29164</v>
      </c>
      <c r="I2" s="1">
        <v>30452</v>
      </c>
      <c r="J2">
        <f>DATEDIF(H2,I2,"Y")</f>
        <v>3</v>
      </c>
    </row>
    <row r="3" spans="1:10" x14ac:dyDescent="0.3">
      <c r="A3">
        <v>3189</v>
      </c>
      <c r="B3">
        <v>495</v>
      </c>
      <c r="C3" t="s">
        <v>11</v>
      </c>
      <c r="D3" t="s">
        <v>12</v>
      </c>
      <c r="E3" t="s">
        <v>13</v>
      </c>
      <c r="F3" t="s">
        <v>14</v>
      </c>
      <c r="G3">
        <v>3555176867</v>
      </c>
      <c r="H3" s="1">
        <v>41908</v>
      </c>
      <c r="I3" s="1">
        <v>49045</v>
      </c>
      <c r="J3">
        <f t="shared" ref="J3:J33" si="0">DATEDIF(H3,I3,"Y")</f>
        <v>19</v>
      </c>
    </row>
    <row r="4" spans="1:10" x14ac:dyDescent="0.3">
      <c r="A4">
        <v>2216</v>
      </c>
      <c r="B4">
        <v>795</v>
      </c>
      <c r="C4" t="s">
        <v>15</v>
      </c>
      <c r="D4" t="s">
        <v>16</v>
      </c>
      <c r="E4" t="s">
        <v>17</v>
      </c>
      <c r="F4" t="s">
        <v>18</v>
      </c>
      <c r="G4">
        <v>9835395970</v>
      </c>
      <c r="H4" s="1">
        <v>30612</v>
      </c>
      <c r="I4" s="1">
        <v>37450</v>
      </c>
      <c r="J4">
        <f t="shared" si="0"/>
        <v>18</v>
      </c>
    </row>
    <row r="5" spans="1:10" x14ac:dyDescent="0.3">
      <c r="A5">
        <v>1904</v>
      </c>
      <c r="B5">
        <v>33</v>
      </c>
      <c r="C5" t="s">
        <v>19</v>
      </c>
      <c r="D5" t="s">
        <v>20</v>
      </c>
      <c r="E5" t="s">
        <v>9</v>
      </c>
      <c r="F5" t="s">
        <v>21</v>
      </c>
      <c r="G5">
        <v>3881250181</v>
      </c>
      <c r="H5" s="1">
        <v>34491</v>
      </c>
      <c r="I5" s="1">
        <v>41061</v>
      </c>
      <c r="J5">
        <f t="shared" si="0"/>
        <v>17</v>
      </c>
    </row>
    <row r="6" spans="1:10" x14ac:dyDescent="0.3">
      <c r="A6">
        <v>7342</v>
      </c>
      <c r="B6">
        <v>882</v>
      </c>
      <c r="C6" t="s">
        <v>22</v>
      </c>
      <c r="D6" t="s">
        <v>23</v>
      </c>
      <c r="E6" t="s">
        <v>13</v>
      </c>
      <c r="F6" t="s">
        <v>24</v>
      </c>
      <c r="G6">
        <v>1507211823</v>
      </c>
      <c r="H6" s="1">
        <v>37044</v>
      </c>
      <c r="I6" s="1">
        <v>41846</v>
      </c>
      <c r="J6">
        <f t="shared" si="0"/>
        <v>13</v>
      </c>
    </row>
    <row r="7" spans="1:10" x14ac:dyDescent="0.3">
      <c r="A7">
        <v>7633</v>
      </c>
      <c r="B7">
        <v>657</v>
      </c>
      <c r="C7" t="s">
        <v>25</v>
      </c>
      <c r="D7" t="s">
        <v>26</v>
      </c>
      <c r="E7" t="s">
        <v>9</v>
      </c>
      <c r="F7" t="s">
        <v>27</v>
      </c>
      <c r="G7">
        <v>5612381477</v>
      </c>
      <c r="H7" s="1">
        <v>31583</v>
      </c>
      <c r="I7" s="1">
        <v>38920</v>
      </c>
      <c r="J7">
        <f t="shared" si="0"/>
        <v>20</v>
      </c>
    </row>
    <row r="8" spans="1:10" x14ac:dyDescent="0.3">
      <c r="A8">
        <v>2154</v>
      </c>
      <c r="B8">
        <v>761</v>
      </c>
      <c r="C8" t="s">
        <v>28</v>
      </c>
      <c r="D8" t="s">
        <v>29</v>
      </c>
      <c r="E8" t="s">
        <v>13</v>
      </c>
      <c r="F8" t="s">
        <v>30</v>
      </c>
      <c r="G8">
        <v>8094222335</v>
      </c>
      <c r="H8" s="1">
        <v>27099</v>
      </c>
      <c r="I8" s="1">
        <v>29521</v>
      </c>
      <c r="J8">
        <f t="shared" si="0"/>
        <v>6</v>
      </c>
    </row>
    <row r="9" spans="1:10" x14ac:dyDescent="0.3">
      <c r="A9">
        <v>5543</v>
      </c>
      <c r="B9">
        <v>20</v>
      </c>
      <c r="C9" t="s">
        <v>31</v>
      </c>
      <c r="D9" t="s">
        <v>32</v>
      </c>
      <c r="E9" t="s">
        <v>13</v>
      </c>
      <c r="F9" t="s">
        <v>33</v>
      </c>
      <c r="G9">
        <v>4133741447</v>
      </c>
      <c r="H9" s="1">
        <v>26261</v>
      </c>
      <c r="I9" s="1">
        <v>31010</v>
      </c>
      <c r="J9">
        <f t="shared" si="0"/>
        <v>13</v>
      </c>
    </row>
    <row r="10" spans="1:10" x14ac:dyDescent="0.3">
      <c r="A10">
        <v>2332</v>
      </c>
      <c r="B10">
        <v>356</v>
      </c>
      <c r="C10" t="s">
        <v>34</v>
      </c>
      <c r="D10" t="s">
        <v>35</v>
      </c>
      <c r="E10" t="s">
        <v>17</v>
      </c>
      <c r="F10" t="s">
        <v>36</v>
      </c>
      <c r="G10">
        <v>4399641006</v>
      </c>
      <c r="H10" s="1">
        <v>39964</v>
      </c>
      <c r="I10" s="1">
        <v>41914</v>
      </c>
      <c r="J10">
        <f t="shared" si="0"/>
        <v>5</v>
      </c>
    </row>
    <row r="11" spans="1:10" x14ac:dyDescent="0.3">
      <c r="A11">
        <v>4094</v>
      </c>
      <c r="B11">
        <v>301</v>
      </c>
      <c r="C11" t="s">
        <v>37</v>
      </c>
      <c r="D11" t="s">
        <v>38</v>
      </c>
      <c r="E11" t="s">
        <v>9</v>
      </c>
      <c r="F11" t="s">
        <v>39</v>
      </c>
      <c r="G11">
        <v>7077259810</v>
      </c>
      <c r="H11" s="1">
        <v>43183</v>
      </c>
      <c r="I11" s="1">
        <v>49672</v>
      </c>
      <c r="J11">
        <f t="shared" si="0"/>
        <v>17</v>
      </c>
    </row>
    <row r="12" spans="1:10" x14ac:dyDescent="0.3">
      <c r="A12">
        <v>3042</v>
      </c>
      <c r="B12">
        <v>450</v>
      </c>
      <c r="C12" t="s">
        <v>40</v>
      </c>
      <c r="D12" t="s">
        <v>41</v>
      </c>
      <c r="E12" t="s">
        <v>13</v>
      </c>
      <c r="F12" t="s">
        <v>42</v>
      </c>
      <c r="G12">
        <v>1634188566</v>
      </c>
      <c r="H12" s="1">
        <v>26914</v>
      </c>
      <c r="I12" s="1">
        <v>30324</v>
      </c>
      <c r="J12">
        <f t="shared" si="0"/>
        <v>9</v>
      </c>
    </row>
    <row r="13" spans="1:10" x14ac:dyDescent="0.3">
      <c r="A13">
        <v>2220</v>
      </c>
      <c r="B13">
        <v>782</v>
      </c>
      <c r="C13" t="s">
        <v>43</v>
      </c>
      <c r="D13" t="s">
        <v>44</v>
      </c>
      <c r="E13" t="s">
        <v>13</v>
      </c>
      <c r="F13" t="s">
        <v>45</v>
      </c>
      <c r="G13">
        <v>6963794710</v>
      </c>
      <c r="H13" s="1">
        <v>37161</v>
      </c>
      <c r="I13" s="1">
        <v>41937</v>
      </c>
      <c r="J13">
        <f t="shared" si="0"/>
        <v>13</v>
      </c>
    </row>
    <row r="14" spans="1:10" x14ac:dyDescent="0.3">
      <c r="A14">
        <v>4988</v>
      </c>
      <c r="B14">
        <v>820</v>
      </c>
      <c r="C14" t="s">
        <v>46</v>
      </c>
      <c r="D14" t="s">
        <v>47</v>
      </c>
      <c r="E14" t="s">
        <v>13</v>
      </c>
      <c r="F14" t="s">
        <v>48</v>
      </c>
      <c r="G14">
        <v>2644171337</v>
      </c>
      <c r="H14" s="1">
        <v>41028</v>
      </c>
      <c r="I14" s="1">
        <v>45546</v>
      </c>
      <c r="J14">
        <f t="shared" si="0"/>
        <v>12</v>
      </c>
    </row>
    <row r="15" spans="1:10" x14ac:dyDescent="0.3">
      <c r="A15">
        <v>175</v>
      </c>
      <c r="B15">
        <v>316</v>
      </c>
      <c r="C15" t="s">
        <v>49</v>
      </c>
      <c r="D15" t="s">
        <v>50</v>
      </c>
      <c r="E15" t="s">
        <v>13</v>
      </c>
      <c r="F15" t="s">
        <v>51</v>
      </c>
      <c r="G15">
        <v>3057896481</v>
      </c>
      <c r="H15" s="1">
        <v>30104</v>
      </c>
      <c r="I15" s="1">
        <v>32121</v>
      </c>
      <c r="J15">
        <f t="shared" si="0"/>
        <v>5</v>
      </c>
    </row>
    <row r="16" spans="1:10" x14ac:dyDescent="0.3">
      <c r="A16">
        <v>4233</v>
      </c>
      <c r="B16">
        <v>945</v>
      </c>
      <c r="C16" t="s">
        <v>52</v>
      </c>
      <c r="D16" t="s">
        <v>53</v>
      </c>
      <c r="E16" t="s">
        <v>9</v>
      </c>
      <c r="F16" t="s">
        <v>54</v>
      </c>
      <c r="G16">
        <v>3335480444</v>
      </c>
      <c r="H16" s="1">
        <v>27616</v>
      </c>
      <c r="I16" s="1">
        <v>33380</v>
      </c>
      <c r="J16">
        <f t="shared" si="0"/>
        <v>15</v>
      </c>
    </row>
    <row r="17" spans="1:10" x14ac:dyDescent="0.3">
      <c r="A17">
        <v>4351</v>
      </c>
      <c r="B17">
        <v>174</v>
      </c>
      <c r="C17" t="s">
        <v>55</v>
      </c>
      <c r="D17" t="s">
        <v>56</v>
      </c>
      <c r="E17" t="s">
        <v>9</v>
      </c>
      <c r="F17" t="s">
        <v>57</v>
      </c>
      <c r="G17">
        <v>1772719208</v>
      </c>
      <c r="H17" s="1">
        <v>41896</v>
      </c>
      <c r="I17" s="1">
        <v>43760</v>
      </c>
      <c r="J17">
        <f t="shared" si="0"/>
        <v>5</v>
      </c>
    </row>
    <row r="18" spans="1:10" x14ac:dyDescent="0.3">
      <c r="A18">
        <v>5578</v>
      </c>
      <c r="B18">
        <v>634</v>
      </c>
      <c r="C18" t="s">
        <v>58</v>
      </c>
      <c r="D18" t="s">
        <v>59</v>
      </c>
      <c r="E18" t="s">
        <v>13</v>
      </c>
      <c r="F18" t="s">
        <v>60</v>
      </c>
      <c r="G18">
        <v>3581081156</v>
      </c>
      <c r="H18" s="1">
        <v>38125</v>
      </c>
      <c r="I18" s="1">
        <v>42624</v>
      </c>
      <c r="J18">
        <f t="shared" si="0"/>
        <v>12</v>
      </c>
    </row>
    <row r="19" spans="1:10" x14ac:dyDescent="0.3">
      <c r="A19">
        <v>4523</v>
      </c>
      <c r="B19">
        <v>456</v>
      </c>
      <c r="C19" t="s">
        <v>61</v>
      </c>
      <c r="D19" t="s">
        <v>62</v>
      </c>
      <c r="E19" t="s">
        <v>13</v>
      </c>
      <c r="F19" t="s">
        <v>63</v>
      </c>
      <c r="G19">
        <v>9811567113</v>
      </c>
      <c r="H19" s="1">
        <v>42368</v>
      </c>
      <c r="I19" s="1">
        <v>48934</v>
      </c>
      <c r="J19">
        <f t="shared" si="0"/>
        <v>17</v>
      </c>
    </row>
    <row r="20" spans="1:10" x14ac:dyDescent="0.3">
      <c r="A20">
        <v>2972</v>
      </c>
      <c r="B20">
        <v>0</v>
      </c>
      <c r="C20" t="s">
        <v>64</v>
      </c>
      <c r="D20" t="s">
        <v>65</v>
      </c>
      <c r="E20" t="s">
        <v>13</v>
      </c>
      <c r="F20" t="s">
        <v>66</v>
      </c>
      <c r="G20">
        <v>7176117751</v>
      </c>
      <c r="H20" s="1">
        <v>42368</v>
      </c>
      <c r="I20" s="1">
        <v>44088</v>
      </c>
      <c r="J20">
        <f t="shared" si="0"/>
        <v>4</v>
      </c>
    </row>
    <row r="21" spans="1:10" x14ac:dyDescent="0.3">
      <c r="A21">
        <v>6153</v>
      </c>
      <c r="B21">
        <v>186</v>
      </c>
      <c r="C21" t="s">
        <v>67</v>
      </c>
      <c r="D21" t="s">
        <v>68</v>
      </c>
      <c r="E21" t="s">
        <v>17</v>
      </c>
      <c r="F21" t="s">
        <v>69</v>
      </c>
      <c r="G21">
        <v>5362454917</v>
      </c>
      <c r="H21" s="1">
        <v>30612</v>
      </c>
      <c r="I21" s="1">
        <v>34471</v>
      </c>
      <c r="J21">
        <f t="shared" si="0"/>
        <v>10</v>
      </c>
    </row>
    <row r="22" spans="1:10" x14ac:dyDescent="0.3">
      <c r="A22">
        <v>4852</v>
      </c>
      <c r="B22">
        <v>596</v>
      </c>
      <c r="C22" t="s">
        <v>70</v>
      </c>
      <c r="D22" t="s">
        <v>71</v>
      </c>
      <c r="E22" t="s">
        <v>9</v>
      </c>
      <c r="F22" t="s">
        <v>72</v>
      </c>
      <c r="G22">
        <v>9745073612</v>
      </c>
      <c r="H22" s="1">
        <v>42003</v>
      </c>
      <c r="I22" s="1">
        <v>48009</v>
      </c>
      <c r="J22">
        <f t="shared" si="0"/>
        <v>16</v>
      </c>
    </row>
    <row r="23" spans="1:10" x14ac:dyDescent="0.3">
      <c r="A23">
        <v>8106</v>
      </c>
      <c r="B23">
        <v>245</v>
      </c>
      <c r="C23" t="s">
        <v>73</v>
      </c>
      <c r="D23" t="s">
        <v>74</v>
      </c>
      <c r="E23" t="s">
        <v>17</v>
      </c>
      <c r="F23" t="s">
        <v>75</v>
      </c>
      <c r="G23">
        <v>4218762280</v>
      </c>
      <c r="H23" s="1">
        <v>34702</v>
      </c>
      <c r="I23" s="1">
        <v>36783</v>
      </c>
      <c r="J23">
        <f t="shared" si="0"/>
        <v>5</v>
      </c>
    </row>
    <row r="24" spans="1:10" x14ac:dyDescent="0.3">
      <c r="A24">
        <v>3917</v>
      </c>
      <c r="B24">
        <v>17</v>
      </c>
      <c r="C24" t="s">
        <v>76</v>
      </c>
      <c r="D24" t="s">
        <v>77</v>
      </c>
      <c r="E24" t="s">
        <v>9</v>
      </c>
      <c r="F24" t="s">
        <v>78</v>
      </c>
      <c r="G24">
        <v>2224750233</v>
      </c>
      <c r="H24" s="1">
        <v>29072</v>
      </c>
      <c r="I24" s="1">
        <v>35280</v>
      </c>
      <c r="J24">
        <f t="shared" si="0"/>
        <v>16</v>
      </c>
    </row>
    <row r="25" spans="1:10" x14ac:dyDescent="0.3">
      <c r="A25">
        <v>9377</v>
      </c>
      <c r="B25">
        <v>48</v>
      </c>
      <c r="C25" t="s">
        <v>79</v>
      </c>
      <c r="D25" t="s">
        <v>80</v>
      </c>
      <c r="E25" t="s">
        <v>9</v>
      </c>
      <c r="F25" t="s">
        <v>81</v>
      </c>
      <c r="G25">
        <v>8017236646</v>
      </c>
      <c r="H25" s="1">
        <v>37783</v>
      </c>
      <c r="I25" s="1">
        <v>40253</v>
      </c>
      <c r="J25">
        <f t="shared" si="0"/>
        <v>6</v>
      </c>
    </row>
    <row r="26" spans="1:10" x14ac:dyDescent="0.3">
      <c r="A26">
        <v>5387</v>
      </c>
      <c r="B26">
        <v>457</v>
      </c>
      <c r="C26" t="s">
        <v>82</v>
      </c>
      <c r="D26" t="s">
        <v>83</v>
      </c>
      <c r="E26" t="s">
        <v>17</v>
      </c>
      <c r="F26" t="s">
        <v>84</v>
      </c>
      <c r="G26">
        <v>5712616501</v>
      </c>
      <c r="H26" s="1">
        <v>27186</v>
      </c>
      <c r="I26" s="1">
        <v>28042</v>
      </c>
      <c r="J26">
        <f t="shared" si="0"/>
        <v>2</v>
      </c>
    </row>
    <row r="27" spans="1:10" x14ac:dyDescent="0.3">
      <c r="A27">
        <v>6513</v>
      </c>
      <c r="B27">
        <v>944</v>
      </c>
      <c r="C27" t="s">
        <v>85</v>
      </c>
      <c r="D27" t="s">
        <v>86</v>
      </c>
      <c r="E27" t="s">
        <v>17</v>
      </c>
      <c r="F27" t="s">
        <v>87</v>
      </c>
      <c r="G27">
        <v>7065731530</v>
      </c>
      <c r="H27" s="1">
        <v>34590</v>
      </c>
      <c r="I27" s="1">
        <v>39192</v>
      </c>
      <c r="J27">
        <f t="shared" si="0"/>
        <v>12</v>
      </c>
    </row>
    <row r="28" spans="1:10" x14ac:dyDescent="0.3">
      <c r="A28">
        <v>3965</v>
      </c>
      <c r="B28">
        <v>516</v>
      </c>
      <c r="C28" t="s">
        <v>88</v>
      </c>
      <c r="D28" t="s">
        <v>89</v>
      </c>
      <c r="E28" t="s">
        <v>17</v>
      </c>
      <c r="F28" t="s">
        <v>90</v>
      </c>
      <c r="G28">
        <v>3636499761</v>
      </c>
      <c r="H28" s="1">
        <v>37813</v>
      </c>
      <c r="I28" s="1">
        <v>40269</v>
      </c>
      <c r="J28">
        <f t="shared" si="0"/>
        <v>6</v>
      </c>
    </row>
    <row r="29" spans="1:10" x14ac:dyDescent="0.3">
      <c r="A29">
        <v>8893</v>
      </c>
      <c r="B29">
        <v>847</v>
      </c>
      <c r="C29" t="s">
        <v>91</v>
      </c>
      <c r="D29" t="s">
        <v>92</v>
      </c>
      <c r="E29" t="s">
        <v>17</v>
      </c>
      <c r="F29" t="s">
        <v>93</v>
      </c>
      <c r="G29">
        <v>6491626668</v>
      </c>
      <c r="H29" s="1">
        <v>33752</v>
      </c>
      <c r="I29" s="1">
        <v>36913</v>
      </c>
      <c r="J29">
        <f t="shared" si="0"/>
        <v>8</v>
      </c>
    </row>
    <row r="30" spans="1:10" x14ac:dyDescent="0.3">
      <c r="A30">
        <v>1897</v>
      </c>
      <c r="B30">
        <v>504</v>
      </c>
      <c r="C30" t="s">
        <v>94</v>
      </c>
      <c r="D30" t="s">
        <v>95</v>
      </c>
      <c r="E30" t="s">
        <v>13</v>
      </c>
      <c r="F30" t="s">
        <v>96</v>
      </c>
      <c r="G30">
        <v>8023324199</v>
      </c>
      <c r="H30" s="1">
        <v>29175</v>
      </c>
      <c r="I30" s="1">
        <v>32461</v>
      </c>
      <c r="J30">
        <f t="shared" si="0"/>
        <v>8</v>
      </c>
    </row>
    <row r="31" spans="1:10" x14ac:dyDescent="0.3">
      <c r="A31">
        <v>390</v>
      </c>
      <c r="B31">
        <v>115</v>
      </c>
      <c r="C31" t="s">
        <v>97</v>
      </c>
      <c r="D31" t="s">
        <v>98</v>
      </c>
      <c r="E31" t="s">
        <v>17</v>
      </c>
      <c r="F31" t="s">
        <v>99</v>
      </c>
      <c r="G31">
        <v>6958292565</v>
      </c>
      <c r="H31" s="1">
        <v>40345</v>
      </c>
      <c r="I31" s="1">
        <v>41183</v>
      </c>
      <c r="J31">
        <f t="shared" si="0"/>
        <v>2</v>
      </c>
    </row>
    <row r="32" spans="1:10" x14ac:dyDescent="0.3">
      <c r="A32">
        <v>3633</v>
      </c>
      <c r="B32">
        <v>740</v>
      </c>
      <c r="C32" t="s">
        <v>100</v>
      </c>
      <c r="D32" t="s">
        <v>101</v>
      </c>
      <c r="E32" t="s">
        <v>9</v>
      </c>
      <c r="F32" t="s">
        <v>102</v>
      </c>
      <c r="G32">
        <v>3794685776</v>
      </c>
      <c r="H32" s="1">
        <v>26189</v>
      </c>
      <c r="I32" s="1">
        <v>26840</v>
      </c>
      <c r="J32">
        <f t="shared" si="0"/>
        <v>1</v>
      </c>
    </row>
    <row r="33" spans="1:10" x14ac:dyDescent="0.3">
      <c r="A33">
        <v>7828</v>
      </c>
      <c r="B33">
        <v>884</v>
      </c>
      <c r="C33" t="s">
        <v>103</v>
      </c>
      <c r="D33" t="s">
        <v>104</v>
      </c>
      <c r="E33" t="s">
        <v>9</v>
      </c>
      <c r="F33" t="s">
        <v>105</v>
      </c>
      <c r="G33">
        <v>1973040699</v>
      </c>
      <c r="H33" s="1">
        <v>34882</v>
      </c>
      <c r="I33" s="1">
        <v>41522</v>
      </c>
      <c r="J33">
        <f t="shared" si="0"/>
        <v>18</v>
      </c>
    </row>
    <row r="34" spans="1:10" x14ac:dyDescent="0.3">
      <c r="A34">
        <v>2241</v>
      </c>
      <c r="B34">
        <v>446</v>
      </c>
      <c r="C34" t="s">
        <v>106</v>
      </c>
      <c r="D34" t="s">
        <v>107</v>
      </c>
      <c r="E34" t="s">
        <v>9</v>
      </c>
      <c r="F34" t="s">
        <v>108</v>
      </c>
      <c r="G34">
        <v>4120733093</v>
      </c>
      <c r="H34" s="1">
        <v>35806</v>
      </c>
      <c r="I34" s="1">
        <v>42557</v>
      </c>
      <c r="J34">
        <f t="shared" ref="J34:J65" si="1">DATEDIF(H34,I34,"Y")</f>
        <v>18</v>
      </c>
    </row>
    <row r="35" spans="1:10" x14ac:dyDescent="0.3">
      <c r="A35">
        <v>896</v>
      </c>
      <c r="B35">
        <v>74</v>
      </c>
      <c r="C35" t="s">
        <v>109</v>
      </c>
      <c r="D35" t="s">
        <v>110</v>
      </c>
      <c r="E35" t="s">
        <v>9</v>
      </c>
      <c r="F35" t="s">
        <v>21</v>
      </c>
      <c r="G35">
        <v>5785102250</v>
      </c>
      <c r="H35" s="1">
        <v>30200</v>
      </c>
      <c r="I35" s="1">
        <v>37114</v>
      </c>
      <c r="J35">
        <f t="shared" si="1"/>
        <v>18</v>
      </c>
    </row>
    <row r="36" spans="1:10" x14ac:dyDescent="0.3">
      <c r="A36">
        <v>6361</v>
      </c>
      <c r="B36">
        <v>636</v>
      </c>
      <c r="C36" t="s">
        <v>111</v>
      </c>
      <c r="D36" t="s">
        <v>112</v>
      </c>
      <c r="E36" t="s">
        <v>9</v>
      </c>
      <c r="F36" t="s">
        <v>113</v>
      </c>
      <c r="G36">
        <v>9235867886</v>
      </c>
      <c r="H36" s="1">
        <v>36289</v>
      </c>
      <c r="I36" s="1">
        <v>38504</v>
      </c>
      <c r="J36">
        <f t="shared" si="1"/>
        <v>6</v>
      </c>
    </row>
    <row r="37" spans="1:10" x14ac:dyDescent="0.3">
      <c r="A37">
        <v>6713</v>
      </c>
      <c r="B37">
        <v>37</v>
      </c>
      <c r="C37" t="s">
        <v>114</v>
      </c>
      <c r="D37" t="s">
        <v>115</v>
      </c>
      <c r="E37" t="s">
        <v>17</v>
      </c>
      <c r="F37" t="s">
        <v>116</v>
      </c>
      <c r="G37">
        <v>7134849334</v>
      </c>
      <c r="H37" s="1">
        <v>38247</v>
      </c>
      <c r="I37" s="1">
        <v>45446</v>
      </c>
      <c r="J37">
        <f t="shared" si="1"/>
        <v>19</v>
      </c>
    </row>
    <row r="38" spans="1:10" x14ac:dyDescent="0.3">
      <c r="A38">
        <v>4283</v>
      </c>
      <c r="B38">
        <v>804</v>
      </c>
      <c r="C38" t="s">
        <v>117</v>
      </c>
      <c r="D38" t="s">
        <v>118</v>
      </c>
      <c r="E38" t="s">
        <v>13</v>
      </c>
      <c r="F38" t="s">
        <v>21</v>
      </c>
      <c r="G38">
        <v>4751700379</v>
      </c>
      <c r="H38" s="1">
        <v>35666</v>
      </c>
      <c r="I38" s="1">
        <v>40366</v>
      </c>
      <c r="J38">
        <f t="shared" si="1"/>
        <v>12</v>
      </c>
    </row>
    <row r="39" spans="1:10" x14ac:dyDescent="0.3">
      <c r="A39">
        <v>9486</v>
      </c>
      <c r="B39">
        <v>694</v>
      </c>
      <c r="C39" t="s">
        <v>119</v>
      </c>
      <c r="D39" t="s">
        <v>120</v>
      </c>
      <c r="E39" t="s">
        <v>13</v>
      </c>
      <c r="F39" t="s">
        <v>121</v>
      </c>
      <c r="G39">
        <v>9430559862</v>
      </c>
      <c r="H39" s="1">
        <v>37775</v>
      </c>
      <c r="I39" s="1">
        <v>41767</v>
      </c>
      <c r="J39">
        <f t="shared" si="1"/>
        <v>10</v>
      </c>
    </row>
    <row r="40" spans="1:10" x14ac:dyDescent="0.3">
      <c r="A40">
        <v>308</v>
      </c>
      <c r="B40">
        <v>198</v>
      </c>
      <c r="C40" t="s">
        <v>122</v>
      </c>
      <c r="D40" t="s">
        <v>123</v>
      </c>
      <c r="E40" t="s">
        <v>17</v>
      </c>
      <c r="F40" t="s">
        <v>124</v>
      </c>
      <c r="G40">
        <v>4160161977</v>
      </c>
      <c r="H40" s="1">
        <v>35922</v>
      </c>
      <c r="I40" s="1">
        <v>42733</v>
      </c>
      <c r="J40">
        <f t="shared" si="1"/>
        <v>18</v>
      </c>
    </row>
    <row r="41" spans="1:10" x14ac:dyDescent="0.3">
      <c r="A41">
        <v>8927</v>
      </c>
      <c r="B41">
        <v>576</v>
      </c>
      <c r="C41" t="s">
        <v>125</v>
      </c>
      <c r="D41" t="s">
        <v>126</v>
      </c>
      <c r="E41" t="s">
        <v>13</v>
      </c>
      <c r="F41" t="s">
        <v>127</v>
      </c>
      <c r="G41">
        <v>1660494007</v>
      </c>
      <c r="H41" s="1">
        <v>27763</v>
      </c>
      <c r="I41" s="1">
        <v>31305</v>
      </c>
      <c r="J41">
        <f t="shared" si="1"/>
        <v>9</v>
      </c>
    </row>
    <row r="42" spans="1:10" x14ac:dyDescent="0.3">
      <c r="A42">
        <v>249</v>
      </c>
      <c r="B42">
        <v>754</v>
      </c>
      <c r="C42" t="s">
        <v>49</v>
      </c>
      <c r="D42" t="s">
        <v>128</v>
      </c>
      <c r="E42" t="s">
        <v>17</v>
      </c>
      <c r="F42" t="s">
        <v>129</v>
      </c>
      <c r="G42">
        <v>2979310129</v>
      </c>
      <c r="H42" s="1">
        <v>40312</v>
      </c>
      <c r="I42" s="1">
        <v>46709</v>
      </c>
      <c r="J42">
        <f t="shared" si="1"/>
        <v>17</v>
      </c>
    </row>
    <row r="43" spans="1:10" x14ac:dyDescent="0.3">
      <c r="A43">
        <v>2620</v>
      </c>
      <c r="B43">
        <v>547</v>
      </c>
      <c r="C43" t="s">
        <v>130</v>
      </c>
      <c r="D43" t="s">
        <v>131</v>
      </c>
      <c r="E43" t="s">
        <v>17</v>
      </c>
      <c r="F43" t="s">
        <v>132</v>
      </c>
      <c r="G43">
        <v>1973879566</v>
      </c>
      <c r="H43" s="1">
        <v>38948</v>
      </c>
      <c r="I43" s="1">
        <v>44564</v>
      </c>
      <c r="J43">
        <f t="shared" si="1"/>
        <v>15</v>
      </c>
    </row>
    <row r="44" spans="1:10" x14ac:dyDescent="0.3">
      <c r="A44">
        <v>1164</v>
      </c>
      <c r="B44">
        <v>656</v>
      </c>
      <c r="C44" t="s">
        <v>133</v>
      </c>
      <c r="D44" t="s">
        <v>134</v>
      </c>
      <c r="E44" t="s">
        <v>9</v>
      </c>
      <c r="F44" t="s">
        <v>135</v>
      </c>
      <c r="G44">
        <v>7030699598</v>
      </c>
      <c r="H44" s="1">
        <v>30479</v>
      </c>
      <c r="I44" s="1">
        <v>37219</v>
      </c>
      <c r="J44">
        <f t="shared" si="1"/>
        <v>18</v>
      </c>
    </row>
    <row r="45" spans="1:10" x14ac:dyDescent="0.3">
      <c r="A45">
        <v>4711</v>
      </c>
      <c r="B45">
        <v>654</v>
      </c>
      <c r="C45" t="s">
        <v>136</v>
      </c>
      <c r="D45" t="s">
        <v>137</v>
      </c>
      <c r="E45" t="s">
        <v>9</v>
      </c>
      <c r="F45" t="s">
        <v>138</v>
      </c>
      <c r="G45">
        <v>2618164744</v>
      </c>
      <c r="H45" s="1">
        <v>35927</v>
      </c>
      <c r="I45" s="1">
        <v>39342</v>
      </c>
      <c r="J45">
        <f t="shared" si="1"/>
        <v>9</v>
      </c>
    </row>
    <row r="46" spans="1:10" x14ac:dyDescent="0.3">
      <c r="A46">
        <v>4053</v>
      </c>
      <c r="B46">
        <v>646</v>
      </c>
      <c r="C46" t="s">
        <v>139</v>
      </c>
      <c r="D46" t="s">
        <v>140</v>
      </c>
      <c r="E46" t="s">
        <v>17</v>
      </c>
      <c r="F46" t="s">
        <v>141</v>
      </c>
      <c r="G46">
        <v>6736421797</v>
      </c>
      <c r="H46" s="1">
        <v>41348</v>
      </c>
      <c r="I46" s="1">
        <v>45448</v>
      </c>
      <c r="J46">
        <f t="shared" si="1"/>
        <v>11</v>
      </c>
    </row>
    <row r="47" spans="1:10" x14ac:dyDescent="0.3">
      <c r="A47">
        <v>4272</v>
      </c>
      <c r="B47">
        <v>250</v>
      </c>
      <c r="C47" t="s">
        <v>142</v>
      </c>
      <c r="D47" t="s">
        <v>143</v>
      </c>
      <c r="E47" t="s">
        <v>17</v>
      </c>
      <c r="F47" t="s">
        <v>144</v>
      </c>
      <c r="G47">
        <v>5071378297</v>
      </c>
      <c r="H47" s="1">
        <v>41746</v>
      </c>
      <c r="I47" s="1">
        <v>44742</v>
      </c>
      <c r="J47">
        <f t="shared" si="1"/>
        <v>8</v>
      </c>
    </row>
    <row r="48" spans="1:10" x14ac:dyDescent="0.3">
      <c r="A48">
        <v>7005</v>
      </c>
      <c r="B48">
        <v>81</v>
      </c>
      <c r="C48" t="s">
        <v>145</v>
      </c>
      <c r="D48" t="s">
        <v>146</v>
      </c>
      <c r="E48" t="s">
        <v>17</v>
      </c>
      <c r="F48" t="s">
        <v>147</v>
      </c>
      <c r="G48">
        <v>3907479910</v>
      </c>
      <c r="H48" s="1">
        <v>26021</v>
      </c>
      <c r="I48" s="1">
        <v>30403</v>
      </c>
      <c r="J48">
        <f t="shared" si="1"/>
        <v>11</v>
      </c>
    </row>
    <row r="49" spans="1:10" x14ac:dyDescent="0.3">
      <c r="A49">
        <v>2308</v>
      </c>
      <c r="B49">
        <v>898</v>
      </c>
      <c r="C49" t="s">
        <v>148</v>
      </c>
      <c r="D49" t="s">
        <v>149</v>
      </c>
      <c r="E49" t="s">
        <v>9</v>
      </c>
      <c r="F49" t="s">
        <v>150</v>
      </c>
      <c r="G49">
        <v>8175968796</v>
      </c>
      <c r="H49" s="1">
        <v>29175</v>
      </c>
      <c r="I49" s="1">
        <v>30472</v>
      </c>
      <c r="J49">
        <f t="shared" si="1"/>
        <v>3</v>
      </c>
    </row>
    <row r="50" spans="1:10" x14ac:dyDescent="0.3">
      <c r="A50">
        <v>5150</v>
      </c>
      <c r="B50">
        <v>461</v>
      </c>
      <c r="C50" t="s">
        <v>151</v>
      </c>
      <c r="D50" t="s">
        <v>152</v>
      </c>
      <c r="E50" t="s">
        <v>13</v>
      </c>
      <c r="F50" t="s">
        <v>153</v>
      </c>
      <c r="G50">
        <v>2711085992</v>
      </c>
      <c r="H50" s="1">
        <v>42926</v>
      </c>
      <c r="I50" s="1">
        <v>48907</v>
      </c>
      <c r="J50">
        <f t="shared" si="1"/>
        <v>16</v>
      </c>
    </row>
    <row r="51" spans="1:10" x14ac:dyDescent="0.3">
      <c r="A51">
        <v>693</v>
      </c>
      <c r="B51">
        <v>390</v>
      </c>
      <c r="C51" t="s">
        <v>154</v>
      </c>
      <c r="D51" t="s">
        <v>155</v>
      </c>
      <c r="E51" t="s">
        <v>9</v>
      </c>
      <c r="F51" t="s">
        <v>156</v>
      </c>
      <c r="G51">
        <v>3457826852</v>
      </c>
      <c r="H51" s="1">
        <v>39331</v>
      </c>
      <c r="I51" s="1">
        <v>44555</v>
      </c>
      <c r="J51">
        <f t="shared" si="1"/>
        <v>14</v>
      </c>
    </row>
    <row r="52" spans="1:10" x14ac:dyDescent="0.3">
      <c r="A52">
        <v>9598</v>
      </c>
      <c r="B52">
        <v>988</v>
      </c>
      <c r="C52" t="s">
        <v>157</v>
      </c>
      <c r="D52" t="s">
        <v>158</v>
      </c>
      <c r="E52" t="s">
        <v>9</v>
      </c>
      <c r="F52" t="s">
        <v>159</v>
      </c>
      <c r="G52">
        <v>2858707837</v>
      </c>
      <c r="H52" s="1">
        <v>30950</v>
      </c>
      <c r="I52" s="1">
        <v>31610</v>
      </c>
      <c r="J52">
        <f t="shared" si="1"/>
        <v>1</v>
      </c>
    </row>
    <row r="53" spans="1:10" x14ac:dyDescent="0.3">
      <c r="A53">
        <v>8103</v>
      </c>
      <c r="B53">
        <v>597</v>
      </c>
      <c r="C53" t="s">
        <v>28</v>
      </c>
      <c r="D53" t="s">
        <v>160</v>
      </c>
      <c r="E53" t="s">
        <v>17</v>
      </c>
      <c r="F53" t="s">
        <v>161</v>
      </c>
      <c r="G53">
        <v>2065509695</v>
      </c>
      <c r="H53" s="1">
        <v>29072</v>
      </c>
      <c r="I53" s="1">
        <v>33197</v>
      </c>
      <c r="J53">
        <f t="shared" si="1"/>
        <v>11</v>
      </c>
    </row>
    <row r="54" spans="1:10" x14ac:dyDescent="0.3">
      <c r="A54">
        <v>8894</v>
      </c>
      <c r="B54">
        <v>916</v>
      </c>
      <c r="C54" t="s">
        <v>162</v>
      </c>
      <c r="D54" t="s">
        <v>163</v>
      </c>
      <c r="E54" t="s">
        <v>13</v>
      </c>
      <c r="F54" t="s">
        <v>164</v>
      </c>
      <c r="G54">
        <v>4133664929</v>
      </c>
      <c r="H54" s="1">
        <v>39964</v>
      </c>
      <c r="I54" s="1">
        <v>44504</v>
      </c>
      <c r="J54">
        <f t="shared" si="1"/>
        <v>12</v>
      </c>
    </row>
    <row r="55" spans="1:10" x14ac:dyDescent="0.3">
      <c r="A55">
        <v>114</v>
      </c>
      <c r="B55">
        <v>135</v>
      </c>
      <c r="C55" t="s">
        <v>61</v>
      </c>
      <c r="D55" t="s">
        <v>165</v>
      </c>
      <c r="E55" t="s">
        <v>9</v>
      </c>
      <c r="F55" t="s">
        <v>166</v>
      </c>
      <c r="G55">
        <v>5958159146</v>
      </c>
      <c r="H55" s="1">
        <v>30298</v>
      </c>
      <c r="I55" s="1">
        <v>35154</v>
      </c>
      <c r="J55">
        <f t="shared" si="1"/>
        <v>13</v>
      </c>
    </row>
    <row r="56" spans="1:10" x14ac:dyDescent="0.3">
      <c r="A56">
        <v>6546</v>
      </c>
      <c r="B56">
        <v>262</v>
      </c>
      <c r="C56" t="s">
        <v>167</v>
      </c>
      <c r="D56" t="s">
        <v>168</v>
      </c>
      <c r="E56" t="s">
        <v>13</v>
      </c>
      <c r="F56" t="s">
        <v>169</v>
      </c>
      <c r="G56">
        <v>1022633285</v>
      </c>
      <c r="H56" s="1">
        <v>40299</v>
      </c>
      <c r="I56" s="1">
        <v>44142</v>
      </c>
      <c r="J56">
        <f t="shared" si="1"/>
        <v>10</v>
      </c>
    </row>
    <row r="57" spans="1:10" x14ac:dyDescent="0.3">
      <c r="A57">
        <v>3571</v>
      </c>
      <c r="B57">
        <v>844</v>
      </c>
      <c r="C57" t="s">
        <v>170</v>
      </c>
      <c r="D57" t="s">
        <v>171</v>
      </c>
      <c r="E57" t="s">
        <v>17</v>
      </c>
      <c r="F57" t="s">
        <v>172</v>
      </c>
      <c r="G57">
        <v>4283361474</v>
      </c>
      <c r="H57" s="1">
        <v>31375</v>
      </c>
      <c r="I57" s="1">
        <v>32024</v>
      </c>
      <c r="J57">
        <f t="shared" si="1"/>
        <v>1</v>
      </c>
    </row>
    <row r="58" spans="1:10" x14ac:dyDescent="0.3">
      <c r="A58">
        <v>7316</v>
      </c>
      <c r="B58">
        <v>169</v>
      </c>
      <c r="C58" t="s">
        <v>173</v>
      </c>
      <c r="D58" t="s">
        <v>174</v>
      </c>
      <c r="E58" t="s">
        <v>17</v>
      </c>
      <c r="F58" t="s">
        <v>175</v>
      </c>
      <c r="G58">
        <v>2950413181</v>
      </c>
      <c r="H58" s="1">
        <v>27971</v>
      </c>
      <c r="I58" s="1">
        <v>34846</v>
      </c>
      <c r="J58">
        <f t="shared" si="1"/>
        <v>18</v>
      </c>
    </row>
    <row r="59" spans="1:10" x14ac:dyDescent="0.3">
      <c r="A59">
        <v>2478</v>
      </c>
      <c r="B59">
        <v>671</v>
      </c>
      <c r="C59" t="s">
        <v>176</v>
      </c>
      <c r="D59" t="s">
        <v>177</v>
      </c>
      <c r="E59" t="s">
        <v>9</v>
      </c>
      <c r="F59" t="s">
        <v>178</v>
      </c>
      <c r="G59">
        <v>3513023435</v>
      </c>
      <c r="H59" s="1">
        <v>37775</v>
      </c>
      <c r="I59" s="1">
        <v>40119</v>
      </c>
      <c r="J59">
        <f t="shared" si="1"/>
        <v>6</v>
      </c>
    </row>
    <row r="60" spans="1:10" x14ac:dyDescent="0.3">
      <c r="A60">
        <v>1215</v>
      </c>
      <c r="B60">
        <v>353</v>
      </c>
      <c r="C60" t="s">
        <v>154</v>
      </c>
      <c r="D60" t="s">
        <v>179</v>
      </c>
      <c r="E60" t="s">
        <v>9</v>
      </c>
      <c r="F60" t="s">
        <v>180</v>
      </c>
      <c r="G60">
        <v>6379672748</v>
      </c>
      <c r="H60" s="1">
        <v>32419</v>
      </c>
      <c r="I60" s="1">
        <v>39518</v>
      </c>
      <c r="J60">
        <f t="shared" si="1"/>
        <v>19</v>
      </c>
    </row>
    <row r="61" spans="1:10" x14ac:dyDescent="0.3">
      <c r="A61">
        <v>5402</v>
      </c>
      <c r="B61">
        <v>776</v>
      </c>
      <c r="C61" t="s">
        <v>170</v>
      </c>
      <c r="D61" t="s">
        <v>181</v>
      </c>
      <c r="E61" t="s">
        <v>17</v>
      </c>
      <c r="F61" t="s">
        <v>182</v>
      </c>
      <c r="G61">
        <v>2335838084</v>
      </c>
      <c r="H61" s="1">
        <v>42858</v>
      </c>
      <c r="I61" s="1">
        <v>44214</v>
      </c>
      <c r="J61">
        <f t="shared" si="1"/>
        <v>3</v>
      </c>
    </row>
    <row r="62" spans="1:10" x14ac:dyDescent="0.3">
      <c r="A62">
        <v>1647</v>
      </c>
      <c r="B62">
        <v>205</v>
      </c>
      <c r="C62" t="s">
        <v>183</v>
      </c>
      <c r="D62" t="s">
        <v>184</v>
      </c>
      <c r="E62" t="s">
        <v>9</v>
      </c>
      <c r="F62" t="s">
        <v>185</v>
      </c>
      <c r="G62">
        <v>2179414351</v>
      </c>
      <c r="H62" s="1">
        <v>33918</v>
      </c>
      <c r="I62" s="1">
        <v>37102</v>
      </c>
      <c r="J62">
        <f t="shared" si="1"/>
        <v>8</v>
      </c>
    </row>
    <row r="63" spans="1:10" x14ac:dyDescent="0.3">
      <c r="A63">
        <v>9423</v>
      </c>
      <c r="B63">
        <v>705</v>
      </c>
      <c r="C63" t="s">
        <v>186</v>
      </c>
      <c r="D63" t="s">
        <v>187</v>
      </c>
      <c r="E63" t="s">
        <v>17</v>
      </c>
      <c r="F63" t="s">
        <v>188</v>
      </c>
      <c r="G63">
        <v>9984833487</v>
      </c>
      <c r="H63" s="1">
        <v>38692</v>
      </c>
      <c r="I63" s="1">
        <v>44323</v>
      </c>
      <c r="J63">
        <f t="shared" si="1"/>
        <v>15</v>
      </c>
    </row>
    <row r="64" spans="1:10" x14ac:dyDescent="0.3">
      <c r="A64">
        <v>6404</v>
      </c>
      <c r="B64">
        <v>10</v>
      </c>
      <c r="C64" t="s">
        <v>189</v>
      </c>
      <c r="D64" t="s">
        <v>190</v>
      </c>
      <c r="E64" t="s">
        <v>9</v>
      </c>
      <c r="F64" t="s">
        <v>159</v>
      </c>
      <c r="G64">
        <v>4771182901</v>
      </c>
      <c r="H64" s="1">
        <v>34702</v>
      </c>
      <c r="I64" s="1">
        <v>36802</v>
      </c>
      <c r="J64">
        <f t="shared" si="1"/>
        <v>5</v>
      </c>
    </row>
    <row r="65" spans="1:10" x14ac:dyDescent="0.3">
      <c r="A65">
        <v>6767</v>
      </c>
      <c r="B65">
        <v>195</v>
      </c>
      <c r="C65" t="s">
        <v>191</v>
      </c>
      <c r="D65" t="s">
        <v>192</v>
      </c>
      <c r="E65" t="s">
        <v>13</v>
      </c>
      <c r="F65" t="s">
        <v>193</v>
      </c>
      <c r="G65">
        <v>6825096485</v>
      </c>
      <c r="H65" s="1">
        <v>40882</v>
      </c>
      <c r="I65" s="1">
        <v>41117</v>
      </c>
      <c r="J65">
        <f t="shared" si="1"/>
        <v>0</v>
      </c>
    </row>
    <row r="66" spans="1:10" x14ac:dyDescent="0.3">
      <c r="A66">
        <v>1278</v>
      </c>
      <c r="B66">
        <v>136</v>
      </c>
      <c r="C66" t="s">
        <v>55</v>
      </c>
      <c r="D66" t="s">
        <v>194</v>
      </c>
      <c r="E66" t="s">
        <v>13</v>
      </c>
      <c r="F66" t="s">
        <v>195</v>
      </c>
      <c r="G66">
        <v>9801474305</v>
      </c>
      <c r="H66" s="1">
        <v>28365</v>
      </c>
      <c r="I66" s="1">
        <v>35317</v>
      </c>
      <c r="J66">
        <f t="shared" ref="J66:J97" si="2">DATEDIF(H66,I66,"Y")</f>
        <v>19</v>
      </c>
    </row>
    <row r="67" spans="1:10" x14ac:dyDescent="0.3">
      <c r="A67">
        <v>1334</v>
      </c>
      <c r="B67">
        <v>500</v>
      </c>
      <c r="C67" t="s">
        <v>189</v>
      </c>
      <c r="D67" t="s">
        <v>196</v>
      </c>
      <c r="E67" t="s">
        <v>9</v>
      </c>
      <c r="F67" t="s">
        <v>197</v>
      </c>
      <c r="G67">
        <v>7636788633</v>
      </c>
      <c r="H67" s="1">
        <v>40312</v>
      </c>
      <c r="I67" s="1">
        <v>41125</v>
      </c>
      <c r="J67">
        <f t="shared" si="2"/>
        <v>2</v>
      </c>
    </row>
    <row r="68" spans="1:10" x14ac:dyDescent="0.3">
      <c r="A68">
        <v>8887</v>
      </c>
      <c r="B68">
        <v>969</v>
      </c>
      <c r="C68" t="s">
        <v>198</v>
      </c>
      <c r="D68" t="s">
        <v>199</v>
      </c>
      <c r="E68" t="s">
        <v>17</v>
      </c>
      <c r="F68" t="s">
        <v>200</v>
      </c>
      <c r="G68">
        <v>6328420950</v>
      </c>
      <c r="H68" s="1">
        <v>29901</v>
      </c>
      <c r="I68" s="1">
        <v>36594</v>
      </c>
      <c r="J68">
        <f t="shared" si="2"/>
        <v>18</v>
      </c>
    </row>
    <row r="69" spans="1:10" x14ac:dyDescent="0.3">
      <c r="A69">
        <v>9858</v>
      </c>
      <c r="B69">
        <v>817</v>
      </c>
      <c r="C69" t="s">
        <v>201</v>
      </c>
      <c r="D69" t="s">
        <v>202</v>
      </c>
      <c r="E69" t="s">
        <v>13</v>
      </c>
      <c r="F69" t="s">
        <v>203</v>
      </c>
      <c r="G69">
        <v>1174341766</v>
      </c>
      <c r="H69" s="1">
        <v>37522</v>
      </c>
      <c r="I69" s="1">
        <v>38801</v>
      </c>
      <c r="J69">
        <f t="shared" si="2"/>
        <v>3</v>
      </c>
    </row>
    <row r="70" spans="1:10" x14ac:dyDescent="0.3">
      <c r="A70">
        <v>9636</v>
      </c>
      <c r="B70">
        <v>833</v>
      </c>
      <c r="C70" t="s">
        <v>204</v>
      </c>
      <c r="D70" t="s">
        <v>205</v>
      </c>
      <c r="E70" t="s">
        <v>13</v>
      </c>
      <c r="F70" t="s">
        <v>206</v>
      </c>
      <c r="G70">
        <v>9030541371</v>
      </c>
      <c r="H70" s="1">
        <v>34590</v>
      </c>
      <c r="I70" s="1">
        <v>40297</v>
      </c>
      <c r="J70">
        <f t="shared" si="2"/>
        <v>15</v>
      </c>
    </row>
    <row r="71" spans="1:10" x14ac:dyDescent="0.3">
      <c r="A71">
        <v>9943</v>
      </c>
      <c r="B71">
        <v>221</v>
      </c>
      <c r="C71" t="s">
        <v>207</v>
      </c>
      <c r="D71" t="s">
        <v>208</v>
      </c>
      <c r="E71" t="s">
        <v>9</v>
      </c>
      <c r="F71" t="s">
        <v>209</v>
      </c>
      <c r="G71">
        <v>3573904144</v>
      </c>
      <c r="H71" s="1">
        <v>30316</v>
      </c>
      <c r="I71" s="1">
        <v>31268</v>
      </c>
      <c r="J71">
        <f t="shared" si="2"/>
        <v>2</v>
      </c>
    </row>
    <row r="72" spans="1:10" x14ac:dyDescent="0.3">
      <c r="A72">
        <v>1246</v>
      </c>
      <c r="B72">
        <v>77</v>
      </c>
      <c r="C72" t="s">
        <v>210</v>
      </c>
      <c r="D72" t="s">
        <v>211</v>
      </c>
      <c r="E72" t="s">
        <v>17</v>
      </c>
      <c r="F72" t="s">
        <v>212</v>
      </c>
      <c r="G72">
        <v>9998350900</v>
      </c>
      <c r="H72" s="1">
        <v>35387</v>
      </c>
      <c r="I72" s="1">
        <v>42482</v>
      </c>
      <c r="J72">
        <f t="shared" si="2"/>
        <v>19</v>
      </c>
    </row>
    <row r="73" spans="1:10" x14ac:dyDescent="0.3">
      <c r="A73">
        <v>4527</v>
      </c>
      <c r="B73">
        <v>800</v>
      </c>
      <c r="C73" t="s">
        <v>213</v>
      </c>
      <c r="D73" t="s">
        <v>214</v>
      </c>
      <c r="E73" t="s">
        <v>13</v>
      </c>
      <c r="F73" t="s">
        <v>215</v>
      </c>
      <c r="G73">
        <v>3715864347</v>
      </c>
      <c r="H73" s="1">
        <v>32842</v>
      </c>
      <c r="I73" s="1">
        <v>39978</v>
      </c>
      <c r="J73">
        <f t="shared" si="2"/>
        <v>19</v>
      </c>
    </row>
    <row r="74" spans="1:10" x14ac:dyDescent="0.3">
      <c r="A74">
        <v>3782</v>
      </c>
      <c r="B74">
        <v>146</v>
      </c>
      <c r="C74" t="s">
        <v>216</v>
      </c>
      <c r="D74" t="s">
        <v>217</v>
      </c>
      <c r="E74" t="s">
        <v>17</v>
      </c>
      <c r="F74" t="s">
        <v>218</v>
      </c>
      <c r="G74">
        <v>8089653286</v>
      </c>
      <c r="H74" s="1">
        <v>36613</v>
      </c>
      <c r="I74" s="1">
        <v>39002</v>
      </c>
      <c r="J74">
        <f t="shared" si="2"/>
        <v>6</v>
      </c>
    </row>
    <row r="75" spans="1:10" x14ac:dyDescent="0.3">
      <c r="A75">
        <v>6225</v>
      </c>
      <c r="B75">
        <v>531</v>
      </c>
      <c r="C75" t="s">
        <v>133</v>
      </c>
      <c r="D75" t="s">
        <v>219</v>
      </c>
      <c r="E75" t="s">
        <v>9</v>
      </c>
      <c r="F75" t="s">
        <v>220</v>
      </c>
      <c r="G75">
        <v>9827842133</v>
      </c>
      <c r="H75" s="1">
        <v>40143</v>
      </c>
      <c r="I75" s="1">
        <v>46708</v>
      </c>
      <c r="J75">
        <f t="shared" si="2"/>
        <v>17</v>
      </c>
    </row>
    <row r="76" spans="1:10" x14ac:dyDescent="0.3">
      <c r="A76">
        <v>2257</v>
      </c>
      <c r="B76">
        <v>503</v>
      </c>
      <c r="C76" t="s">
        <v>221</v>
      </c>
      <c r="D76" t="s">
        <v>222</v>
      </c>
      <c r="E76" t="s">
        <v>17</v>
      </c>
      <c r="F76" t="s">
        <v>223</v>
      </c>
      <c r="G76">
        <v>2998991184</v>
      </c>
      <c r="H76" s="1">
        <v>36013</v>
      </c>
      <c r="I76" s="1">
        <v>41934</v>
      </c>
      <c r="J76">
        <f t="shared" si="2"/>
        <v>16</v>
      </c>
    </row>
    <row r="77" spans="1:10" x14ac:dyDescent="0.3">
      <c r="A77">
        <v>9177</v>
      </c>
      <c r="B77">
        <v>19</v>
      </c>
      <c r="C77" t="s">
        <v>224</v>
      </c>
      <c r="D77" t="s">
        <v>225</v>
      </c>
      <c r="E77" t="s">
        <v>13</v>
      </c>
      <c r="F77" t="s">
        <v>226</v>
      </c>
      <c r="G77">
        <v>7591554939</v>
      </c>
      <c r="H77" s="1">
        <v>40529</v>
      </c>
      <c r="I77" s="1">
        <v>44199</v>
      </c>
      <c r="J77">
        <f t="shared" si="2"/>
        <v>10</v>
      </c>
    </row>
    <row r="78" spans="1:10" x14ac:dyDescent="0.3">
      <c r="A78">
        <v>8703</v>
      </c>
      <c r="B78">
        <v>897</v>
      </c>
      <c r="C78" t="s">
        <v>227</v>
      </c>
      <c r="D78" t="s">
        <v>228</v>
      </c>
      <c r="E78" t="s">
        <v>9</v>
      </c>
      <c r="F78" t="s">
        <v>21</v>
      </c>
      <c r="G78">
        <v>7320532389</v>
      </c>
      <c r="H78" s="1">
        <v>35922</v>
      </c>
      <c r="I78" s="1">
        <v>36252</v>
      </c>
      <c r="J78">
        <f t="shared" si="2"/>
        <v>0</v>
      </c>
    </row>
    <row r="79" spans="1:10" x14ac:dyDescent="0.3">
      <c r="A79">
        <v>3514</v>
      </c>
      <c r="B79">
        <v>703</v>
      </c>
      <c r="C79" t="s">
        <v>170</v>
      </c>
      <c r="D79" t="s">
        <v>229</v>
      </c>
      <c r="E79" t="s">
        <v>13</v>
      </c>
      <c r="F79" t="s">
        <v>230</v>
      </c>
      <c r="G79">
        <v>8552082746</v>
      </c>
      <c r="H79" s="1">
        <v>31441</v>
      </c>
      <c r="I79" s="1">
        <v>31780</v>
      </c>
      <c r="J79">
        <f t="shared" si="2"/>
        <v>0</v>
      </c>
    </row>
    <row r="80" spans="1:10" x14ac:dyDescent="0.3">
      <c r="A80">
        <v>3089</v>
      </c>
      <c r="B80">
        <v>249</v>
      </c>
      <c r="C80" t="s">
        <v>231</v>
      </c>
      <c r="D80" t="s">
        <v>232</v>
      </c>
      <c r="E80" t="s">
        <v>9</v>
      </c>
      <c r="F80" t="s">
        <v>233</v>
      </c>
      <c r="G80">
        <v>8015529354</v>
      </c>
      <c r="H80" s="1">
        <v>37119</v>
      </c>
      <c r="I80" s="1">
        <v>37384</v>
      </c>
      <c r="J80">
        <f t="shared" si="2"/>
        <v>0</v>
      </c>
    </row>
    <row r="81" spans="1:10" x14ac:dyDescent="0.3">
      <c r="A81">
        <v>7253</v>
      </c>
      <c r="B81">
        <v>360</v>
      </c>
      <c r="C81" t="s">
        <v>157</v>
      </c>
      <c r="D81" t="s">
        <v>234</v>
      </c>
      <c r="E81" t="s">
        <v>9</v>
      </c>
      <c r="F81" t="s">
        <v>235</v>
      </c>
      <c r="G81">
        <v>9700239171</v>
      </c>
      <c r="H81" s="1">
        <v>29113</v>
      </c>
      <c r="I81" s="1">
        <v>34515</v>
      </c>
      <c r="J81">
        <f t="shared" si="2"/>
        <v>14</v>
      </c>
    </row>
    <row r="82" spans="1:10" x14ac:dyDescent="0.3">
      <c r="A82">
        <v>8786</v>
      </c>
      <c r="B82">
        <v>327</v>
      </c>
      <c r="C82" t="s">
        <v>236</v>
      </c>
      <c r="D82" t="s">
        <v>237</v>
      </c>
      <c r="E82" t="s">
        <v>9</v>
      </c>
      <c r="F82" t="s">
        <v>238</v>
      </c>
      <c r="G82">
        <v>8588987011</v>
      </c>
      <c r="H82" s="1">
        <v>42960</v>
      </c>
      <c r="I82" s="1">
        <v>46401</v>
      </c>
      <c r="J82">
        <f t="shared" si="2"/>
        <v>9</v>
      </c>
    </row>
    <row r="83" spans="1:10" x14ac:dyDescent="0.3">
      <c r="A83">
        <v>1211</v>
      </c>
      <c r="B83">
        <v>121</v>
      </c>
      <c r="C83" t="s">
        <v>239</v>
      </c>
      <c r="D83" t="s">
        <v>240</v>
      </c>
      <c r="E83" t="s">
        <v>9</v>
      </c>
      <c r="F83" t="s">
        <v>241</v>
      </c>
      <c r="G83">
        <v>2797657807</v>
      </c>
      <c r="H83" s="1">
        <v>41167</v>
      </c>
      <c r="I83" s="1">
        <v>42238</v>
      </c>
      <c r="J83">
        <f t="shared" si="2"/>
        <v>2</v>
      </c>
    </row>
    <row r="84" spans="1:10" x14ac:dyDescent="0.3">
      <c r="A84">
        <v>359</v>
      </c>
      <c r="B84">
        <v>614</v>
      </c>
      <c r="C84" t="s">
        <v>242</v>
      </c>
      <c r="D84" t="s">
        <v>243</v>
      </c>
      <c r="E84" t="s">
        <v>9</v>
      </c>
      <c r="F84" t="s">
        <v>244</v>
      </c>
      <c r="G84">
        <v>3420855911</v>
      </c>
      <c r="H84" s="1">
        <v>31441</v>
      </c>
      <c r="I84" s="1">
        <v>32606</v>
      </c>
      <c r="J84">
        <f t="shared" si="2"/>
        <v>3</v>
      </c>
    </row>
    <row r="85" spans="1:10" x14ac:dyDescent="0.3">
      <c r="A85">
        <v>2066</v>
      </c>
      <c r="B85">
        <v>80</v>
      </c>
      <c r="C85" t="s">
        <v>28</v>
      </c>
      <c r="D85" t="s">
        <v>245</v>
      </c>
      <c r="E85" t="s">
        <v>17</v>
      </c>
      <c r="F85" t="s">
        <v>246</v>
      </c>
      <c r="G85">
        <v>5965931339</v>
      </c>
      <c r="H85" s="1">
        <v>38436</v>
      </c>
      <c r="I85" s="1">
        <v>45198</v>
      </c>
      <c r="J85">
        <f t="shared" si="2"/>
        <v>18</v>
      </c>
    </row>
    <row r="86" spans="1:10" x14ac:dyDescent="0.3">
      <c r="A86">
        <v>4322</v>
      </c>
      <c r="B86">
        <v>401</v>
      </c>
      <c r="C86" t="s">
        <v>247</v>
      </c>
      <c r="D86" t="s">
        <v>248</v>
      </c>
      <c r="E86" t="s">
        <v>9</v>
      </c>
      <c r="F86" t="s">
        <v>249</v>
      </c>
      <c r="G86">
        <v>7775860985</v>
      </c>
      <c r="H86" s="1">
        <v>36906</v>
      </c>
      <c r="I86" s="1">
        <v>39080</v>
      </c>
      <c r="J86">
        <f t="shared" si="2"/>
        <v>5</v>
      </c>
    </row>
    <row r="87" spans="1:10" x14ac:dyDescent="0.3">
      <c r="A87">
        <v>7773</v>
      </c>
      <c r="B87">
        <v>914</v>
      </c>
      <c r="C87" t="s">
        <v>250</v>
      </c>
      <c r="D87" t="s">
        <v>251</v>
      </c>
      <c r="E87" t="s">
        <v>9</v>
      </c>
      <c r="F87" t="s">
        <v>252</v>
      </c>
      <c r="G87">
        <v>2945958018</v>
      </c>
      <c r="H87" s="1">
        <v>31368</v>
      </c>
      <c r="I87" s="1">
        <v>36107</v>
      </c>
      <c r="J87">
        <f t="shared" si="2"/>
        <v>12</v>
      </c>
    </row>
    <row r="88" spans="1:10" x14ac:dyDescent="0.3">
      <c r="A88">
        <v>6746</v>
      </c>
      <c r="B88">
        <v>713</v>
      </c>
      <c r="C88" t="s">
        <v>253</v>
      </c>
      <c r="D88" t="s">
        <v>254</v>
      </c>
      <c r="E88" t="s">
        <v>13</v>
      </c>
      <c r="F88" t="s">
        <v>255</v>
      </c>
      <c r="G88">
        <v>8157767838</v>
      </c>
      <c r="H88" s="1">
        <v>28068</v>
      </c>
      <c r="I88" s="1">
        <v>33221</v>
      </c>
      <c r="J88">
        <f t="shared" si="2"/>
        <v>14</v>
      </c>
    </row>
    <row r="89" spans="1:10" x14ac:dyDescent="0.3">
      <c r="A89">
        <v>6732</v>
      </c>
      <c r="B89">
        <v>568</v>
      </c>
      <c r="C89" t="s">
        <v>256</v>
      </c>
      <c r="D89" t="s">
        <v>257</v>
      </c>
      <c r="E89" t="s">
        <v>9</v>
      </c>
      <c r="F89" t="s">
        <v>258</v>
      </c>
      <c r="G89">
        <v>9712766674</v>
      </c>
      <c r="H89" s="1">
        <v>33031</v>
      </c>
      <c r="I89" s="1">
        <v>37004</v>
      </c>
      <c r="J89">
        <f t="shared" si="2"/>
        <v>10</v>
      </c>
    </row>
    <row r="90" spans="1:10" x14ac:dyDescent="0.3">
      <c r="A90">
        <v>805</v>
      </c>
      <c r="B90">
        <v>752</v>
      </c>
      <c r="C90" t="s">
        <v>259</v>
      </c>
      <c r="D90" t="s">
        <v>260</v>
      </c>
      <c r="E90" t="s">
        <v>17</v>
      </c>
      <c r="F90" t="s">
        <v>261</v>
      </c>
      <c r="G90">
        <v>2366659988</v>
      </c>
      <c r="H90" s="1">
        <v>41782</v>
      </c>
      <c r="I90" s="1">
        <v>42648</v>
      </c>
      <c r="J90">
        <f t="shared" si="2"/>
        <v>2</v>
      </c>
    </row>
    <row r="91" spans="1:10" x14ac:dyDescent="0.3">
      <c r="A91">
        <v>7540</v>
      </c>
      <c r="B91">
        <v>867</v>
      </c>
      <c r="C91" t="s">
        <v>262</v>
      </c>
      <c r="D91" t="s">
        <v>263</v>
      </c>
      <c r="E91" t="s">
        <v>17</v>
      </c>
      <c r="F91" t="s">
        <v>264</v>
      </c>
      <c r="G91">
        <v>2771856986</v>
      </c>
      <c r="H91" s="1">
        <v>39674</v>
      </c>
      <c r="I91" s="1">
        <v>45603</v>
      </c>
      <c r="J91">
        <f t="shared" si="2"/>
        <v>16</v>
      </c>
    </row>
    <row r="92" spans="1:10" x14ac:dyDescent="0.3">
      <c r="A92">
        <v>5269</v>
      </c>
      <c r="B92">
        <v>980</v>
      </c>
      <c r="C92" t="s">
        <v>265</v>
      </c>
      <c r="D92" t="s">
        <v>266</v>
      </c>
      <c r="E92" t="s">
        <v>17</v>
      </c>
      <c r="F92" t="s">
        <v>203</v>
      </c>
      <c r="G92">
        <v>4717095278</v>
      </c>
      <c r="H92" s="1">
        <v>37525</v>
      </c>
      <c r="I92" s="1">
        <v>42541</v>
      </c>
      <c r="J92">
        <f t="shared" si="2"/>
        <v>13</v>
      </c>
    </row>
    <row r="93" spans="1:10" x14ac:dyDescent="0.3">
      <c r="A93">
        <v>8404</v>
      </c>
      <c r="B93">
        <v>704</v>
      </c>
      <c r="C93" t="s">
        <v>267</v>
      </c>
      <c r="D93" t="s">
        <v>268</v>
      </c>
      <c r="E93" t="s">
        <v>13</v>
      </c>
      <c r="F93" t="s">
        <v>269</v>
      </c>
      <c r="G93">
        <v>6852398753</v>
      </c>
      <c r="H93" s="1">
        <v>41603</v>
      </c>
      <c r="I93" s="1">
        <v>47401</v>
      </c>
      <c r="J93">
        <f t="shared" si="2"/>
        <v>15</v>
      </c>
    </row>
    <row r="94" spans="1:10" x14ac:dyDescent="0.3">
      <c r="A94">
        <v>519</v>
      </c>
      <c r="B94">
        <v>598</v>
      </c>
      <c r="C94" t="s">
        <v>270</v>
      </c>
      <c r="D94" t="s">
        <v>271</v>
      </c>
      <c r="E94" t="s">
        <v>17</v>
      </c>
      <c r="F94" t="s">
        <v>272</v>
      </c>
      <c r="G94">
        <v>8198842186</v>
      </c>
      <c r="H94" s="1">
        <v>31583</v>
      </c>
      <c r="I94" s="1">
        <v>35172</v>
      </c>
      <c r="J94">
        <f t="shared" si="2"/>
        <v>9</v>
      </c>
    </row>
    <row r="95" spans="1:10" x14ac:dyDescent="0.3">
      <c r="A95">
        <v>4060</v>
      </c>
      <c r="B95">
        <v>932</v>
      </c>
      <c r="C95" t="s">
        <v>273</v>
      </c>
      <c r="D95" t="s">
        <v>274</v>
      </c>
      <c r="E95" t="s">
        <v>13</v>
      </c>
      <c r="F95" t="s">
        <v>275</v>
      </c>
      <c r="G95">
        <v>7396097848</v>
      </c>
      <c r="H95" s="1">
        <v>31145</v>
      </c>
      <c r="I95" s="1">
        <v>33985</v>
      </c>
      <c r="J95">
        <f t="shared" si="2"/>
        <v>7</v>
      </c>
    </row>
    <row r="96" spans="1:10" x14ac:dyDescent="0.3">
      <c r="A96">
        <v>8860</v>
      </c>
      <c r="B96">
        <v>834</v>
      </c>
      <c r="C96" t="s">
        <v>276</v>
      </c>
      <c r="D96" t="s">
        <v>277</v>
      </c>
      <c r="E96" t="s">
        <v>17</v>
      </c>
      <c r="F96" t="s">
        <v>278</v>
      </c>
      <c r="G96">
        <v>4508931602</v>
      </c>
      <c r="H96" s="1">
        <v>35575</v>
      </c>
      <c r="I96" s="1">
        <v>42548</v>
      </c>
      <c r="J96">
        <f t="shared" si="2"/>
        <v>19</v>
      </c>
    </row>
    <row r="97" spans="1:10" x14ac:dyDescent="0.3">
      <c r="A97">
        <v>7164</v>
      </c>
      <c r="B97">
        <v>209</v>
      </c>
      <c r="C97" t="s">
        <v>279</v>
      </c>
      <c r="D97" t="s">
        <v>280</v>
      </c>
      <c r="E97" t="s">
        <v>17</v>
      </c>
      <c r="F97" t="s">
        <v>281</v>
      </c>
      <c r="G97">
        <v>8013342363</v>
      </c>
      <c r="H97" s="1">
        <v>29908</v>
      </c>
      <c r="I97" s="1">
        <v>34324</v>
      </c>
      <c r="J97">
        <f t="shared" si="2"/>
        <v>12</v>
      </c>
    </row>
    <row r="98" spans="1:10" x14ac:dyDescent="0.3">
      <c r="A98">
        <v>9792</v>
      </c>
      <c r="B98">
        <v>330</v>
      </c>
      <c r="C98" t="s">
        <v>282</v>
      </c>
      <c r="D98" t="s">
        <v>283</v>
      </c>
      <c r="E98" t="s">
        <v>17</v>
      </c>
      <c r="F98" t="s">
        <v>284</v>
      </c>
      <c r="G98">
        <v>4775425957</v>
      </c>
      <c r="H98" s="1">
        <v>34590</v>
      </c>
      <c r="I98" s="1">
        <v>38534</v>
      </c>
      <c r="J98">
        <f t="shared" ref="J98:J129" si="3">DATEDIF(H98,I98,"Y")</f>
        <v>10</v>
      </c>
    </row>
    <row r="99" spans="1:10" x14ac:dyDescent="0.3">
      <c r="A99">
        <v>9934</v>
      </c>
      <c r="B99">
        <v>138</v>
      </c>
      <c r="C99" t="s">
        <v>221</v>
      </c>
      <c r="D99" t="s">
        <v>285</v>
      </c>
      <c r="E99" t="s">
        <v>17</v>
      </c>
      <c r="F99" t="s">
        <v>286</v>
      </c>
      <c r="G99">
        <v>2535125840</v>
      </c>
      <c r="H99" s="1">
        <v>34411</v>
      </c>
      <c r="I99" s="1">
        <v>40164</v>
      </c>
      <c r="J99">
        <f t="shared" si="3"/>
        <v>15</v>
      </c>
    </row>
    <row r="100" spans="1:10" x14ac:dyDescent="0.3">
      <c r="A100">
        <v>1980</v>
      </c>
      <c r="B100">
        <v>981</v>
      </c>
      <c r="C100" t="s">
        <v>287</v>
      </c>
      <c r="D100" t="s">
        <v>288</v>
      </c>
      <c r="E100" t="s">
        <v>17</v>
      </c>
      <c r="F100" t="s">
        <v>289</v>
      </c>
      <c r="G100">
        <v>5833657416</v>
      </c>
      <c r="H100" s="1">
        <v>28204</v>
      </c>
      <c r="I100" s="1">
        <v>34784</v>
      </c>
      <c r="J100">
        <f t="shared" si="3"/>
        <v>18</v>
      </c>
    </row>
    <row r="101" spans="1:10" x14ac:dyDescent="0.3">
      <c r="A101">
        <v>9251</v>
      </c>
      <c r="B101">
        <v>130</v>
      </c>
      <c r="C101" t="s">
        <v>290</v>
      </c>
      <c r="D101" t="s">
        <v>291</v>
      </c>
      <c r="E101" t="s">
        <v>17</v>
      </c>
      <c r="F101" t="s">
        <v>292</v>
      </c>
      <c r="G101">
        <v>5905581451</v>
      </c>
      <c r="H101" s="1">
        <v>38640</v>
      </c>
      <c r="I101" s="1">
        <v>40002</v>
      </c>
      <c r="J101">
        <f t="shared" si="3"/>
        <v>3</v>
      </c>
    </row>
    <row r="102" spans="1:10" x14ac:dyDescent="0.3">
      <c r="A102">
        <v>6717</v>
      </c>
      <c r="B102">
        <v>685</v>
      </c>
      <c r="C102" t="s">
        <v>293</v>
      </c>
      <c r="D102" t="s">
        <v>294</v>
      </c>
      <c r="E102" t="s">
        <v>9</v>
      </c>
      <c r="F102" t="s">
        <v>295</v>
      </c>
      <c r="G102">
        <v>3742557097</v>
      </c>
      <c r="H102" s="1">
        <v>27099</v>
      </c>
      <c r="I102" s="1">
        <v>30644</v>
      </c>
      <c r="J102">
        <f t="shared" si="3"/>
        <v>9</v>
      </c>
    </row>
    <row r="103" spans="1:10" x14ac:dyDescent="0.3">
      <c r="A103">
        <v>3622</v>
      </c>
      <c r="B103">
        <v>544</v>
      </c>
      <c r="C103" t="s">
        <v>130</v>
      </c>
      <c r="D103" t="s">
        <v>296</v>
      </c>
      <c r="E103" t="s">
        <v>9</v>
      </c>
      <c r="F103" t="s">
        <v>297</v>
      </c>
      <c r="G103">
        <v>1157949513</v>
      </c>
      <c r="H103" s="1">
        <v>43375</v>
      </c>
      <c r="I103" s="1">
        <v>50746</v>
      </c>
      <c r="J103">
        <f t="shared" si="3"/>
        <v>20</v>
      </c>
    </row>
    <row r="104" spans="1:10" x14ac:dyDescent="0.3">
      <c r="A104">
        <v>8808</v>
      </c>
      <c r="B104">
        <v>384</v>
      </c>
      <c r="C104" t="s">
        <v>298</v>
      </c>
      <c r="D104" t="s">
        <v>299</v>
      </c>
      <c r="E104" t="s">
        <v>17</v>
      </c>
      <c r="F104" t="s">
        <v>300</v>
      </c>
      <c r="G104">
        <v>6061993877</v>
      </c>
      <c r="H104" s="1">
        <v>37462</v>
      </c>
      <c r="I104" s="1">
        <v>41946</v>
      </c>
      <c r="J104">
        <f t="shared" si="3"/>
        <v>12</v>
      </c>
    </row>
    <row r="105" spans="1:10" x14ac:dyDescent="0.3">
      <c r="A105">
        <v>4920</v>
      </c>
      <c r="B105">
        <v>467</v>
      </c>
      <c r="C105" t="s">
        <v>301</v>
      </c>
      <c r="D105" t="s">
        <v>302</v>
      </c>
      <c r="E105" t="s">
        <v>17</v>
      </c>
      <c r="F105" t="s">
        <v>303</v>
      </c>
      <c r="G105">
        <v>7395125371</v>
      </c>
      <c r="H105" s="1">
        <v>30178</v>
      </c>
      <c r="I105" s="1">
        <v>34084</v>
      </c>
      <c r="J105">
        <f t="shared" si="3"/>
        <v>10</v>
      </c>
    </row>
    <row r="106" spans="1:10" x14ac:dyDescent="0.3">
      <c r="A106">
        <v>3140</v>
      </c>
      <c r="B106">
        <v>112</v>
      </c>
      <c r="C106" t="s">
        <v>304</v>
      </c>
      <c r="D106" t="s">
        <v>305</v>
      </c>
      <c r="E106" t="s">
        <v>13</v>
      </c>
      <c r="F106" t="s">
        <v>306</v>
      </c>
      <c r="G106">
        <v>7624401610</v>
      </c>
      <c r="H106" s="1">
        <v>38334</v>
      </c>
      <c r="I106" s="1">
        <v>38932</v>
      </c>
      <c r="J106">
        <f t="shared" si="3"/>
        <v>1</v>
      </c>
    </row>
    <row r="107" spans="1:10" x14ac:dyDescent="0.3">
      <c r="A107">
        <v>8104</v>
      </c>
      <c r="B107">
        <v>906</v>
      </c>
      <c r="C107" t="s">
        <v>307</v>
      </c>
      <c r="D107" t="s">
        <v>308</v>
      </c>
      <c r="E107" t="s">
        <v>13</v>
      </c>
      <c r="F107" t="s">
        <v>309</v>
      </c>
      <c r="G107">
        <v>8271413320</v>
      </c>
      <c r="H107" s="1">
        <v>41028</v>
      </c>
      <c r="I107" s="1">
        <v>44948</v>
      </c>
      <c r="J107">
        <f t="shared" si="3"/>
        <v>10</v>
      </c>
    </row>
    <row r="108" spans="1:10" x14ac:dyDescent="0.3">
      <c r="A108">
        <v>2208</v>
      </c>
      <c r="B108">
        <v>609</v>
      </c>
      <c r="C108" t="s">
        <v>310</v>
      </c>
      <c r="D108" t="s">
        <v>311</v>
      </c>
      <c r="E108" t="s">
        <v>17</v>
      </c>
      <c r="F108" t="s">
        <v>312</v>
      </c>
      <c r="G108">
        <v>6202223720</v>
      </c>
      <c r="H108" s="1">
        <v>34249</v>
      </c>
      <c r="I108" s="1">
        <v>37326</v>
      </c>
      <c r="J108">
        <f t="shared" si="3"/>
        <v>8</v>
      </c>
    </row>
    <row r="109" spans="1:10" x14ac:dyDescent="0.3">
      <c r="A109">
        <v>7043</v>
      </c>
      <c r="B109">
        <v>379</v>
      </c>
      <c r="C109" t="s">
        <v>313</v>
      </c>
      <c r="D109" t="s">
        <v>314</v>
      </c>
      <c r="E109" t="s">
        <v>17</v>
      </c>
      <c r="F109" t="s">
        <v>315</v>
      </c>
      <c r="G109">
        <v>8194423563</v>
      </c>
      <c r="H109" s="1">
        <v>37813</v>
      </c>
      <c r="I109" s="1">
        <v>40733</v>
      </c>
      <c r="J109">
        <f t="shared" si="3"/>
        <v>7</v>
      </c>
    </row>
    <row r="110" spans="1:10" x14ac:dyDescent="0.3">
      <c r="A110">
        <v>7485</v>
      </c>
      <c r="B110">
        <v>357</v>
      </c>
      <c r="C110" t="s">
        <v>213</v>
      </c>
      <c r="D110" t="s">
        <v>316</v>
      </c>
      <c r="E110" t="s">
        <v>17</v>
      </c>
      <c r="F110" t="s">
        <v>317</v>
      </c>
      <c r="G110">
        <v>8529931415</v>
      </c>
      <c r="H110" s="1">
        <v>29105</v>
      </c>
      <c r="I110" s="1">
        <v>30098</v>
      </c>
      <c r="J110">
        <f t="shared" si="3"/>
        <v>2</v>
      </c>
    </row>
    <row r="111" spans="1:10" x14ac:dyDescent="0.3">
      <c r="A111">
        <v>1748</v>
      </c>
      <c r="B111">
        <v>364</v>
      </c>
      <c r="C111" t="s">
        <v>318</v>
      </c>
      <c r="D111" t="s">
        <v>319</v>
      </c>
      <c r="E111" t="s">
        <v>9</v>
      </c>
      <c r="F111" t="s">
        <v>320</v>
      </c>
      <c r="G111">
        <v>4033094166</v>
      </c>
      <c r="H111" s="1">
        <v>41589</v>
      </c>
      <c r="I111" s="1">
        <v>44826</v>
      </c>
      <c r="J111">
        <f t="shared" si="3"/>
        <v>8</v>
      </c>
    </row>
    <row r="112" spans="1:10" x14ac:dyDescent="0.3">
      <c r="A112">
        <v>9968</v>
      </c>
      <c r="B112">
        <v>69</v>
      </c>
      <c r="C112" t="s">
        <v>321</v>
      </c>
      <c r="D112" t="s">
        <v>322</v>
      </c>
      <c r="E112" t="s">
        <v>17</v>
      </c>
      <c r="F112" t="s">
        <v>323</v>
      </c>
      <c r="G112">
        <v>1840361778</v>
      </c>
      <c r="H112" s="1">
        <v>27616</v>
      </c>
      <c r="I112" s="1">
        <v>31593</v>
      </c>
      <c r="J112">
        <f t="shared" si="3"/>
        <v>10</v>
      </c>
    </row>
    <row r="113" spans="1:10" x14ac:dyDescent="0.3">
      <c r="A113">
        <v>5330</v>
      </c>
      <c r="B113">
        <v>973</v>
      </c>
      <c r="C113" t="s">
        <v>324</v>
      </c>
      <c r="D113" t="s">
        <v>325</v>
      </c>
      <c r="E113" t="s">
        <v>17</v>
      </c>
      <c r="F113" t="s">
        <v>326</v>
      </c>
      <c r="G113">
        <v>5888927246</v>
      </c>
      <c r="H113" s="1">
        <v>39784</v>
      </c>
      <c r="I113" s="1">
        <v>46105</v>
      </c>
      <c r="J113">
        <f t="shared" si="3"/>
        <v>17</v>
      </c>
    </row>
    <row r="114" spans="1:10" x14ac:dyDescent="0.3">
      <c r="A114">
        <v>2183</v>
      </c>
      <c r="B114">
        <v>455</v>
      </c>
      <c r="C114" t="s">
        <v>327</v>
      </c>
      <c r="D114" t="s">
        <v>328</v>
      </c>
      <c r="E114" t="s">
        <v>9</v>
      </c>
      <c r="F114" t="s">
        <v>329</v>
      </c>
      <c r="G114">
        <v>1146373455</v>
      </c>
      <c r="H114" s="1">
        <v>27310</v>
      </c>
      <c r="I114" s="1">
        <v>32333</v>
      </c>
      <c r="J114">
        <f t="shared" si="3"/>
        <v>13</v>
      </c>
    </row>
    <row r="115" spans="1:10" x14ac:dyDescent="0.3">
      <c r="A115">
        <v>2182</v>
      </c>
      <c r="B115">
        <v>247</v>
      </c>
      <c r="C115" t="s">
        <v>330</v>
      </c>
      <c r="D115" t="s">
        <v>331</v>
      </c>
      <c r="E115" t="s">
        <v>17</v>
      </c>
      <c r="F115" t="s">
        <v>332</v>
      </c>
      <c r="G115">
        <v>4951091066</v>
      </c>
      <c r="H115" s="1">
        <v>25935</v>
      </c>
      <c r="I115" s="1">
        <v>30207</v>
      </c>
      <c r="J115">
        <f t="shared" si="3"/>
        <v>11</v>
      </c>
    </row>
    <row r="116" spans="1:10" x14ac:dyDescent="0.3">
      <c r="A116">
        <v>1087</v>
      </c>
      <c r="B116">
        <v>491</v>
      </c>
      <c r="C116" t="s">
        <v>333</v>
      </c>
      <c r="D116" t="s">
        <v>334</v>
      </c>
      <c r="E116" t="s">
        <v>13</v>
      </c>
      <c r="F116" t="s">
        <v>335</v>
      </c>
      <c r="G116">
        <v>3384176833</v>
      </c>
      <c r="H116" s="1">
        <v>39557</v>
      </c>
      <c r="I116" s="1">
        <v>44427</v>
      </c>
      <c r="J116">
        <f t="shared" si="3"/>
        <v>13</v>
      </c>
    </row>
    <row r="117" spans="1:10" x14ac:dyDescent="0.3">
      <c r="A117">
        <v>4296</v>
      </c>
      <c r="B117">
        <v>826</v>
      </c>
      <c r="C117" t="s">
        <v>336</v>
      </c>
      <c r="D117" t="s">
        <v>337</v>
      </c>
      <c r="E117" t="s">
        <v>9</v>
      </c>
      <c r="F117" t="s">
        <v>338</v>
      </c>
      <c r="G117">
        <v>7174320820</v>
      </c>
      <c r="H117" s="1">
        <v>41487</v>
      </c>
      <c r="I117" s="1">
        <v>45451</v>
      </c>
      <c r="J117">
        <f t="shared" si="3"/>
        <v>10</v>
      </c>
    </row>
    <row r="118" spans="1:10" x14ac:dyDescent="0.3">
      <c r="A118">
        <v>9784</v>
      </c>
      <c r="B118">
        <v>400</v>
      </c>
      <c r="C118" t="s">
        <v>339</v>
      </c>
      <c r="D118" t="s">
        <v>340</v>
      </c>
      <c r="E118" t="s">
        <v>9</v>
      </c>
      <c r="F118" t="s">
        <v>341</v>
      </c>
      <c r="G118">
        <v>2668150446</v>
      </c>
      <c r="H118" s="1">
        <v>38732</v>
      </c>
      <c r="I118" s="1">
        <v>43894</v>
      </c>
      <c r="J118">
        <f t="shared" si="3"/>
        <v>14</v>
      </c>
    </row>
    <row r="119" spans="1:10" x14ac:dyDescent="0.3">
      <c r="A119">
        <v>6210</v>
      </c>
      <c r="B119">
        <v>271</v>
      </c>
      <c r="C119" t="s">
        <v>342</v>
      </c>
      <c r="D119" t="s">
        <v>343</v>
      </c>
      <c r="E119" t="s">
        <v>17</v>
      </c>
      <c r="F119" t="s">
        <v>344</v>
      </c>
      <c r="G119">
        <v>5992525888</v>
      </c>
      <c r="H119" s="1">
        <v>40353</v>
      </c>
      <c r="I119" s="1">
        <v>47425</v>
      </c>
      <c r="J119">
        <f t="shared" si="3"/>
        <v>19</v>
      </c>
    </row>
    <row r="120" spans="1:10" x14ac:dyDescent="0.3">
      <c r="A120">
        <v>5781</v>
      </c>
      <c r="B120">
        <v>110</v>
      </c>
      <c r="C120" t="s">
        <v>345</v>
      </c>
      <c r="D120" t="s">
        <v>346</v>
      </c>
      <c r="E120" t="s">
        <v>17</v>
      </c>
      <c r="F120" t="s">
        <v>347</v>
      </c>
      <c r="G120">
        <v>5391751398</v>
      </c>
      <c r="H120" s="1">
        <v>41589</v>
      </c>
      <c r="I120" s="1">
        <v>44773</v>
      </c>
      <c r="J120">
        <f t="shared" si="3"/>
        <v>8</v>
      </c>
    </row>
    <row r="121" spans="1:10" x14ac:dyDescent="0.3">
      <c r="A121">
        <v>8306</v>
      </c>
      <c r="B121">
        <v>277</v>
      </c>
      <c r="C121" t="s">
        <v>348</v>
      </c>
      <c r="D121" t="s">
        <v>349</v>
      </c>
      <c r="E121" t="s">
        <v>17</v>
      </c>
      <c r="F121" t="s">
        <v>350</v>
      </c>
      <c r="G121">
        <v>4305011101</v>
      </c>
      <c r="H121" s="1">
        <v>40312</v>
      </c>
      <c r="I121" s="1">
        <v>42939</v>
      </c>
      <c r="J121">
        <f t="shared" si="3"/>
        <v>7</v>
      </c>
    </row>
    <row r="122" spans="1:10" x14ac:dyDescent="0.3">
      <c r="A122">
        <v>3270</v>
      </c>
      <c r="B122">
        <v>85</v>
      </c>
      <c r="C122" t="s">
        <v>351</v>
      </c>
      <c r="D122" t="s">
        <v>352</v>
      </c>
      <c r="E122" t="s">
        <v>17</v>
      </c>
      <c r="F122" t="s">
        <v>353</v>
      </c>
      <c r="G122">
        <v>3253132607</v>
      </c>
      <c r="H122" s="1">
        <v>36058</v>
      </c>
      <c r="I122" s="1">
        <v>43402</v>
      </c>
      <c r="J122">
        <f t="shared" si="3"/>
        <v>20</v>
      </c>
    </row>
    <row r="123" spans="1:10" x14ac:dyDescent="0.3">
      <c r="A123">
        <v>6787</v>
      </c>
      <c r="B123">
        <v>863</v>
      </c>
      <c r="C123" t="s">
        <v>354</v>
      </c>
      <c r="D123" t="s">
        <v>355</v>
      </c>
      <c r="E123" t="s">
        <v>13</v>
      </c>
      <c r="F123" t="s">
        <v>356</v>
      </c>
      <c r="G123">
        <v>3282200761</v>
      </c>
      <c r="H123" s="1">
        <v>36850</v>
      </c>
      <c r="I123" s="1">
        <v>39795</v>
      </c>
      <c r="J123">
        <f t="shared" si="3"/>
        <v>8</v>
      </c>
    </row>
    <row r="124" spans="1:10" x14ac:dyDescent="0.3">
      <c r="A124">
        <v>3733</v>
      </c>
      <c r="B124">
        <v>731</v>
      </c>
      <c r="C124" t="s">
        <v>357</v>
      </c>
      <c r="D124" t="s">
        <v>358</v>
      </c>
      <c r="E124" t="s">
        <v>9</v>
      </c>
      <c r="F124" t="s">
        <v>359</v>
      </c>
      <c r="G124">
        <v>8831717023</v>
      </c>
      <c r="H124" s="1">
        <v>29331</v>
      </c>
      <c r="I124" s="1">
        <v>31520</v>
      </c>
      <c r="J124">
        <f t="shared" si="3"/>
        <v>5</v>
      </c>
    </row>
    <row r="125" spans="1:10" x14ac:dyDescent="0.3">
      <c r="A125">
        <v>207</v>
      </c>
      <c r="B125">
        <v>638</v>
      </c>
      <c r="C125" t="s">
        <v>360</v>
      </c>
      <c r="D125" t="s">
        <v>361</v>
      </c>
      <c r="E125" t="s">
        <v>17</v>
      </c>
      <c r="F125" t="s">
        <v>362</v>
      </c>
      <c r="G125">
        <v>6274955877</v>
      </c>
      <c r="H125" s="1">
        <v>42876</v>
      </c>
      <c r="I125" s="1">
        <v>45275</v>
      </c>
      <c r="J125">
        <f t="shared" si="3"/>
        <v>6</v>
      </c>
    </row>
    <row r="126" spans="1:10" x14ac:dyDescent="0.3">
      <c r="A126">
        <v>3</v>
      </c>
      <c r="B126">
        <v>275</v>
      </c>
      <c r="C126" t="s">
        <v>363</v>
      </c>
      <c r="D126" t="s">
        <v>364</v>
      </c>
      <c r="E126" t="s">
        <v>9</v>
      </c>
      <c r="F126" t="s">
        <v>365</v>
      </c>
      <c r="G126">
        <v>9875661422</v>
      </c>
      <c r="H126" s="1">
        <v>34426</v>
      </c>
      <c r="I126" s="1">
        <v>38002</v>
      </c>
      <c r="J126">
        <f t="shared" si="3"/>
        <v>9</v>
      </c>
    </row>
    <row r="127" spans="1:10" x14ac:dyDescent="0.3">
      <c r="A127">
        <v>1896</v>
      </c>
      <c r="B127">
        <v>278</v>
      </c>
      <c r="C127" t="s">
        <v>366</v>
      </c>
      <c r="D127" t="s">
        <v>367</v>
      </c>
      <c r="E127" t="s">
        <v>17</v>
      </c>
      <c r="F127" t="s">
        <v>368</v>
      </c>
      <c r="G127">
        <v>9976580262</v>
      </c>
      <c r="H127" s="1">
        <v>28397</v>
      </c>
      <c r="I127" s="1">
        <v>31787</v>
      </c>
      <c r="J127">
        <f t="shared" si="3"/>
        <v>9</v>
      </c>
    </row>
    <row r="128" spans="1:10" x14ac:dyDescent="0.3">
      <c r="A128">
        <v>9631</v>
      </c>
      <c r="B128">
        <v>948</v>
      </c>
      <c r="C128" t="s">
        <v>369</v>
      </c>
      <c r="D128" t="s">
        <v>370</v>
      </c>
      <c r="E128" t="s">
        <v>17</v>
      </c>
      <c r="F128" t="s">
        <v>371</v>
      </c>
      <c r="G128">
        <v>7191264003</v>
      </c>
      <c r="H128" s="1">
        <v>40565</v>
      </c>
      <c r="I128" s="1">
        <v>42654</v>
      </c>
      <c r="J128">
        <f t="shared" si="3"/>
        <v>5</v>
      </c>
    </row>
    <row r="129" spans="1:10" x14ac:dyDescent="0.3">
      <c r="A129">
        <v>3132</v>
      </c>
      <c r="B129">
        <v>912</v>
      </c>
      <c r="C129" t="s">
        <v>372</v>
      </c>
      <c r="D129" t="s">
        <v>373</v>
      </c>
      <c r="E129" t="s">
        <v>17</v>
      </c>
      <c r="F129" t="s">
        <v>374</v>
      </c>
      <c r="G129">
        <v>3477191930</v>
      </c>
      <c r="H129" s="1">
        <v>28370</v>
      </c>
      <c r="I129" s="1">
        <v>28932</v>
      </c>
      <c r="J129">
        <f t="shared" si="3"/>
        <v>1</v>
      </c>
    </row>
    <row r="130" spans="1:10" x14ac:dyDescent="0.3">
      <c r="A130">
        <v>1202</v>
      </c>
      <c r="B130">
        <v>426</v>
      </c>
      <c r="C130" t="s">
        <v>375</v>
      </c>
      <c r="D130" t="s">
        <v>376</v>
      </c>
      <c r="E130" t="s">
        <v>9</v>
      </c>
      <c r="F130" t="s">
        <v>377</v>
      </c>
      <c r="G130">
        <v>4935174932</v>
      </c>
      <c r="H130" s="1">
        <v>39390</v>
      </c>
      <c r="I130" s="1">
        <v>45663</v>
      </c>
      <c r="J130">
        <f t="shared" ref="J130:J161" si="4">DATEDIF(H130,I130,"Y")</f>
        <v>17</v>
      </c>
    </row>
    <row r="131" spans="1:10" x14ac:dyDescent="0.3">
      <c r="A131">
        <v>8834</v>
      </c>
      <c r="B131">
        <v>735</v>
      </c>
      <c r="C131" t="s">
        <v>145</v>
      </c>
      <c r="D131" t="s">
        <v>378</v>
      </c>
      <c r="E131" t="s">
        <v>9</v>
      </c>
      <c r="F131" t="s">
        <v>379</v>
      </c>
      <c r="G131">
        <v>6582738747</v>
      </c>
      <c r="H131" s="1">
        <v>32245</v>
      </c>
      <c r="I131" s="1">
        <v>37459</v>
      </c>
      <c r="J131">
        <f t="shared" si="4"/>
        <v>14</v>
      </c>
    </row>
    <row r="132" spans="1:10" x14ac:dyDescent="0.3">
      <c r="A132">
        <v>1201</v>
      </c>
      <c r="B132">
        <v>666</v>
      </c>
      <c r="C132" t="s">
        <v>380</v>
      </c>
      <c r="D132" t="s">
        <v>381</v>
      </c>
      <c r="E132" t="s">
        <v>9</v>
      </c>
      <c r="F132" t="s">
        <v>382</v>
      </c>
      <c r="G132">
        <v>7050577792</v>
      </c>
      <c r="H132" s="1">
        <v>32166</v>
      </c>
      <c r="I132" s="1">
        <v>39254</v>
      </c>
      <c r="J132">
        <f t="shared" si="4"/>
        <v>19</v>
      </c>
    </row>
    <row r="133" spans="1:10" x14ac:dyDescent="0.3">
      <c r="A133">
        <v>2573</v>
      </c>
      <c r="B133">
        <v>888</v>
      </c>
      <c r="C133" t="s">
        <v>383</v>
      </c>
      <c r="D133" t="s">
        <v>384</v>
      </c>
      <c r="E133" t="s">
        <v>9</v>
      </c>
      <c r="F133" t="s">
        <v>385</v>
      </c>
      <c r="G133">
        <v>8241842420</v>
      </c>
      <c r="H133" s="1">
        <v>39669</v>
      </c>
      <c r="I133" s="1">
        <v>40341</v>
      </c>
      <c r="J133">
        <f t="shared" si="4"/>
        <v>1</v>
      </c>
    </row>
    <row r="134" spans="1:10" x14ac:dyDescent="0.3">
      <c r="A134">
        <v>6759</v>
      </c>
      <c r="B134">
        <v>310</v>
      </c>
      <c r="C134" t="s">
        <v>386</v>
      </c>
      <c r="D134" t="s">
        <v>387</v>
      </c>
      <c r="E134" t="s">
        <v>9</v>
      </c>
      <c r="F134" t="s">
        <v>388</v>
      </c>
      <c r="G134">
        <v>2604037592</v>
      </c>
      <c r="H134" s="1">
        <v>26413</v>
      </c>
      <c r="I134" s="1">
        <v>30022</v>
      </c>
      <c r="J134">
        <f t="shared" si="4"/>
        <v>9</v>
      </c>
    </row>
    <row r="135" spans="1:10" x14ac:dyDescent="0.3">
      <c r="A135">
        <v>2601</v>
      </c>
      <c r="B135">
        <v>43</v>
      </c>
      <c r="C135" t="s">
        <v>389</v>
      </c>
      <c r="D135" t="s">
        <v>390</v>
      </c>
      <c r="E135" t="s">
        <v>13</v>
      </c>
      <c r="F135" t="s">
        <v>391</v>
      </c>
      <c r="G135">
        <v>9380507727</v>
      </c>
      <c r="H135" s="1">
        <v>30200</v>
      </c>
      <c r="I135" s="1">
        <v>34861</v>
      </c>
      <c r="J135">
        <f t="shared" si="4"/>
        <v>12</v>
      </c>
    </row>
    <row r="136" spans="1:10" x14ac:dyDescent="0.3">
      <c r="A136">
        <v>2656</v>
      </c>
      <c r="B136">
        <v>722</v>
      </c>
      <c r="C136" t="s">
        <v>133</v>
      </c>
      <c r="D136" t="s">
        <v>392</v>
      </c>
      <c r="E136" t="s">
        <v>13</v>
      </c>
      <c r="F136" t="s">
        <v>393</v>
      </c>
      <c r="G136">
        <v>4722321429</v>
      </c>
      <c r="H136" s="1">
        <v>30033</v>
      </c>
      <c r="I136" s="1">
        <v>35533</v>
      </c>
      <c r="J136">
        <f t="shared" si="4"/>
        <v>15</v>
      </c>
    </row>
    <row r="137" spans="1:10" x14ac:dyDescent="0.3">
      <c r="A137">
        <v>9645</v>
      </c>
      <c r="B137">
        <v>233</v>
      </c>
      <c r="C137" t="s">
        <v>142</v>
      </c>
      <c r="D137" t="s">
        <v>394</v>
      </c>
      <c r="E137" t="s">
        <v>13</v>
      </c>
      <c r="F137" t="s">
        <v>286</v>
      </c>
      <c r="G137">
        <v>9598036922</v>
      </c>
      <c r="H137" s="1">
        <v>36315</v>
      </c>
      <c r="I137" s="1">
        <v>42362</v>
      </c>
      <c r="J137">
        <f t="shared" si="4"/>
        <v>16</v>
      </c>
    </row>
    <row r="138" spans="1:10" x14ac:dyDescent="0.3">
      <c r="A138">
        <v>584</v>
      </c>
      <c r="B138">
        <v>392</v>
      </c>
      <c r="C138" t="s">
        <v>236</v>
      </c>
      <c r="D138" t="s">
        <v>395</v>
      </c>
      <c r="E138" t="s">
        <v>13</v>
      </c>
      <c r="F138" t="s">
        <v>396</v>
      </c>
      <c r="G138">
        <v>2677043411</v>
      </c>
      <c r="H138" s="1">
        <v>28109</v>
      </c>
      <c r="I138" s="1">
        <v>28839</v>
      </c>
      <c r="J138">
        <f t="shared" si="4"/>
        <v>2</v>
      </c>
    </row>
    <row r="139" spans="1:10" x14ac:dyDescent="0.3">
      <c r="A139">
        <v>2121</v>
      </c>
      <c r="B139">
        <v>527</v>
      </c>
      <c r="C139" t="s">
        <v>397</v>
      </c>
      <c r="D139" t="s">
        <v>398</v>
      </c>
      <c r="E139" t="s">
        <v>13</v>
      </c>
      <c r="F139" t="s">
        <v>399</v>
      </c>
      <c r="G139">
        <v>4336869761</v>
      </c>
      <c r="H139" s="1">
        <v>26995</v>
      </c>
      <c r="I139" s="1">
        <v>29875</v>
      </c>
      <c r="J139">
        <f t="shared" si="4"/>
        <v>7</v>
      </c>
    </row>
    <row r="140" spans="1:10" x14ac:dyDescent="0.3">
      <c r="A140">
        <v>2142</v>
      </c>
      <c r="B140">
        <v>767</v>
      </c>
      <c r="C140" t="s">
        <v>37</v>
      </c>
      <c r="D140" t="s">
        <v>400</v>
      </c>
      <c r="E140" t="s">
        <v>9</v>
      </c>
      <c r="F140" t="s">
        <v>401</v>
      </c>
      <c r="G140">
        <v>3463358376</v>
      </c>
      <c r="H140" s="1">
        <v>26914</v>
      </c>
      <c r="I140" s="1">
        <v>28047</v>
      </c>
      <c r="J140">
        <f t="shared" si="4"/>
        <v>3</v>
      </c>
    </row>
    <row r="141" spans="1:10" x14ac:dyDescent="0.3">
      <c r="A141">
        <v>2396</v>
      </c>
      <c r="B141">
        <v>650</v>
      </c>
      <c r="C141" t="s">
        <v>402</v>
      </c>
      <c r="D141" t="s">
        <v>403</v>
      </c>
      <c r="E141" t="s">
        <v>17</v>
      </c>
      <c r="F141" t="s">
        <v>404</v>
      </c>
      <c r="G141">
        <v>6083580617</v>
      </c>
      <c r="H141" s="1">
        <v>30958</v>
      </c>
      <c r="I141" s="1">
        <v>33313</v>
      </c>
      <c r="J141">
        <f t="shared" si="4"/>
        <v>6</v>
      </c>
    </row>
    <row r="142" spans="1:10" x14ac:dyDescent="0.3">
      <c r="A142">
        <v>8747</v>
      </c>
      <c r="B142">
        <v>908</v>
      </c>
      <c r="C142" t="s">
        <v>405</v>
      </c>
      <c r="D142" t="s">
        <v>406</v>
      </c>
      <c r="E142" t="s">
        <v>17</v>
      </c>
      <c r="F142" t="s">
        <v>407</v>
      </c>
      <c r="G142">
        <v>3087180828</v>
      </c>
      <c r="H142" s="1">
        <v>38732</v>
      </c>
      <c r="I142" s="1">
        <v>45501</v>
      </c>
      <c r="J142">
        <f t="shared" si="4"/>
        <v>18</v>
      </c>
    </row>
    <row r="143" spans="1:10" x14ac:dyDescent="0.3">
      <c r="A143">
        <v>4142</v>
      </c>
      <c r="B143">
        <v>955</v>
      </c>
      <c r="C143" t="s">
        <v>408</v>
      </c>
      <c r="D143" t="s">
        <v>409</v>
      </c>
      <c r="E143" t="s">
        <v>17</v>
      </c>
      <c r="F143" t="s">
        <v>410</v>
      </c>
      <c r="G143">
        <v>1771412315</v>
      </c>
      <c r="H143" s="1">
        <v>28397</v>
      </c>
      <c r="I143" s="1">
        <v>33803</v>
      </c>
      <c r="J143">
        <f t="shared" si="4"/>
        <v>14</v>
      </c>
    </row>
    <row r="144" spans="1:10" x14ac:dyDescent="0.3">
      <c r="A144">
        <v>9770</v>
      </c>
      <c r="B144">
        <v>106</v>
      </c>
      <c r="C144" t="s">
        <v>411</v>
      </c>
      <c r="D144" t="s">
        <v>412</v>
      </c>
      <c r="E144" t="s">
        <v>13</v>
      </c>
      <c r="F144" t="s">
        <v>413</v>
      </c>
      <c r="G144">
        <v>7962531995</v>
      </c>
      <c r="H144" s="1">
        <v>38948</v>
      </c>
      <c r="I144" s="1">
        <v>41281</v>
      </c>
      <c r="J144">
        <f t="shared" si="4"/>
        <v>6</v>
      </c>
    </row>
    <row r="145" spans="1:10" x14ac:dyDescent="0.3">
      <c r="A145">
        <v>2593</v>
      </c>
      <c r="B145">
        <v>410</v>
      </c>
      <c r="C145" t="s">
        <v>318</v>
      </c>
      <c r="D145" t="s">
        <v>414</v>
      </c>
      <c r="E145" t="s">
        <v>13</v>
      </c>
      <c r="F145" t="s">
        <v>415</v>
      </c>
      <c r="G145">
        <v>5212165773</v>
      </c>
      <c r="H145" s="1">
        <v>41343</v>
      </c>
      <c r="I145" s="1">
        <v>48407</v>
      </c>
      <c r="J145">
        <f t="shared" si="4"/>
        <v>19</v>
      </c>
    </row>
    <row r="146" spans="1:10" x14ac:dyDescent="0.3">
      <c r="A146">
        <v>9807</v>
      </c>
      <c r="B146">
        <v>311</v>
      </c>
      <c r="C146" t="s">
        <v>416</v>
      </c>
      <c r="D146" t="s">
        <v>417</v>
      </c>
      <c r="E146" t="s">
        <v>17</v>
      </c>
      <c r="F146" t="s">
        <v>418</v>
      </c>
      <c r="G146">
        <v>1106944265</v>
      </c>
      <c r="H146" s="1">
        <v>38436</v>
      </c>
      <c r="I146" s="1">
        <v>43732</v>
      </c>
      <c r="J146">
        <f t="shared" si="4"/>
        <v>14</v>
      </c>
    </row>
    <row r="147" spans="1:10" x14ac:dyDescent="0.3">
      <c r="A147">
        <v>2525</v>
      </c>
      <c r="B147">
        <v>830</v>
      </c>
      <c r="C147" t="s">
        <v>419</v>
      </c>
      <c r="D147" t="s">
        <v>420</v>
      </c>
      <c r="E147" t="s">
        <v>9</v>
      </c>
      <c r="F147" t="s">
        <v>421</v>
      </c>
      <c r="G147">
        <v>9484650144</v>
      </c>
      <c r="H147" s="1">
        <v>40353</v>
      </c>
      <c r="I147" s="1">
        <v>46345</v>
      </c>
      <c r="J147">
        <f t="shared" si="4"/>
        <v>16</v>
      </c>
    </row>
    <row r="148" spans="1:10" x14ac:dyDescent="0.3">
      <c r="A148">
        <v>1724</v>
      </c>
      <c r="B148">
        <v>805</v>
      </c>
      <c r="C148" t="s">
        <v>422</v>
      </c>
      <c r="D148" t="s">
        <v>423</v>
      </c>
      <c r="E148" t="s">
        <v>9</v>
      </c>
      <c r="F148" t="s">
        <v>424</v>
      </c>
      <c r="G148">
        <v>5023276687</v>
      </c>
      <c r="H148" s="1">
        <v>30618</v>
      </c>
      <c r="I148" s="1">
        <v>32019</v>
      </c>
      <c r="J148">
        <f t="shared" si="4"/>
        <v>3</v>
      </c>
    </row>
    <row r="149" spans="1:10" x14ac:dyDescent="0.3">
      <c r="A149">
        <v>7146</v>
      </c>
      <c r="B149">
        <v>351</v>
      </c>
      <c r="C149" t="s">
        <v>425</v>
      </c>
      <c r="D149" t="s">
        <v>426</v>
      </c>
      <c r="E149" t="s">
        <v>13</v>
      </c>
      <c r="F149" t="s">
        <v>427</v>
      </c>
      <c r="G149">
        <v>2048989791</v>
      </c>
      <c r="H149" s="1">
        <v>41589</v>
      </c>
      <c r="I149" s="1">
        <v>46347</v>
      </c>
      <c r="J149">
        <f t="shared" si="4"/>
        <v>13</v>
      </c>
    </row>
    <row r="150" spans="1:10" x14ac:dyDescent="0.3">
      <c r="A150">
        <v>563</v>
      </c>
      <c r="B150">
        <v>529</v>
      </c>
      <c r="C150" t="s">
        <v>428</v>
      </c>
      <c r="D150" t="s">
        <v>429</v>
      </c>
      <c r="E150" t="s">
        <v>17</v>
      </c>
      <c r="F150" t="s">
        <v>430</v>
      </c>
      <c r="G150">
        <v>8133737988</v>
      </c>
      <c r="H150" s="1">
        <v>27557</v>
      </c>
      <c r="I150" s="1">
        <v>30326</v>
      </c>
      <c r="J150">
        <f t="shared" si="4"/>
        <v>7</v>
      </c>
    </row>
    <row r="151" spans="1:10" x14ac:dyDescent="0.3">
      <c r="A151">
        <v>7771</v>
      </c>
      <c r="B151">
        <v>52</v>
      </c>
      <c r="C151" t="s">
        <v>431</v>
      </c>
      <c r="D151" t="s">
        <v>432</v>
      </c>
      <c r="E151" t="s">
        <v>17</v>
      </c>
      <c r="F151" t="s">
        <v>433</v>
      </c>
      <c r="G151">
        <v>3262621948</v>
      </c>
      <c r="H151" s="1">
        <v>37574</v>
      </c>
      <c r="I151" s="1">
        <v>44918</v>
      </c>
      <c r="J151">
        <f t="shared" si="4"/>
        <v>20</v>
      </c>
    </row>
    <row r="152" spans="1:10" x14ac:dyDescent="0.3">
      <c r="A152">
        <v>4789</v>
      </c>
      <c r="B152">
        <v>30</v>
      </c>
      <c r="C152" t="s">
        <v>434</v>
      </c>
      <c r="D152" t="s">
        <v>435</v>
      </c>
      <c r="E152" t="s">
        <v>9</v>
      </c>
      <c r="F152" t="s">
        <v>436</v>
      </c>
      <c r="G152">
        <v>3426943865</v>
      </c>
      <c r="H152" s="1">
        <v>42701</v>
      </c>
      <c r="I152" s="1">
        <v>47289</v>
      </c>
      <c r="J152">
        <f t="shared" si="4"/>
        <v>12</v>
      </c>
    </row>
    <row r="153" spans="1:10" x14ac:dyDescent="0.3">
      <c r="A153">
        <v>3221</v>
      </c>
      <c r="B153">
        <v>421</v>
      </c>
      <c r="C153" t="s">
        <v>437</v>
      </c>
      <c r="D153" t="s">
        <v>438</v>
      </c>
      <c r="E153" t="s">
        <v>17</v>
      </c>
      <c r="F153" t="s">
        <v>439</v>
      </c>
      <c r="G153">
        <v>7803854441</v>
      </c>
      <c r="H153" s="1">
        <v>37431</v>
      </c>
      <c r="I153" s="1">
        <v>41643</v>
      </c>
      <c r="J153">
        <f t="shared" si="4"/>
        <v>11</v>
      </c>
    </row>
    <row r="154" spans="1:10" x14ac:dyDescent="0.3">
      <c r="A154">
        <v>5197</v>
      </c>
      <c r="B154">
        <v>696</v>
      </c>
      <c r="C154" t="s">
        <v>440</v>
      </c>
      <c r="D154" t="s">
        <v>441</v>
      </c>
      <c r="E154" t="s">
        <v>9</v>
      </c>
      <c r="F154" t="s">
        <v>442</v>
      </c>
      <c r="G154">
        <v>9770768694</v>
      </c>
      <c r="H154" s="1">
        <v>35026</v>
      </c>
      <c r="I154" s="1">
        <v>36681</v>
      </c>
      <c r="J154">
        <f t="shared" si="4"/>
        <v>4</v>
      </c>
    </row>
    <row r="155" spans="1:10" x14ac:dyDescent="0.3">
      <c r="A155">
        <v>8183</v>
      </c>
      <c r="B155">
        <v>788</v>
      </c>
      <c r="C155" t="s">
        <v>443</v>
      </c>
      <c r="D155" t="s">
        <v>444</v>
      </c>
      <c r="E155" t="s">
        <v>17</v>
      </c>
      <c r="F155" t="s">
        <v>445</v>
      </c>
      <c r="G155">
        <v>2496040176</v>
      </c>
      <c r="H155" s="1">
        <v>40677</v>
      </c>
      <c r="I155" s="1">
        <v>41528</v>
      </c>
      <c r="J155">
        <f t="shared" si="4"/>
        <v>2</v>
      </c>
    </row>
    <row r="156" spans="1:10" x14ac:dyDescent="0.3">
      <c r="A156">
        <v>1126</v>
      </c>
      <c r="B156">
        <v>590</v>
      </c>
      <c r="C156" t="s">
        <v>446</v>
      </c>
      <c r="D156" t="s">
        <v>447</v>
      </c>
      <c r="E156" t="s">
        <v>13</v>
      </c>
      <c r="F156" t="s">
        <v>448</v>
      </c>
      <c r="G156">
        <v>5597753640</v>
      </c>
      <c r="H156" s="1">
        <v>37462</v>
      </c>
      <c r="I156" s="1">
        <v>40524</v>
      </c>
      <c r="J156">
        <f t="shared" si="4"/>
        <v>8</v>
      </c>
    </row>
    <row r="157" spans="1:10" x14ac:dyDescent="0.3">
      <c r="A157">
        <v>4899</v>
      </c>
      <c r="B157">
        <v>417</v>
      </c>
      <c r="C157" t="s">
        <v>449</v>
      </c>
      <c r="D157" t="s">
        <v>450</v>
      </c>
      <c r="E157" t="s">
        <v>9</v>
      </c>
      <c r="F157" t="s">
        <v>451</v>
      </c>
      <c r="G157">
        <v>6624913103</v>
      </c>
      <c r="H157" s="1">
        <v>40081</v>
      </c>
      <c r="I157" s="1">
        <v>45001</v>
      </c>
      <c r="J157">
        <f t="shared" si="4"/>
        <v>13</v>
      </c>
    </row>
    <row r="158" spans="1:10" x14ac:dyDescent="0.3">
      <c r="A158">
        <v>4732</v>
      </c>
      <c r="B158">
        <v>635</v>
      </c>
      <c r="C158" t="s">
        <v>452</v>
      </c>
      <c r="D158" t="s">
        <v>453</v>
      </c>
      <c r="E158" t="s">
        <v>9</v>
      </c>
      <c r="F158" t="s">
        <v>454</v>
      </c>
      <c r="G158">
        <v>2676477272</v>
      </c>
      <c r="H158" s="1">
        <v>29348</v>
      </c>
      <c r="I158" s="1">
        <v>32068</v>
      </c>
      <c r="J158">
        <f t="shared" si="4"/>
        <v>7</v>
      </c>
    </row>
    <row r="159" spans="1:10" x14ac:dyDescent="0.3">
      <c r="A159">
        <v>4103</v>
      </c>
      <c r="B159">
        <v>549</v>
      </c>
      <c r="C159" t="s">
        <v>455</v>
      </c>
      <c r="D159" t="s">
        <v>456</v>
      </c>
      <c r="E159" t="s">
        <v>9</v>
      </c>
      <c r="F159" t="s">
        <v>457</v>
      </c>
      <c r="G159">
        <v>7164606551</v>
      </c>
      <c r="H159" s="1">
        <v>26598</v>
      </c>
      <c r="I159" s="1">
        <v>32864</v>
      </c>
      <c r="J159">
        <f t="shared" si="4"/>
        <v>17</v>
      </c>
    </row>
    <row r="160" spans="1:10" x14ac:dyDescent="0.3">
      <c r="A160">
        <v>7861</v>
      </c>
      <c r="B160">
        <v>877</v>
      </c>
      <c r="C160" t="s">
        <v>458</v>
      </c>
      <c r="D160" t="s">
        <v>459</v>
      </c>
      <c r="E160" t="s">
        <v>13</v>
      </c>
      <c r="F160" t="s">
        <v>460</v>
      </c>
      <c r="G160">
        <v>6448120894</v>
      </c>
      <c r="H160" s="1">
        <v>38732</v>
      </c>
      <c r="I160" s="1">
        <v>43959</v>
      </c>
      <c r="J160">
        <f t="shared" si="4"/>
        <v>14</v>
      </c>
    </row>
    <row r="161" spans="1:10" x14ac:dyDescent="0.3">
      <c r="A161">
        <v>7764</v>
      </c>
      <c r="B161">
        <v>690</v>
      </c>
      <c r="C161" t="s">
        <v>461</v>
      </c>
      <c r="D161" t="s">
        <v>462</v>
      </c>
      <c r="E161" t="s">
        <v>13</v>
      </c>
      <c r="F161" t="s">
        <v>463</v>
      </c>
      <c r="G161">
        <v>8065274712</v>
      </c>
      <c r="H161" s="1">
        <v>40486</v>
      </c>
      <c r="I161" s="1">
        <v>42090</v>
      </c>
      <c r="J161">
        <f t="shared" si="4"/>
        <v>4</v>
      </c>
    </row>
    <row r="162" spans="1:10" x14ac:dyDescent="0.3">
      <c r="A162">
        <v>5345</v>
      </c>
      <c r="B162">
        <v>164</v>
      </c>
      <c r="C162" t="s">
        <v>464</v>
      </c>
      <c r="D162" t="s">
        <v>465</v>
      </c>
      <c r="E162" t="s">
        <v>13</v>
      </c>
      <c r="F162" t="s">
        <v>466</v>
      </c>
      <c r="G162">
        <v>8636405460</v>
      </c>
      <c r="H162" s="1">
        <v>35569</v>
      </c>
      <c r="I162" s="1">
        <v>39460</v>
      </c>
      <c r="J162">
        <f t="shared" ref="J162:J193" si="5">DATEDIF(H162,I162,"Y")</f>
        <v>10</v>
      </c>
    </row>
    <row r="163" spans="1:10" x14ac:dyDescent="0.3">
      <c r="A163">
        <v>6191</v>
      </c>
      <c r="B163">
        <v>279</v>
      </c>
      <c r="C163" t="s">
        <v>386</v>
      </c>
      <c r="D163" t="s">
        <v>467</v>
      </c>
      <c r="E163" t="s">
        <v>17</v>
      </c>
      <c r="F163" t="s">
        <v>468</v>
      </c>
      <c r="G163">
        <v>7478765147</v>
      </c>
      <c r="H163" s="1">
        <v>29908</v>
      </c>
      <c r="I163" s="1">
        <v>32618</v>
      </c>
      <c r="J163">
        <f t="shared" si="5"/>
        <v>7</v>
      </c>
    </row>
    <row r="164" spans="1:10" x14ac:dyDescent="0.3">
      <c r="A164">
        <v>310</v>
      </c>
      <c r="B164">
        <v>574</v>
      </c>
      <c r="C164" t="s">
        <v>469</v>
      </c>
      <c r="D164" t="s">
        <v>470</v>
      </c>
      <c r="E164" t="s">
        <v>9</v>
      </c>
      <c r="F164" t="s">
        <v>471</v>
      </c>
      <c r="G164">
        <v>5704304288</v>
      </c>
      <c r="H164" s="1">
        <v>38631</v>
      </c>
      <c r="I164" s="1">
        <v>44297</v>
      </c>
      <c r="J164">
        <f t="shared" si="5"/>
        <v>15</v>
      </c>
    </row>
    <row r="165" spans="1:10" x14ac:dyDescent="0.3">
      <c r="A165">
        <v>3095</v>
      </c>
      <c r="B165">
        <v>222</v>
      </c>
      <c r="C165" t="s">
        <v>472</v>
      </c>
      <c r="D165" t="s">
        <v>473</v>
      </c>
      <c r="E165" t="s">
        <v>17</v>
      </c>
      <c r="F165" t="s">
        <v>474</v>
      </c>
      <c r="G165">
        <v>7239777917</v>
      </c>
      <c r="H165" s="1">
        <v>26370</v>
      </c>
      <c r="I165" s="1">
        <v>32839</v>
      </c>
      <c r="J165">
        <f t="shared" si="5"/>
        <v>17</v>
      </c>
    </row>
    <row r="166" spans="1:10" x14ac:dyDescent="0.3">
      <c r="A166">
        <v>2159</v>
      </c>
      <c r="B166">
        <v>640</v>
      </c>
      <c r="C166" t="s">
        <v>475</v>
      </c>
      <c r="D166" t="s">
        <v>476</v>
      </c>
      <c r="E166" t="s">
        <v>17</v>
      </c>
      <c r="F166" t="s">
        <v>477</v>
      </c>
      <c r="G166">
        <v>2543703845</v>
      </c>
      <c r="H166" s="1">
        <v>42654</v>
      </c>
      <c r="I166" s="1">
        <v>46610</v>
      </c>
      <c r="J166">
        <f t="shared" si="5"/>
        <v>10</v>
      </c>
    </row>
    <row r="167" spans="1:10" x14ac:dyDescent="0.3">
      <c r="A167">
        <v>3569</v>
      </c>
      <c r="B167">
        <v>896</v>
      </c>
      <c r="C167" t="s">
        <v>478</v>
      </c>
      <c r="D167" t="s">
        <v>479</v>
      </c>
      <c r="E167" t="s">
        <v>17</v>
      </c>
      <c r="F167" t="s">
        <v>480</v>
      </c>
      <c r="G167">
        <v>6104073082</v>
      </c>
      <c r="H167" s="1">
        <v>42675</v>
      </c>
      <c r="I167" s="1">
        <v>44395</v>
      </c>
      <c r="J167">
        <f t="shared" si="5"/>
        <v>4</v>
      </c>
    </row>
    <row r="168" spans="1:10" x14ac:dyDescent="0.3">
      <c r="A168">
        <v>5958</v>
      </c>
      <c r="B168">
        <v>318</v>
      </c>
      <c r="C168" t="s">
        <v>151</v>
      </c>
      <c r="D168" t="s">
        <v>481</v>
      </c>
      <c r="E168" t="s">
        <v>17</v>
      </c>
      <c r="F168" t="s">
        <v>482</v>
      </c>
      <c r="G168">
        <v>5160860537</v>
      </c>
      <c r="H168" s="1">
        <v>27180</v>
      </c>
      <c r="I168" s="1">
        <v>31970</v>
      </c>
      <c r="J168">
        <f t="shared" si="5"/>
        <v>13</v>
      </c>
    </row>
    <row r="169" spans="1:10" x14ac:dyDescent="0.3">
      <c r="A169">
        <v>1275</v>
      </c>
      <c r="B169">
        <v>953</v>
      </c>
      <c r="C169" t="s">
        <v>483</v>
      </c>
      <c r="D169" t="s">
        <v>484</v>
      </c>
      <c r="E169" t="s">
        <v>17</v>
      </c>
      <c r="F169" t="s">
        <v>485</v>
      </c>
      <c r="G169">
        <v>2792956542</v>
      </c>
      <c r="H169" s="1">
        <v>36589</v>
      </c>
      <c r="I169" s="1">
        <v>42397</v>
      </c>
      <c r="J169">
        <f t="shared" si="5"/>
        <v>15</v>
      </c>
    </row>
    <row r="170" spans="1:10" x14ac:dyDescent="0.3">
      <c r="A170">
        <v>6357</v>
      </c>
      <c r="B170">
        <v>681</v>
      </c>
      <c r="C170" t="s">
        <v>486</v>
      </c>
      <c r="D170" t="s">
        <v>487</v>
      </c>
      <c r="E170" t="s">
        <v>17</v>
      </c>
      <c r="F170" t="s">
        <v>488</v>
      </c>
      <c r="G170">
        <v>3676237077</v>
      </c>
      <c r="H170" s="1">
        <v>39826</v>
      </c>
      <c r="I170" s="1">
        <v>43852</v>
      </c>
      <c r="J170">
        <f t="shared" si="5"/>
        <v>11</v>
      </c>
    </row>
    <row r="171" spans="1:10" x14ac:dyDescent="0.3">
      <c r="A171">
        <v>4551</v>
      </c>
      <c r="B171">
        <v>972</v>
      </c>
      <c r="C171" t="s">
        <v>489</v>
      </c>
      <c r="D171" t="s">
        <v>490</v>
      </c>
      <c r="E171" t="s">
        <v>13</v>
      </c>
      <c r="F171" t="s">
        <v>491</v>
      </c>
      <c r="G171">
        <v>2375791511</v>
      </c>
      <c r="H171" s="1">
        <v>39964</v>
      </c>
      <c r="I171" s="1">
        <v>45194</v>
      </c>
      <c r="J171">
        <f t="shared" si="5"/>
        <v>14</v>
      </c>
    </row>
    <row r="172" spans="1:10" x14ac:dyDescent="0.3">
      <c r="A172">
        <v>4252</v>
      </c>
      <c r="B172">
        <v>407</v>
      </c>
      <c r="C172" t="s">
        <v>191</v>
      </c>
      <c r="D172" t="s">
        <v>492</v>
      </c>
      <c r="E172" t="s">
        <v>9</v>
      </c>
      <c r="F172" t="s">
        <v>493</v>
      </c>
      <c r="G172">
        <v>1578883625</v>
      </c>
      <c r="H172" s="1">
        <v>32729</v>
      </c>
      <c r="I172" s="1">
        <v>39308</v>
      </c>
      <c r="J172">
        <f t="shared" si="5"/>
        <v>18</v>
      </c>
    </row>
    <row r="173" spans="1:10" x14ac:dyDescent="0.3">
      <c r="A173">
        <v>2096</v>
      </c>
      <c r="B173">
        <v>226</v>
      </c>
      <c r="C173" t="s">
        <v>494</v>
      </c>
      <c r="D173" t="s">
        <v>495</v>
      </c>
      <c r="E173" t="s">
        <v>9</v>
      </c>
      <c r="F173" t="s">
        <v>496</v>
      </c>
      <c r="G173">
        <v>3365326918</v>
      </c>
      <c r="H173" s="1">
        <v>31375</v>
      </c>
      <c r="I173" s="1">
        <v>34598</v>
      </c>
      <c r="J173">
        <f t="shared" si="5"/>
        <v>8</v>
      </c>
    </row>
    <row r="174" spans="1:10" x14ac:dyDescent="0.3">
      <c r="A174">
        <v>5209</v>
      </c>
      <c r="B174">
        <v>762</v>
      </c>
      <c r="C174" t="s">
        <v>497</v>
      </c>
      <c r="D174" t="s">
        <v>498</v>
      </c>
      <c r="E174" t="s">
        <v>17</v>
      </c>
      <c r="F174" t="s">
        <v>499</v>
      </c>
      <c r="G174">
        <v>8798033999</v>
      </c>
      <c r="H174" s="1">
        <v>43729</v>
      </c>
      <c r="I174" s="1">
        <v>45888</v>
      </c>
      <c r="J174">
        <f t="shared" si="5"/>
        <v>5</v>
      </c>
    </row>
    <row r="175" spans="1:10" x14ac:dyDescent="0.3">
      <c r="A175">
        <v>9271</v>
      </c>
      <c r="B175">
        <v>872</v>
      </c>
      <c r="C175" t="s">
        <v>500</v>
      </c>
      <c r="D175" t="s">
        <v>501</v>
      </c>
      <c r="E175" t="s">
        <v>17</v>
      </c>
      <c r="F175" t="s">
        <v>502</v>
      </c>
      <c r="G175">
        <v>5734730611</v>
      </c>
      <c r="H175" s="1">
        <v>36589</v>
      </c>
      <c r="I175" s="1">
        <v>41980</v>
      </c>
      <c r="J175">
        <f t="shared" si="5"/>
        <v>14</v>
      </c>
    </row>
    <row r="176" spans="1:10" x14ac:dyDescent="0.3">
      <c r="A176">
        <v>6772</v>
      </c>
      <c r="B176">
        <v>473</v>
      </c>
      <c r="C176" t="s">
        <v>375</v>
      </c>
      <c r="D176" t="s">
        <v>503</v>
      </c>
      <c r="E176" t="s">
        <v>13</v>
      </c>
      <c r="F176" t="s">
        <v>504</v>
      </c>
      <c r="G176">
        <v>7600088539</v>
      </c>
      <c r="H176" s="1">
        <v>27879</v>
      </c>
      <c r="I176" s="1">
        <v>34520</v>
      </c>
      <c r="J176">
        <f t="shared" si="5"/>
        <v>18</v>
      </c>
    </row>
    <row r="177" spans="1:10" x14ac:dyDescent="0.3">
      <c r="A177">
        <v>4628</v>
      </c>
      <c r="B177">
        <v>248</v>
      </c>
      <c r="C177" t="s">
        <v>505</v>
      </c>
      <c r="D177" t="s">
        <v>506</v>
      </c>
      <c r="E177" t="s">
        <v>17</v>
      </c>
      <c r="F177" t="s">
        <v>507</v>
      </c>
      <c r="G177">
        <v>5946963380</v>
      </c>
      <c r="H177" s="1">
        <v>40345</v>
      </c>
      <c r="I177" s="1">
        <v>43963</v>
      </c>
      <c r="J177">
        <f t="shared" si="5"/>
        <v>9</v>
      </c>
    </row>
    <row r="178" spans="1:10" x14ac:dyDescent="0.3">
      <c r="A178">
        <v>3853</v>
      </c>
      <c r="B178">
        <v>416</v>
      </c>
      <c r="C178" t="s">
        <v>157</v>
      </c>
      <c r="D178" t="s">
        <v>508</v>
      </c>
      <c r="E178" t="s">
        <v>17</v>
      </c>
      <c r="F178" t="s">
        <v>509</v>
      </c>
      <c r="G178">
        <v>2407798660</v>
      </c>
      <c r="H178" s="1">
        <v>40802</v>
      </c>
      <c r="I178" s="1">
        <v>46010</v>
      </c>
      <c r="J178">
        <f t="shared" si="5"/>
        <v>14</v>
      </c>
    </row>
    <row r="179" spans="1:10" x14ac:dyDescent="0.3">
      <c r="A179">
        <v>515</v>
      </c>
      <c r="B179">
        <v>425</v>
      </c>
      <c r="C179" t="s">
        <v>510</v>
      </c>
      <c r="D179" t="s">
        <v>511</v>
      </c>
      <c r="E179" t="s">
        <v>13</v>
      </c>
      <c r="F179" t="s">
        <v>512</v>
      </c>
      <c r="G179">
        <v>3644687016</v>
      </c>
      <c r="H179" s="1">
        <v>42890</v>
      </c>
      <c r="I179" s="1">
        <v>43808</v>
      </c>
      <c r="J179">
        <f t="shared" si="5"/>
        <v>2</v>
      </c>
    </row>
    <row r="180" spans="1:10" x14ac:dyDescent="0.3">
      <c r="A180">
        <v>7513</v>
      </c>
      <c r="B180">
        <v>435</v>
      </c>
      <c r="C180" t="s">
        <v>513</v>
      </c>
      <c r="D180" t="s">
        <v>514</v>
      </c>
      <c r="E180" t="s">
        <v>13</v>
      </c>
      <c r="F180" t="s">
        <v>515</v>
      </c>
      <c r="G180">
        <v>1848195986</v>
      </c>
      <c r="H180" s="1">
        <v>34857</v>
      </c>
      <c r="I180" s="1">
        <v>39999</v>
      </c>
      <c r="J180">
        <f t="shared" si="5"/>
        <v>14</v>
      </c>
    </row>
    <row r="181" spans="1:10" x14ac:dyDescent="0.3">
      <c r="A181">
        <v>9030</v>
      </c>
      <c r="B181">
        <v>370</v>
      </c>
      <c r="C181" t="s">
        <v>516</v>
      </c>
      <c r="D181" t="s">
        <v>517</v>
      </c>
      <c r="E181" t="s">
        <v>9</v>
      </c>
      <c r="F181" t="s">
        <v>518</v>
      </c>
      <c r="G181">
        <v>5755404369</v>
      </c>
      <c r="H181" s="1">
        <v>35960</v>
      </c>
      <c r="I181" s="1">
        <v>42486</v>
      </c>
      <c r="J181">
        <f t="shared" si="5"/>
        <v>17</v>
      </c>
    </row>
    <row r="182" spans="1:10" x14ac:dyDescent="0.3">
      <c r="A182">
        <v>2378</v>
      </c>
      <c r="B182">
        <v>406</v>
      </c>
      <c r="C182" t="s">
        <v>247</v>
      </c>
      <c r="D182" t="s">
        <v>519</v>
      </c>
      <c r="E182" t="s">
        <v>9</v>
      </c>
      <c r="F182" t="s">
        <v>520</v>
      </c>
      <c r="G182">
        <v>2705083615</v>
      </c>
      <c r="H182" s="1">
        <v>32359</v>
      </c>
      <c r="I182" s="1">
        <v>39222</v>
      </c>
      <c r="J182">
        <f t="shared" si="5"/>
        <v>18</v>
      </c>
    </row>
    <row r="183" spans="1:10" x14ac:dyDescent="0.3">
      <c r="A183">
        <v>5894</v>
      </c>
      <c r="B183">
        <v>976</v>
      </c>
      <c r="C183" t="s">
        <v>521</v>
      </c>
      <c r="D183" t="s">
        <v>522</v>
      </c>
      <c r="E183" t="s">
        <v>9</v>
      </c>
      <c r="F183" t="s">
        <v>523</v>
      </c>
      <c r="G183">
        <v>2287296780</v>
      </c>
      <c r="H183" s="1">
        <v>41343</v>
      </c>
      <c r="I183" s="1">
        <v>41645</v>
      </c>
      <c r="J183">
        <f t="shared" si="5"/>
        <v>0</v>
      </c>
    </row>
    <row r="184" spans="1:10" x14ac:dyDescent="0.3">
      <c r="A184">
        <v>7587</v>
      </c>
      <c r="B184">
        <v>349</v>
      </c>
      <c r="C184" t="s">
        <v>524</v>
      </c>
      <c r="D184" t="s">
        <v>525</v>
      </c>
      <c r="E184" t="s">
        <v>9</v>
      </c>
      <c r="F184" t="s">
        <v>526</v>
      </c>
      <c r="G184">
        <v>7152577292</v>
      </c>
      <c r="H184" s="1">
        <v>41049</v>
      </c>
      <c r="I184" s="1">
        <v>43066</v>
      </c>
      <c r="J184">
        <f t="shared" si="5"/>
        <v>5</v>
      </c>
    </row>
    <row r="185" spans="1:10" x14ac:dyDescent="0.3">
      <c r="A185">
        <v>1424</v>
      </c>
      <c r="B185">
        <v>595</v>
      </c>
      <c r="C185" t="s">
        <v>351</v>
      </c>
      <c r="D185" t="s">
        <v>527</v>
      </c>
      <c r="E185" t="s">
        <v>17</v>
      </c>
      <c r="F185" t="s">
        <v>528</v>
      </c>
      <c r="G185">
        <v>5818539801</v>
      </c>
      <c r="H185" s="1">
        <v>30820</v>
      </c>
      <c r="I185" s="1">
        <v>36600</v>
      </c>
      <c r="J185">
        <f t="shared" si="5"/>
        <v>15</v>
      </c>
    </row>
    <row r="186" spans="1:10" x14ac:dyDescent="0.3">
      <c r="A186">
        <v>5214</v>
      </c>
      <c r="B186">
        <v>366</v>
      </c>
      <c r="C186" t="s">
        <v>529</v>
      </c>
      <c r="D186" t="s">
        <v>530</v>
      </c>
      <c r="E186" t="s">
        <v>17</v>
      </c>
      <c r="F186" t="s">
        <v>531</v>
      </c>
      <c r="G186">
        <v>5684234865</v>
      </c>
      <c r="H186" s="1">
        <v>26107</v>
      </c>
      <c r="I186" s="1">
        <v>27549</v>
      </c>
      <c r="J186">
        <f t="shared" si="5"/>
        <v>3</v>
      </c>
    </row>
    <row r="187" spans="1:10" x14ac:dyDescent="0.3">
      <c r="A187">
        <v>8249</v>
      </c>
      <c r="B187">
        <v>39</v>
      </c>
      <c r="C187" t="s">
        <v>532</v>
      </c>
      <c r="D187" t="s">
        <v>533</v>
      </c>
      <c r="E187" t="s">
        <v>17</v>
      </c>
      <c r="F187" t="s">
        <v>534</v>
      </c>
      <c r="G187">
        <v>8687515154</v>
      </c>
      <c r="H187" s="1">
        <v>34893</v>
      </c>
      <c r="I187" s="1">
        <v>40036</v>
      </c>
      <c r="J187">
        <f t="shared" si="5"/>
        <v>14</v>
      </c>
    </row>
    <row r="188" spans="1:10" x14ac:dyDescent="0.3">
      <c r="A188">
        <v>3172</v>
      </c>
      <c r="B188">
        <v>978</v>
      </c>
      <c r="C188" t="s">
        <v>28</v>
      </c>
      <c r="D188" t="s">
        <v>535</v>
      </c>
      <c r="E188" t="s">
        <v>9</v>
      </c>
      <c r="F188" t="s">
        <v>536</v>
      </c>
      <c r="G188">
        <v>9719226221</v>
      </c>
      <c r="H188" s="1">
        <v>29419</v>
      </c>
      <c r="I188" s="1">
        <v>30070</v>
      </c>
      <c r="J188">
        <f t="shared" si="5"/>
        <v>1</v>
      </c>
    </row>
    <row r="189" spans="1:10" x14ac:dyDescent="0.3">
      <c r="A189">
        <v>5489</v>
      </c>
      <c r="B189">
        <v>623</v>
      </c>
      <c r="C189" t="s">
        <v>537</v>
      </c>
      <c r="D189" t="s">
        <v>538</v>
      </c>
      <c r="E189" t="s">
        <v>17</v>
      </c>
      <c r="F189" t="s">
        <v>539</v>
      </c>
      <c r="G189">
        <v>4582180805</v>
      </c>
      <c r="H189" s="1">
        <v>28109</v>
      </c>
      <c r="I189" s="1">
        <v>31210</v>
      </c>
      <c r="J189">
        <f t="shared" si="5"/>
        <v>8</v>
      </c>
    </row>
    <row r="190" spans="1:10" x14ac:dyDescent="0.3">
      <c r="A190">
        <v>2037</v>
      </c>
      <c r="B190">
        <v>751</v>
      </c>
      <c r="C190" t="s">
        <v>540</v>
      </c>
      <c r="D190" t="s">
        <v>541</v>
      </c>
      <c r="E190" t="s">
        <v>13</v>
      </c>
      <c r="F190" t="s">
        <v>542</v>
      </c>
      <c r="G190">
        <v>1731496685</v>
      </c>
      <c r="H190" s="1">
        <v>40353</v>
      </c>
      <c r="I190" s="1">
        <v>42443</v>
      </c>
      <c r="J190">
        <f t="shared" si="5"/>
        <v>5</v>
      </c>
    </row>
    <row r="191" spans="1:10" x14ac:dyDescent="0.3">
      <c r="A191">
        <v>2401</v>
      </c>
      <c r="B191">
        <v>899</v>
      </c>
      <c r="C191" t="s">
        <v>543</v>
      </c>
      <c r="D191" t="s">
        <v>544</v>
      </c>
      <c r="E191" t="s">
        <v>13</v>
      </c>
      <c r="F191" t="s">
        <v>545</v>
      </c>
      <c r="G191">
        <v>2656568705</v>
      </c>
      <c r="H191" s="1">
        <v>26367</v>
      </c>
      <c r="I191" s="1">
        <v>30146</v>
      </c>
      <c r="J191">
        <f t="shared" si="5"/>
        <v>10</v>
      </c>
    </row>
    <row r="192" spans="1:10" x14ac:dyDescent="0.3">
      <c r="A192">
        <v>1303</v>
      </c>
      <c r="B192">
        <v>396</v>
      </c>
      <c r="C192" t="s">
        <v>546</v>
      </c>
      <c r="D192" t="s">
        <v>547</v>
      </c>
      <c r="E192" t="s">
        <v>9</v>
      </c>
      <c r="F192" t="s">
        <v>471</v>
      </c>
      <c r="G192">
        <v>2383254556</v>
      </c>
      <c r="H192" s="1">
        <v>30071</v>
      </c>
      <c r="I192" s="1">
        <v>35395</v>
      </c>
      <c r="J192">
        <f t="shared" si="5"/>
        <v>14</v>
      </c>
    </row>
    <row r="193" spans="1:10" x14ac:dyDescent="0.3">
      <c r="A193">
        <v>6798</v>
      </c>
      <c r="B193">
        <v>792</v>
      </c>
      <c r="C193" t="s">
        <v>548</v>
      </c>
      <c r="D193" t="s">
        <v>549</v>
      </c>
      <c r="E193" t="s">
        <v>9</v>
      </c>
      <c r="F193" t="s">
        <v>550</v>
      </c>
      <c r="G193">
        <v>3546706958</v>
      </c>
      <c r="H193" s="1">
        <v>37044</v>
      </c>
      <c r="I193" s="1">
        <v>41647</v>
      </c>
      <c r="J193">
        <f t="shared" si="5"/>
        <v>12</v>
      </c>
    </row>
    <row r="194" spans="1:10" x14ac:dyDescent="0.3">
      <c r="A194">
        <v>9917</v>
      </c>
      <c r="B194">
        <v>808</v>
      </c>
      <c r="C194" t="s">
        <v>67</v>
      </c>
      <c r="D194" t="s">
        <v>551</v>
      </c>
      <c r="E194" t="s">
        <v>13</v>
      </c>
      <c r="F194" t="s">
        <v>552</v>
      </c>
      <c r="G194">
        <v>4148247171</v>
      </c>
      <c r="H194" s="1">
        <v>41746</v>
      </c>
      <c r="I194" s="1">
        <v>48917</v>
      </c>
      <c r="J194">
        <f t="shared" ref="J194:J201" si="6">DATEDIF(H194,I194,"Y")</f>
        <v>19</v>
      </c>
    </row>
    <row r="195" spans="1:10" x14ac:dyDescent="0.3">
      <c r="A195">
        <v>2969</v>
      </c>
      <c r="B195">
        <v>903</v>
      </c>
      <c r="C195" t="s">
        <v>553</v>
      </c>
      <c r="D195" t="s">
        <v>554</v>
      </c>
      <c r="E195" t="s">
        <v>17</v>
      </c>
      <c r="F195" t="s">
        <v>555</v>
      </c>
      <c r="G195">
        <v>8158241511</v>
      </c>
      <c r="H195" s="1">
        <v>41603</v>
      </c>
      <c r="I195" s="1">
        <v>42856</v>
      </c>
      <c r="J195">
        <f t="shared" si="6"/>
        <v>3</v>
      </c>
    </row>
    <row r="196" spans="1:10" x14ac:dyDescent="0.3">
      <c r="A196">
        <v>8737</v>
      </c>
      <c r="B196">
        <v>335</v>
      </c>
      <c r="C196" t="s">
        <v>556</v>
      </c>
      <c r="D196" t="s">
        <v>557</v>
      </c>
      <c r="E196" t="s">
        <v>17</v>
      </c>
      <c r="F196" t="s">
        <v>558</v>
      </c>
      <c r="G196">
        <v>1345806313</v>
      </c>
      <c r="H196" s="1">
        <v>30974</v>
      </c>
      <c r="I196" s="1">
        <v>35261</v>
      </c>
      <c r="J196">
        <f t="shared" si="6"/>
        <v>11</v>
      </c>
    </row>
    <row r="197" spans="1:10" x14ac:dyDescent="0.3">
      <c r="A197">
        <v>2104</v>
      </c>
      <c r="B197">
        <v>784</v>
      </c>
      <c r="C197" t="s">
        <v>559</v>
      </c>
      <c r="D197" t="s">
        <v>560</v>
      </c>
      <c r="E197" t="s">
        <v>13</v>
      </c>
      <c r="F197" t="s">
        <v>561</v>
      </c>
      <c r="G197">
        <v>9076432313</v>
      </c>
      <c r="H197" s="1">
        <v>34491</v>
      </c>
      <c r="I197" s="1">
        <v>39592</v>
      </c>
      <c r="J197">
        <f t="shared" si="6"/>
        <v>13</v>
      </c>
    </row>
    <row r="198" spans="1:10" x14ac:dyDescent="0.3">
      <c r="A198">
        <v>1702</v>
      </c>
      <c r="B198">
        <v>683</v>
      </c>
      <c r="C198" t="s">
        <v>562</v>
      </c>
      <c r="D198" t="s">
        <v>563</v>
      </c>
      <c r="E198" t="s">
        <v>13</v>
      </c>
      <c r="F198" t="s">
        <v>564</v>
      </c>
      <c r="G198">
        <v>6507962797</v>
      </c>
      <c r="H198" s="1">
        <v>40408</v>
      </c>
      <c r="I198" s="1">
        <v>46382</v>
      </c>
      <c r="J198">
        <f t="shared" si="6"/>
        <v>16</v>
      </c>
    </row>
    <row r="199" spans="1:10" x14ac:dyDescent="0.3">
      <c r="A199">
        <v>8933</v>
      </c>
      <c r="B199">
        <v>536</v>
      </c>
      <c r="C199" t="s">
        <v>565</v>
      </c>
      <c r="D199" t="s">
        <v>566</v>
      </c>
      <c r="E199" t="s">
        <v>17</v>
      </c>
      <c r="F199" t="s">
        <v>567</v>
      </c>
      <c r="G199">
        <v>5130575428</v>
      </c>
      <c r="H199" s="1">
        <v>40030</v>
      </c>
      <c r="I199" s="1">
        <v>41940</v>
      </c>
      <c r="J199">
        <f t="shared" si="6"/>
        <v>5</v>
      </c>
    </row>
    <row r="200" spans="1:10" x14ac:dyDescent="0.3">
      <c r="A200">
        <v>3624</v>
      </c>
      <c r="B200">
        <v>142</v>
      </c>
      <c r="C200" t="s">
        <v>568</v>
      </c>
      <c r="D200" t="s">
        <v>569</v>
      </c>
      <c r="E200" t="s">
        <v>9</v>
      </c>
      <c r="F200" t="s">
        <v>570</v>
      </c>
      <c r="G200">
        <v>7652369372</v>
      </c>
      <c r="H200" s="1">
        <v>42858</v>
      </c>
      <c r="I200" s="1">
        <v>44812</v>
      </c>
      <c r="J200">
        <f t="shared" si="6"/>
        <v>5</v>
      </c>
    </row>
    <row r="201" spans="1:10" x14ac:dyDescent="0.3">
      <c r="A201">
        <v>4892</v>
      </c>
      <c r="B201">
        <v>617</v>
      </c>
      <c r="C201" t="s">
        <v>571</v>
      </c>
      <c r="D201" t="s">
        <v>572</v>
      </c>
      <c r="E201" t="s">
        <v>13</v>
      </c>
      <c r="F201" t="s">
        <v>573</v>
      </c>
      <c r="G201">
        <v>9062287896</v>
      </c>
      <c r="H201" s="1">
        <v>33099</v>
      </c>
      <c r="I201" s="1">
        <v>34310</v>
      </c>
      <c r="J201">
        <f t="shared" si="6"/>
        <v>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20034-9832-4AA1-94BD-A726E2CB0B17}">
  <sheetPr codeName="Sheet11"/>
  <dimension ref="A1:M201"/>
  <sheetViews>
    <sheetView topLeftCell="F2" workbookViewId="0">
      <selection activeCell="M21" sqref="M21"/>
    </sheetView>
  </sheetViews>
  <sheetFormatPr defaultRowHeight="14.4" x14ac:dyDescent="0.3"/>
  <cols>
    <col min="1" max="1" width="8.21875" bestFit="1" customWidth="1"/>
    <col min="2" max="2" width="7.109375" bestFit="1" customWidth="1"/>
    <col min="3" max="3" width="18.6640625" bestFit="1" customWidth="1"/>
    <col min="4" max="4" width="13.88671875" bestFit="1" customWidth="1"/>
    <col min="5" max="5" width="11.44140625" bestFit="1" customWidth="1"/>
    <col min="6" max="6" width="13.21875" bestFit="1" customWidth="1"/>
    <col min="7" max="7" width="14.33203125" bestFit="1" customWidth="1"/>
    <col min="8" max="8" width="38.21875" bestFit="1" customWidth="1"/>
    <col min="9" max="9" width="39.109375" bestFit="1" customWidth="1"/>
    <col min="10" max="10" width="21.77734375" bestFit="1" customWidth="1"/>
    <col min="11" max="11" width="17.6640625" bestFit="1" customWidth="1"/>
    <col min="12" max="12" width="20.77734375" bestFit="1" customWidth="1"/>
    <col min="13" max="13" width="22.33203125" bestFit="1" customWidth="1"/>
  </cols>
  <sheetData>
    <row r="1" spans="1:13" x14ac:dyDescent="0.3">
      <c r="A1" t="s">
        <v>969</v>
      </c>
      <c r="B1" t="s">
        <v>0</v>
      </c>
      <c r="C1" t="s">
        <v>1191</v>
      </c>
      <c r="D1" t="s">
        <v>1192</v>
      </c>
      <c r="E1" t="s">
        <v>1193</v>
      </c>
      <c r="F1" t="s">
        <v>1194</v>
      </c>
      <c r="G1" t="s">
        <v>1195</v>
      </c>
      <c r="H1" t="s">
        <v>1196</v>
      </c>
      <c r="I1" t="s">
        <v>1197</v>
      </c>
      <c r="J1" t="s">
        <v>1576</v>
      </c>
      <c r="K1" t="s">
        <v>1577</v>
      </c>
      <c r="L1" t="s">
        <v>1578</v>
      </c>
      <c r="M1" t="s">
        <v>1579</v>
      </c>
    </row>
    <row r="2" spans="1:13" x14ac:dyDescent="0.3">
      <c r="A2">
        <v>1</v>
      </c>
      <c r="B2">
        <v>1334</v>
      </c>
      <c r="C2" t="s">
        <v>1198</v>
      </c>
      <c r="D2" t="s">
        <v>1199</v>
      </c>
      <c r="E2" t="s">
        <v>1200</v>
      </c>
      <c r="F2">
        <v>947</v>
      </c>
      <c r="G2">
        <v>1385</v>
      </c>
      <c r="H2" t="s">
        <v>1201</v>
      </c>
      <c r="I2" t="s">
        <v>1202</v>
      </c>
      <c r="J2" t="s">
        <v>1533</v>
      </c>
      <c r="K2" s="1">
        <v>40222</v>
      </c>
      <c r="L2" s="1">
        <v>40512</v>
      </c>
      <c r="M2">
        <f>IF(shipmemt_details_status_Q4[[#This Row],[Status.Delivery_date]] &gt; shipmemt_details_status_Q4[[#This Row],[Status.Sent_date]], DATEDIF(shipmemt_details_status_Q4[[#This Row],[Status.Sent_date]],shipmemt_details_status_Q4[[#This Row],[Status.Delivery_date]], "m"), "N/A")</f>
        <v>9</v>
      </c>
    </row>
    <row r="3" spans="1:13" x14ac:dyDescent="0.3">
      <c r="A3">
        <v>6</v>
      </c>
      <c r="B3">
        <v>3917</v>
      </c>
      <c r="C3" t="s">
        <v>1198</v>
      </c>
      <c r="D3" t="s">
        <v>1199</v>
      </c>
      <c r="E3" t="s">
        <v>1200</v>
      </c>
      <c r="F3">
        <v>613</v>
      </c>
      <c r="G3">
        <v>1256</v>
      </c>
      <c r="H3" t="s">
        <v>21</v>
      </c>
      <c r="I3" t="s">
        <v>638</v>
      </c>
      <c r="J3" t="s">
        <v>1533</v>
      </c>
      <c r="K3" s="1">
        <v>28192</v>
      </c>
      <c r="L3" s="1">
        <v>28437</v>
      </c>
      <c r="M3">
        <f>IF(shipmemt_details_status_Q4[[#This Row],[Status.Delivery_date]] &gt; shipmemt_details_status_Q4[[#This Row],[Status.Sent_date]], DATEDIF(shipmemt_details_status_Q4[[#This Row],[Status.Sent_date]],shipmemt_details_status_Q4[[#This Row],[Status.Delivery_date]], "m"), "N/A")</f>
        <v>8</v>
      </c>
    </row>
    <row r="4" spans="1:13" x14ac:dyDescent="0.3">
      <c r="A4">
        <v>12</v>
      </c>
      <c r="B4">
        <v>6404</v>
      </c>
      <c r="C4" t="s">
        <v>1203</v>
      </c>
      <c r="D4" t="s">
        <v>1204</v>
      </c>
      <c r="E4" t="s">
        <v>1205</v>
      </c>
      <c r="F4">
        <v>360</v>
      </c>
      <c r="G4">
        <v>565</v>
      </c>
      <c r="H4" t="s">
        <v>1206</v>
      </c>
      <c r="I4" t="s">
        <v>1207</v>
      </c>
      <c r="J4" t="s">
        <v>1534</v>
      </c>
      <c r="K4" s="1">
        <v>36695</v>
      </c>
      <c r="L4" s="1"/>
      <c r="M4" t="str">
        <f>IF(shipmemt_details_status_Q4[[#This Row],[Status.Delivery_date]] &gt; shipmemt_details_status_Q4[[#This Row],[Status.Sent_date]], DATEDIF(shipmemt_details_status_Q4[[#This Row],[Status.Sent_date]],shipmemt_details_status_Q4[[#This Row],[Status.Delivery_date]], "m"), "N/A")</f>
        <v>N/A</v>
      </c>
    </row>
    <row r="5" spans="1:13" x14ac:dyDescent="0.3">
      <c r="A5">
        <v>20</v>
      </c>
      <c r="B5">
        <v>6759</v>
      </c>
      <c r="C5" t="s">
        <v>1203</v>
      </c>
      <c r="D5" t="s">
        <v>1204</v>
      </c>
      <c r="E5" t="s">
        <v>1205</v>
      </c>
      <c r="F5">
        <v>630</v>
      </c>
      <c r="G5">
        <v>1062</v>
      </c>
      <c r="H5" t="s">
        <v>1208</v>
      </c>
      <c r="I5" t="s">
        <v>1209</v>
      </c>
      <c r="J5" t="s">
        <v>1534</v>
      </c>
      <c r="K5" s="1">
        <v>43007</v>
      </c>
      <c r="L5" s="1"/>
      <c r="M5" t="str">
        <f>IF(shipmemt_details_status_Q4[[#This Row],[Status.Delivery_date]] &gt; shipmemt_details_status_Q4[[#This Row],[Status.Sent_date]], DATEDIF(shipmemt_details_status_Q4[[#This Row],[Status.Sent_date]],shipmemt_details_status_Q4[[#This Row],[Status.Delivery_date]], "m"), "N/A")</f>
        <v>N/A</v>
      </c>
    </row>
    <row r="6" spans="1:13" x14ac:dyDescent="0.3">
      <c r="A6">
        <v>25</v>
      </c>
      <c r="B6">
        <v>1724</v>
      </c>
      <c r="C6" t="s">
        <v>1210</v>
      </c>
      <c r="D6" t="s">
        <v>1204</v>
      </c>
      <c r="E6" t="s">
        <v>1200</v>
      </c>
      <c r="F6">
        <v>431</v>
      </c>
      <c r="G6">
        <v>702</v>
      </c>
      <c r="H6" t="s">
        <v>1211</v>
      </c>
      <c r="I6" t="s">
        <v>1212</v>
      </c>
      <c r="J6" t="s">
        <v>1533</v>
      </c>
      <c r="K6" s="1">
        <v>38136</v>
      </c>
      <c r="L6" s="1">
        <v>38124</v>
      </c>
      <c r="M6" t="str">
        <f>IF(shipmemt_details_status_Q4[[#This Row],[Status.Delivery_date]] &gt; shipmemt_details_status_Q4[[#This Row],[Status.Sent_date]], DATEDIF(shipmemt_details_status_Q4[[#This Row],[Status.Sent_date]],shipmemt_details_status_Q4[[#This Row],[Status.Delivery_date]], "m"), "N/A")</f>
        <v>N/A</v>
      </c>
    </row>
    <row r="7" spans="1:13" x14ac:dyDescent="0.3">
      <c r="A7">
        <v>30</v>
      </c>
      <c r="B7">
        <v>1275</v>
      </c>
      <c r="C7" t="s">
        <v>1213</v>
      </c>
      <c r="D7" t="s">
        <v>1204</v>
      </c>
      <c r="E7" t="s">
        <v>1205</v>
      </c>
      <c r="F7">
        <v>581</v>
      </c>
      <c r="G7">
        <v>1422</v>
      </c>
      <c r="H7" t="s">
        <v>1214</v>
      </c>
      <c r="I7" t="s">
        <v>515</v>
      </c>
      <c r="J7" t="s">
        <v>1533</v>
      </c>
      <c r="K7" s="1">
        <v>40228</v>
      </c>
      <c r="L7" s="1">
        <v>40246</v>
      </c>
      <c r="M7">
        <f>IF(shipmemt_details_status_Q4[[#This Row],[Status.Delivery_date]] &gt; shipmemt_details_status_Q4[[#This Row],[Status.Sent_date]], DATEDIF(shipmemt_details_status_Q4[[#This Row],[Status.Sent_date]],shipmemt_details_status_Q4[[#This Row],[Status.Delivery_date]], "m"), "N/A")</f>
        <v>0</v>
      </c>
    </row>
    <row r="8" spans="1:13" x14ac:dyDescent="0.3">
      <c r="A8">
        <v>32</v>
      </c>
      <c r="B8">
        <v>9636</v>
      </c>
      <c r="C8" t="s">
        <v>1198</v>
      </c>
      <c r="D8" t="s">
        <v>1204</v>
      </c>
      <c r="E8" t="s">
        <v>1200</v>
      </c>
      <c r="F8">
        <v>478</v>
      </c>
      <c r="G8">
        <v>705</v>
      </c>
      <c r="H8" t="s">
        <v>1215</v>
      </c>
      <c r="I8" t="s">
        <v>1216</v>
      </c>
      <c r="J8" t="s">
        <v>1534</v>
      </c>
      <c r="K8" s="1">
        <v>38229</v>
      </c>
      <c r="L8" s="1"/>
      <c r="M8" t="str">
        <f>IF(shipmemt_details_status_Q4[[#This Row],[Status.Delivery_date]] &gt; shipmemt_details_status_Q4[[#This Row],[Status.Sent_date]], DATEDIF(shipmemt_details_status_Q4[[#This Row],[Status.Sent_date]],shipmemt_details_status_Q4[[#This Row],[Status.Delivery_date]], "m"), "N/A")</f>
        <v>N/A</v>
      </c>
    </row>
    <row r="9" spans="1:13" x14ac:dyDescent="0.3">
      <c r="A9">
        <v>33</v>
      </c>
      <c r="B9">
        <v>1211</v>
      </c>
      <c r="C9" t="s">
        <v>1217</v>
      </c>
      <c r="D9" t="s">
        <v>1204</v>
      </c>
      <c r="E9" t="s">
        <v>1200</v>
      </c>
      <c r="F9">
        <v>577</v>
      </c>
      <c r="G9">
        <v>1312</v>
      </c>
      <c r="H9" t="s">
        <v>1218</v>
      </c>
      <c r="I9" t="s">
        <v>1219</v>
      </c>
      <c r="J9" t="s">
        <v>1534</v>
      </c>
      <c r="K9" s="1">
        <v>32238</v>
      </c>
      <c r="L9" s="1"/>
      <c r="M9" t="str">
        <f>IF(shipmemt_details_status_Q4[[#This Row],[Status.Delivery_date]] &gt; shipmemt_details_status_Q4[[#This Row],[Status.Sent_date]], DATEDIF(shipmemt_details_status_Q4[[#This Row],[Status.Sent_date]],shipmemt_details_status_Q4[[#This Row],[Status.Delivery_date]], "m"), "N/A")</f>
        <v>N/A</v>
      </c>
    </row>
    <row r="10" spans="1:13" x14ac:dyDescent="0.3">
      <c r="A10">
        <v>40</v>
      </c>
      <c r="B10">
        <v>805</v>
      </c>
      <c r="C10" t="s">
        <v>1198</v>
      </c>
      <c r="D10" t="s">
        <v>1204</v>
      </c>
      <c r="E10" t="s">
        <v>1205</v>
      </c>
      <c r="F10">
        <v>483</v>
      </c>
      <c r="G10">
        <v>648</v>
      </c>
      <c r="H10" t="s">
        <v>1220</v>
      </c>
      <c r="I10" t="s">
        <v>1221</v>
      </c>
      <c r="J10" t="s">
        <v>1534</v>
      </c>
      <c r="K10" s="1">
        <v>29344</v>
      </c>
      <c r="L10" s="1"/>
      <c r="M10" t="str">
        <f>IF(shipmemt_details_status_Q4[[#This Row],[Status.Delivery_date]] &gt; shipmemt_details_status_Q4[[#This Row],[Status.Sent_date]], DATEDIF(shipmemt_details_status_Q4[[#This Row],[Status.Sent_date]],shipmemt_details_status_Q4[[#This Row],[Status.Delivery_date]], "m"), "N/A")</f>
        <v>N/A</v>
      </c>
    </row>
    <row r="11" spans="1:13" x14ac:dyDescent="0.3">
      <c r="A11">
        <v>42</v>
      </c>
      <c r="B11">
        <v>2121</v>
      </c>
      <c r="C11" t="s">
        <v>1198</v>
      </c>
      <c r="D11" t="s">
        <v>1204</v>
      </c>
      <c r="E11" t="s">
        <v>1205</v>
      </c>
      <c r="F11">
        <v>987</v>
      </c>
      <c r="G11">
        <v>1134</v>
      </c>
      <c r="H11" t="s">
        <v>1222</v>
      </c>
      <c r="I11" t="s">
        <v>1223</v>
      </c>
      <c r="J11" t="s">
        <v>1533</v>
      </c>
      <c r="K11" s="1">
        <v>28875</v>
      </c>
      <c r="L11" s="1">
        <v>29110</v>
      </c>
      <c r="M11">
        <f>IF(shipmemt_details_status_Q4[[#This Row],[Status.Delivery_date]] &gt; shipmemt_details_status_Q4[[#This Row],[Status.Sent_date]], DATEDIF(shipmemt_details_status_Q4[[#This Row],[Status.Sent_date]],shipmemt_details_status_Q4[[#This Row],[Status.Delivery_date]], "m"), "N/A")</f>
        <v>7</v>
      </c>
    </row>
    <row r="12" spans="1:13" x14ac:dyDescent="0.3">
      <c r="A12">
        <v>45</v>
      </c>
      <c r="B12">
        <v>9177</v>
      </c>
      <c r="C12" t="s">
        <v>1224</v>
      </c>
      <c r="D12" t="s">
        <v>1204</v>
      </c>
      <c r="E12" t="s">
        <v>1200</v>
      </c>
      <c r="F12">
        <v>889</v>
      </c>
      <c r="G12">
        <v>1050</v>
      </c>
      <c r="H12" t="s">
        <v>1225</v>
      </c>
      <c r="I12" t="s">
        <v>1226</v>
      </c>
      <c r="J12" t="s">
        <v>1533</v>
      </c>
      <c r="K12" s="1">
        <v>35127</v>
      </c>
      <c r="L12" s="1">
        <v>35186</v>
      </c>
      <c r="M12">
        <f>IF(shipmemt_details_status_Q4[[#This Row],[Status.Delivery_date]] &gt; shipmemt_details_status_Q4[[#This Row],[Status.Sent_date]], DATEDIF(shipmemt_details_status_Q4[[#This Row],[Status.Sent_date]],shipmemt_details_status_Q4[[#This Row],[Status.Delivery_date]], "m"), "N/A")</f>
        <v>1</v>
      </c>
    </row>
    <row r="13" spans="1:13" x14ac:dyDescent="0.3">
      <c r="A13">
        <v>52</v>
      </c>
      <c r="B13">
        <v>4551</v>
      </c>
      <c r="C13" t="s">
        <v>1227</v>
      </c>
      <c r="D13" t="s">
        <v>1204</v>
      </c>
      <c r="E13" t="s">
        <v>1200</v>
      </c>
      <c r="F13">
        <v>873</v>
      </c>
      <c r="G13">
        <v>1199</v>
      </c>
      <c r="H13" t="s">
        <v>1228</v>
      </c>
      <c r="I13" t="s">
        <v>1229</v>
      </c>
      <c r="J13" t="s">
        <v>1534</v>
      </c>
      <c r="K13" s="1">
        <v>42510</v>
      </c>
      <c r="L13" s="1"/>
      <c r="M13" t="str">
        <f>IF(shipmemt_details_status_Q4[[#This Row],[Status.Delivery_date]] &gt; shipmemt_details_status_Q4[[#This Row],[Status.Sent_date]], DATEDIF(shipmemt_details_status_Q4[[#This Row],[Status.Sent_date]],shipmemt_details_status_Q4[[#This Row],[Status.Delivery_date]], "m"), "N/A")</f>
        <v>N/A</v>
      </c>
    </row>
    <row r="14" spans="1:13" x14ac:dyDescent="0.3">
      <c r="A14">
        <v>57</v>
      </c>
      <c r="B14">
        <v>7253</v>
      </c>
      <c r="C14" t="s">
        <v>1203</v>
      </c>
      <c r="D14" t="s">
        <v>1204</v>
      </c>
      <c r="E14" t="s">
        <v>1205</v>
      </c>
      <c r="F14">
        <v>753</v>
      </c>
      <c r="G14">
        <v>1027</v>
      </c>
      <c r="H14" t="s">
        <v>1230</v>
      </c>
      <c r="I14" t="s">
        <v>1231</v>
      </c>
      <c r="J14" t="s">
        <v>1533</v>
      </c>
      <c r="K14" s="1">
        <v>38064</v>
      </c>
      <c r="L14" s="1">
        <v>38048</v>
      </c>
      <c r="M14" t="str">
        <f>IF(shipmemt_details_status_Q4[[#This Row],[Status.Delivery_date]] &gt; shipmemt_details_status_Q4[[#This Row],[Status.Sent_date]], DATEDIF(shipmemt_details_status_Q4[[#This Row],[Status.Sent_date]],shipmemt_details_status_Q4[[#This Row],[Status.Delivery_date]], "m"), "N/A")</f>
        <v>N/A</v>
      </c>
    </row>
    <row r="15" spans="1:13" x14ac:dyDescent="0.3">
      <c r="A15">
        <v>59</v>
      </c>
      <c r="B15">
        <v>9917</v>
      </c>
      <c r="C15" t="s">
        <v>1203</v>
      </c>
      <c r="D15" t="s">
        <v>1199</v>
      </c>
      <c r="E15" t="s">
        <v>1205</v>
      </c>
      <c r="F15">
        <v>329</v>
      </c>
      <c r="G15">
        <v>977</v>
      </c>
      <c r="H15" t="s">
        <v>1232</v>
      </c>
      <c r="I15" t="s">
        <v>1233</v>
      </c>
      <c r="J15" t="s">
        <v>1534</v>
      </c>
      <c r="K15" s="1">
        <v>30774</v>
      </c>
      <c r="L15" s="1"/>
      <c r="M15" t="str">
        <f>IF(shipmemt_details_status_Q4[[#This Row],[Status.Delivery_date]] &gt; shipmemt_details_status_Q4[[#This Row],[Status.Sent_date]], DATEDIF(shipmemt_details_status_Q4[[#This Row],[Status.Sent_date]],shipmemt_details_status_Q4[[#This Row],[Status.Delivery_date]], "m"), "N/A")</f>
        <v>N/A</v>
      </c>
    </row>
    <row r="16" spans="1:13" x14ac:dyDescent="0.3">
      <c r="A16">
        <v>68</v>
      </c>
      <c r="B16">
        <v>9271</v>
      </c>
      <c r="C16" t="s">
        <v>1198</v>
      </c>
      <c r="D16" t="s">
        <v>1204</v>
      </c>
      <c r="E16" t="s">
        <v>1200</v>
      </c>
      <c r="F16">
        <v>182</v>
      </c>
      <c r="G16">
        <v>726</v>
      </c>
      <c r="H16" t="s">
        <v>1234</v>
      </c>
      <c r="I16" t="s">
        <v>1235</v>
      </c>
      <c r="J16" t="s">
        <v>1534</v>
      </c>
      <c r="K16" s="1">
        <v>38198</v>
      </c>
      <c r="L16" s="1"/>
      <c r="M16" t="str">
        <f>IF(shipmemt_details_status_Q4[[#This Row],[Status.Delivery_date]] &gt; shipmemt_details_status_Q4[[#This Row],[Status.Sent_date]], DATEDIF(shipmemt_details_status_Q4[[#This Row],[Status.Sent_date]],shipmemt_details_status_Q4[[#This Row],[Status.Delivery_date]], "m"), "N/A")</f>
        <v>N/A</v>
      </c>
    </row>
    <row r="17" spans="1:13" x14ac:dyDescent="0.3">
      <c r="A17">
        <v>69</v>
      </c>
      <c r="B17">
        <v>1087</v>
      </c>
      <c r="C17" t="s">
        <v>1224</v>
      </c>
      <c r="D17" t="s">
        <v>1204</v>
      </c>
      <c r="E17" t="s">
        <v>1205</v>
      </c>
      <c r="F17">
        <v>367</v>
      </c>
      <c r="G17">
        <v>740</v>
      </c>
      <c r="H17" t="s">
        <v>471</v>
      </c>
      <c r="I17" t="s">
        <v>904</v>
      </c>
      <c r="J17" t="s">
        <v>1533</v>
      </c>
      <c r="K17" s="1">
        <v>43173</v>
      </c>
      <c r="L17" s="1">
        <v>43342</v>
      </c>
      <c r="M17">
        <f>IF(shipmemt_details_status_Q4[[#This Row],[Status.Delivery_date]] &gt; shipmemt_details_status_Q4[[#This Row],[Status.Sent_date]], DATEDIF(shipmemt_details_status_Q4[[#This Row],[Status.Sent_date]],shipmemt_details_status_Q4[[#This Row],[Status.Delivery_date]], "m"), "N/A")</f>
        <v>5</v>
      </c>
    </row>
    <row r="18" spans="1:13" x14ac:dyDescent="0.3">
      <c r="A18">
        <v>73</v>
      </c>
      <c r="B18">
        <v>4252</v>
      </c>
      <c r="C18" t="s">
        <v>1210</v>
      </c>
      <c r="D18" t="s">
        <v>1204</v>
      </c>
      <c r="E18" t="s">
        <v>1200</v>
      </c>
      <c r="F18">
        <v>315</v>
      </c>
      <c r="G18">
        <v>937</v>
      </c>
      <c r="H18" t="s">
        <v>21</v>
      </c>
      <c r="I18" t="s">
        <v>1236</v>
      </c>
      <c r="J18" t="s">
        <v>1534</v>
      </c>
      <c r="K18" s="1">
        <v>34034</v>
      </c>
      <c r="L18" s="1"/>
      <c r="M18" t="str">
        <f>IF(shipmemt_details_status_Q4[[#This Row],[Status.Delivery_date]] &gt; shipmemt_details_status_Q4[[#This Row],[Status.Sent_date]], DATEDIF(shipmemt_details_status_Q4[[#This Row],[Status.Sent_date]],shipmemt_details_status_Q4[[#This Row],[Status.Delivery_date]], "m"), "N/A")</f>
        <v>N/A</v>
      </c>
    </row>
    <row r="19" spans="1:13" x14ac:dyDescent="0.3">
      <c r="A19">
        <v>75</v>
      </c>
      <c r="B19">
        <v>5489</v>
      </c>
      <c r="C19" t="s">
        <v>1213</v>
      </c>
      <c r="D19" t="s">
        <v>1204</v>
      </c>
      <c r="E19" t="s">
        <v>1205</v>
      </c>
      <c r="F19">
        <v>869</v>
      </c>
      <c r="G19">
        <v>1317</v>
      </c>
      <c r="H19" t="s">
        <v>1237</v>
      </c>
      <c r="I19" t="s">
        <v>1238</v>
      </c>
      <c r="J19" t="s">
        <v>1533</v>
      </c>
      <c r="K19" s="1">
        <v>37404</v>
      </c>
      <c r="L19" s="1">
        <v>37507</v>
      </c>
      <c r="M19">
        <f>IF(shipmemt_details_status_Q4[[#This Row],[Status.Delivery_date]] &gt; shipmemt_details_status_Q4[[#This Row],[Status.Sent_date]], DATEDIF(shipmemt_details_status_Q4[[#This Row],[Status.Sent_date]],shipmemt_details_status_Q4[[#This Row],[Status.Delivery_date]], "m"), "N/A")</f>
        <v>3</v>
      </c>
    </row>
    <row r="20" spans="1:13" x14ac:dyDescent="0.3">
      <c r="A20">
        <v>82</v>
      </c>
      <c r="B20">
        <v>3132</v>
      </c>
      <c r="C20" t="s">
        <v>1239</v>
      </c>
      <c r="D20" t="s">
        <v>1199</v>
      </c>
      <c r="E20" t="s">
        <v>1200</v>
      </c>
      <c r="F20">
        <v>121</v>
      </c>
      <c r="G20">
        <v>557</v>
      </c>
      <c r="H20" t="s">
        <v>1240</v>
      </c>
      <c r="I20" t="s">
        <v>1241</v>
      </c>
      <c r="J20" t="s">
        <v>1534</v>
      </c>
      <c r="K20" s="1">
        <v>35579</v>
      </c>
      <c r="L20" s="1"/>
      <c r="M20" t="str">
        <f>IF(shipmemt_details_status_Q4[[#This Row],[Status.Delivery_date]] &gt; shipmemt_details_status_Q4[[#This Row],[Status.Sent_date]], DATEDIF(shipmemt_details_status_Q4[[#This Row],[Status.Sent_date]],shipmemt_details_status_Q4[[#This Row],[Status.Delivery_date]], "m"), "N/A")</f>
        <v>N/A</v>
      </c>
    </row>
    <row r="21" spans="1:13" x14ac:dyDescent="0.3">
      <c r="A21">
        <v>95</v>
      </c>
      <c r="B21">
        <v>6546</v>
      </c>
      <c r="C21" t="s">
        <v>1242</v>
      </c>
      <c r="D21" t="s">
        <v>1204</v>
      </c>
      <c r="E21" t="s">
        <v>1205</v>
      </c>
      <c r="F21">
        <v>660</v>
      </c>
      <c r="G21">
        <v>1208</v>
      </c>
      <c r="H21" t="s">
        <v>1243</v>
      </c>
      <c r="I21" t="s">
        <v>1244</v>
      </c>
      <c r="J21" t="s">
        <v>1534</v>
      </c>
      <c r="K21" s="1">
        <v>41375</v>
      </c>
      <c r="L21" s="1"/>
      <c r="M21" t="str">
        <f>IF(shipmemt_details_status_Q4[[#This Row],[Status.Delivery_date]] &gt; shipmemt_details_status_Q4[[#This Row],[Status.Sent_date]], DATEDIF(shipmemt_details_status_Q4[[#This Row],[Status.Sent_date]],shipmemt_details_status_Q4[[#This Row],[Status.Delivery_date]], "m"), "N/A")</f>
        <v>N/A</v>
      </c>
    </row>
    <row r="22" spans="1:13" x14ac:dyDescent="0.3">
      <c r="A22">
        <v>97</v>
      </c>
      <c r="B22">
        <v>9423</v>
      </c>
      <c r="C22" t="s">
        <v>1203</v>
      </c>
      <c r="D22" t="s">
        <v>1204</v>
      </c>
      <c r="E22" t="s">
        <v>1200</v>
      </c>
      <c r="F22">
        <v>603</v>
      </c>
      <c r="G22">
        <v>1167</v>
      </c>
      <c r="H22" t="s">
        <v>1245</v>
      </c>
      <c r="I22" t="s">
        <v>1246</v>
      </c>
      <c r="J22" t="s">
        <v>1534</v>
      </c>
      <c r="K22" s="1">
        <v>40688</v>
      </c>
      <c r="L22" s="1"/>
      <c r="M22" t="str">
        <f>IF(shipmemt_details_status_Q4[[#This Row],[Status.Delivery_date]] &gt; shipmemt_details_status_Q4[[#This Row],[Status.Sent_date]], DATEDIF(shipmemt_details_status_Q4[[#This Row],[Status.Sent_date]],shipmemt_details_status_Q4[[#This Row],[Status.Delivery_date]], "m"), "N/A")</f>
        <v>N/A</v>
      </c>
    </row>
    <row r="23" spans="1:13" x14ac:dyDescent="0.3">
      <c r="A23">
        <v>105</v>
      </c>
      <c r="B23">
        <v>8808</v>
      </c>
      <c r="C23" t="s">
        <v>1217</v>
      </c>
      <c r="D23" t="s">
        <v>1204</v>
      </c>
      <c r="E23" t="s">
        <v>1205</v>
      </c>
      <c r="F23">
        <v>949</v>
      </c>
      <c r="G23">
        <v>1419</v>
      </c>
      <c r="H23" t="s">
        <v>1247</v>
      </c>
      <c r="I23" t="s">
        <v>1248</v>
      </c>
      <c r="J23" t="s">
        <v>1534</v>
      </c>
      <c r="K23" s="1">
        <v>35669</v>
      </c>
      <c r="L23" s="1"/>
      <c r="M23" t="str">
        <f>IF(shipmemt_details_status_Q4[[#This Row],[Status.Delivery_date]] &gt; shipmemt_details_status_Q4[[#This Row],[Status.Sent_date]], DATEDIF(shipmemt_details_status_Q4[[#This Row],[Status.Sent_date]],shipmemt_details_status_Q4[[#This Row],[Status.Delivery_date]], "m"), "N/A")</f>
        <v>N/A</v>
      </c>
    </row>
    <row r="24" spans="1:13" x14ac:dyDescent="0.3">
      <c r="A24">
        <v>109</v>
      </c>
      <c r="B24">
        <v>6787</v>
      </c>
      <c r="C24" t="s">
        <v>1239</v>
      </c>
      <c r="D24" t="s">
        <v>1204</v>
      </c>
      <c r="E24" t="s">
        <v>1200</v>
      </c>
      <c r="F24">
        <v>715</v>
      </c>
      <c r="G24">
        <v>1185</v>
      </c>
      <c r="H24" t="s">
        <v>471</v>
      </c>
      <c r="I24" t="s">
        <v>1249</v>
      </c>
      <c r="J24" t="s">
        <v>1534</v>
      </c>
      <c r="K24" s="1">
        <v>41777</v>
      </c>
      <c r="L24" s="1"/>
      <c r="M24" t="str">
        <f>IF(shipmemt_details_status_Q4[[#This Row],[Status.Delivery_date]] &gt; shipmemt_details_status_Q4[[#This Row],[Status.Sent_date]], DATEDIF(shipmemt_details_status_Q4[[#This Row],[Status.Sent_date]],shipmemt_details_status_Q4[[#This Row],[Status.Delivery_date]], "m"), "N/A")</f>
        <v>N/A</v>
      </c>
    </row>
    <row r="25" spans="1:13" x14ac:dyDescent="0.3">
      <c r="A25">
        <v>127</v>
      </c>
      <c r="B25">
        <v>9645</v>
      </c>
      <c r="C25" t="s">
        <v>1239</v>
      </c>
      <c r="D25" t="s">
        <v>1199</v>
      </c>
      <c r="E25" t="s">
        <v>1200</v>
      </c>
      <c r="F25">
        <v>916</v>
      </c>
      <c r="G25">
        <v>1143</v>
      </c>
      <c r="H25" t="s">
        <v>1250</v>
      </c>
      <c r="I25" t="s">
        <v>1251</v>
      </c>
      <c r="J25" t="s">
        <v>1533</v>
      </c>
      <c r="K25" s="1">
        <v>38725</v>
      </c>
      <c r="L25" s="1">
        <v>38726</v>
      </c>
      <c r="M25">
        <f>IF(shipmemt_details_status_Q4[[#This Row],[Status.Delivery_date]] &gt; shipmemt_details_status_Q4[[#This Row],[Status.Sent_date]], DATEDIF(shipmemt_details_status_Q4[[#This Row],[Status.Sent_date]],shipmemt_details_status_Q4[[#This Row],[Status.Delivery_date]], "m"), "N/A")</f>
        <v>0</v>
      </c>
    </row>
    <row r="26" spans="1:13" x14ac:dyDescent="0.3">
      <c r="A26">
        <v>128</v>
      </c>
      <c r="B26">
        <v>8786</v>
      </c>
      <c r="C26" t="s">
        <v>1198</v>
      </c>
      <c r="D26" t="s">
        <v>1199</v>
      </c>
      <c r="E26" t="s">
        <v>1200</v>
      </c>
      <c r="F26">
        <v>718</v>
      </c>
      <c r="G26">
        <v>1486</v>
      </c>
      <c r="H26" t="s">
        <v>159</v>
      </c>
      <c r="I26" t="s">
        <v>1252</v>
      </c>
      <c r="J26" t="s">
        <v>1534</v>
      </c>
      <c r="K26" s="1">
        <v>33685</v>
      </c>
      <c r="L26" s="1"/>
      <c r="M26" t="str">
        <f>IF(shipmemt_details_status_Q4[[#This Row],[Status.Delivery_date]] &gt; shipmemt_details_status_Q4[[#This Row],[Status.Sent_date]], DATEDIF(shipmemt_details_status_Q4[[#This Row],[Status.Sent_date]],shipmemt_details_status_Q4[[#This Row],[Status.Delivery_date]], "m"), "N/A")</f>
        <v>N/A</v>
      </c>
    </row>
    <row r="27" spans="1:13" x14ac:dyDescent="0.3">
      <c r="A27">
        <v>129</v>
      </c>
      <c r="B27">
        <v>7633</v>
      </c>
      <c r="C27" t="s">
        <v>1253</v>
      </c>
      <c r="D27" t="s">
        <v>1204</v>
      </c>
      <c r="E27" t="s">
        <v>1205</v>
      </c>
      <c r="F27">
        <v>379</v>
      </c>
      <c r="G27">
        <v>590</v>
      </c>
      <c r="H27" t="s">
        <v>1254</v>
      </c>
      <c r="I27" t="s">
        <v>1255</v>
      </c>
      <c r="J27" t="s">
        <v>1533</v>
      </c>
      <c r="K27" s="1">
        <v>26046</v>
      </c>
      <c r="L27" s="1">
        <v>26238</v>
      </c>
      <c r="M27">
        <f>IF(shipmemt_details_status_Q4[[#This Row],[Status.Delivery_date]] &gt; shipmemt_details_status_Q4[[#This Row],[Status.Sent_date]], DATEDIF(shipmemt_details_status_Q4[[#This Row],[Status.Sent_date]],shipmemt_details_status_Q4[[#This Row],[Status.Delivery_date]], "m"), "N/A")</f>
        <v>6</v>
      </c>
    </row>
    <row r="28" spans="1:13" x14ac:dyDescent="0.3">
      <c r="A28">
        <v>135</v>
      </c>
      <c r="B28">
        <v>8894</v>
      </c>
      <c r="C28" t="s">
        <v>1203</v>
      </c>
      <c r="D28" t="s">
        <v>1204</v>
      </c>
      <c r="E28" t="s">
        <v>1200</v>
      </c>
      <c r="F28">
        <v>901</v>
      </c>
      <c r="G28">
        <v>1393</v>
      </c>
      <c r="H28" t="s">
        <v>1256</v>
      </c>
      <c r="I28" t="s">
        <v>1257</v>
      </c>
      <c r="J28" t="s">
        <v>1534</v>
      </c>
      <c r="K28" s="1">
        <v>38240</v>
      </c>
      <c r="L28" s="1"/>
      <c r="M28" t="str">
        <f>IF(shipmemt_details_status_Q4[[#This Row],[Status.Delivery_date]] &gt; shipmemt_details_status_Q4[[#This Row],[Status.Sent_date]], DATEDIF(shipmemt_details_status_Q4[[#This Row],[Status.Sent_date]],shipmemt_details_status_Q4[[#This Row],[Status.Delivery_date]], "m"), "N/A")</f>
        <v>N/A</v>
      </c>
    </row>
    <row r="29" spans="1:13" x14ac:dyDescent="0.3">
      <c r="A29">
        <v>138</v>
      </c>
      <c r="B29">
        <v>3089</v>
      </c>
      <c r="C29" t="s">
        <v>1210</v>
      </c>
      <c r="D29" t="s">
        <v>1204</v>
      </c>
      <c r="E29" t="s">
        <v>1205</v>
      </c>
      <c r="F29">
        <v>382</v>
      </c>
      <c r="G29">
        <v>714</v>
      </c>
      <c r="H29" t="s">
        <v>1258</v>
      </c>
      <c r="I29" t="s">
        <v>39</v>
      </c>
      <c r="J29" t="s">
        <v>1534</v>
      </c>
      <c r="K29" s="1">
        <v>39500</v>
      </c>
      <c r="L29" s="1"/>
      <c r="M29" t="str">
        <f>IF(shipmemt_details_status_Q4[[#This Row],[Status.Delivery_date]] &gt; shipmemt_details_status_Q4[[#This Row],[Status.Sent_date]], DATEDIF(shipmemt_details_status_Q4[[#This Row],[Status.Sent_date]],shipmemt_details_status_Q4[[#This Row],[Status.Delivery_date]], "m"), "N/A")</f>
        <v>N/A</v>
      </c>
    </row>
    <row r="30" spans="1:13" x14ac:dyDescent="0.3">
      <c r="A30">
        <v>140</v>
      </c>
      <c r="B30">
        <v>308</v>
      </c>
      <c r="C30" t="s">
        <v>1239</v>
      </c>
      <c r="D30" t="s">
        <v>1199</v>
      </c>
      <c r="E30" t="s">
        <v>1205</v>
      </c>
      <c r="F30">
        <v>226</v>
      </c>
      <c r="G30">
        <v>970</v>
      </c>
      <c r="H30" t="s">
        <v>1259</v>
      </c>
      <c r="I30" t="s">
        <v>1260</v>
      </c>
      <c r="J30" t="s">
        <v>1533</v>
      </c>
      <c r="K30" s="1">
        <v>38878</v>
      </c>
      <c r="L30" s="1">
        <v>38915</v>
      </c>
      <c r="M30">
        <f>IF(shipmemt_details_status_Q4[[#This Row],[Status.Delivery_date]] &gt; shipmemt_details_status_Q4[[#This Row],[Status.Sent_date]], DATEDIF(shipmemt_details_status_Q4[[#This Row],[Status.Sent_date]],shipmemt_details_status_Q4[[#This Row],[Status.Delivery_date]], "m"), "N/A")</f>
        <v>1</v>
      </c>
    </row>
    <row r="31" spans="1:13" x14ac:dyDescent="0.3">
      <c r="A31">
        <v>142</v>
      </c>
      <c r="B31">
        <v>3095</v>
      </c>
      <c r="C31" t="s">
        <v>1198</v>
      </c>
      <c r="D31" t="s">
        <v>1204</v>
      </c>
      <c r="E31" t="s">
        <v>1200</v>
      </c>
      <c r="F31">
        <v>550</v>
      </c>
      <c r="G31">
        <v>1171</v>
      </c>
      <c r="H31" t="s">
        <v>1261</v>
      </c>
      <c r="I31" t="s">
        <v>1262</v>
      </c>
      <c r="J31" t="s">
        <v>1534</v>
      </c>
      <c r="K31" s="1">
        <v>30549</v>
      </c>
      <c r="L31" s="1"/>
      <c r="M31" t="str">
        <f>IF(shipmemt_details_status_Q4[[#This Row],[Status.Delivery_date]] &gt; shipmemt_details_status_Q4[[#This Row],[Status.Sent_date]], DATEDIF(shipmemt_details_status_Q4[[#This Row],[Status.Sent_date]],shipmemt_details_status_Q4[[#This Row],[Status.Delivery_date]], "m"), "N/A")</f>
        <v>N/A</v>
      </c>
    </row>
    <row r="32" spans="1:13" x14ac:dyDescent="0.3">
      <c r="A32">
        <v>147</v>
      </c>
      <c r="B32">
        <v>207</v>
      </c>
      <c r="C32" t="s">
        <v>1217</v>
      </c>
      <c r="D32" t="s">
        <v>1204</v>
      </c>
      <c r="E32" t="s">
        <v>1200</v>
      </c>
      <c r="F32">
        <v>369</v>
      </c>
      <c r="G32">
        <v>646</v>
      </c>
      <c r="H32" t="s">
        <v>439</v>
      </c>
      <c r="I32" t="s">
        <v>1263</v>
      </c>
      <c r="J32" t="s">
        <v>1533</v>
      </c>
      <c r="K32" s="1">
        <v>38431</v>
      </c>
      <c r="L32" s="1">
        <v>38610</v>
      </c>
      <c r="M32">
        <f>IF(shipmemt_details_status_Q4[[#This Row],[Status.Delivery_date]] &gt; shipmemt_details_status_Q4[[#This Row],[Status.Sent_date]], DATEDIF(shipmemt_details_status_Q4[[#This Row],[Status.Sent_date]],shipmemt_details_status_Q4[[#This Row],[Status.Delivery_date]], "m"), "N/A")</f>
        <v>5</v>
      </c>
    </row>
    <row r="33" spans="1:13" x14ac:dyDescent="0.3">
      <c r="A33">
        <v>155</v>
      </c>
      <c r="B33">
        <v>1897</v>
      </c>
      <c r="C33" t="s">
        <v>1227</v>
      </c>
      <c r="D33" t="s">
        <v>1204</v>
      </c>
      <c r="E33" t="s">
        <v>1200</v>
      </c>
      <c r="F33">
        <v>52</v>
      </c>
      <c r="G33">
        <v>293</v>
      </c>
      <c r="H33" t="s">
        <v>21</v>
      </c>
      <c r="I33" t="s">
        <v>1264</v>
      </c>
      <c r="J33" t="s">
        <v>1534</v>
      </c>
      <c r="K33" s="1">
        <v>37887</v>
      </c>
      <c r="L33" s="1"/>
      <c r="M33" t="str">
        <f>IF(shipmemt_details_status_Q4[[#This Row],[Status.Delivery_date]] &gt; shipmemt_details_status_Q4[[#This Row],[Status.Sent_date]], DATEDIF(shipmemt_details_status_Q4[[#This Row],[Status.Sent_date]],shipmemt_details_status_Q4[[#This Row],[Status.Delivery_date]], "m"), "N/A")</f>
        <v>N/A</v>
      </c>
    </row>
    <row r="34" spans="1:13" x14ac:dyDescent="0.3">
      <c r="A34">
        <v>158</v>
      </c>
      <c r="B34">
        <v>2220</v>
      </c>
      <c r="C34" t="s">
        <v>1224</v>
      </c>
      <c r="D34" t="s">
        <v>1204</v>
      </c>
      <c r="E34" t="s">
        <v>1200</v>
      </c>
      <c r="F34">
        <v>479</v>
      </c>
      <c r="G34">
        <v>861</v>
      </c>
      <c r="H34" t="s">
        <v>21</v>
      </c>
      <c r="I34" t="s">
        <v>1265</v>
      </c>
      <c r="J34" t="s">
        <v>1533</v>
      </c>
      <c r="K34" s="1">
        <v>27850</v>
      </c>
      <c r="L34" s="1">
        <v>27941</v>
      </c>
      <c r="M34">
        <f>IF(shipmemt_details_status_Q4[[#This Row],[Status.Delivery_date]] &gt; shipmemt_details_status_Q4[[#This Row],[Status.Sent_date]], DATEDIF(shipmemt_details_status_Q4[[#This Row],[Status.Sent_date]],shipmemt_details_status_Q4[[#This Row],[Status.Delivery_date]], "m"), "N/A")</f>
        <v>2</v>
      </c>
    </row>
    <row r="35" spans="1:13" x14ac:dyDescent="0.3">
      <c r="A35">
        <v>162</v>
      </c>
      <c r="B35">
        <v>6717</v>
      </c>
      <c r="C35" t="s">
        <v>1198</v>
      </c>
      <c r="D35" t="s">
        <v>1204</v>
      </c>
      <c r="E35" t="s">
        <v>1200</v>
      </c>
      <c r="F35">
        <v>209</v>
      </c>
      <c r="G35">
        <v>665</v>
      </c>
      <c r="H35" t="s">
        <v>1266</v>
      </c>
      <c r="I35" t="s">
        <v>1267</v>
      </c>
      <c r="J35" t="s">
        <v>1533</v>
      </c>
      <c r="K35" s="1">
        <v>30112</v>
      </c>
      <c r="L35" s="1">
        <v>30253</v>
      </c>
      <c r="M35">
        <f>IF(shipmemt_details_status_Q4[[#This Row],[Status.Delivery_date]] &gt; shipmemt_details_status_Q4[[#This Row],[Status.Sent_date]], DATEDIF(shipmemt_details_status_Q4[[#This Row],[Status.Sent_date]],shipmemt_details_status_Q4[[#This Row],[Status.Delivery_date]], "m"), "N/A")</f>
        <v>4</v>
      </c>
    </row>
    <row r="36" spans="1:13" x14ac:dyDescent="0.3">
      <c r="A36">
        <v>164</v>
      </c>
      <c r="B36">
        <v>2332</v>
      </c>
      <c r="C36" t="s">
        <v>1227</v>
      </c>
      <c r="D36" t="s">
        <v>1199</v>
      </c>
      <c r="E36" t="s">
        <v>1200</v>
      </c>
      <c r="F36">
        <v>457</v>
      </c>
      <c r="G36">
        <v>855</v>
      </c>
      <c r="H36" t="s">
        <v>1268</v>
      </c>
      <c r="I36" t="s">
        <v>1269</v>
      </c>
      <c r="J36" t="s">
        <v>1534</v>
      </c>
      <c r="K36" s="1">
        <v>27879</v>
      </c>
      <c r="L36" s="1"/>
      <c r="M36" t="str">
        <f>IF(shipmemt_details_status_Q4[[#This Row],[Status.Delivery_date]] &gt; shipmemt_details_status_Q4[[#This Row],[Status.Sent_date]], DATEDIF(shipmemt_details_status_Q4[[#This Row],[Status.Sent_date]],shipmemt_details_status_Q4[[#This Row],[Status.Delivery_date]], "m"), "N/A")</f>
        <v>N/A</v>
      </c>
    </row>
    <row r="37" spans="1:13" x14ac:dyDescent="0.3">
      <c r="A37">
        <v>165</v>
      </c>
      <c r="B37">
        <v>5543</v>
      </c>
      <c r="C37" t="s">
        <v>1217</v>
      </c>
      <c r="D37" t="s">
        <v>1204</v>
      </c>
      <c r="E37" t="s">
        <v>1205</v>
      </c>
      <c r="F37">
        <v>347</v>
      </c>
      <c r="G37">
        <v>786</v>
      </c>
      <c r="H37" t="s">
        <v>1246</v>
      </c>
      <c r="I37" t="s">
        <v>842</v>
      </c>
      <c r="J37" t="s">
        <v>1534</v>
      </c>
      <c r="K37" s="1">
        <v>29039</v>
      </c>
      <c r="L37" s="1"/>
      <c r="M37" t="str">
        <f>IF(shipmemt_details_status_Q4[[#This Row],[Status.Delivery_date]] &gt; shipmemt_details_status_Q4[[#This Row],[Status.Sent_date]], DATEDIF(shipmemt_details_status_Q4[[#This Row],[Status.Sent_date]],shipmemt_details_status_Q4[[#This Row],[Status.Delivery_date]], "m"), "N/A")</f>
        <v>N/A</v>
      </c>
    </row>
    <row r="38" spans="1:13" x14ac:dyDescent="0.3">
      <c r="A38">
        <v>168</v>
      </c>
      <c r="B38">
        <v>9934</v>
      </c>
      <c r="C38" t="s">
        <v>1198</v>
      </c>
      <c r="D38" t="s">
        <v>1204</v>
      </c>
      <c r="E38" t="s">
        <v>1205</v>
      </c>
      <c r="F38">
        <v>26</v>
      </c>
      <c r="G38">
        <v>47</v>
      </c>
      <c r="H38" t="s">
        <v>1270</v>
      </c>
      <c r="I38" t="s">
        <v>1271</v>
      </c>
      <c r="J38" t="s">
        <v>1533</v>
      </c>
      <c r="K38" s="1">
        <v>35435</v>
      </c>
      <c r="L38" s="1">
        <v>35593</v>
      </c>
      <c r="M38">
        <f>IF(shipmemt_details_status_Q4[[#This Row],[Status.Delivery_date]] &gt; shipmemt_details_status_Q4[[#This Row],[Status.Sent_date]], DATEDIF(shipmemt_details_status_Q4[[#This Row],[Status.Sent_date]],shipmemt_details_status_Q4[[#This Row],[Status.Delivery_date]], "m"), "N/A")</f>
        <v>5</v>
      </c>
    </row>
    <row r="39" spans="1:13" x14ac:dyDescent="0.3">
      <c r="A39">
        <v>169</v>
      </c>
      <c r="B39">
        <v>8933</v>
      </c>
      <c r="C39" t="s">
        <v>1242</v>
      </c>
      <c r="D39" t="s">
        <v>1199</v>
      </c>
      <c r="E39" t="s">
        <v>1200</v>
      </c>
      <c r="F39">
        <v>576</v>
      </c>
      <c r="G39">
        <v>1077</v>
      </c>
      <c r="H39" t="s">
        <v>1272</v>
      </c>
      <c r="I39" t="s">
        <v>1273</v>
      </c>
      <c r="J39" t="s">
        <v>1533</v>
      </c>
      <c r="K39" s="1">
        <v>42811</v>
      </c>
      <c r="L39" s="1">
        <v>42971</v>
      </c>
      <c r="M39">
        <f>IF(shipmemt_details_status_Q4[[#This Row],[Status.Delivery_date]] &gt; shipmemt_details_status_Q4[[#This Row],[Status.Sent_date]], DATEDIF(shipmemt_details_status_Q4[[#This Row],[Status.Sent_date]],shipmemt_details_status_Q4[[#This Row],[Status.Delivery_date]], "m"), "N/A")</f>
        <v>5</v>
      </c>
    </row>
    <row r="40" spans="1:13" x14ac:dyDescent="0.3">
      <c r="A40">
        <v>172</v>
      </c>
      <c r="B40">
        <v>3140</v>
      </c>
      <c r="C40" t="s">
        <v>1253</v>
      </c>
      <c r="D40" t="s">
        <v>1199</v>
      </c>
      <c r="E40" t="s">
        <v>1200</v>
      </c>
      <c r="F40">
        <v>726</v>
      </c>
      <c r="G40">
        <v>1381</v>
      </c>
      <c r="H40" t="s">
        <v>1274</v>
      </c>
      <c r="I40" t="s">
        <v>1275</v>
      </c>
      <c r="J40" t="s">
        <v>1533</v>
      </c>
      <c r="K40" s="1">
        <v>38289</v>
      </c>
      <c r="L40" s="1">
        <v>38286</v>
      </c>
      <c r="M40" t="str">
        <f>IF(shipmemt_details_status_Q4[[#This Row],[Status.Delivery_date]] &gt; shipmemt_details_status_Q4[[#This Row],[Status.Sent_date]], DATEDIF(shipmemt_details_status_Q4[[#This Row],[Status.Sent_date]],shipmemt_details_status_Q4[[#This Row],[Status.Delivery_date]], "m"), "N/A")</f>
        <v>N/A</v>
      </c>
    </row>
    <row r="41" spans="1:13" x14ac:dyDescent="0.3">
      <c r="A41">
        <v>178</v>
      </c>
      <c r="B41">
        <v>2593</v>
      </c>
      <c r="C41" t="s">
        <v>1203</v>
      </c>
      <c r="D41" t="s">
        <v>1199</v>
      </c>
      <c r="E41" t="s">
        <v>1200</v>
      </c>
      <c r="F41">
        <v>745</v>
      </c>
      <c r="G41">
        <v>1383</v>
      </c>
      <c r="H41" t="s">
        <v>1276</v>
      </c>
      <c r="I41" t="s">
        <v>1277</v>
      </c>
      <c r="J41" t="s">
        <v>1533</v>
      </c>
      <c r="K41" s="1">
        <v>39814</v>
      </c>
      <c r="L41" s="1">
        <v>39839</v>
      </c>
      <c r="M41">
        <f>IF(shipmemt_details_status_Q4[[#This Row],[Status.Delivery_date]] &gt; shipmemt_details_status_Q4[[#This Row],[Status.Sent_date]], DATEDIF(shipmemt_details_status_Q4[[#This Row],[Status.Sent_date]],shipmemt_details_status_Q4[[#This Row],[Status.Delivery_date]], "m"), "N/A")</f>
        <v>0</v>
      </c>
    </row>
    <row r="42" spans="1:13" x14ac:dyDescent="0.3">
      <c r="A42">
        <v>180</v>
      </c>
      <c r="B42">
        <v>519</v>
      </c>
      <c r="C42" t="s">
        <v>1239</v>
      </c>
      <c r="D42" t="s">
        <v>1204</v>
      </c>
      <c r="E42" t="s">
        <v>1205</v>
      </c>
      <c r="F42">
        <v>588</v>
      </c>
      <c r="G42">
        <v>1182</v>
      </c>
      <c r="H42" t="s">
        <v>502</v>
      </c>
      <c r="I42" t="s">
        <v>1278</v>
      </c>
      <c r="J42" t="s">
        <v>1534</v>
      </c>
      <c r="K42" s="1">
        <v>27485</v>
      </c>
      <c r="L42" s="1"/>
      <c r="M42" t="str">
        <f>IF(shipmemt_details_status_Q4[[#This Row],[Status.Delivery_date]] &gt; shipmemt_details_status_Q4[[#This Row],[Status.Sent_date]], DATEDIF(shipmemt_details_status_Q4[[#This Row],[Status.Sent_date]],shipmemt_details_status_Q4[[#This Row],[Status.Delivery_date]], "m"), "N/A")</f>
        <v>N/A</v>
      </c>
    </row>
    <row r="43" spans="1:13" x14ac:dyDescent="0.3">
      <c r="A43">
        <v>191</v>
      </c>
      <c r="B43">
        <v>6798</v>
      </c>
      <c r="C43" t="s">
        <v>1210</v>
      </c>
      <c r="D43" t="s">
        <v>1199</v>
      </c>
      <c r="E43" t="s">
        <v>1200</v>
      </c>
      <c r="F43">
        <v>997</v>
      </c>
      <c r="G43">
        <v>1382</v>
      </c>
      <c r="H43" t="s">
        <v>1279</v>
      </c>
      <c r="I43" t="s">
        <v>1280</v>
      </c>
      <c r="J43" t="s">
        <v>1533</v>
      </c>
      <c r="K43" s="1">
        <v>32511</v>
      </c>
      <c r="L43" s="1">
        <v>32798</v>
      </c>
      <c r="M43">
        <f>IF(shipmemt_details_status_Q4[[#This Row],[Status.Delivery_date]] &gt; shipmemt_details_status_Q4[[#This Row],[Status.Sent_date]], DATEDIF(shipmemt_details_status_Q4[[#This Row],[Status.Sent_date]],shipmemt_details_status_Q4[[#This Row],[Status.Delivery_date]], "m"), "N/A")</f>
        <v>9</v>
      </c>
    </row>
    <row r="44" spans="1:13" x14ac:dyDescent="0.3">
      <c r="A44">
        <v>197</v>
      </c>
      <c r="B44">
        <v>4142</v>
      </c>
      <c r="C44" t="s">
        <v>1253</v>
      </c>
      <c r="D44" t="s">
        <v>1204</v>
      </c>
      <c r="E44" t="s">
        <v>1200</v>
      </c>
      <c r="F44">
        <v>98</v>
      </c>
      <c r="G44">
        <v>360</v>
      </c>
      <c r="H44" t="s">
        <v>1281</v>
      </c>
      <c r="I44" t="s">
        <v>1282</v>
      </c>
      <c r="J44" t="s">
        <v>1533</v>
      </c>
      <c r="K44" s="1">
        <v>32596</v>
      </c>
      <c r="L44" s="1">
        <v>32743</v>
      </c>
      <c r="M44">
        <f>IF(shipmemt_details_status_Q4[[#This Row],[Status.Delivery_date]] &gt; shipmemt_details_status_Q4[[#This Row],[Status.Sent_date]], DATEDIF(shipmemt_details_status_Q4[[#This Row],[Status.Sent_date]],shipmemt_details_status_Q4[[#This Row],[Status.Delivery_date]], "m"), "N/A")</f>
        <v>4</v>
      </c>
    </row>
    <row r="45" spans="1:13" x14ac:dyDescent="0.3">
      <c r="A45">
        <v>199</v>
      </c>
      <c r="B45">
        <v>2620</v>
      </c>
      <c r="C45" t="s">
        <v>1242</v>
      </c>
      <c r="D45" t="s">
        <v>1204</v>
      </c>
      <c r="E45" t="s">
        <v>1205</v>
      </c>
      <c r="F45">
        <v>829</v>
      </c>
      <c r="G45">
        <v>1145</v>
      </c>
      <c r="H45" t="s">
        <v>1283</v>
      </c>
      <c r="I45" t="s">
        <v>1284</v>
      </c>
      <c r="J45" t="s">
        <v>1534</v>
      </c>
      <c r="K45" s="1">
        <v>39290</v>
      </c>
      <c r="L45" s="1"/>
      <c r="M45" t="str">
        <f>IF(shipmemt_details_status_Q4[[#This Row],[Status.Delivery_date]] &gt; shipmemt_details_status_Q4[[#This Row],[Status.Sent_date]], DATEDIF(shipmemt_details_status_Q4[[#This Row],[Status.Sent_date]],shipmemt_details_status_Q4[[#This Row],[Status.Delivery_date]], "m"), "N/A")</f>
        <v>N/A</v>
      </c>
    </row>
    <row r="46" spans="1:13" x14ac:dyDescent="0.3">
      <c r="A46">
        <v>201</v>
      </c>
      <c r="B46">
        <v>8703</v>
      </c>
      <c r="C46" t="s">
        <v>1210</v>
      </c>
      <c r="D46" t="s">
        <v>1204</v>
      </c>
      <c r="E46" t="s">
        <v>1205</v>
      </c>
      <c r="F46">
        <v>482</v>
      </c>
      <c r="G46">
        <v>850</v>
      </c>
      <c r="H46" t="s">
        <v>1285</v>
      </c>
      <c r="I46" t="s">
        <v>1286</v>
      </c>
      <c r="J46" t="s">
        <v>1534</v>
      </c>
      <c r="K46" s="1">
        <v>30287</v>
      </c>
      <c r="L46" s="1"/>
      <c r="M46" t="str">
        <f>IF(shipmemt_details_status_Q4[[#This Row],[Status.Delivery_date]] &gt; shipmemt_details_status_Q4[[#This Row],[Status.Sent_date]], DATEDIF(shipmemt_details_status_Q4[[#This Row],[Status.Sent_date]],shipmemt_details_status_Q4[[#This Row],[Status.Delivery_date]], "m"), "N/A")</f>
        <v>N/A</v>
      </c>
    </row>
    <row r="47" spans="1:13" x14ac:dyDescent="0.3">
      <c r="A47">
        <v>202</v>
      </c>
      <c r="B47">
        <v>9807</v>
      </c>
      <c r="C47" t="s">
        <v>1210</v>
      </c>
      <c r="D47" t="s">
        <v>1199</v>
      </c>
      <c r="E47" t="s">
        <v>1200</v>
      </c>
      <c r="F47">
        <v>871</v>
      </c>
      <c r="G47">
        <v>1274</v>
      </c>
      <c r="H47" t="s">
        <v>1287</v>
      </c>
      <c r="I47" t="s">
        <v>1264</v>
      </c>
      <c r="J47" t="s">
        <v>1533</v>
      </c>
      <c r="K47" s="1">
        <v>36918</v>
      </c>
      <c r="L47" s="1">
        <v>37106</v>
      </c>
      <c r="M47">
        <f>IF(shipmemt_details_status_Q4[[#This Row],[Status.Delivery_date]] &gt; shipmemt_details_status_Q4[[#This Row],[Status.Sent_date]], DATEDIF(shipmemt_details_status_Q4[[#This Row],[Status.Sent_date]],shipmemt_details_status_Q4[[#This Row],[Status.Delivery_date]], "m"), "N/A")</f>
        <v>6</v>
      </c>
    </row>
    <row r="48" spans="1:13" x14ac:dyDescent="0.3">
      <c r="A48">
        <v>206</v>
      </c>
      <c r="B48">
        <v>5894</v>
      </c>
      <c r="C48" t="s">
        <v>1239</v>
      </c>
      <c r="D48" t="s">
        <v>1199</v>
      </c>
      <c r="E48" t="s">
        <v>1200</v>
      </c>
      <c r="F48">
        <v>854</v>
      </c>
      <c r="G48">
        <v>1251</v>
      </c>
      <c r="H48" t="s">
        <v>1288</v>
      </c>
      <c r="I48" t="s">
        <v>244</v>
      </c>
      <c r="J48" t="s">
        <v>1534</v>
      </c>
      <c r="K48" s="1">
        <v>41085</v>
      </c>
      <c r="L48" s="1"/>
      <c r="M48" t="str">
        <f>IF(shipmemt_details_status_Q4[[#This Row],[Status.Delivery_date]] &gt; shipmemt_details_status_Q4[[#This Row],[Status.Sent_date]], DATEDIF(shipmemt_details_status_Q4[[#This Row],[Status.Sent_date]],shipmemt_details_status_Q4[[#This Row],[Status.Delivery_date]], "m"), "N/A")</f>
        <v>N/A</v>
      </c>
    </row>
    <row r="49" spans="1:13" x14ac:dyDescent="0.3">
      <c r="A49">
        <v>210</v>
      </c>
      <c r="B49">
        <v>4732</v>
      </c>
      <c r="C49" t="s">
        <v>1210</v>
      </c>
      <c r="D49" t="s">
        <v>1199</v>
      </c>
      <c r="E49" t="s">
        <v>1200</v>
      </c>
      <c r="F49">
        <v>591</v>
      </c>
      <c r="G49">
        <v>1433</v>
      </c>
      <c r="H49" t="s">
        <v>1289</v>
      </c>
      <c r="I49" t="s">
        <v>427</v>
      </c>
      <c r="J49" t="s">
        <v>1534</v>
      </c>
      <c r="K49" s="1">
        <v>38648</v>
      </c>
      <c r="L49" s="1"/>
      <c r="M49" t="str">
        <f>IF(shipmemt_details_status_Q4[[#This Row],[Status.Delivery_date]] &gt; shipmemt_details_status_Q4[[#This Row],[Status.Sent_date]], DATEDIF(shipmemt_details_status_Q4[[#This Row],[Status.Sent_date]],shipmemt_details_status_Q4[[#This Row],[Status.Delivery_date]], "m"), "N/A")</f>
        <v>N/A</v>
      </c>
    </row>
    <row r="50" spans="1:13" x14ac:dyDescent="0.3">
      <c r="A50">
        <v>211</v>
      </c>
      <c r="B50">
        <v>6225</v>
      </c>
      <c r="C50" t="s">
        <v>1242</v>
      </c>
      <c r="D50" t="s">
        <v>1204</v>
      </c>
      <c r="E50" t="s">
        <v>1200</v>
      </c>
      <c r="F50">
        <v>912</v>
      </c>
      <c r="G50">
        <v>1220</v>
      </c>
      <c r="H50" t="s">
        <v>1290</v>
      </c>
      <c r="I50" t="s">
        <v>1291</v>
      </c>
      <c r="J50" t="s">
        <v>1533</v>
      </c>
      <c r="K50" s="1">
        <v>38793</v>
      </c>
      <c r="L50" s="1">
        <v>39074</v>
      </c>
      <c r="M50">
        <f>IF(shipmemt_details_status_Q4[[#This Row],[Status.Delivery_date]] &gt; shipmemt_details_status_Q4[[#This Row],[Status.Sent_date]], DATEDIF(shipmemt_details_status_Q4[[#This Row],[Status.Sent_date]],shipmemt_details_status_Q4[[#This Row],[Status.Delivery_date]], "m"), "N/A")</f>
        <v>9</v>
      </c>
    </row>
    <row r="51" spans="1:13" x14ac:dyDescent="0.3">
      <c r="A51">
        <v>214</v>
      </c>
      <c r="B51">
        <v>4060</v>
      </c>
      <c r="C51" t="s">
        <v>1253</v>
      </c>
      <c r="D51" t="s">
        <v>1199</v>
      </c>
      <c r="E51" t="s">
        <v>1205</v>
      </c>
      <c r="F51">
        <v>442</v>
      </c>
      <c r="G51">
        <v>713</v>
      </c>
      <c r="H51" t="s">
        <v>1292</v>
      </c>
      <c r="I51" t="s">
        <v>1293</v>
      </c>
      <c r="J51" t="s">
        <v>1533</v>
      </c>
      <c r="K51" s="1">
        <v>31842</v>
      </c>
      <c r="L51" s="1">
        <v>31998</v>
      </c>
      <c r="M51">
        <f>IF(shipmemt_details_status_Q4[[#This Row],[Status.Delivery_date]] &gt; shipmemt_details_status_Q4[[#This Row],[Status.Sent_date]], DATEDIF(shipmemt_details_status_Q4[[#This Row],[Status.Sent_date]],shipmemt_details_status_Q4[[#This Row],[Status.Delivery_date]], "m"), "N/A")</f>
        <v>5</v>
      </c>
    </row>
    <row r="52" spans="1:13" x14ac:dyDescent="0.3">
      <c r="A52">
        <v>215</v>
      </c>
      <c r="B52">
        <v>7773</v>
      </c>
      <c r="C52" t="s">
        <v>1242</v>
      </c>
      <c r="D52" t="s">
        <v>1204</v>
      </c>
      <c r="E52" t="s">
        <v>1200</v>
      </c>
      <c r="F52">
        <v>812</v>
      </c>
      <c r="G52">
        <v>1161</v>
      </c>
      <c r="H52" t="s">
        <v>1294</v>
      </c>
      <c r="I52" t="s">
        <v>1295</v>
      </c>
      <c r="J52" t="s">
        <v>1533</v>
      </c>
      <c r="K52" s="1">
        <v>31057</v>
      </c>
      <c r="L52" s="1">
        <v>31078</v>
      </c>
      <c r="M52">
        <f>IF(shipmemt_details_status_Q4[[#This Row],[Status.Delivery_date]] &gt; shipmemt_details_status_Q4[[#This Row],[Status.Sent_date]], DATEDIF(shipmemt_details_status_Q4[[#This Row],[Status.Sent_date]],shipmemt_details_status_Q4[[#This Row],[Status.Delivery_date]], "m"), "N/A")</f>
        <v>0</v>
      </c>
    </row>
    <row r="53" spans="1:13" x14ac:dyDescent="0.3">
      <c r="A53">
        <v>227</v>
      </c>
      <c r="B53">
        <v>4527</v>
      </c>
      <c r="C53" t="s">
        <v>1217</v>
      </c>
      <c r="D53" t="s">
        <v>1199</v>
      </c>
      <c r="E53" t="s">
        <v>1205</v>
      </c>
      <c r="F53">
        <v>477</v>
      </c>
      <c r="G53">
        <v>564</v>
      </c>
      <c r="H53" t="s">
        <v>1296</v>
      </c>
      <c r="I53" t="s">
        <v>1297</v>
      </c>
      <c r="J53" t="s">
        <v>1533</v>
      </c>
      <c r="K53" s="1">
        <v>37281</v>
      </c>
      <c r="L53" s="1">
        <v>37261</v>
      </c>
      <c r="M53" t="str">
        <f>IF(shipmemt_details_status_Q4[[#This Row],[Status.Delivery_date]] &gt; shipmemt_details_status_Q4[[#This Row],[Status.Sent_date]], DATEDIF(shipmemt_details_status_Q4[[#This Row],[Status.Sent_date]],shipmemt_details_status_Q4[[#This Row],[Status.Delivery_date]], "m"), "N/A")</f>
        <v>N/A</v>
      </c>
    </row>
    <row r="54" spans="1:13" x14ac:dyDescent="0.3">
      <c r="A54">
        <v>228</v>
      </c>
      <c r="B54">
        <v>1164</v>
      </c>
      <c r="C54" t="s">
        <v>1242</v>
      </c>
      <c r="D54" t="s">
        <v>1204</v>
      </c>
      <c r="E54" t="s">
        <v>1205</v>
      </c>
      <c r="F54">
        <v>269</v>
      </c>
      <c r="G54">
        <v>902</v>
      </c>
      <c r="H54" t="s">
        <v>21</v>
      </c>
      <c r="I54" t="s">
        <v>1298</v>
      </c>
      <c r="J54" t="s">
        <v>1533</v>
      </c>
      <c r="K54" s="1">
        <v>34423</v>
      </c>
      <c r="L54" s="1">
        <v>34433</v>
      </c>
      <c r="M54">
        <f>IF(shipmemt_details_status_Q4[[#This Row],[Status.Delivery_date]] &gt; shipmemt_details_status_Q4[[#This Row],[Status.Sent_date]], DATEDIF(shipmemt_details_status_Q4[[#This Row],[Status.Sent_date]],shipmemt_details_status_Q4[[#This Row],[Status.Delivery_date]], "m"), "N/A")</f>
        <v>0</v>
      </c>
    </row>
    <row r="55" spans="1:13" x14ac:dyDescent="0.3">
      <c r="A55">
        <v>242</v>
      </c>
      <c r="B55">
        <v>4852</v>
      </c>
      <c r="C55" t="s">
        <v>1203</v>
      </c>
      <c r="D55" t="s">
        <v>1204</v>
      </c>
      <c r="E55" t="s">
        <v>1205</v>
      </c>
      <c r="F55">
        <v>959</v>
      </c>
      <c r="G55">
        <v>1253</v>
      </c>
      <c r="H55" t="s">
        <v>1299</v>
      </c>
      <c r="I55" t="s">
        <v>1300</v>
      </c>
      <c r="J55" t="s">
        <v>1534</v>
      </c>
      <c r="K55" s="1">
        <v>35408</v>
      </c>
      <c r="L55" s="1"/>
      <c r="M55" t="str">
        <f>IF(shipmemt_details_status_Q4[[#This Row],[Status.Delivery_date]] &gt; shipmemt_details_status_Q4[[#This Row],[Status.Sent_date]], DATEDIF(shipmemt_details_status_Q4[[#This Row],[Status.Sent_date]],shipmemt_details_status_Q4[[#This Row],[Status.Delivery_date]], "m"), "N/A")</f>
        <v>N/A</v>
      </c>
    </row>
    <row r="56" spans="1:13" x14ac:dyDescent="0.3">
      <c r="A56">
        <v>246</v>
      </c>
      <c r="B56">
        <v>3622</v>
      </c>
      <c r="C56" t="s">
        <v>1301</v>
      </c>
      <c r="D56" t="s">
        <v>1199</v>
      </c>
      <c r="E56" t="s">
        <v>1200</v>
      </c>
      <c r="F56">
        <v>379</v>
      </c>
      <c r="G56">
        <v>963</v>
      </c>
      <c r="H56" t="s">
        <v>1302</v>
      </c>
      <c r="I56" t="s">
        <v>1303</v>
      </c>
      <c r="J56" t="s">
        <v>1533</v>
      </c>
      <c r="K56" s="1">
        <v>43527</v>
      </c>
      <c r="L56" s="1">
        <v>43525</v>
      </c>
      <c r="M56" t="str">
        <f>IF(shipmemt_details_status_Q4[[#This Row],[Status.Delivery_date]] &gt; shipmemt_details_status_Q4[[#This Row],[Status.Sent_date]], DATEDIF(shipmemt_details_status_Q4[[#This Row],[Status.Sent_date]],shipmemt_details_status_Q4[[#This Row],[Status.Delivery_date]], "m"), "N/A")</f>
        <v>N/A</v>
      </c>
    </row>
    <row r="57" spans="1:13" x14ac:dyDescent="0.3">
      <c r="A57">
        <v>250</v>
      </c>
      <c r="B57">
        <v>1215</v>
      </c>
      <c r="C57" t="s">
        <v>1203</v>
      </c>
      <c r="D57" t="s">
        <v>1199</v>
      </c>
      <c r="E57" t="s">
        <v>1200</v>
      </c>
      <c r="F57">
        <v>773</v>
      </c>
      <c r="G57">
        <v>1225</v>
      </c>
      <c r="H57" t="s">
        <v>912</v>
      </c>
      <c r="I57" t="s">
        <v>745</v>
      </c>
      <c r="J57" t="s">
        <v>1533</v>
      </c>
      <c r="K57" s="1">
        <v>38978</v>
      </c>
      <c r="L57" s="1">
        <v>39012</v>
      </c>
      <c r="M57">
        <f>IF(shipmemt_details_status_Q4[[#This Row],[Status.Delivery_date]] &gt; shipmemt_details_status_Q4[[#This Row],[Status.Sent_date]], DATEDIF(shipmemt_details_status_Q4[[#This Row],[Status.Sent_date]],shipmemt_details_status_Q4[[#This Row],[Status.Delivery_date]], "m"), "N/A")</f>
        <v>1</v>
      </c>
    </row>
    <row r="58" spans="1:13" x14ac:dyDescent="0.3">
      <c r="A58">
        <v>251</v>
      </c>
      <c r="B58">
        <v>2183</v>
      </c>
      <c r="C58" t="s">
        <v>1253</v>
      </c>
      <c r="D58" t="s">
        <v>1199</v>
      </c>
      <c r="E58" t="s">
        <v>1205</v>
      </c>
      <c r="F58">
        <v>422</v>
      </c>
      <c r="G58">
        <v>651</v>
      </c>
      <c r="H58" t="s">
        <v>1304</v>
      </c>
      <c r="I58" t="s">
        <v>1305</v>
      </c>
      <c r="J58" t="s">
        <v>1533</v>
      </c>
      <c r="K58" s="1">
        <v>37919</v>
      </c>
      <c r="L58" s="1">
        <v>37957</v>
      </c>
      <c r="M58">
        <f>IF(shipmemt_details_status_Q4[[#This Row],[Status.Delivery_date]] &gt; shipmemt_details_status_Q4[[#This Row],[Status.Sent_date]], DATEDIF(shipmemt_details_status_Q4[[#This Row],[Status.Sent_date]],shipmemt_details_status_Q4[[#This Row],[Status.Delivery_date]], "m"), "N/A")</f>
        <v>1</v>
      </c>
    </row>
    <row r="59" spans="1:13" x14ac:dyDescent="0.3">
      <c r="A59">
        <v>261</v>
      </c>
      <c r="B59">
        <v>2216</v>
      </c>
      <c r="C59" t="s">
        <v>1239</v>
      </c>
      <c r="D59" t="s">
        <v>1204</v>
      </c>
      <c r="E59" t="s">
        <v>1200</v>
      </c>
      <c r="F59">
        <v>994</v>
      </c>
      <c r="G59">
        <v>1020</v>
      </c>
      <c r="H59" t="s">
        <v>1306</v>
      </c>
      <c r="I59" t="s">
        <v>1307</v>
      </c>
      <c r="J59" t="s">
        <v>1534</v>
      </c>
      <c r="K59" s="1">
        <v>34195</v>
      </c>
      <c r="L59" s="1"/>
      <c r="M59" t="str">
        <f>IF(shipmemt_details_status_Q4[[#This Row],[Status.Delivery_date]] &gt; shipmemt_details_status_Q4[[#This Row],[Status.Sent_date]], DATEDIF(shipmemt_details_status_Q4[[#This Row],[Status.Sent_date]],shipmemt_details_status_Q4[[#This Row],[Status.Delivery_date]], "m"), "N/A")</f>
        <v>N/A</v>
      </c>
    </row>
    <row r="60" spans="1:13" x14ac:dyDescent="0.3">
      <c r="A60">
        <v>279</v>
      </c>
      <c r="B60">
        <v>3172</v>
      </c>
      <c r="C60" t="s">
        <v>1203</v>
      </c>
      <c r="D60" t="s">
        <v>1199</v>
      </c>
      <c r="E60" t="s">
        <v>1205</v>
      </c>
      <c r="F60">
        <v>84</v>
      </c>
      <c r="G60">
        <v>464</v>
      </c>
      <c r="H60" t="s">
        <v>712</v>
      </c>
      <c r="I60" t="s">
        <v>950</v>
      </c>
      <c r="J60" t="s">
        <v>1534</v>
      </c>
      <c r="K60" s="1">
        <v>42447</v>
      </c>
      <c r="L60" s="1"/>
      <c r="M60" t="str">
        <f>IF(shipmemt_details_status_Q4[[#This Row],[Status.Delivery_date]] &gt; shipmemt_details_status_Q4[[#This Row],[Status.Sent_date]], DATEDIF(shipmemt_details_status_Q4[[#This Row],[Status.Sent_date]],shipmemt_details_status_Q4[[#This Row],[Status.Delivery_date]], "m"), "N/A")</f>
        <v>N/A</v>
      </c>
    </row>
    <row r="61" spans="1:13" x14ac:dyDescent="0.3">
      <c r="A61">
        <v>284</v>
      </c>
      <c r="B61">
        <v>249</v>
      </c>
      <c r="C61" t="s">
        <v>1227</v>
      </c>
      <c r="D61" t="s">
        <v>1199</v>
      </c>
      <c r="E61" t="s">
        <v>1200</v>
      </c>
      <c r="F61">
        <v>145</v>
      </c>
      <c r="G61">
        <v>814</v>
      </c>
      <c r="H61" t="s">
        <v>1308</v>
      </c>
      <c r="I61" t="s">
        <v>21</v>
      </c>
      <c r="J61" t="s">
        <v>1533</v>
      </c>
      <c r="K61" s="1">
        <v>29988</v>
      </c>
      <c r="L61" s="1">
        <v>30018</v>
      </c>
      <c r="M61">
        <f>IF(shipmemt_details_status_Q4[[#This Row],[Status.Delivery_date]] &gt; shipmemt_details_status_Q4[[#This Row],[Status.Sent_date]], DATEDIF(shipmemt_details_status_Q4[[#This Row],[Status.Sent_date]],shipmemt_details_status_Q4[[#This Row],[Status.Delivery_date]], "m"), "N/A")</f>
        <v>1</v>
      </c>
    </row>
    <row r="62" spans="1:13" x14ac:dyDescent="0.3">
      <c r="A62">
        <v>286</v>
      </c>
      <c r="B62">
        <v>5387</v>
      </c>
      <c r="C62" t="s">
        <v>1242</v>
      </c>
      <c r="D62" t="s">
        <v>1204</v>
      </c>
      <c r="E62" t="s">
        <v>1205</v>
      </c>
      <c r="F62">
        <v>193</v>
      </c>
      <c r="G62">
        <v>817</v>
      </c>
      <c r="H62" t="s">
        <v>1309</v>
      </c>
      <c r="I62" t="s">
        <v>1310</v>
      </c>
      <c r="J62" t="s">
        <v>1533</v>
      </c>
      <c r="K62" s="1">
        <v>38509</v>
      </c>
      <c r="L62" s="1">
        <v>38610</v>
      </c>
      <c r="M62">
        <f>IF(shipmemt_details_status_Q4[[#This Row],[Status.Delivery_date]] &gt; shipmemt_details_status_Q4[[#This Row],[Status.Sent_date]], DATEDIF(shipmemt_details_status_Q4[[#This Row],[Status.Sent_date]],shipmemt_details_status_Q4[[#This Row],[Status.Delivery_date]], "m"), "N/A")</f>
        <v>3</v>
      </c>
    </row>
    <row r="63" spans="1:13" x14ac:dyDescent="0.3">
      <c r="A63">
        <v>298</v>
      </c>
      <c r="B63">
        <v>7764</v>
      </c>
      <c r="C63" t="s">
        <v>1227</v>
      </c>
      <c r="D63" t="s">
        <v>1199</v>
      </c>
      <c r="E63" t="s">
        <v>1205</v>
      </c>
      <c r="F63">
        <v>717</v>
      </c>
      <c r="G63">
        <v>1297</v>
      </c>
      <c r="H63" t="s">
        <v>1311</v>
      </c>
      <c r="I63" t="s">
        <v>1261</v>
      </c>
      <c r="J63" t="s">
        <v>1534</v>
      </c>
      <c r="K63" s="1">
        <v>28988</v>
      </c>
      <c r="L63" s="1"/>
      <c r="M63" t="str">
        <f>IF(shipmemt_details_status_Q4[[#This Row],[Status.Delivery_date]] &gt; shipmemt_details_status_Q4[[#This Row],[Status.Sent_date]], DATEDIF(shipmemt_details_status_Q4[[#This Row],[Status.Sent_date]],shipmemt_details_status_Q4[[#This Row],[Status.Delivery_date]], "m"), "N/A")</f>
        <v>N/A</v>
      </c>
    </row>
    <row r="64" spans="1:13" x14ac:dyDescent="0.3">
      <c r="A64">
        <v>304</v>
      </c>
      <c r="B64">
        <v>5958</v>
      </c>
      <c r="C64" t="s">
        <v>1253</v>
      </c>
      <c r="D64" t="s">
        <v>1204</v>
      </c>
      <c r="E64" t="s">
        <v>1205</v>
      </c>
      <c r="F64">
        <v>540</v>
      </c>
      <c r="G64">
        <v>1172</v>
      </c>
      <c r="H64" t="s">
        <v>1312</v>
      </c>
      <c r="I64" t="s">
        <v>1313</v>
      </c>
      <c r="J64" t="s">
        <v>1533</v>
      </c>
      <c r="K64" s="1">
        <v>38066</v>
      </c>
      <c r="L64" s="1">
        <v>38255</v>
      </c>
      <c r="M64">
        <f>IF(shipmemt_details_status_Q4[[#This Row],[Status.Delivery_date]] &gt; shipmemt_details_status_Q4[[#This Row],[Status.Sent_date]], DATEDIF(shipmemt_details_status_Q4[[#This Row],[Status.Sent_date]],shipmemt_details_status_Q4[[#This Row],[Status.Delivery_date]], "m"), "N/A")</f>
        <v>6</v>
      </c>
    </row>
    <row r="65" spans="1:13" x14ac:dyDescent="0.3">
      <c r="A65">
        <v>305</v>
      </c>
      <c r="B65">
        <v>1748</v>
      </c>
      <c r="C65" t="s">
        <v>1301</v>
      </c>
      <c r="D65" t="s">
        <v>1204</v>
      </c>
      <c r="E65" t="s">
        <v>1200</v>
      </c>
      <c r="F65">
        <v>954</v>
      </c>
      <c r="G65">
        <v>1473</v>
      </c>
      <c r="H65" t="s">
        <v>1314</v>
      </c>
      <c r="I65" t="s">
        <v>1315</v>
      </c>
      <c r="J65" t="s">
        <v>1533</v>
      </c>
      <c r="K65" s="1">
        <v>33827</v>
      </c>
      <c r="L65" s="1">
        <v>33909</v>
      </c>
      <c r="M65">
        <f>IF(shipmemt_details_status_Q4[[#This Row],[Status.Delivery_date]] &gt; shipmemt_details_status_Q4[[#This Row],[Status.Sent_date]], DATEDIF(shipmemt_details_status_Q4[[#This Row],[Status.Sent_date]],shipmemt_details_status_Q4[[#This Row],[Status.Delivery_date]], "m"), "N/A")</f>
        <v>2</v>
      </c>
    </row>
    <row r="66" spans="1:13" x14ac:dyDescent="0.3">
      <c r="A66">
        <v>306</v>
      </c>
      <c r="B66">
        <v>1201</v>
      </c>
      <c r="C66" t="s">
        <v>1227</v>
      </c>
      <c r="D66" t="s">
        <v>1204</v>
      </c>
      <c r="E66" t="s">
        <v>1205</v>
      </c>
      <c r="F66">
        <v>654</v>
      </c>
      <c r="G66">
        <v>1150</v>
      </c>
      <c r="H66" t="s">
        <v>295</v>
      </c>
      <c r="I66" t="s">
        <v>1316</v>
      </c>
      <c r="J66" t="s">
        <v>1533</v>
      </c>
      <c r="K66" s="1">
        <v>30344</v>
      </c>
      <c r="L66" s="1">
        <v>30519</v>
      </c>
      <c r="M66">
        <f>IF(shipmemt_details_status_Q4[[#This Row],[Status.Delivery_date]] &gt; shipmemt_details_status_Q4[[#This Row],[Status.Sent_date]], DATEDIF(shipmemt_details_status_Q4[[#This Row],[Status.Sent_date]],shipmemt_details_status_Q4[[#This Row],[Status.Delivery_date]], "m"), "N/A")</f>
        <v>5</v>
      </c>
    </row>
    <row r="67" spans="1:13" x14ac:dyDescent="0.3">
      <c r="A67">
        <v>308</v>
      </c>
      <c r="B67">
        <v>4920</v>
      </c>
      <c r="C67" t="s">
        <v>1242</v>
      </c>
      <c r="D67" t="s">
        <v>1204</v>
      </c>
      <c r="E67" t="s">
        <v>1200</v>
      </c>
      <c r="F67">
        <v>438</v>
      </c>
      <c r="G67">
        <v>656</v>
      </c>
      <c r="H67" t="s">
        <v>1317</v>
      </c>
      <c r="I67" t="s">
        <v>1318</v>
      </c>
      <c r="J67" t="s">
        <v>1534</v>
      </c>
      <c r="K67" s="1">
        <v>28883</v>
      </c>
      <c r="L67" s="1"/>
      <c r="M67" t="str">
        <f>IF(shipmemt_details_status_Q4[[#This Row],[Status.Delivery_date]] &gt; shipmemt_details_status_Q4[[#This Row],[Status.Sent_date]], DATEDIF(shipmemt_details_status_Q4[[#This Row],[Status.Sent_date]],shipmemt_details_status_Q4[[#This Row],[Status.Delivery_date]], "m"), "N/A")</f>
        <v>N/A</v>
      </c>
    </row>
    <row r="68" spans="1:13" x14ac:dyDescent="0.3">
      <c r="A68">
        <v>315</v>
      </c>
      <c r="B68">
        <v>1424</v>
      </c>
      <c r="C68" t="s">
        <v>1253</v>
      </c>
      <c r="D68" t="s">
        <v>1204</v>
      </c>
      <c r="E68" t="s">
        <v>1200</v>
      </c>
      <c r="F68">
        <v>230</v>
      </c>
      <c r="G68">
        <v>638</v>
      </c>
      <c r="H68" t="s">
        <v>1319</v>
      </c>
      <c r="I68" t="s">
        <v>1320</v>
      </c>
      <c r="J68" t="s">
        <v>1534</v>
      </c>
      <c r="K68" s="1">
        <v>35029</v>
      </c>
      <c r="L68" s="1"/>
      <c r="M68" t="str">
        <f>IF(shipmemt_details_status_Q4[[#This Row],[Status.Delivery_date]] &gt; shipmemt_details_status_Q4[[#This Row],[Status.Sent_date]], DATEDIF(shipmemt_details_status_Q4[[#This Row],[Status.Sent_date]],shipmemt_details_status_Q4[[#This Row],[Status.Delivery_date]], "m"), "N/A")</f>
        <v>N/A</v>
      </c>
    </row>
    <row r="69" spans="1:13" x14ac:dyDescent="0.3">
      <c r="A69">
        <v>328</v>
      </c>
      <c r="B69">
        <v>6153</v>
      </c>
      <c r="C69" t="s">
        <v>1224</v>
      </c>
      <c r="D69" t="s">
        <v>1204</v>
      </c>
      <c r="E69" t="s">
        <v>1200</v>
      </c>
      <c r="F69">
        <v>710</v>
      </c>
      <c r="G69">
        <v>1066</v>
      </c>
      <c r="H69" t="s">
        <v>1321</v>
      </c>
      <c r="I69" t="s">
        <v>1322</v>
      </c>
      <c r="J69" t="s">
        <v>1533</v>
      </c>
      <c r="K69" s="1">
        <v>35450</v>
      </c>
      <c r="L69" s="1">
        <v>35681</v>
      </c>
      <c r="M69">
        <f>IF(shipmemt_details_status_Q4[[#This Row],[Status.Delivery_date]] &gt; shipmemt_details_status_Q4[[#This Row],[Status.Sent_date]], DATEDIF(shipmemt_details_status_Q4[[#This Row],[Status.Sent_date]],shipmemt_details_status_Q4[[#This Row],[Status.Delivery_date]], "m"), "N/A")</f>
        <v>7</v>
      </c>
    </row>
    <row r="70" spans="1:13" x14ac:dyDescent="0.3">
      <c r="A70">
        <v>330</v>
      </c>
      <c r="B70">
        <v>2182</v>
      </c>
      <c r="C70" t="s">
        <v>1210</v>
      </c>
      <c r="D70" t="s">
        <v>1204</v>
      </c>
      <c r="E70" t="s">
        <v>1200</v>
      </c>
      <c r="F70">
        <v>275</v>
      </c>
      <c r="G70">
        <v>653</v>
      </c>
      <c r="H70" t="s">
        <v>1323</v>
      </c>
      <c r="I70" t="s">
        <v>1324</v>
      </c>
      <c r="J70" t="s">
        <v>1534</v>
      </c>
      <c r="K70" s="1">
        <v>40947</v>
      </c>
      <c r="L70" s="1"/>
      <c r="M70" t="str">
        <f>IF(shipmemt_details_status_Q4[[#This Row],[Status.Delivery_date]] &gt; shipmemt_details_status_Q4[[#This Row],[Status.Sent_date]], DATEDIF(shipmemt_details_status_Q4[[#This Row],[Status.Sent_date]],shipmemt_details_status_Q4[[#This Row],[Status.Delivery_date]], "m"), "N/A")</f>
        <v>N/A</v>
      </c>
    </row>
    <row r="71" spans="1:13" x14ac:dyDescent="0.3">
      <c r="A71">
        <v>332</v>
      </c>
      <c r="B71">
        <v>2656</v>
      </c>
      <c r="C71" t="s">
        <v>1239</v>
      </c>
      <c r="D71" t="s">
        <v>1199</v>
      </c>
      <c r="E71" t="s">
        <v>1205</v>
      </c>
      <c r="F71">
        <v>45</v>
      </c>
      <c r="G71">
        <v>39</v>
      </c>
      <c r="H71" t="s">
        <v>1325</v>
      </c>
      <c r="I71" t="s">
        <v>1326</v>
      </c>
      <c r="J71" t="s">
        <v>1534</v>
      </c>
      <c r="K71" s="1">
        <v>39705</v>
      </c>
      <c r="L71" s="1"/>
      <c r="M71" t="str">
        <f>IF(shipmemt_details_status_Q4[[#This Row],[Status.Delivery_date]] &gt; shipmemt_details_status_Q4[[#This Row],[Status.Sent_date]], DATEDIF(shipmemt_details_status_Q4[[#This Row],[Status.Sent_date]],shipmemt_details_status_Q4[[#This Row],[Status.Delivery_date]], "m"), "N/A")</f>
        <v>N/A</v>
      </c>
    </row>
    <row r="72" spans="1:13" x14ac:dyDescent="0.3">
      <c r="A72">
        <v>333</v>
      </c>
      <c r="B72">
        <v>2208</v>
      </c>
      <c r="C72" t="s">
        <v>1239</v>
      </c>
      <c r="D72" t="s">
        <v>1204</v>
      </c>
      <c r="E72" t="s">
        <v>1205</v>
      </c>
      <c r="F72">
        <v>812</v>
      </c>
      <c r="G72">
        <v>1104</v>
      </c>
      <c r="H72" t="s">
        <v>1327</v>
      </c>
      <c r="I72" t="s">
        <v>1328</v>
      </c>
      <c r="J72" t="s">
        <v>1533</v>
      </c>
      <c r="K72" s="1">
        <v>41286</v>
      </c>
      <c r="L72" s="1">
        <v>41497</v>
      </c>
      <c r="M72">
        <f>IF(shipmemt_details_status_Q4[[#This Row],[Status.Delivery_date]] &gt; shipmemt_details_status_Q4[[#This Row],[Status.Sent_date]], DATEDIF(shipmemt_details_status_Q4[[#This Row],[Status.Sent_date]],shipmemt_details_status_Q4[[#This Row],[Status.Delivery_date]], "m"), "N/A")</f>
        <v>6</v>
      </c>
    </row>
    <row r="73" spans="1:13" x14ac:dyDescent="0.3">
      <c r="A73">
        <v>336</v>
      </c>
      <c r="B73">
        <v>693</v>
      </c>
      <c r="C73" t="s">
        <v>1203</v>
      </c>
      <c r="D73" t="s">
        <v>1199</v>
      </c>
      <c r="E73" t="s">
        <v>1200</v>
      </c>
      <c r="F73">
        <v>996</v>
      </c>
      <c r="G73">
        <v>1168</v>
      </c>
      <c r="H73" t="s">
        <v>21</v>
      </c>
      <c r="I73" t="s">
        <v>1329</v>
      </c>
      <c r="J73" t="s">
        <v>1534</v>
      </c>
      <c r="K73" s="1">
        <v>26581</v>
      </c>
      <c r="L73" s="1"/>
      <c r="M73" t="str">
        <f>IF(shipmemt_details_status_Q4[[#This Row],[Status.Delivery_date]] &gt; shipmemt_details_status_Q4[[#This Row],[Status.Sent_date]], DATEDIF(shipmemt_details_status_Q4[[#This Row],[Status.Sent_date]],shipmemt_details_status_Q4[[#This Row],[Status.Delivery_date]], "m"), "N/A")</f>
        <v>N/A</v>
      </c>
    </row>
    <row r="74" spans="1:13" x14ac:dyDescent="0.3">
      <c r="A74">
        <v>337</v>
      </c>
      <c r="B74">
        <v>4988</v>
      </c>
      <c r="C74" t="s">
        <v>1242</v>
      </c>
      <c r="D74" t="s">
        <v>1204</v>
      </c>
      <c r="E74" t="s">
        <v>1200</v>
      </c>
      <c r="F74">
        <v>305</v>
      </c>
      <c r="G74">
        <v>834</v>
      </c>
      <c r="H74" t="s">
        <v>1330</v>
      </c>
      <c r="I74" t="s">
        <v>1331</v>
      </c>
      <c r="J74" t="s">
        <v>1534</v>
      </c>
      <c r="K74" s="1">
        <v>27891</v>
      </c>
      <c r="L74" s="1"/>
      <c r="M74" t="str">
        <f>IF(shipmemt_details_status_Q4[[#This Row],[Status.Delivery_date]] &gt; shipmemt_details_status_Q4[[#This Row],[Status.Sent_date]], DATEDIF(shipmemt_details_status_Q4[[#This Row],[Status.Sent_date]],shipmemt_details_status_Q4[[#This Row],[Status.Delivery_date]], "m"), "N/A")</f>
        <v>N/A</v>
      </c>
    </row>
    <row r="75" spans="1:13" x14ac:dyDescent="0.3">
      <c r="A75">
        <v>340</v>
      </c>
      <c r="B75">
        <v>7316</v>
      </c>
      <c r="C75" t="s">
        <v>1213</v>
      </c>
      <c r="D75" t="s">
        <v>1199</v>
      </c>
      <c r="E75" t="s">
        <v>1200</v>
      </c>
      <c r="F75">
        <v>905</v>
      </c>
      <c r="G75">
        <v>1392</v>
      </c>
      <c r="H75" t="s">
        <v>1332</v>
      </c>
      <c r="I75" t="s">
        <v>1333</v>
      </c>
      <c r="J75" t="s">
        <v>1534</v>
      </c>
      <c r="K75" s="1">
        <v>29893</v>
      </c>
      <c r="L75" s="1"/>
      <c r="M75" t="str">
        <f>IF(shipmemt_details_status_Q4[[#This Row],[Status.Delivery_date]] &gt; shipmemt_details_status_Q4[[#This Row],[Status.Sent_date]], DATEDIF(shipmemt_details_status_Q4[[#This Row],[Status.Sent_date]],shipmemt_details_status_Q4[[#This Row],[Status.Delivery_date]], "m"), "N/A")</f>
        <v>N/A</v>
      </c>
    </row>
    <row r="76" spans="1:13" x14ac:dyDescent="0.3">
      <c r="A76">
        <v>346</v>
      </c>
      <c r="B76">
        <v>8103</v>
      </c>
      <c r="C76" t="s">
        <v>1217</v>
      </c>
      <c r="D76" t="s">
        <v>1199</v>
      </c>
      <c r="E76" t="s">
        <v>1200</v>
      </c>
      <c r="F76">
        <v>182</v>
      </c>
      <c r="G76">
        <v>850</v>
      </c>
      <c r="H76" t="s">
        <v>1334</v>
      </c>
      <c r="I76" t="s">
        <v>1335</v>
      </c>
      <c r="J76" t="s">
        <v>1533</v>
      </c>
      <c r="K76" s="1">
        <v>39238</v>
      </c>
      <c r="L76" s="1">
        <v>39275</v>
      </c>
      <c r="M76">
        <f>IF(shipmemt_details_status_Q4[[#This Row],[Status.Delivery_date]] &gt; shipmemt_details_status_Q4[[#This Row],[Status.Sent_date]], DATEDIF(shipmemt_details_status_Q4[[#This Row],[Status.Sent_date]],shipmemt_details_status_Q4[[#This Row],[Status.Delivery_date]], "m"), "N/A")</f>
        <v>1</v>
      </c>
    </row>
    <row r="77" spans="1:13" x14ac:dyDescent="0.3">
      <c r="A77">
        <v>351</v>
      </c>
      <c r="B77">
        <v>2972</v>
      </c>
      <c r="C77" t="s">
        <v>1217</v>
      </c>
      <c r="D77" t="s">
        <v>1204</v>
      </c>
      <c r="E77" t="s">
        <v>1205</v>
      </c>
      <c r="F77">
        <v>776</v>
      </c>
      <c r="G77">
        <v>1053</v>
      </c>
      <c r="H77" t="s">
        <v>1336</v>
      </c>
      <c r="I77" t="s">
        <v>1234</v>
      </c>
      <c r="J77" t="s">
        <v>1533</v>
      </c>
      <c r="K77" s="1">
        <v>28128</v>
      </c>
      <c r="L77" s="1">
        <v>28312</v>
      </c>
      <c r="M77">
        <f>IF(shipmemt_details_status_Q4[[#This Row],[Status.Delivery_date]] &gt; shipmemt_details_status_Q4[[#This Row],[Status.Sent_date]], DATEDIF(shipmemt_details_status_Q4[[#This Row],[Status.Sent_date]],shipmemt_details_status_Q4[[#This Row],[Status.Delivery_date]], "m"), "N/A")</f>
        <v>6</v>
      </c>
    </row>
    <row r="78" spans="1:13" x14ac:dyDescent="0.3">
      <c r="A78">
        <v>353</v>
      </c>
      <c r="B78">
        <v>6767</v>
      </c>
      <c r="C78" t="s">
        <v>1213</v>
      </c>
      <c r="D78" t="s">
        <v>1204</v>
      </c>
      <c r="E78" t="s">
        <v>1200</v>
      </c>
      <c r="F78">
        <v>84</v>
      </c>
      <c r="G78">
        <v>354</v>
      </c>
      <c r="H78" t="s">
        <v>1337</v>
      </c>
      <c r="I78" t="s">
        <v>1338</v>
      </c>
      <c r="J78" t="s">
        <v>1533</v>
      </c>
      <c r="K78" s="1">
        <v>41123</v>
      </c>
      <c r="L78" s="1">
        <v>41186</v>
      </c>
      <c r="M78">
        <f>IF(shipmemt_details_status_Q4[[#This Row],[Status.Delivery_date]] &gt; shipmemt_details_status_Q4[[#This Row],[Status.Sent_date]], DATEDIF(shipmemt_details_status_Q4[[#This Row],[Status.Sent_date]],shipmemt_details_status_Q4[[#This Row],[Status.Delivery_date]], "m"), "N/A")</f>
        <v>2</v>
      </c>
    </row>
    <row r="79" spans="1:13" x14ac:dyDescent="0.3">
      <c r="A79">
        <v>357</v>
      </c>
      <c r="B79">
        <v>4628</v>
      </c>
      <c r="C79" t="s">
        <v>1224</v>
      </c>
      <c r="D79" t="s">
        <v>1199</v>
      </c>
      <c r="E79" t="s">
        <v>1200</v>
      </c>
      <c r="F79">
        <v>777</v>
      </c>
      <c r="G79">
        <v>1113</v>
      </c>
      <c r="H79" t="s">
        <v>1339</v>
      </c>
      <c r="I79" t="s">
        <v>1340</v>
      </c>
      <c r="J79" t="s">
        <v>1534</v>
      </c>
      <c r="K79" s="1">
        <v>33157</v>
      </c>
      <c r="L79" s="1"/>
      <c r="M79" t="str">
        <f>IF(shipmemt_details_status_Q4[[#This Row],[Status.Delivery_date]] &gt; shipmemt_details_status_Q4[[#This Row],[Status.Sent_date]], DATEDIF(shipmemt_details_status_Q4[[#This Row],[Status.Sent_date]],shipmemt_details_status_Q4[[#This Row],[Status.Delivery_date]], "m"), "N/A")</f>
        <v>N/A</v>
      </c>
    </row>
    <row r="80" spans="1:13" x14ac:dyDescent="0.3">
      <c r="A80">
        <v>364</v>
      </c>
      <c r="B80">
        <v>4094</v>
      </c>
      <c r="C80" t="s">
        <v>1301</v>
      </c>
      <c r="D80" t="s">
        <v>1199</v>
      </c>
      <c r="E80" t="s">
        <v>1200</v>
      </c>
      <c r="F80">
        <v>957</v>
      </c>
      <c r="G80">
        <v>1182</v>
      </c>
      <c r="H80" t="s">
        <v>1341</v>
      </c>
      <c r="I80" t="s">
        <v>1342</v>
      </c>
      <c r="J80" t="s">
        <v>1534</v>
      </c>
      <c r="K80" s="1">
        <v>40971</v>
      </c>
      <c r="L80" s="1"/>
      <c r="M80" t="str">
        <f>IF(shipmemt_details_status_Q4[[#This Row],[Status.Delivery_date]] &gt; shipmemt_details_status_Q4[[#This Row],[Status.Sent_date]], DATEDIF(shipmemt_details_status_Q4[[#This Row],[Status.Sent_date]],shipmemt_details_status_Q4[[#This Row],[Status.Delivery_date]], "m"), "N/A")</f>
        <v>N/A</v>
      </c>
    </row>
    <row r="81" spans="1:13" x14ac:dyDescent="0.3">
      <c r="A81">
        <v>366</v>
      </c>
      <c r="B81">
        <v>7540</v>
      </c>
      <c r="C81" t="s">
        <v>1213</v>
      </c>
      <c r="D81" t="s">
        <v>1199</v>
      </c>
      <c r="E81" t="s">
        <v>1205</v>
      </c>
      <c r="F81">
        <v>679</v>
      </c>
      <c r="G81">
        <v>1015</v>
      </c>
      <c r="H81" t="s">
        <v>1343</v>
      </c>
      <c r="I81" t="s">
        <v>1344</v>
      </c>
      <c r="J81" t="s">
        <v>1533</v>
      </c>
      <c r="K81" s="1">
        <v>29281</v>
      </c>
      <c r="L81" s="1">
        <v>29296</v>
      </c>
      <c r="M81">
        <f>IF(shipmemt_details_status_Q4[[#This Row],[Status.Delivery_date]] &gt; shipmemt_details_status_Q4[[#This Row],[Status.Sent_date]], DATEDIF(shipmemt_details_status_Q4[[#This Row],[Status.Sent_date]],shipmemt_details_status_Q4[[#This Row],[Status.Delivery_date]], "m"), "N/A")</f>
        <v>0</v>
      </c>
    </row>
    <row r="82" spans="1:13" x14ac:dyDescent="0.3">
      <c r="A82">
        <v>371</v>
      </c>
      <c r="B82">
        <v>7771</v>
      </c>
      <c r="C82" t="s">
        <v>1198</v>
      </c>
      <c r="D82" t="s">
        <v>1204</v>
      </c>
      <c r="E82" t="s">
        <v>1200</v>
      </c>
      <c r="F82">
        <v>280</v>
      </c>
      <c r="G82">
        <v>990</v>
      </c>
      <c r="H82" t="s">
        <v>810</v>
      </c>
      <c r="I82" t="s">
        <v>1345</v>
      </c>
      <c r="J82" t="s">
        <v>1534</v>
      </c>
      <c r="K82" s="1">
        <v>27578</v>
      </c>
      <c r="L82" s="1"/>
      <c r="M82" t="str">
        <f>IF(shipmemt_details_status_Q4[[#This Row],[Status.Delivery_date]] &gt; shipmemt_details_status_Q4[[#This Row],[Status.Sent_date]], DATEDIF(shipmemt_details_status_Q4[[#This Row],[Status.Sent_date]],shipmemt_details_status_Q4[[#This Row],[Status.Delivery_date]], "m"), "N/A")</f>
        <v>N/A</v>
      </c>
    </row>
    <row r="83" spans="1:13" x14ac:dyDescent="0.3">
      <c r="A83">
        <v>384</v>
      </c>
      <c r="B83">
        <v>9377</v>
      </c>
      <c r="C83" t="s">
        <v>1239</v>
      </c>
      <c r="D83" t="s">
        <v>1204</v>
      </c>
      <c r="E83" t="s">
        <v>1205</v>
      </c>
      <c r="F83">
        <v>590</v>
      </c>
      <c r="G83">
        <v>1033</v>
      </c>
      <c r="H83" t="s">
        <v>1346</v>
      </c>
      <c r="I83" t="s">
        <v>1347</v>
      </c>
      <c r="J83" t="s">
        <v>1534</v>
      </c>
      <c r="K83" s="1">
        <v>26350</v>
      </c>
      <c r="L83" s="1"/>
      <c r="M83" t="str">
        <f>IF(shipmemt_details_status_Q4[[#This Row],[Status.Delivery_date]] &gt; shipmemt_details_status_Q4[[#This Row],[Status.Sent_date]], DATEDIF(shipmemt_details_status_Q4[[#This Row],[Status.Sent_date]],shipmemt_details_status_Q4[[#This Row],[Status.Delivery_date]], "m"), "N/A")</f>
        <v>N/A</v>
      </c>
    </row>
    <row r="84" spans="1:13" x14ac:dyDescent="0.3">
      <c r="A84">
        <v>390</v>
      </c>
      <c r="B84">
        <v>8887</v>
      </c>
      <c r="C84" t="s">
        <v>1301</v>
      </c>
      <c r="D84" t="s">
        <v>1204</v>
      </c>
      <c r="E84" t="s">
        <v>1205</v>
      </c>
      <c r="F84">
        <v>234</v>
      </c>
      <c r="G84">
        <v>780</v>
      </c>
      <c r="H84" t="s">
        <v>1348</v>
      </c>
      <c r="I84" t="s">
        <v>1349</v>
      </c>
      <c r="J84" t="s">
        <v>1533</v>
      </c>
      <c r="K84" s="1">
        <v>39896</v>
      </c>
      <c r="L84" s="1">
        <v>39881</v>
      </c>
      <c r="M84" t="str">
        <f>IF(shipmemt_details_status_Q4[[#This Row],[Status.Delivery_date]] &gt; shipmemt_details_status_Q4[[#This Row],[Status.Sent_date]], DATEDIF(shipmemt_details_status_Q4[[#This Row],[Status.Sent_date]],shipmemt_details_status_Q4[[#This Row],[Status.Delivery_date]], "m"), "N/A")</f>
        <v>N/A</v>
      </c>
    </row>
    <row r="85" spans="1:13" x14ac:dyDescent="0.3">
      <c r="A85">
        <v>397</v>
      </c>
      <c r="B85">
        <v>1202</v>
      </c>
      <c r="C85" t="s">
        <v>1301</v>
      </c>
      <c r="D85" t="s">
        <v>1199</v>
      </c>
      <c r="E85" t="s">
        <v>1200</v>
      </c>
      <c r="F85">
        <v>876</v>
      </c>
      <c r="G85">
        <v>1045</v>
      </c>
      <c r="H85" t="s">
        <v>1350</v>
      </c>
      <c r="I85" t="s">
        <v>1351</v>
      </c>
      <c r="J85" t="s">
        <v>1534</v>
      </c>
      <c r="K85" s="1">
        <v>38046</v>
      </c>
      <c r="L85" s="1"/>
      <c r="M85" t="str">
        <f>IF(shipmemt_details_status_Q4[[#This Row],[Status.Delivery_date]] &gt; shipmemt_details_status_Q4[[#This Row],[Status.Sent_date]], DATEDIF(shipmemt_details_status_Q4[[#This Row],[Status.Sent_date]],shipmemt_details_status_Q4[[#This Row],[Status.Delivery_date]], "m"), "N/A")</f>
        <v>N/A</v>
      </c>
    </row>
    <row r="86" spans="1:13" x14ac:dyDescent="0.3">
      <c r="A86">
        <v>400</v>
      </c>
      <c r="B86">
        <v>5402</v>
      </c>
      <c r="C86" t="s">
        <v>1239</v>
      </c>
      <c r="D86" t="s">
        <v>1204</v>
      </c>
      <c r="E86" t="s">
        <v>1200</v>
      </c>
      <c r="F86">
        <v>78</v>
      </c>
      <c r="G86">
        <v>403</v>
      </c>
      <c r="H86" t="s">
        <v>1352</v>
      </c>
      <c r="I86" t="s">
        <v>1353</v>
      </c>
      <c r="J86" t="s">
        <v>1534</v>
      </c>
      <c r="K86" s="1">
        <v>37628</v>
      </c>
      <c r="L86" s="1"/>
      <c r="M86" t="str">
        <f>IF(shipmemt_details_status_Q4[[#This Row],[Status.Delivery_date]] &gt; shipmemt_details_status_Q4[[#This Row],[Status.Sent_date]], DATEDIF(shipmemt_details_status_Q4[[#This Row],[Status.Sent_date]],shipmemt_details_status_Q4[[#This Row],[Status.Delivery_date]], "m"), "N/A")</f>
        <v>N/A</v>
      </c>
    </row>
    <row r="87" spans="1:13" x14ac:dyDescent="0.3">
      <c r="A87">
        <v>408</v>
      </c>
      <c r="B87">
        <v>8860</v>
      </c>
      <c r="C87" t="s">
        <v>1227</v>
      </c>
      <c r="D87" t="s">
        <v>1204</v>
      </c>
      <c r="E87" t="s">
        <v>1200</v>
      </c>
      <c r="F87">
        <v>216</v>
      </c>
      <c r="G87">
        <v>939</v>
      </c>
      <c r="H87" t="s">
        <v>1264</v>
      </c>
      <c r="I87" t="s">
        <v>1354</v>
      </c>
      <c r="J87" t="s">
        <v>1533</v>
      </c>
      <c r="K87" s="1">
        <v>32925</v>
      </c>
      <c r="L87" s="1">
        <v>33127</v>
      </c>
      <c r="M87">
        <f>IF(shipmemt_details_status_Q4[[#This Row],[Status.Delivery_date]] &gt; shipmemt_details_status_Q4[[#This Row],[Status.Sent_date]], DATEDIF(shipmemt_details_status_Q4[[#This Row],[Status.Sent_date]],shipmemt_details_status_Q4[[#This Row],[Status.Delivery_date]], "m"), "N/A")</f>
        <v>6</v>
      </c>
    </row>
    <row r="88" spans="1:13" x14ac:dyDescent="0.3">
      <c r="A88">
        <v>420</v>
      </c>
      <c r="B88">
        <v>9943</v>
      </c>
      <c r="C88" t="s">
        <v>1217</v>
      </c>
      <c r="D88" t="s">
        <v>1204</v>
      </c>
      <c r="E88" t="s">
        <v>1200</v>
      </c>
      <c r="F88">
        <v>638</v>
      </c>
      <c r="G88">
        <v>1130</v>
      </c>
      <c r="H88" t="s">
        <v>1355</v>
      </c>
      <c r="I88" t="s">
        <v>258</v>
      </c>
      <c r="J88" t="s">
        <v>1534</v>
      </c>
      <c r="K88" s="1">
        <v>32510</v>
      </c>
      <c r="L88" s="1"/>
      <c r="M88" t="str">
        <f>IF(shipmemt_details_status_Q4[[#This Row],[Status.Delivery_date]] &gt; shipmemt_details_status_Q4[[#This Row],[Status.Sent_date]], DATEDIF(shipmemt_details_status_Q4[[#This Row],[Status.Sent_date]],shipmemt_details_status_Q4[[#This Row],[Status.Delivery_date]], "m"), "N/A")</f>
        <v>N/A</v>
      </c>
    </row>
    <row r="89" spans="1:13" x14ac:dyDescent="0.3">
      <c r="A89">
        <v>421</v>
      </c>
      <c r="B89">
        <v>8106</v>
      </c>
      <c r="C89" t="s">
        <v>1301</v>
      </c>
      <c r="D89" t="s">
        <v>1199</v>
      </c>
      <c r="E89" t="s">
        <v>1205</v>
      </c>
      <c r="F89">
        <v>147</v>
      </c>
      <c r="G89">
        <v>535</v>
      </c>
      <c r="H89" t="s">
        <v>21</v>
      </c>
      <c r="I89" t="s">
        <v>1356</v>
      </c>
      <c r="J89" t="s">
        <v>1533</v>
      </c>
      <c r="K89" s="1">
        <v>36198</v>
      </c>
      <c r="L89" s="1">
        <v>36224</v>
      </c>
      <c r="M89">
        <f>IF(shipmemt_details_status_Q4[[#This Row],[Status.Delivery_date]] &gt; shipmemt_details_status_Q4[[#This Row],[Status.Sent_date]], DATEDIF(shipmemt_details_status_Q4[[#This Row],[Status.Sent_date]],shipmemt_details_status_Q4[[#This Row],[Status.Delivery_date]], "m"), "N/A")</f>
        <v>0</v>
      </c>
    </row>
    <row r="90" spans="1:13" x14ac:dyDescent="0.3">
      <c r="A90">
        <v>438</v>
      </c>
      <c r="B90">
        <v>9251</v>
      </c>
      <c r="C90" t="s">
        <v>1210</v>
      </c>
      <c r="D90" t="s">
        <v>1204</v>
      </c>
      <c r="E90" t="s">
        <v>1205</v>
      </c>
      <c r="F90">
        <v>430</v>
      </c>
      <c r="G90">
        <v>642</v>
      </c>
      <c r="H90" t="s">
        <v>1357</v>
      </c>
      <c r="I90" t="s">
        <v>1358</v>
      </c>
      <c r="J90" t="s">
        <v>1533</v>
      </c>
      <c r="K90" s="1">
        <v>28210</v>
      </c>
      <c r="L90" s="1">
        <v>28214</v>
      </c>
      <c r="M90">
        <f>IF(shipmemt_details_status_Q4[[#This Row],[Status.Delivery_date]] &gt; shipmemt_details_status_Q4[[#This Row],[Status.Sent_date]], DATEDIF(shipmemt_details_status_Q4[[#This Row],[Status.Sent_date]],shipmemt_details_status_Q4[[#This Row],[Status.Delivery_date]], "m"), "N/A")</f>
        <v>0</v>
      </c>
    </row>
    <row r="91" spans="1:13" x14ac:dyDescent="0.3">
      <c r="A91">
        <v>444</v>
      </c>
      <c r="B91">
        <v>8306</v>
      </c>
      <c r="C91" t="s">
        <v>1203</v>
      </c>
      <c r="D91" t="s">
        <v>1204</v>
      </c>
      <c r="E91" t="s">
        <v>1200</v>
      </c>
      <c r="F91">
        <v>973</v>
      </c>
      <c r="G91">
        <v>1250</v>
      </c>
      <c r="H91" t="s">
        <v>1359</v>
      </c>
      <c r="I91" t="s">
        <v>1360</v>
      </c>
      <c r="J91" t="s">
        <v>1534</v>
      </c>
      <c r="K91" s="1">
        <v>32075</v>
      </c>
      <c r="L91" s="1"/>
      <c r="M91" t="str">
        <f>IF(shipmemt_details_status_Q4[[#This Row],[Status.Delivery_date]] &gt; shipmemt_details_status_Q4[[#This Row],[Status.Sent_date]], DATEDIF(shipmemt_details_status_Q4[[#This Row],[Status.Sent_date]],shipmemt_details_status_Q4[[#This Row],[Status.Delivery_date]], "m"), "N/A")</f>
        <v>N/A</v>
      </c>
    </row>
    <row r="92" spans="1:13" x14ac:dyDescent="0.3">
      <c r="A92">
        <v>445</v>
      </c>
      <c r="B92">
        <v>1904</v>
      </c>
      <c r="C92" t="s">
        <v>1210</v>
      </c>
      <c r="D92" t="s">
        <v>1204</v>
      </c>
      <c r="E92" t="s">
        <v>1200</v>
      </c>
      <c r="F92">
        <v>598</v>
      </c>
      <c r="G92">
        <v>1351</v>
      </c>
      <c r="H92" t="s">
        <v>1361</v>
      </c>
      <c r="I92" t="s">
        <v>1362</v>
      </c>
      <c r="J92" t="s">
        <v>1534</v>
      </c>
      <c r="K92" s="1">
        <v>43812</v>
      </c>
      <c r="L92" s="1"/>
      <c r="M92" t="str">
        <f>IF(shipmemt_details_status_Q4[[#This Row],[Status.Delivery_date]] &gt; shipmemt_details_status_Q4[[#This Row],[Status.Sent_date]], DATEDIF(shipmemt_details_status_Q4[[#This Row],[Status.Sent_date]],shipmemt_details_status_Q4[[#This Row],[Status.Delivery_date]], "m"), "N/A")</f>
        <v>N/A</v>
      </c>
    </row>
    <row r="93" spans="1:13" x14ac:dyDescent="0.3">
      <c r="A93">
        <v>446</v>
      </c>
      <c r="B93">
        <v>9858</v>
      </c>
      <c r="C93" t="s">
        <v>1253</v>
      </c>
      <c r="D93" t="s">
        <v>1204</v>
      </c>
      <c r="E93" t="s">
        <v>1200</v>
      </c>
      <c r="F93">
        <v>931</v>
      </c>
      <c r="G93">
        <v>1247</v>
      </c>
      <c r="H93" t="s">
        <v>677</v>
      </c>
      <c r="I93" t="s">
        <v>1363</v>
      </c>
      <c r="J93" t="s">
        <v>1534</v>
      </c>
      <c r="K93" s="1">
        <v>34084</v>
      </c>
      <c r="L93" s="1"/>
      <c r="M93" t="str">
        <f>IF(shipmemt_details_status_Q4[[#This Row],[Status.Delivery_date]] &gt; shipmemt_details_status_Q4[[#This Row],[Status.Sent_date]], DATEDIF(shipmemt_details_status_Q4[[#This Row],[Status.Sent_date]],shipmemt_details_status_Q4[[#This Row],[Status.Delivery_date]], "m"), "N/A")</f>
        <v>N/A</v>
      </c>
    </row>
    <row r="94" spans="1:13" x14ac:dyDescent="0.3">
      <c r="A94">
        <v>455</v>
      </c>
      <c r="B94">
        <v>3853</v>
      </c>
      <c r="C94" t="s">
        <v>1203</v>
      </c>
      <c r="D94" t="s">
        <v>1199</v>
      </c>
      <c r="E94" t="s">
        <v>1205</v>
      </c>
      <c r="F94">
        <v>172</v>
      </c>
      <c r="G94">
        <v>580</v>
      </c>
      <c r="H94" t="s">
        <v>1364</v>
      </c>
      <c r="I94" t="s">
        <v>471</v>
      </c>
      <c r="J94" t="s">
        <v>1534</v>
      </c>
      <c r="K94" s="1">
        <v>40824</v>
      </c>
      <c r="L94" s="1"/>
      <c r="M94" t="str">
        <f>IF(shipmemt_details_status_Q4[[#This Row],[Status.Delivery_date]] &gt; shipmemt_details_status_Q4[[#This Row],[Status.Sent_date]], DATEDIF(shipmemt_details_status_Q4[[#This Row],[Status.Sent_date]],shipmemt_details_status_Q4[[#This Row],[Status.Delivery_date]], "m"), "N/A")</f>
        <v>N/A</v>
      </c>
    </row>
    <row r="95" spans="1:13" x14ac:dyDescent="0.3">
      <c r="A95">
        <v>460</v>
      </c>
      <c r="B95">
        <v>2396</v>
      </c>
      <c r="C95" t="s">
        <v>1242</v>
      </c>
      <c r="D95" t="s">
        <v>1199</v>
      </c>
      <c r="E95" t="s">
        <v>1200</v>
      </c>
      <c r="F95">
        <v>897</v>
      </c>
      <c r="G95">
        <v>1313</v>
      </c>
      <c r="H95" t="s">
        <v>488</v>
      </c>
      <c r="I95" t="s">
        <v>1353</v>
      </c>
      <c r="J95" t="s">
        <v>1533</v>
      </c>
      <c r="K95" s="1">
        <v>38458</v>
      </c>
      <c r="L95" s="1">
        <v>38610</v>
      </c>
      <c r="M95">
        <f>IF(shipmemt_details_status_Q4[[#This Row],[Status.Delivery_date]] &gt; shipmemt_details_status_Q4[[#This Row],[Status.Sent_date]], DATEDIF(shipmemt_details_status_Q4[[#This Row],[Status.Sent_date]],shipmemt_details_status_Q4[[#This Row],[Status.Delivery_date]], "m"), "N/A")</f>
        <v>4</v>
      </c>
    </row>
    <row r="96" spans="1:13" x14ac:dyDescent="0.3">
      <c r="A96">
        <v>469</v>
      </c>
      <c r="B96">
        <v>3042</v>
      </c>
      <c r="C96" t="s">
        <v>1242</v>
      </c>
      <c r="D96" t="s">
        <v>1199</v>
      </c>
      <c r="E96" t="s">
        <v>1205</v>
      </c>
      <c r="F96">
        <v>23</v>
      </c>
      <c r="G96">
        <v>25</v>
      </c>
      <c r="H96" t="s">
        <v>1365</v>
      </c>
      <c r="I96" t="s">
        <v>1366</v>
      </c>
      <c r="J96" t="s">
        <v>1533</v>
      </c>
      <c r="K96" s="1">
        <v>33287</v>
      </c>
      <c r="L96" s="1">
        <v>33373</v>
      </c>
      <c r="M96">
        <f>IF(shipmemt_details_status_Q4[[#This Row],[Status.Delivery_date]] &gt; shipmemt_details_status_Q4[[#This Row],[Status.Sent_date]], DATEDIF(shipmemt_details_status_Q4[[#This Row],[Status.Sent_date]],shipmemt_details_status_Q4[[#This Row],[Status.Delivery_date]], "m"), "N/A")</f>
        <v>2</v>
      </c>
    </row>
    <row r="97" spans="1:13" x14ac:dyDescent="0.3">
      <c r="A97">
        <v>473</v>
      </c>
      <c r="B97">
        <v>5197</v>
      </c>
      <c r="C97" t="s">
        <v>1198</v>
      </c>
      <c r="D97" t="s">
        <v>1199</v>
      </c>
      <c r="E97" t="s">
        <v>1205</v>
      </c>
      <c r="F97">
        <v>94</v>
      </c>
      <c r="G97">
        <v>361</v>
      </c>
      <c r="H97" t="s">
        <v>1367</v>
      </c>
      <c r="I97" t="s">
        <v>1368</v>
      </c>
      <c r="J97" t="s">
        <v>1533</v>
      </c>
      <c r="K97" s="1">
        <v>40933</v>
      </c>
      <c r="L97" s="1">
        <v>40925</v>
      </c>
      <c r="M97" t="str">
        <f>IF(shipmemt_details_status_Q4[[#This Row],[Status.Delivery_date]] &gt; shipmemt_details_status_Q4[[#This Row],[Status.Sent_date]], DATEDIF(shipmemt_details_status_Q4[[#This Row],[Status.Sent_date]],shipmemt_details_status_Q4[[#This Row],[Status.Delivery_date]], "m"), "N/A")</f>
        <v>N/A</v>
      </c>
    </row>
    <row r="98" spans="1:13" x14ac:dyDescent="0.3">
      <c r="A98">
        <v>477</v>
      </c>
      <c r="B98">
        <v>6357</v>
      </c>
      <c r="C98" t="s">
        <v>1213</v>
      </c>
      <c r="D98" t="s">
        <v>1199</v>
      </c>
      <c r="E98" t="s">
        <v>1205</v>
      </c>
      <c r="F98">
        <v>840</v>
      </c>
      <c r="G98">
        <v>1061</v>
      </c>
      <c r="H98" t="s">
        <v>57</v>
      </c>
      <c r="I98" t="s">
        <v>1369</v>
      </c>
      <c r="J98" t="s">
        <v>1534</v>
      </c>
      <c r="K98" s="1">
        <v>31662</v>
      </c>
      <c r="L98" s="1"/>
      <c r="M98" t="str">
        <f>IF(shipmemt_details_status_Q4[[#This Row],[Status.Delivery_date]] &gt; shipmemt_details_status_Q4[[#This Row],[Status.Sent_date]], DATEDIF(shipmemt_details_status_Q4[[#This Row],[Status.Sent_date]],shipmemt_details_status_Q4[[#This Row],[Status.Delivery_date]], "m"), "N/A")</f>
        <v>N/A</v>
      </c>
    </row>
    <row r="99" spans="1:13" x14ac:dyDescent="0.3">
      <c r="A99">
        <v>481</v>
      </c>
      <c r="B99">
        <v>8893</v>
      </c>
      <c r="C99" t="s">
        <v>1203</v>
      </c>
      <c r="D99" t="s">
        <v>1199</v>
      </c>
      <c r="E99" t="s">
        <v>1205</v>
      </c>
      <c r="F99">
        <v>319</v>
      </c>
      <c r="G99">
        <v>770</v>
      </c>
      <c r="H99" t="s">
        <v>712</v>
      </c>
      <c r="I99" t="s">
        <v>1370</v>
      </c>
      <c r="J99" t="s">
        <v>1534</v>
      </c>
      <c r="K99" s="1">
        <v>38909</v>
      </c>
      <c r="L99" s="1"/>
      <c r="M99" t="str">
        <f>IF(shipmemt_details_status_Q4[[#This Row],[Status.Delivery_date]] &gt; shipmemt_details_status_Q4[[#This Row],[Status.Sent_date]], DATEDIF(shipmemt_details_status_Q4[[#This Row],[Status.Sent_date]],shipmemt_details_status_Q4[[#This Row],[Status.Delivery_date]], "m"), "N/A")</f>
        <v>N/A</v>
      </c>
    </row>
    <row r="100" spans="1:13" x14ac:dyDescent="0.3">
      <c r="A100">
        <v>489</v>
      </c>
      <c r="B100">
        <v>2154</v>
      </c>
      <c r="C100" t="s">
        <v>1213</v>
      </c>
      <c r="D100" t="s">
        <v>1204</v>
      </c>
      <c r="E100" t="s">
        <v>1205</v>
      </c>
      <c r="F100">
        <v>892</v>
      </c>
      <c r="G100">
        <v>1407</v>
      </c>
      <c r="H100" t="s">
        <v>1371</v>
      </c>
      <c r="I100" t="s">
        <v>1372</v>
      </c>
      <c r="J100" t="s">
        <v>1534</v>
      </c>
      <c r="K100" s="1">
        <v>38707</v>
      </c>
      <c r="L100" s="1"/>
      <c r="M100" t="str">
        <f>IF(shipmemt_details_status_Q4[[#This Row],[Status.Delivery_date]] &gt; shipmemt_details_status_Q4[[#This Row],[Status.Sent_date]], DATEDIF(shipmemt_details_status_Q4[[#This Row],[Status.Sent_date]],shipmemt_details_status_Q4[[#This Row],[Status.Delivery_date]], "m"), "N/A")</f>
        <v>N/A</v>
      </c>
    </row>
    <row r="101" spans="1:13" x14ac:dyDescent="0.3">
      <c r="A101">
        <v>493</v>
      </c>
      <c r="B101">
        <v>2241</v>
      </c>
      <c r="C101" t="s">
        <v>1210</v>
      </c>
      <c r="D101" t="s">
        <v>1204</v>
      </c>
      <c r="E101" t="s">
        <v>1205</v>
      </c>
      <c r="F101">
        <v>314</v>
      </c>
      <c r="G101">
        <v>566</v>
      </c>
      <c r="H101" t="s">
        <v>1373</v>
      </c>
      <c r="I101" t="s">
        <v>1374</v>
      </c>
      <c r="J101" t="s">
        <v>1534</v>
      </c>
      <c r="K101" s="1">
        <v>34931</v>
      </c>
      <c r="L101" s="1"/>
      <c r="M101" t="str">
        <f>IF(shipmemt_details_status_Q4[[#This Row],[Status.Delivery_date]] &gt; shipmemt_details_status_Q4[[#This Row],[Status.Sent_date]], DATEDIF(shipmemt_details_status_Q4[[#This Row],[Status.Sent_date]],shipmemt_details_status_Q4[[#This Row],[Status.Delivery_date]], "m"), "N/A")</f>
        <v>N/A</v>
      </c>
    </row>
    <row r="102" spans="1:13" x14ac:dyDescent="0.3">
      <c r="A102">
        <v>500</v>
      </c>
      <c r="B102">
        <v>310</v>
      </c>
      <c r="C102" t="s">
        <v>1198</v>
      </c>
      <c r="D102" t="s">
        <v>1204</v>
      </c>
      <c r="E102" t="s">
        <v>1205</v>
      </c>
      <c r="F102">
        <v>80</v>
      </c>
      <c r="G102">
        <v>236</v>
      </c>
      <c r="H102" t="s">
        <v>1375</v>
      </c>
      <c r="I102" t="s">
        <v>1376</v>
      </c>
      <c r="J102" t="s">
        <v>1534</v>
      </c>
      <c r="K102" s="1">
        <v>29407</v>
      </c>
      <c r="L102" s="1"/>
      <c r="M102" t="str">
        <f>IF(shipmemt_details_status_Q4[[#This Row],[Status.Delivery_date]] &gt; shipmemt_details_status_Q4[[#This Row],[Status.Sent_date]], DATEDIF(shipmemt_details_status_Q4[[#This Row],[Status.Sent_date]],shipmemt_details_status_Q4[[#This Row],[Status.Delivery_date]], "m"), "N/A")</f>
        <v>N/A</v>
      </c>
    </row>
    <row r="103" spans="1:13" x14ac:dyDescent="0.3">
      <c r="A103">
        <v>503</v>
      </c>
      <c r="B103">
        <v>3270</v>
      </c>
      <c r="C103" t="s">
        <v>1253</v>
      </c>
      <c r="D103" t="s">
        <v>1204</v>
      </c>
      <c r="E103" t="s">
        <v>1205</v>
      </c>
      <c r="F103">
        <v>243</v>
      </c>
      <c r="G103">
        <v>935</v>
      </c>
      <c r="H103" t="s">
        <v>1377</v>
      </c>
      <c r="I103" t="s">
        <v>745</v>
      </c>
      <c r="J103" t="s">
        <v>1533</v>
      </c>
      <c r="K103" s="1">
        <v>27114</v>
      </c>
      <c r="L103" s="1">
        <v>27174</v>
      </c>
      <c r="M103">
        <f>IF(shipmemt_details_status_Q4[[#This Row],[Status.Delivery_date]] &gt; shipmemt_details_status_Q4[[#This Row],[Status.Sent_date]], DATEDIF(shipmemt_details_status_Q4[[#This Row],[Status.Sent_date]],shipmemt_details_status_Q4[[#This Row],[Status.Delivery_date]], "m"), "N/A")</f>
        <v>1</v>
      </c>
    </row>
    <row r="104" spans="1:13" x14ac:dyDescent="0.3">
      <c r="A104">
        <v>504</v>
      </c>
      <c r="B104">
        <v>9598</v>
      </c>
      <c r="C104" t="s">
        <v>1239</v>
      </c>
      <c r="D104" t="s">
        <v>1199</v>
      </c>
      <c r="E104" t="s">
        <v>1205</v>
      </c>
      <c r="F104">
        <v>420</v>
      </c>
      <c r="G104">
        <v>561</v>
      </c>
      <c r="H104" t="s">
        <v>1378</v>
      </c>
      <c r="I104" t="s">
        <v>1220</v>
      </c>
      <c r="J104" t="s">
        <v>1533</v>
      </c>
      <c r="K104" s="1">
        <v>30143</v>
      </c>
      <c r="L104" s="1">
        <v>30239</v>
      </c>
      <c r="M104">
        <f>IF(shipmemt_details_status_Q4[[#This Row],[Status.Delivery_date]] &gt; shipmemt_details_status_Q4[[#This Row],[Status.Sent_date]], DATEDIF(shipmemt_details_status_Q4[[#This Row],[Status.Sent_date]],shipmemt_details_status_Q4[[#This Row],[Status.Delivery_date]], "m"), "N/A")</f>
        <v>3</v>
      </c>
    </row>
    <row r="105" spans="1:13" x14ac:dyDescent="0.3">
      <c r="A105">
        <v>510</v>
      </c>
      <c r="B105">
        <v>5781</v>
      </c>
      <c r="C105" t="s">
        <v>1213</v>
      </c>
      <c r="D105" t="s">
        <v>1199</v>
      </c>
      <c r="E105" t="s">
        <v>1205</v>
      </c>
      <c r="F105">
        <v>117</v>
      </c>
      <c r="G105">
        <v>716</v>
      </c>
      <c r="H105" t="s">
        <v>436</v>
      </c>
      <c r="I105" t="s">
        <v>1379</v>
      </c>
      <c r="J105" t="s">
        <v>1534</v>
      </c>
      <c r="K105" s="1">
        <v>28037</v>
      </c>
      <c r="L105" s="1"/>
      <c r="M105" t="str">
        <f>IF(shipmemt_details_status_Q4[[#This Row],[Status.Delivery_date]] &gt; shipmemt_details_status_Q4[[#This Row],[Status.Sent_date]], DATEDIF(shipmemt_details_status_Q4[[#This Row],[Status.Sent_date]],shipmemt_details_status_Q4[[#This Row],[Status.Delivery_date]], "m"), "N/A")</f>
        <v>N/A</v>
      </c>
    </row>
    <row r="106" spans="1:13" x14ac:dyDescent="0.3">
      <c r="A106">
        <v>514</v>
      </c>
      <c r="B106">
        <v>4789</v>
      </c>
      <c r="C106" t="s">
        <v>1227</v>
      </c>
      <c r="D106" t="s">
        <v>1204</v>
      </c>
      <c r="E106" t="s">
        <v>1200</v>
      </c>
      <c r="F106">
        <v>263</v>
      </c>
      <c r="G106">
        <v>965</v>
      </c>
      <c r="H106" t="s">
        <v>1380</v>
      </c>
      <c r="I106" t="s">
        <v>585</v>
      </c>
      <c r="J106" t="s">
        <v>1534</v>
      </c>
      <c r="K106" s="1">
        <v>30089</v>
      </c>
      <c r="L106" s="1"/>
      <c r="M106" t="str">
        <f>IF(shipmemt_details_status_Q4[[#This Row],[Status.Delivery_date]] &gt; shipmemt_details_status_Q4[[#This Row],[Status.Sent_date]], DATEDIF(shipmemt_details_status_Q4[[#This Row],[Status.Sent_date]],shipmemt_details_status_Q4[[#This Row],[Status.Delivery_date]], "m"), "N/A")</f>
        <v>N/A</v>
      </c>
    </row>
    <row r="107" spans="1:13" x14ac:dyDescent="0.3">
      <c r="A107">
        <v>515</v>
      </c>
      <c r="B107">
        <v>2601</v>
      </c>
      <c r="C107" t="s">
        <v>1224</v>
      </c>
      <c r="D107" t="s">
        <v>1204</v>
      </c>
      <c r="E107" t="s">
        <v>1200</v>
      </c>
      <c r="F107">
        <v>782</v>
      </c>
      <c r="G107">
        <v>1425</v>
      </c>
      <c r="H107" t="s">
        <v>1381</v>
      </c>
      <c r="I107" t="s">
        <v>1382</v>
      </c>
      <c r="J107" t="s">
        <v>1534</v>
      </c>
      <c r="K107" s="1">
        <v>35065</v>
      </c>
      <c r="L107" s="1"/>
      <c r="M107" t="str">
        <f>IF(shipmemt_details_status_Q4[[#This Row],[Status.Delivery_date]] &gt; shipmemt_details_status_Q4[[#This Row],[Status.Sent_date]], DATEDIF(shipmemt_details_status_Q4[[#This Row],[Status.Sent_date]],shipmemt_details_status_Q4[[#This Row],[Status.Delivery_date]], "m"), "N/A")</f>
        <v>N/A</v>
      </c>
    </row>
    <row r="108" spans="1:13" x14ac:dyDescent="0.3">
      <c r="A108">
        <v>526</v>
      </c>
      <c r="B108">
        <v>6210</v>
      </c>
      <c r="C108" t="s">
        <v>1198</v>
      </c>
      <c r="D108" t="s">
        <v>1199</v>
      </c>
      <c r="E108" t="s">
        <v>1205</v>
      </c>
      <c r="F108">
        <v>510</v>
      </c>
      <c r="G108">
        <v>1205</v>
      </c>
      <c r="H108" t="s">
        <v>1383</v>
      </c>
      <c r="I108" t="s">
        <v>1384</v>
      </c>
      <c r="J108" t="s">
        <v>1533</v>
      </c>
      <c r="K108" s="1">
        <v>33279</v>
      </c>
      <c r="L108" s="1">
        <v>33422</v>
      </c>
      <c r="M108">
        <f>IF(shipmemt_details_status_Q4[[#This Row],[Status.Delivery_date]] &gt; shipmemt_details_status_Q4[[#This Row],[Status.Sent_date]], DATEDIF(shipmemt_details_status_Q4[[#This Row],[Status.Sent_date]],shipmemt_details_status_Q4[[#This Row],[Status.Delivery_date]], "m"), "N/A")</f>
        <v>4</v>
      </c>
    </row>
    <row r="109" spans="1:13" x14ac:dyDescent="0.3">
      <c r="A109">
        <v>536</v>
      </c>
      <c r="B109">
        <v>2573</v>
      </c>
      <c r="C109" t="s">
        <v>1203</v>
      </c>
      <c r="D109" t="s">
        <v>1204</v>
      </c>
      <c r="E109" t="s">
        <v>1200</v>
      </c>
      <c r="F109">
        <v>74</v>
      </c>
      <c r="G109">
        <v>281</v>
      </c>
      <c r="H109" t="s">
        <v>1237</v>
      </c>
      <c r="I109" t="s">
        <v>927</v>
      </c>
      <c r="J109" t="s">
        <v>1533</v>
      </c>
      <c r="K109" s="1">
        <v>42636</v>
      </c>
      <c r="L109" s="1">
        <v>42634</v>
      </c>
      <c r="M109" t="str">
        <f>IF(shipmemt_details_status_Q4[[#This Row],[Status.Delivery_date]] &gt; shipmemt_details_status_Q4[[#This Row],[Status.Sent_date]], DATEDIF(shipmemt_details_status_Q4[[#This Row],[Status.Sent_date]],shipmemt_details_status_Q4[[#This Row],[Status.Delivery_date]], "m"), "N/A")</f>
        <v>N/A</v>
      </c>
    </row>
    <row r="110" spans="1:13" x14ac:dyDescent="0.3">
      <c r="A110">
        <v>538</v>
      </c>
      <c r="B110">
        <v>1702</v>
      </c>
      <c r="C110" t="s">
        <v>1217</v>
      </c>
      <c r="D110" t="s">
        <v>1199</v>
      </c>
      <c r="E110" t="s">
        <v>1200</v>
      </c>
      <c r="F110">
        <v>484</v>
      </c>
      <c r="G110">
        <v>863</v>
      </c>
      <c r="H110" t="s">
        <v>436</v>
      </c>
      <c r="I110" t="s">
        <v>1385</v>
      </c>
      <c r="J110" t="s">
        <v>1534</v>
      </c>
      <c r="K110" s="1">
        <v>40032</v>
      </c>
      <c r="L110" s="1"/>
      <c r="M110" t="str">
        <f>IF(shipmemt_details_status_Q4[[#This Row],[Status.Delivery_date]] &gt; shipmemt_details_status_Q4[[#This Row],[Status.Sent_date]], DATEDIF(shipmemt_details_status_Q4[[#This Row],[Status.Sent_date]],shipmemt_details_status_Q4[[#This Row],[Status.Delivery_date]], "m"), "N/A")</f>
        <v>N/A</v>
      </c>
    </row>
    <row r="111" spans="1:13" x14ac:dyDescent="0.3">
      <c r="A111">
        <v>540</v>
      </c>
      <c r="B111">
        <v>9770</v>
      </c>
      <c r="C111" t="s">
        <v>1239</v>
      </c>
      <c r="D111" t="s">
        <v>1199</v>
      </c>
      <c r="E111" t="s">
        <v>1200</v>
      </c>
      <c r="F111">
        <v>431</v>
      </c>
      <c r="G111">
        <v>934</v>
      </c>
      <c r="H111" t="s">
        <v>1386</v>
      </c>
      <c r="I111" t="s">
        <v>653</v>
      </c>
      <c r="J111" t="s">
        <v>1533</v>
      </c>
      <c r="K111" s="1">
        <v>28236</v>
      </c>
      <c r="L111" s="1">
        <v>28437</v>
      </c>
      <c r="M111">
        <f>IF(shipmemt_details_status_Q4[[#This Row],[Status.Delivery_date]] &gt; shipmemt_details_status_Q4[[#This Row],[Status.Sent_date]], DATEDIF(shipmemt_details_status_Q4[[#This Row],[Status.Sent_date]],shipmemt_details_status_Q4[[#This Row],[Status.Delivery_date]], "m"), "N/A")</f>
        <v>6</v>
      </c>
    </row>
    <row r="112" spans="1:13" x14ac:dyDescent="0.3">
      <c r="A112">
        <v>542</v>
      </c>
      <c r="B112">
        <v>4272</v>
      </c>
      <c r="C112" t="s">
        <v>1253</v>
      </c>
      <c r="D112" t="s">
        <v>1199</v>
      </c>
      <c r="E112" t="s">
        <v>1205</v>
      </c>
      <c r="F112">
        <v>100</v>
      </c>
      <c r="G112">
        <v>487</v>
      </c>
      <c r="H112" t="s">
        <v>518</v>
      </c>
      <c r="I112" t="s">
        <v>1387</v>
      </c>
      <c r="J112" t="s">
        <v>1534</v>
      </c>
      <c r="K112" s="1">
        <v>31551</v>
      </c>
      <c r="L112" s="1"/>
      <c r="M112" t="str">
        <f>IF(shipmemt_details_status_Q4[[#This Row],[Status.Delivery_date]] &gt; shipmemt_details_status_Q4[[#This Row],[Status.Sent_date]], DATEDIF(shipmemt_details_status_Q4[[#This Row],[Status.Sent_date]],shipmemt_details_status_Q4[[#This Row],[Status.Delivery_date]], "m"), "N/A")</f>
        <v>N/A</v>
      </c>
    </row>
    <row r="113" spans="1:13" x14ac:dyDescent="0.3">
      <c r="A113">
        <v>548</v>
      </c>
      <c r="B113">
        <v>7043</v>
      </c>
      <c r="C113" t="s">
        <v>1224</v>
      </c>
      <c r="D113" t="s">
        <v>1199</v>
      </c>
      <c r="E113" t="s">
        <v>1205</v>
      </c>
      <c r="F113">
        <v>240</v>
      </c>
      <c r="G113">
        <v>571</v>
      </c>
      <c r="H113" t="s">
        <v>1388</v>
      </c>
      <c r="I113" t="s">
        <v>1389</v>
      </c>
      <c r="J113" t="s">
        <v>1534</v>
      </c>
      <c r="K113" s="1">
        <v>41077</v>
      </c>
      <c r="L113" s="1"/>
      <c r="M113" t="str">
        <f>IF(shipmemt_details_status_Q4[[#This Row],[Status.Delivery_date]] &gt; shipmemt_details_status_Q4[[#This Row],[Status.Sent_date]], DATEDIF(shipmemt_details_status_Q4[[#This Row],[Status.Sent_date]],shipmemt_details_status_Q4[[#This Row],[Status.Delivery_date]], "m"), "N/A")</f>
        <v>N/A</v>
      </c>
    </row>
    <row r="114" spans="1:13" x14ac:dyDescent="0.3">
      <c r="A114">
        <v>553</v>
      </c>
      <c r="B114">
        <v>5214</v>
      </c>
      <c r="C114" t="s">
        <v>1198</v>
      </c>
      <c r="D114" t="s">
        <v>1204</v>
      </c>
      <c r="E114" t="s">
        <v>1205</v>
      </c>
      <c r="F114">
        <v>245</v>
      </c>
      <c r="G114">
        <v>611</v>
      </c>
      <c r="H114" t="s">
        <v>1390</v>
      </c>
      <c r="I114" t="s">
        <v>1391</v>
      </c>
      <c r="J114" t="s">
        <v>1534</v>
      </c>
      <c r="K114" s="1">
        <v>34906</v>
      </c>
      <c r="L114" s="1"/>
      <c r="M114" t="str">
        <f>IF(shipmemt_details_status_Q4[[#This Row],[Status.Delivery_date]] &gt; shipmemt_details_status_Q4[[#This Row],[Status.Sent_date]], DATEDIF(shipmemt_details_status_Q4[[#This Row],[Status.Sent_date]],shipmemt_details_status_Q4[[#This Row],[Status.Delivery_date]], "m"), "N/A")</f>
        <v>N/A</v>
      </c>
    </row>
    <row r="115" spans="1:13" x14ac:dyDescent="0.3">
      <c r="A115">
        <v>558</v>
      </c>
      <c r="B115">
        <v>3965</v>
      </c>
      <c r="C115" t="s">
        <v>1217</v>
      </c>
      <c r="D115" t="s">
        <v>1204</v>
      </c>
      <c r="E115" t="s">
        <v>1205</v>
      </c>
      <c r="F115">
        <v>275</v>
      </c>
      <c r="G115">
        <v>951</v>
      </c>
      <c r="H115" t="s">
        <v>1392</v>
      </c>
      <c r="I115" t="s">
        <v>1393</v>
      </c>
      <c r="J115" t="s">
        <v>1533</v>
      </c>
      <c r="K115" s="1">
        <v>41574</v>
      </c>
      <c r="L115" s="1">
        <v>41593</v>
      </c>
      <c r="M115">
        <f>IF(shipmemt_details_status_Q4[[#This Row],[Status.Delivery_date]] &gt; shipmemt_details_status_Q4[[#This Row],[Status.Sent_date]], DATEDIF(shipmemt_details_status_Q4[[#This Row],[Status.Sent_date]],shipmemt_details_status_Q4[[#This Row],[Status.Delivery_date]], "m"), "N/A")</f>
        <v>0</v>
      </c>
    </row>
    <row r="116" spans="1:13" x14ac:dyDescent="0.3">
      <c r="A116">
        <v>564</v>
      </c>
      <c r="B116">
        <v>3514</v>
      </c>
      <c r="C116" t="s">
        <v>1224</v>
      </c>
      <c r="D116" t="s">
        <v>1199</v>
      </c>
      <c r="E116" t="s">
        <v>1200</v>
      </c>
      <c r="F116">
        <v>683</v>
      </c>
      <c r="G116">
        <v>1275</v>
      </c>
      <c r="H116" t="s">
        <v>1394</v>
      </c>
      <c r="I116" t="s">
        <v>1395</v>
      </c>
      <c r="J116" t="s">
        <v>1533</v>
      </c>
      <c r="K116" s="1">
        <v>38109</v>
      </c>
      <c r="L116" s="1">
        <v>38255</v>
      </c>
      <c r="M116">
        <f>IF(shipmemt_details_status_Q4[[#This Row],[Status.Delivery_date]] &gt; shipmemt_details_status_Q4[[#This Row],[Status.Sent_date]], DATEDIF(shipmemt_details_status_Q4[[#This Row],[Status.Sent_date]],shipmemt_details_status_Q4[[#This Row],[Status.Delivery_date]], "m"), "N/A")</f>
        <v>4</v>
      </c>
    </row>
    <row r="117" spans="1:13" x14ac:dyDescent="0.3">
      <c r="A117">
        <v>577</v>
      </c>
      <c r="B117">
        <v>4233</v>
      </c>
      <c r="C117" t="s">
        <v>1213</v>
      </c>
      <c r="D117" t="s">
        <v>1204</v>
      </c>
      <c r="E117" t="s">
        <v>1205</v>
      </c>
      <c r="F117">
        <v>679</v>
      </c>
      <c r="G117">
        <v>1455</v>
      </c>
      <c r="H117" t="s">
        <v>1396</v>
      </c>
      <c r="I117" t="s">
        <v>21</v>
      </c>
      <c r="J117" t="s">
        <v>1533</v>
      </c>
      <c r="K117" s="1">
        <v>31855</v>
      </c>
      <c r="L117" s="1">
        <v>31998</v>
      </c>
      <c r="M117">
        <f>IF(shipmemt_details_status_Q4[[#This Row],[Status.Delivery_date]] &gt; shipmemt_details_status_Q4[[#This Row],[Status.Sent_date]], DATEDIF(shipmemt_details_status_Q4[[#This Row],[Status.Sent_date]],shipmemt_details_status_Q4[[#This Row],[Status.Delivery_date]], "m"), "N/A")</f>
        <v>4</v>
      </c>
    </row>
    <row r="118" spans="1:13" x14ac:dyDescent="0.3">
      <c r="A118">
        <v>579</v>
      </c>
      <c r="B118">
        <v>4892</v>
      </c>
      <c r="C118" t="s">
        <v>1210</v>
      </c>
      <c r="D118" t="s">
        <v>1204</v>
      </c>
      <c r="E118" t="s">
        <v>1200</v>
      </c>
      <c r="F118">
        <v>913</v>
      </c>
      <c r="G118">
        <v>1385</v>
      </c>
      <c r="H118" t="s">
        <v>1397</v>
      </c>
      <c r="I118" t="s">
        <v>1398</v>
      </c>
      <c r="J118" t="s">
        <v>1534</v>
      </c>
      <c r="K118" s="1">
        <v>42725</v>
      </c>
      <c r="L118" s="1"/>
      <c r="M118" t="str">
        <f>IF(shipmemt_details_status_Q4[[#This Row],[Status.Delivery_date]] &gt; shipmemt_details_status_Q4[[#This Row],[Status.Sent_date]], DATEDIF(shipmemt_details_status_Q4[[#This Row],[Status.Sent_date]],shipmemt_details_status_Q4[[#This Row],[Status.Delivery_date]], "m"), "N/A")</f>
        <v>N/A</v>
      </c>
    </row>
    <row r="119" spans="1:13" x14ac:dyDescent="0.3">
      <c r="A119">
        <v>581</v>
      </c>
      <c r="B119">
        <v>5150</v>
      </c>
      <c r="C119" t="s">
        <v>1301</v>
      </c>
      <c r="D119" t="s">
        <v>1204</v>
      </c>
      <c r="E119" t="s">
        <v>1205</v>
      </c>
      <c r="F119">
        <v>209</v>
      </c>
      <c r="G119">
        <v>933</v>
      </c>
      <c r="H119" t="s">
        <v>1399</v>
      </c>
      <c r="I119" t="s">
        <v>1400</v>
      </c>
      <c r="J119" t="s">
        <v>1534</v>
      </c>
      <c r="K119" s="1">
        <v>43063</v>
      </c>
      <c r="L119" s="1"/>
      <c r="M119" t="str">
        <f>IF(shipmemt_details_status_Q4[[#This Row],[Status.Delivery_date]] &gt; shipmemt_details_status_Q4[[#This Row],[Status.Sent_date]], DATEDIF(shipmemt_details_status_Q4[[#This Row],[Status.Sent_date]],shipmemt_details_status_Q4[[#This Row],[Status.Delivery_date]], "m"), "N/A")</f>
        <v>N/A</v>
      </c>
    </row>
    <row r="120" spans="1:13" x14ac:dyDescent="0.3">
      <c r="A120">
        <v>586</v>
      </c>
      <c r="B120">
        <v>7005</v>
      </c>
      <c r="C120" t="s">
        <v>1203</v>
      </c>
      <c r="D120" t="s">
        <v>1204</v>
      </c>
      <c r="E120" t="s">
        <v>1200</v>
      </c>
      <c r="F120">
        <v>711</v>
      </c>
      <c r="G120">
        <v>1197</v>
      </c>
      <c r="H120" t="s">
        <v>1401</v>
      </c>
      <c r="I120" t="s">
        <v>1402</v>
      </c>
      <c r="J120" t="s">
        <v>1534</v>
      </c>
      <c r="K120" s="1">
        <v>28192</v>
      </c>
      <c r="L120" s="1"/>
      <c r="M120" t="str">
        <f>IF(shipmemt_details_status_Q4[[#This Row],[Status.Delivery_date]] &gt; shipmemt_details_status_Q4[[#This Row],[Status.Sent_date]], DATEDIF(shipmemt_details_status_Q4[[#This Row],[Status.Sent_date]],shipmemt_details_status_Q4[[#This Row],[Status.Delivery_date]], "m"), "N/A")</f>
        <v>N/A</v>
      </c>
    </row>
    <row r="121" spans="1:13" x14ac:dyDescent="0.3">
      <c r="A121">
        <v>589</v>
      </c>
      <c r="B121">
        <v>7513</v>
      </c>
      <c r="C121" t="s">
        <v>1198</v>
      </c>
      <c r="D121" t="s">
        <v>1199</v>
      </c>
      <c r="E121" t="s">
        <v>1200</v>
      </c>
      <c r="F121">
        <v>516</v>
      </c>
      <c r="G121">
        <v>1084</v>
      </c>
      <c r="H121" t="s">
        <v>1403</v>
      </c>
      <c r="I121" t="s">
        <v>1404</v>
      </c>
      <c r="J121" t="s">
        <v>1534</v>
      </c>
      <c r="K121" s="1">
        <v>25970</v>
      </c>
      <c r="L121" s="1"/>
      <c r="M121" t="str">
        <f>IF(shipmemt_details_status_Q4[[#This Row],[Status.Delivery_date]] &gt; shipmemt_details_status_Q4[[#This Row],[Status.Sent_date]], DATEDIF(shipmemt_details_status_Q4[[#This Row],[Status.Sent_date]],shipmemt_details_status_Q4[[#This Row],[Status.Delivery_date]], "m"), "N/A")</f>
        <v>N/A</v>
      </c>
    </row>
    <row r="122" spans="1:13" x14ac:dyDescent="0.3">
      <c r="A122">
        <v>594</v>
      </c>
      <c r="B122">
        <v>4053</v>
      </c>
      <c r="C122" t="s">
        <v>1210</v>
      </c>
      <c r="D122" t="s">
        <v>1204</v>
      </c>
      <c r="E122" t="s">
        <v>1205</v>
      </c>
      <c r="F122">
        <v>484</v>
      </c>
      <c r="G122">
        <v>568</v>
      </c>
      <c r="H122" t="s">
        <v>653</v>
      </c>
      <c r="I122" t="s">
        <v>1405</v>
      </c>
      <c r="J122" t="s">
        <v>1534</v>
      </c>
      <c r="K122" s="1">
        <v>38066</v>
      </c>
      <c r="L122" s="1"/>
      <c r="M122" t="str">
        <f>IF(shipmemt_details_status_Q4[[#This Row],[Status.Delivery_date]] &gt; shipmemt_details_status_Q4[[#This Row],[Status.Sent_date]], DATEDIF(shipmemt_details_status_Q4[[#This Row],[Status.Sent_date]],shipmemt_details_status_Q4[[#This Row],[Status.Delivery_date]], "m"), "N/A")</f>
        <v>N/A</v>
      </c>
    </row>
    <row r="123" spans="1:13" x14ac:dyDescent="0.3">
      <c r="A123">
        <v>595</v>
      </c>
      <c r="B123">
        <v>3782</v>
      </c>
      <c r="C123" t="s">
        <v>1213</v>
      </c>
      <c r="D123" t="s">
        <v>1199</v>
      </c>
      <c r="E123" t="s">
        <v>1205</v>
      </c>
      <c r="F123">
        <v>879</v>
      </c>
      <c r="G123">
        <v>1040</v>
      </c>
      <c r="H123" t="s">
        <v>1406</v>
      </c>
      <c r="I123" t="s">
        <v>1407</v>
      </c>
      <c r="J123" t="s">
        <v>1534</v>
      </c>
      <c r="K123" s="1">
        <v>37751</v>
      </c>
      <c r="L123" s="1"/>
      <c r="M123" t="str">
        <f>IF(shipmemt_details_status_Q4[[#This Row],[Status.Delivery_date]] &gt; shipmemt_details_status_Q4[[#This Row],[Status.Sent_date]], DATEDIF(shipmemt_details_status_Q4[[#This Row],[Status.Sent_date]],shipmemt_details_status_Q4[[#This Row],[Status.Delivery_date]], "m"), "N/A")</f>
        <v>N/A</v>
      </c>
    </row>
    <row r="124" spans="1:13" x14ac:dyDescent="0.3">
      <c r="A124">
        <v>597</v>
      </c>
      <c r="B124">
        <v>3571</v>
      </c>
      <c r="C124" t="s">
        <v>1239</v>
      </c>
      <c r="D124" t="s">
        <v>1204</v>
      </c>
      <c r="E124" t="s">
        <v>1205</v>
      </c>
      <c r="F124">
        <v>267</v>
      </c>
      <c r="G124">
        <v>925</v>
      </c>
      <c r="H124" t="s">
        <v>1408</v>
      </c>
      <c r="I124" t="s">
        <v>1409</v>
      </c>
      <c r="J124" t="s">
        <v>1534</v>
      </c>
      <c r="K124" s="1">
        <v>40385</v>
      </c>
      <c r="L124" s="1"/>
      <c r="M124" t="str">
        <f>IF(shipmemt_details_status_Q4[[#This Row],[Status.Delivery_date]] &gt; shipmemt_details_status_Q4[[#This Row],[Status.Sent_date]], DATEDIF(shipmemt_details_status_Q4[[#This Row],[Status.Sent_date]],shipmemt_details_status_Q4[[#This Row],[Status.Delivery_date]], "m"), "N/A")</f>
        <v>N/A</v>
      </c>
    </row>
    <row r="125" spans="1:13" x14ac:dyDescent="0.3">
      <c r="A125">
        <v>599</v>
      </c>
      <c r="B125">
        <v>8834</v>
      </c>
      <c r="C125" t="s">
        <v>1217</v>
      </c>
      <c r="D125" t="s">
        <v>1204</v>
      </c>
      <c r="E125" t="s">
        <v>1205</v>
      </c>
      <c r="F125">
        <v>946</v>
      </c>
      <c r="G125">
        <v>1100</v>
      </c>
      <c r="H125" t="s">
        <v>261</v>
      </c>
      <c r="I125" t="s">
        <v>550</v>
      </c>
      <c r="J125" t="s">
        <v>1534</v>
      </c>
      <c r="K125" s="1">
        <v>37134</v>
      </c>
      <c r="L125" s="1"/>
      <c r="M125" t="str">
        <f>IF(shipmemt_details_status_Q4[[#This Row],[Status.Delivery_date]] &gt; shipmemt_details_status_Q4[[#This Row],[Status.Sent_date]], DATEDIF(shipmemt_details_status_Q4[[#This Row],[Status.Sent_date]],shipmemt_details_status_Q4[[#This Row],[Status.Delivery_date]], "m"), "N/A")</f>
        <v>N/A</v>
      </c>
    </row>
    <row r="126" spans="1:13" x14ac:dyDescent="0.3">
      <c r="A126">
        <v>625</v>
      </c>
      <c r="B126">
        <v>3</v>
      </c>
      <c r="C126" t="s">
        <v>1217</v>
      </c>
      <c r="D126" t="s">
        <v>1199</v>
      </c>
      <c r="E126" t="s">
        <v>1205</v>
      </c>
      <c r="F126">
        <v>318</v>
      </c>
      <c r="G126">
        <v>980</v>
      </c>
      <c r="H126" t="s">
        <v>1410</v>
      </c>
      <c r="I126" t="s">
        <v>1411</v>
      </c>
      <c r="J126" t="s">
        <v>1534</v>
      </c>
      <c r="K126" s="1">
        <v>43376</v>
      </c>
      <c r="L126" s="1"/>
      <c r="M126" t="str">
        <f>IF(shipmemt_details_status_Q4[[#This Row],[Status.Delivery_date]] &gt; shipmemt_details_status_Q4[[#This Row],[Status.Sent_date]], DATEDIF(shipmemt_details_status_Q4[[#This Row],[Status.Sent_date]],shipmemt_details_status_Q4[[#This Row],[Status.Delivery_date]], "m"), "N/A")</f>
        <v>N/A</v>
      </c>
    </row>
    <row r="127" spans="1:13" x14ac:dyDescent="0.3">
      <c r="A127">
        <v>630</v>
      </c>
      <c r="B127">
        <v>6772</v>
      </c>
      <c r="C127" t="s">
        <v>1227</v>
      </c>
      <c r="D127" t="s">
        <v>1204</v>
      </c>
      <c r="E127" t="s">
        <v>1205</v>
      </c>
      <c r="F127">
        <v>868</v>
      </c>
      <c r="G127">
        <v>1320</v>
      </c>
      <c r="H127" t="s">
        <v>1412</v>
      </c>
      <c r="I127" t="s">
        <v>14</v>
      </c>
      <c r="J127" t="s">
        <v>1533</v>
      </c>
      <c r="K127" s="1">
        <v>39867</v>
      </c>
      <c r="L127" s="1">
        <v>40085</v>
      </c>
      <c r="M127">
        <f>IF(shipmemt_details_status_Q4[[#This Row],[Status.Delivery_date]] &gt; shipmemt_details_status_Q4[[#This Row],[Status.Sent_date]], DATEDIF(shipmemt_details_status_Q4[[#This Row],[Status.Sent_date]],shipmemt_details_status_Q4[[#This Row],[Status.Delivery_date]], "m"), "N/A")</f>
        <v>7</v>
      </c>
    </row>
    <row r="128" spans="1:13" x14ac:dyDescent="0.3">
      <c r="A128">
        <v>632</v>
      </c>
      <c r="B128">
        <v>2525</v>
      </c>
      <c r="C128" t="s">
        <v>1217</v>
      </c>
      <c r="D128" t="s">
        <v>1204</v>
      </c>
      <c r="E128" t="s">
        <v>1205</v>
      </c>
      <c r="F128">
        <v>67</v>
      </c>
      <c r="G128">
        <v>193</v>
      </c>
      <c r="H128" t="s">
        <v>124</v>
      </c>
      <c r="I128" t="s">
        <v>1413</v>
      </c>
      <c r="J128" t="s">
        <v>1533</v>
      </c>
      <c r="K128" s="1">
        <v>33842</v>
      </c>
      <c r="L128" s="1">
        <v>33963</v>
      </c>
      <c r="M128">
        <f>IF(shipmemt_details_status_Q4[[#This Row],[Status.Delivery_date]] &gt; shipmemt_details_status_Q4[[#This Row],[Status.Sent_date]], DATEDIF(shipmemt_details_status_Q4[[#This Row],[Status.Sent_date]],shipmemt_details_status_Q4[[#This Row],[Status.Delivery_date]], "m"), "N/A")</f>
        <v>3</v>
      </c>
    </row>
    <row r="129" spans="1:13" x14ac:dyDescent="0.3">
      <c r="A129">
        <v>634</v>
      </c>
      <c r="B129">
        <v>175</v>
      </c>
      <c r="C129" t="s">
        <v>1224</v>
      </c>
      <c r="D129" t="s">
        <v>1199</v>
      </c>
      <c r="E129" t="s">
        <v>1200</v>
      </c>
      <c r="F129">
        <v>939</v>
      </c>
      <c r="G129">
        <v>1446</v>
      </c>
      <c r="H129" t="s">
        <v>1414</v>
      </c>
      <c r="I129" t="s">
        <v>1415</v>
      </c>
      <c r="J129" t="s">
        <v>1534</v>
      </c>
      <c r="K129" s="1">
        <v>29501</v>
      </c>
      <c r="L129" s="1"/>
      <c r="M129" t="str">
        <f>IF(shipmemt_details_status_Q4[[#This Row],[Status.Delivery_date]] &gt; shipmemt_details_status_Q4[[#This Row],[Status.Sent_date]], DATEDIF(shipmemt_details_status_Q4[[#This Row],[Status.Sent_date]],shipmemt_details_status_Q4[[#This Row],[Status.Delivery_date]], "m"), "N/A")</f>
        <v>N/A</v>
      </c>
    </row>
    <row r="130" spans="1:13" x14ac:dyDescent="0.3">
      <c r="A130">
        <v>636</v>
      </c>
      <c r="B130">
        <v>2308</v>
      </c>
      <c r="C130" t="s">
        <v>1210</v>
      </c>
      <c r="D130" t="s">
        <v>1199</v>
      </c>
      <c r="E130" t="s">
        <v>1205</v>
      </c>
      <c r="F130">
        <v>325</v>
      </c>
      <c r="G130">
        <v>994</v>
      </c>
      <c r="H130" t="s">
        <v>1416</v>
      </c>
      <c r="I130" t="s">
        <v>1417</v>
      </c>
      <c r="J130" t="s">
        <v>1533</v>
      </c>
      <c r="K130" s="1">
        <v>39502</v>
      </c>
      <c r="L130" s="1">
        <v>39669</v>
      </c>
      <c r="M130">
        <f>IF(shipmemt_details_status_Q4[[#This Row],[Status.Delivery_date]] &gt; shipmemt_details_status_Q4[[#This Row],[Status.Sent_date]], DATEDIF(shipmemt_details_status_Q4[[#This Row],[Status.Sent_date]],shipmemt_details_status_Q4[[#This Row],[Status.Delivery_date]], "m"), "N/A")</f>
        <v>5</v>
      </c>
    </row>
    <row r="131" spans="1:13" x14ac:dyDescent="0.3">
      <c r="A131">
        <v>650</v>
      </c>
      <c r="B131">
        <v>2257</v>
      </c>
      <c r="C131" t="s">
        <v>1253</v>
      </c>
      <c r="D131" t="s">
        <v>1199</v>
      </c>
      <c r="E131" t="s">
        <v>1205</v>
      </c>
      <c r="F131">
        <v>868</v>
      </c>
      <c r="G131">
        <v>1141</v>
      </c>
      <c r="H131" t="s">
        <v>1418</v>
      </c>
      <c r="I131" t="s">
        <v>1419</v>
      </c>
      <c r="J131" t="s">
        <v>1534</v>
      </c>
      <c r="K131" s="1">
        <v>39251</v>
      </c>
      <c r="L131" s="1"/>
      <c r="M131" t="str">
        <f>IF(shipmemt_details_status_Q4[[#This Row],[Status.Delivery_date]] &gt; shipmemt_details_status_Q4[[#This Row],[Status.Sent_date]], DATEDIF(shipmemt_details_status_Q4[[#This Row],[Status.Sent_date]],shipmemt_details_status_Q4[[#This Row],[Status.Delivery_date]], "m"), "N/A")</f>
        <v>N/A</v>
      </c>
    </row>
    <row r="132" spans="1:13" x14ac:dyDescent="0.3">
      <c r="A132">
        <v>659</v>
      </c>
      <c r="B132">
        <v>8747</v>
      </c>
      <c r="C132" t="s">
        <v>1301</v>
      </c>
      <c r="D132" t="s">
        <v>1199</v>
      </c>
      <c r="E132" t="s">
        <v>1205</v>
      </c>
      <c r="F132">
        <v>442</v>
      </c>
      <c r="G132">
        <v>595</v>
      </c>
      <c r="H132" t="s">
        <v>1420</v>
      </c>
      <c r="I132" t="s">
        <v>1287</v>
      </c>
      <c r="J132" t="s">
        <v>1533</v>
      </c>
      <c r="K132" s="1">
        <v>35847</v>
      </c>
      <c r="L132" s="1">
        <v>36049</v>
      </c>
      <c r="M132">
        <f>IF(shipmemt_details_status_Q4[[#This Row],[Status.Delivery_date]] &gt; shipmemt_details_status_Q4[[#This Row],[Status.Sent_date]], DATEDIF(shipmemt_details_status_Q4[[#This Row],[Status.Sent_date]],shipmemt_details_status_Q4[[#This Row],[Status.Delivery_date]], "m"), "N/A")</f>
        <v>6</v>
      </c>
    </row>
    <row r="133" spans="1:13" x14ac:dyDescent="0.3">
      <c r="A133">
        <v>665</v>
      </c>
      <c r="B133">
        <v>7485</v>
      </c>
      <c r="C133" t="s">
        <v>1198</v>
      </c>
      <c r="D133" t="s">
        <v>1204</v>
      </c>
      <c r="E133" t="s">
        <v>1205</v>
      </c>
      <c r="F133">
        <v>982</v>
      </c>
      <c r="G133">
        <v>1405</v>
      </c>
      <c r="H133" t="s">
        <v>1421</v>
      </c>
      <c r="I133" t="s">
        <v>1422</v>
      </c>
      <c r="J133" t="s">
        <v>1533</v>
      </c>
      <c r="K133" s="1">
        <v>40190</v>
      </c>
      <c r="L133" s="1">
        <v>40295</v>
      </c>
      <c r="M133">
        <f>IF(shipmemt_details_status_Q4[[#This Row],[Status.Delivery_date]] &gt; shipmemt_details_status_Q4[[#This Row],[Status.Sent_date]], DATEDIF(shipmemt_details_status_Q4[[#This Row],[Status.Sent_date]],shipmemt_details_status_Q4[[#This Row],[Status.Delivery_date]], "m"), "N/A")</f>
        <v>3</v>
      </c>
    </row>
    <row r="134" spans="1:13" x14ac:dyDescent="0.3">
      <c r="A134">
        <v>668</v>
      </c>
      <c r="B134">
        <v>2378</v>
      </c>
      <c r="C134" t="s">
        <v>1239</v>
      </c>
      <c r="D134" t="s">
        <v>1204</v>
      </c>
      <c r="E134" t="s">
        <v>1200</v>
      </c>
      <c r="F134">
        <v>938</v>
      </c>
      <c r="G134">
        <v>1067</v>
      </c>
      <c r="H134" t="s">
        <v>1423</v>
      </c>
      <c r="I134" t="s">
        <v>1424</v>
      </c>
      <c r="J134" t="s">
        <v>1533</v>
      </c>
      <c r="K134" s="1">
        <v>26460</v>
      </c>
      <c r="L134" s="1">
        <v>26466</v>
      </c>
      <c r="M134">
        <f>IF(shipmemt_details_status_Q4[[#This Row],[Status.Delivery_date]] &gt; shipmemt_details_status_Q4[[#This Row],[Status.Sent_date]], DATEDIF(shipmemt_details_status_Q4[[#This Row],[Status.Sent_date]],shipmemt_details_status_Q4[[#This Row],[Status.Delivery_date]], "m"), "N/A")</f>
        <v>0</v>
      </c>
    </row>
    <row r="135" spans="1:13" x14ac:dyDescent="0.3">
      <c r="A135">
        <v>678</v>
      </c>
      <c r="B135">
        <v>5269</v>
      </c>
      <c r="C135" t="s">
        <v>1227</v>
      </c>
      <c r="D135" t="s">
        <v>1199</v>
      </c>
      <c r="E135" t="s">
        <v>1200</v>
      </c>
      <c r="F135">
        <v>318</v>
      </c>
      <c r="G135">
        <v>938</v>
      </c>
      <c r="H135" t="s">
        <v>1425</v>
      </c>
      <c r="I135" t="s">
        <v>51</v>
      </c>
      <c r="J135" t="s">
        <v>1534</v>
      </c>
      <c r="K135" s="1">
        <v>34349</v>
      </c>
      <c r="L135" s="1"/>
      <c r="M135" t="str">
        <f>IF(shipmemt_details_status_Q4[[#This Row],[Status.Delivery_date]] &gt; shipmemt_details_status_Q4[[#This Row],[Status.Sent_date]], DATEDIF(shipmemt_details_status_Q4[[#This Row],[Status.Sent_date]],shipmemt_details_status_Q4[[#This Row],[Status.Delivery_date]], "m"), "N/A")</f>
        <v>N/A</v>
      </c>
    </row>
    <row r="136" spans="1:13" x14ac:dyDescent="0.3">
      <c r="A136">
        <v>690</v>
      </c>
      <c r="B136">
        <v>230</v>
      </c>
      <c r="C136" t="s">
        <v>1224</v>
      </c>
      <c r="D136" t="s">
        <v>1204</v>
      </c>
      <c r="E136" t="s">
        <v>1205</v>
      </c>
      <c r="F136">
        <v>553</v>
      </c>
      <c r="G136">
        <v>1210</v>
      </c>
      <c r="H136" t="s">
        <v>1426</v>
      </c>
      <c r="I136" t="s">
        <v>1427</v>
      </c>
      <c r="J136" t="s">
        <v>1533</v>
      </c>
      <c r="K136" s="1">
        <v>41757</v>
      </c>
      <c r="L136" s="1">
        <v>41991</v>
      </c>
      <c r="M136">
        <f>IF(shipmemt_details_status_Q4[[#This Row],[Status.Delivery_date]] &gt; shipmemt_details_status_Q4[[#This Row],[Status.Sent_date]], DATEDIF(shipmemt_details_status_Q4[[#This Row],[Status.Sent_date]],shipmemt_details_status_Q4[[#This Row],[Status.Delivery_date]], "m"), "N/A")</f>
        <v>7</v>
      </c>
    </row>
    <row r="137" spans="1:13" x14ac:dyDescent="0.3">
      <c r="A137">
        <v>691</v>
      </c>
      <c r="B137">
        <v>2096</v>
      </c>
      <c r="C137" t="s">
        <v>1217</v>
      </c>
      <c r="D137" t="s">
        <v>1204</v>
      </c>
      <c r="E137" t="s">
        <v>1205</v>
      </c>
      <c r="F137">
        <v>955</v>
      </c>
      <c r="G137">
        <v>1369</v>
      </c>
      <c r="H137" t="s">
        <v>1428</v>
      </c>
      <c r="I137" t="s">
        <v>1429</v>
      </c>
      <c r="J137" t="s">
        <v>1533</v>
      </c>
      <c r="K137" s="1">
        <v>41031</v>
      </c>
      <c r="L137" s="1">
        <v>41141</v>
      </c>
      <c r="M137">
        <f>IF(shipmemt_details_status_Q4[[#This Row],[Status.Delivery_date]] &gt; shipmemt_details_status_Q4[[#This Row],[Status.Sent_date]], DATEDIF(shipmemt_details_status_Q4[[#This Row],[Status.Sent_date]],shipmemt_details_status_Q4[[#This Row],[Status.Delivery_date]], "m"), "N/A")</f>
        <v>3</v>
      </c>
    </row>
    <row r="138" spans="1:13" x14ac:dyDescent="0.3">
      <c r="A138">
        <v>693</v>
      </c>
      <c r="B138">
        <v>8737</v>
      </c>
      <c r="C138" t="s">
        <v>1210</v>
      </c>
      <c r="D138" t="s">
        <v>1199</v>
      </c>
      <c r="E138" t="s">
        <v>1200</v>
      </c>
      <c r="F138">
        <v>715</v>
      </c>
      <c r="G138">
        <v>1271</v>
      </c>
      <c r="H138" t="s">
        <v>320</v>
      </c>
      <c r="I138" t="s">
        <v>1264</v>
      </c>
      <c r="J138" t="s">
        <v>1534</v>
      </c>
      <c r="K138" s="1">
        <v>30685</v>
      </c>
      <c r="L138" s="1"/>
      <c r="M138" t="str">
        <f>IF(shipmemt_details_status_Q4[[#This Row],[Status.Delivery_date]] &gt; shipmemt_details_status_Q4[[#This Row],[Status.Sent_date]], DATEDIF(shipmemt_details_status_Q4[[#This Row],[Status.Sent_date]],shipmemt_details_status_Q4[[#This Row],[Status.Delivery_date]], "m"), "N/A")</f>
        <v>N/A</v>
      </c>
    </row>
    <row r="139" spans="1:13" x14ac:dyDescent="0.3">
      <c r="A139">
        <v>695</v>
      </c>
      <c r="B139">
        <v>1896</v>
      </c>
      <c r="C139" t="s">
        <v>1253</v>
      </c>
      <c r="D139" t="s">
        <v>1204</v>
      </c>
      <c r="E139" t="s">
        <v>1205</v>
      </c>
      <c r="F139">
        <v>266</v>
      </c>
      <c r="G139">
        <v>833</v>
      </c>
      <c r="H139" t="s">
        <v>471</v>
      </c>
      <c r="I139" t="s">
        <v>1430</v>
      </c>
      <c r="J139" t="s">
        <v>1534</v>
      </c>
      <c r="K139" s="1">
        <v>41542</v>
      </c>
      <c r="L139" s="1"/>
      <c r="M139" t="str">
        <f>IF(shipmemt_details_status_Q4[[#This Row],[Status.Delivery_date]] &gt; shipmemt_details_status_Q4[[#This Row],[Status.Sent_date]], DATEDIF(shipmemt_details_status_Q4[[#This Row],[Status.Sent_date]],shipmemt_details_status_Q4[[#This Row],[Status.Delivery_date]], "m"), "N/A")</f>
        <v>N/A</v>
      </c>
    </row>
    <row r="140" spans="1:13" x14ac:dyDescent="0.3">
      <c r="A140">
        <v>702</v>
      </c>
      <c r="B140">
        <v>8927</v>
      </c>
      <c r="C140" t="s">
        <v>1210</v>
      </c>
      <c r="D140" t="s">
        <v>1199</v>
      </c>
      <c r="E140" t="s">
        <v>1205</v>
      </c>
      <c r="F140">
        <v>111</v>
      </c>
      <c r="G140">
        <v>617</v>
      </c>
      <c r="H140" t="s">
        <v>1431</v>
      </c>
      <c r="I140" t="s">
        <v>1432</v>
      </c>
      <c r="J140" t="s">
        <v>1533</v>
      </c>
      <c r="K140" s="1">
        <v>38175</v>
      </c>
      <c r="L140" s="1">
        <v>38311</v>
      </c>
      <c r="M140">
        <f>IF(shipmemt_details_status_Q4[[#This Row],[Status.Delivery_date]] &gt; shipmemt_details_status_Q4[[#This Row],[Status.Sent_date]], DATEDIF(shipmemt_details_status_Q4[[#This Row],[Status.Sent_date]],shipmemt_details_status_Q4[[#This Row],[Status.Delivery_date]], "m"), "N/A")</f>
        <v>4</v>
      </c>
    </row>
    <row r="141" spans="1:13" x14ac:dyDescent="0.3">
      <c r="A141">
        <v>703</v>
      </c>
      <c r="B141">
        <v>8404</v>
      </c>
      <c r="C141" t="s">
        <v>1210</v>
      </c>
      <c r="D141" t="s">
        <v>1204</v>
      </c>
      <c r="E141" t="s">
        <v>1200</v>
      </c>
      <c r="F141">
        <v>329</v>
      </c>
      <c r="G141">
        <v>597</v>
      </c>
      <c r="H141" t="s">
        <v>1433</v>
      </c>
      <c r="I141" t="s">
        <v>1434</v>
      </c>
      <c r="J141" t="s">
        <v>1534</v>
      </c>
      <c r="K141" s="1">
        <v>42760</v>
      </c>
      <c r="L141" s="1"/>
      <c r="M141" t="str">
        <f>IF(shipmemt_details_status_Q4[[#This Row],[Status.Delivery_date]] &gt; shipmemt_details_status_Q4[[#This Row],[Status.Sent_date]], DATEDIF(shipmemt_details_status_Q4[[#This Row],[Status.Sent_date]],shipmemt_details_status_Q4[[#This Row],[Status.Delivery_date]], "m"), "N/A")</f>
        <v>N/A</v>
      </c>
    </row>
    <row r="142" spans="1:13" x14ac:dyDescent="0.3">
      <c r="A142">
        <v>707</v>
      </c>
      <c r="B142">
        <v>3221</v>
      </c>
      <c r="C142" t="s">
        <v>1301</v>
      </c>
      <c r="D142" t="s">
        <v>1204</v>
      </c>
      <c r="E142" t="s">
        <v>1205</v>
      </c>
      <c r="F142">
        <v>187</v>
      </c>
      <c r="G142">
        <v>931</v>
      </c>
      <c r="H142" t="s">
        <v>1435</v>
      </c>
      <c r="I142" t="s">
        <v>1436</v>
      </c>
      <c r="J142" t="s">
        <v>1534</v>
      </c>
      <c r="K142" s="1">
        <v>39252</v>
      </c>
      <c r="L142" s="1"/>
      <c r="M142" t="str">
        <f>IF(shipmemt_details_status_Q4[[#This Row],[Status.Delivery_date]] &gt; shipmemt_details_status_Q4[[#This Row],[Status.Sent_date]], DATEDIF(shipmemt_details_status_Q4[[#This Row],[Status.Sent_date]],shipmemt_details_status_Q4[[#This Row],[Status.Delivery_date]], "m"), "N/A")</f>
        <v>N/A</v>
      </c>
    </row>
    <row r="143" spans="1:13" x14ac:dyDescent="0.3">
      <c r="A143">
        <v>708</v>
      </c>
      <c r="B143">
        <v>1246</v>
      </c>
      <c r="C143" t="s">
        <v>1217</v>
      </c>
      <c r="D143" t="s">
        <v>1204</v>
      </c>
      <c r="E143" t="s">
        <v>1200</v>
      </c>
      <c r="F143">
        <v>50</v>
      </c>
      <c r="G143">
        <v>72</v>
      </c>
      <c r="H143" t="s">
        <v>1437</v>
      </c>
      <c r="I143" t="s">
        <v>1438</v>
      </c>
      <c r="J143" t="s">
        <v>1533</v>
      </c>
      <c r="K143" s="1">
        <v>43515</v>
      </c>
      <c r="L143" s="1">
        <v>43677</v>
      </c>
      <c r="M143">
        <f>IF(shipmemt_details_status_Q4[[#This Row],[Status.Delivery_date]] &gt; shipmemt_details_status_Q4[[#This Row],[Status.Sent_date]], DATEDIF(shipmemt_details_status_Q4[[#This Row],[Status.Sent_date]],shipmemt_details_status_Q4[[#This Row],[Status.Delivery_date]], "m"), "N/A")</f>
        <v>5</v>
      </c>
    </row>
    <row r="144" spans="1:13" x14ac:dyDescent="0.3">
      <c r="A144">
        <v>714</v>
      </c>
      <c r="B144">
        <v>5330</v>
      </c>
      <c r="C144" t="s">
        <v>1242</v>
      </c>
      <c r="D144" t="s">
        <v>1204</v>
      </c>
      <c r="E144" t="s">
        <v>1200</v>
      </c>
      <c r="F144">
        <v>148</v>
      </c>
      <c r="G144">
        <v>835</v>
      </c>
      <c r="H144" t="s">
        <v>1439</v>
      </c>
      <c r="I144" t="s">
        <v>1440</v>
      </c>
      <c r="J144" t="s">
        <v>1533</v>
      </c>
      <c r="K144" s="1">
        <v>40655</v>
      </c>
      <c r="L144" s="1">
        <v>40702</v>
      </c>
      <c r="M144">
        <f>IF(shipmemt_details_status_Q4[[#This Row],[Status.Delivery_date]] &gt; shipmemt_details_status_Q4[[#This Row],[Status.Sent_date]], DATEDIF(shipmemt_details_status_Q4[[#This Row],[Status.Sent_date]],shipmemt_details_status_Q4[[#This Row],[Status.Delivery_date]], "m"), "N/A")</f>
        <v>1</v>
      </c>
    </row>
    <row r="145" spans="1:13" x14ac:dyDescent="0.3">
      <c r="A145">
        <v>719</v>
      </c>
      <c r="B145">
        <v>7828</v>
      </c>
      <c r="C145" t="s">
        <v>1198</v>
      </c>
      <c r="D145" t="s">
        <v>1204</v>
      </c>
      <c r="E145" t="s">
        <v>1205</v>
      </c>
      <c r="F145">
        <v>930</v>
      </c>
      <c r="G145">
        <v>1183</v>
      </c>
      <c r="H145" t="s">
        <v>1441</v>
      </c>
      <c r="I145" t="s">
        <v>1442</v>
      </c>
      <c r="J145" t="s">
        <v>1533</v>
      </c>
      <c r="K145" s="1">
        <v>38739</v>
      </c>
      <c r="L145" s="1">
        <v>38915</v>
      </c>
      <c r="M145">
        <f>IF(shipmemt_details_status_Q4[[#This Row],[Status.Delivery_date]] &gt; shipmemt_details_status_Q4[[#This Row],[Status.Sent_date]], DATEDIF(shipmemt_details_status_Q4[[#This Row],[Status.Sent_date]],shipmemt_details_status_Q4[[#This Row],[Status.Delivery_date]], "m"), "N/A")</f>
        <v>5</v>
      </c>
    </row>
    <row r="146" spans="1:13" x14ac:dyDescent="0.3">
      <c r="A146">
        <v>722</v>
      </c>
      <c r="B146">
        <v>7342</v>
      </c>
      <c r="C146" t="s">
        <v>1242</v>
      </c>
      <c r="D146" t="s">
        <v>1199</v>
      </c>
      <c r="E146" t="s">
        <v>1200</v>
      </c>
      <c r="F146">
        <v>412</v>
      </c>
      <c r="G146">
        <v>566</v>
      </c>
      <c r="H146" t="s">
        <v>1443</v>
      </c>
      <c r="I146" t="s">
        <v>1444</v>
      </c>
      <c r="J146" t="s">
        <v>1534</v>
      </c>
      <c r="K146" s="1">
        <v>35329</v>
      </c>
      <c r="L146" s="1"/>
      <c r="M146" t="str">
        <f>IF(shipmemt_details_status_Q4[[#This Row],[Status.Delivery_date]] &gt; shipmemt_details_status_Q4[[#This Row],[Status.Sent_date]], DATEDIF(shipmemt_details_status_Q4[[#This Row],[Status.Sent_date]],shipmemt_details_status_Q4[[#This Row],[Status.Delivery_date]], "m"), "N/A")</f>
        <v>N/A</v>
      </c>
    </row>
    <row r="147" spans="1:13" x14ac:dyDescent="0.3">
      <c r="A147">
        <v>723</v>
      </c>
      <c r="B147">
        <v>1980</v>
      </c>
      <c r="C147" t="s">
        <v>1301</v>
      </c>
      <c r="D147" t="s">
        <v>1204</v>
      </c>
      <c r="E147" t="s">
        <v>1200</v>
      </c>
      <c r="F147">
        <v>490</v>
      </c>
      <c r="G147">
        <v>762</v>
      </c>
      <c r="H147" t="s">
        <v>1445</v>
      </c>
      <c r="I147" t="s">
        <v>1446</v>
      </c>
      <c r="J147" t="s">
        <v>1534</v>
      </c>
      <c r="K147" s="1">
        <v>29790</v>
      </c>
      <c r="L147" s="1"/>
      <c r="M147" t="str">
        <f>IF(shipmemt_details_status_Q4[[#This Row],[Status.Delivery_date]] &gt; shipmemt_details_status_Q4[[#This Row],[Status.Sent_date]], DATEDIF(shipmemt_details_status_Q4[[#This Row],[Status.Sent_date]],shipmemt_details_status_Q4[[#This Row],[Status.Delivery_date]], "m"), "N/A")</f>
        <v>N/A</v>
      </c>
    </row>
    <row r="148" spans="1:13" x14ac:dyDescent="0.3">
      <c r="A148">
        <v>731</v>
      </c>
      <c r="B148">
        <v>6191</v>
      </c>
      <c r="C148" t="s">
        <v>1227</v>
      </c>
      <c r="D148" t="s">
        <v>1204</v>
      </c>
      <c r="E148" t="s">
        <v>1200</v>
      </c>
      <c r="F148">
        <v>970</v>
      </c>
      <c r="G148">
        <v>1242</v>
      </c>
      <c r="H148" t="s">
        <v>1447</v>
      </c>
      <c r="I148" t="s">
        <v>1448</v>
      </c>
      <c r="J148" t="s">
        <v>1534</v>
      </c>
      <c r="K148" s="1">
        <v>30502</v>
      </c>
      <c r="L148" s="1"/>
      <c r="M148" t="str">
        <f>IF(shipmemt_details_status_Q4[[#This Row],[Status.Delivery_date]] &gt; shipmemt_details_status_Q4[[#This Row],[Status.Sent_date]], DATEDIF(shipmemt_details_status_Q4[[#This Row],[Status.Sent_date]],shipmemt_details_status_Q4[[#This Row],[Status.Delivery_date]], "m"), "N/A")</f>
        <v>N/A</v>
      </c>
    </row>
    <row r="149" spans="1:13" x14ac:dyDescent="0.3">
      <c r="A149">
        <v>738</v>
      </c>
      <c r="B149">
        <v>6713</v>
      </c>
      <c r="C149" t="s">
        <v>1242</v>
      </c>
      <c r="D149" t="s">
        <v>1204</v>
      </c>
      <c r="E149" t="s">
        <v>1200</v>
      </c>
      <c r="F149">
        <v>545</v>
      </c>
      <c r="G149">
        <v>1044</v>
      </c>
      <c r="H149" t="s">
        <v>1449</v>
      </c>
      <c r="I149" t="s">
        <v>1450</v>
      </c>
      <c r="J149" t="s">
        <v>1534</v>
      </c>
      <c r="K149" s="1">
        <v>28387</v>
      </c>
      <c r="L149" s="1"/>
      <c r="M149" t="str">
        <f>IF(shipmemt_details_status_Q4[[#This Row],[Status.Delivery_date]] &gt; shipmemt_details_status_Q4[[#This Row],[Status.Sent_date]], DATEDIF(shipmemt_details_status_Q4[[#This Row],[Status.Sent_date]],shipmemt_details_status_Q4[[#This Row],[Status.Delivery_date]], "m"), "N/A")</f>
        <v>N/A</v>
      </c>
    </row>
    <row r="150" spans="1:13" x14ac:dyDescent="0.3">
      <c r="A150">
        <v>748</v>
      </c>
      <c r="B150">
        <v>2969</v>
      </c>
      <c r="C150" t="s">
        <v>1210</v>
      </c>
      <c r="D150" t="s">
        <v>1204</v>
      </c>
      <c r="E150" t="s">
        <v>1205</v>
      </c>
      <c r="F150">
        <v>600</v>
      </c>
      <c r="G150">
        <v>1048</v>
      </c>
      <c r="H150" t="s">
        <v>1451</v>
      </c>
      <c r="I150" t="s">
        <v>1452</v>
      </c>
      <c r="J150" t="s">
        <v>1534</v>
      </c>
      <c r="K150" s="1">
        <v>31904</v>
      </c>
      <c r="L150" s="1"/>
      <c r="M150" t="str">
        <f>IF(shipmemt_details_status_Q4[[#This Row],[Status.Delivery_date]] &gt; shipmemt_details_status_Q4[[#This Row],[Status.Sent_date]], DATEDIF(shipmemt_details_status_Q4[[#This Row],[Status.Sent_date]],shipmemt_details_status_Q4[[#This Row],[Status.Delivery_date]], "m"), "N/A")</f>
        <v>N/A</v>
      </c>
    </row>
    <row r="151" spans="1:13" x14ac:dyDescent="0.3">
      <c r="A151">
        <v>749</v>
      </c>
      <c r="B151">
        <v>3569</v>
      </c>
      <c r="C151" t="s">
        <v>1301</v>
      </c>
      <c r="D151" t="s">
        <v>1199</v>
      </c>
      <c r="E151" t="s">
        <v>1200</v>
      </c>
      <c r="F151">
        <v>262</v>
      </c>
      <c r="G151">
        <v>875</v>
      </c>
      <c r="H151" t="s">
        <v>1453</v>
      </c>
      <c r="I151" t="s">
        <v>320</v>
      </c>
      <c r="J151" t="s">
        <v>1533</v>
      </c>
      <c r="K151" s="1">
        <v>41759</v>
      </c>
      <c r="L151" s="1">
        <v>41822</v>
      </c>
      <c r="M151">
        <f>IF(shipmemt_details_status_Q4[[#This Row],[Status.Delivery_date]] &gt; shipmemt_details_status_Q4[[#This Row],[Status.Sent_date]], DATEDIF(shipmemt_details_status_Q4[[#This Row],[Status.Sent_date]],shipmemt_details_status_Q4[[#This Row],[Status.Delivery_date]], "m"), "N/A")</f>
        <v>2</v>
      </c>
    </row>
    <row r="152" spans="1:13" x14ac:dyDescent="0.3">
      <c r="A152">
        <v>762</v>
      </c>
      <c r="B152">
        <v>2066</v>
      </c>
      <c r="C152" t="s">
        <v>1301</v>
      </c>
      <c r="D152" t="s">
        <v>1199</v>
      </c>
      <c r="E152" t="s">
        <v>1205</v>
      </c>
      <c r="F152">
        <v>242</v>
      </c>
      <c r="G152">
        <v>926</v>
      </c>
      <c r="H152" t="s">
        <v>1454</v>
      </c>
      <c r="I152" t="s">
        <v>688</v>
      </c>
      <c r="J152" t="s">
        <v>1534</v>
      </c>
      <c r="K152" s="1">
        <v>28570</v>
      </c>
      <c r="L152" s="1"/>
      <c r="M152" t="str">
        <f>IF(shipmemt_details_status_Q4[[#This Row],[Status.Delivery_date]] &gt; shipmemt_details_status_Q4[[#This Row],[Status.Sent_date]], DATEDIF(shipmemt_details_status_Q4[[#This Row],[Status.Sent_date]],shipmemt_details_status_Q4[[#This Row],[Status.Delivery_date]], "m"), "N/A")</f>
        <v>N/A</v>
      </c>
    </row>
    <row r="153" spans="1:13" x14ac:dyDescent="0.3">
      <c r="A153">
        <v>763</v>
      </c>
      <c r="B153">
        <v>9792</v>
      </c>
      <c r="C153" t="s">
        <v>1239</v>
      </c>
      <c r="D153" t="s">
        <v>1199</v>
      </c>
      <c r="E153" t="s">
        <v>1200</v>
      </c>
      <c r="F153">
        <v>796</v>
      </c>
      <c r="G153">
        <v>1347</v>
      </c>
      <c r="H153" t="s">
        <v>1234</v>
      </c>
      <c r="I153" t="s">
        <v>42</v>
      </c>
      <c r="J153" t="s">
        <v>1533</v>
      </c>
      <c r="K153" s="1">
        <v>41819</v>
      </c>
      <c r="L153" s="1">
        <v>41891</v>
      </c>
      <c r="M153">
        <f>IF(shipmemt_details_status_Q4[[#This Row],[Status.Delivery_date]] &gt; shipmemt_details_status_Q4[[#This Row],[Status.Sent_date]], DATEDIF(shipmemt_details_status_Q4[[#This Row],[Status.Sent_date]],shipmemt_details_status_Q4[[#This Row],[Status.Delivery_date]], "m"), "N/A")</f>
        <v>2</v>
      </c>
    </row>
    <row r="154" spans="1:13" x14ac:dyDescent="0.3">
      <c r="A154">
        <v>771</v>
      </c>
      <c r="B154">
        <v>390</v>
      </c>
      <c r="C154" t="s">
        <v>1242</v>
      </c>
      <c r="D154" t="s">
        <v>1204</v>
      </c>
      <c r="E154" t="s">
        <v>1205</v>
      </c>
      <c r="F154">
        <v>702</v>
      </c>
      <c r="G154">
        <v>1414</v>
      </c>
      <c r="H154" t="s">
        <v>1455</v>
      </c>
      <c r="I154" t="s">
        <v>1456</v>
      </c>
      <c r="J154" t="s">
        <v>1533</v>
      </c>
      <c r="K154" s="1">
        <v>41397</v>
      </c>
      <c r="L154" s="1">
        <v>41593</v>
      </c>
      <c r="M154">
        <f>IF(shipmemt_details_status_Q4[[#This Row],[Status.Delivery_date]] &gt; shipmemt_details_status_Q4[[#This Row],[Status.Sent_date]], DATEDIF(shipmemt_details_status_Q4[[#This Row],[Status.Sent_date]],shipmemt_details_status_Q4[[#This Row],[Status.Delivery_date]], "m"), "N/A")</f>
        <v>6</v>
      </c>
    </row>
    <row r="155" spans="1:13" x14ac:dyDescent="0.3">
      <c r="A155">
        <v>775</v>
      </c>
      <c r="B155">
        <v>8104</v>
      </c>
      <c r="C155" t="s">
        <v>1210</v>
      </c>
      <c r="D155" t="s">
        <v>1204</v>
      </c>
      <c r="E155" t="s">
        <v>1200</v>
      </c>
      <c r="F155">
        <v>451</v>
      </c>
      <c r="G155">
        <v>713</v>
      </c>
      <c r="H155" t="s">
        <v>638</v>
      </c>
      <c r="I155" t="s">
        <v>1457</v>
      </c>
      <c r="J155" t="s">
        <v>1534</v>
      </c>
      <c r="K155" s="1">
        <v>38258</v>
      </c>
      <c r="L155" s="1"/>
      <c r="M155" t="str">
        <f>IF(shipmemt_details_status_Q4[[#This Row],[Status.Delivery_date]] &gt; shipmemt_details_status_Q4[[#This Row],[Status.Sent_date]], DATEDIF(shipmemt_details_status_Q4[[#This Row],[Status.Sent_date]],shipmemt_details_status_Q4[[#This Row],[Status.Delivery_date]], "m"), "N/A")</f>
        <v>N/A</v>
      </c>
    </row>
    <row r="156" spans="1:13" x14ac:dyDescent="0.3">
      <c r="A156">
        <v>780</v>
      </c>
      <c r="B156">
        <v>6732</v>
      </c>
      <c r="C156" t="s">
        <v>1224</v>
      </c>
      <c r="D156" t="s">
        <v>1199</v>
      </c>
      <c r="E156" t="s">
        <v>1200</v>
      </c>
      <c r="F156">
        <v>872</v>
      </c>
      <c r="G156">
        <v>1058</v>
      </c>
      <c r="H156" t="s">
        <v>1458</v>
      </c>
      <c r="I156" t="s">
        <v>427</v>
      </c>
      <c r="J156" t="s">
        <v>1533</v>
      </c>
      <c r="K156" s="1">
        <v>32793</v>
      </c>
      <c r="L156" s="1">
        <v>32798</v>
      </c>
      <c r="M156">
        <f>IF(shipmemt_details_status_Q4[[#This Row],[Status.Delivery_date]] &gt; shipmemt_details_status_Q4[[#This Row],[Status.Sent_date]], DATEDIF(shipmemt_details_status_Q4[[#This Row],[Status.Sent_date]],shipmemt_details_status_Q4[[#This Row],[Status.Delivery_date]], "m"), "N/A")</f>
        <v>0</v>
      </c>
    </row>
    <row r="157" spans="1:13" x14ac:dyDescent="0.3">
      <c r="A157">
        <v>782</v>
      </c>
      <c r="B157">
        <v>9486</v>
      </c>
      <c r="C157" t="s">
        <v>1242</v>
      </c>
      <c r="D157" t="s">
        <v>1199</v>
      </c>
      <c r="E157" t="s">
        <v>1205</v>
      </c>
      <c r="F157">
        <v>182</v>
      </c>
      <c r="G157">
        <v>871</v>
      </c>
      <c r="H157" t="s">
        <v>1459</v>
      </c>
      <c r="I157" t="s">
        <v>1460</v>
      </c>
      <c r="J157" t="s">
        <v>1533</v>
      </c>
      <c r="K157" s="1">
        <v>37499</v>
      </c>
      <c r="L157" s="1">
        <v>37549</v>
      </c>
      <c r="M157">
        <f>IF(shipmemt_details_status_Q4[[#This Row],[Status.Delivery_date]] &gt; shipmemt_details_status_Q4[[#This Row],[Status.Sent_date]], DATEDIF(shipmemt_details_status_Q4[[#This Row],[Status.Sent_date]],shipmemt_details_status_Q4[[#This Row],[Status.Delivery_date]], "m"), "N/A")</f>
        <v>1</v>
      </c>
    </row>
    <row r="158" spans="1:13" x14ac:dyDescent="0.3">
      <c r="A158">
        <v>786</v>
      </c>
      <c r="B158">
        <v>5209</v>
      </c>
      <c r="C158" t="s">
        <v>1224</v>
      </c>
      <c r="D158" t="s">
        <v>1199</v>
      </c>
      <c r="E158" t="s">
        <v>1200</v>
      </c>
      <c r="F158">
        <v>372</v>
      </c>
      <c r="G158">
        <v>679</v>
      </c>
      <c r="H158" t="s">
        <v>1461</v>
      </c>
      <c r="I158" t="s">
        <v>1462</v>
      </c>
      <c r="J158" t="s">
        <v>1533</v>
      </c>
      <c r="K158" s="1">
        <v>27917</v>
      </c>
      <c r="L158" s="1">
        <v>28003</v>
      </c>
      <c r="M158">
        <f>IF(shipmemt_details_status_Q4[[#This Row],[Status.Delivery_date]] &gt; shipmemt_details_status_Q4[[#This Row],[Status.Sent_date]], DATEDIF(shipmemt_details_status_Q4[[#This Row],[Status.Sent_date]],shipmemt_details_status_Q4[[#This Row],[Status.Delivery_date]], "m"), "N/A")</f>
        <v>2</v>
      </c>
    </row>
    <row r="159" spans="1:13" x14ac:dyDescent="0.3">
      <c r="A159">
        <v>787</v>
      </c>
      <c r="B159">
        <v>2159</v>
      </c>
      <c r="C159" t="s">
        <v>1198</v>
      </c>
      <c r="D159" t="s">
        <v>1199</v>
      </c>
      <c r="E159" t="s">
        <v>1200</v>
      </c>
      <c r="F159">
        <v>187</v>
      </c>
      <c r="G159">
        <v>864</v>
      </c>
      <c r="H159" t="s">
        <v>132</v>
      </c>
      <c r="I159" t="s">
        <v>1463</v>
      </c>
      <c r="J159" t="s">
        <v>1533</v>
      </c>
      <c r="K159" s="1">
        <v>40630</v>
      </c>
      <c r="L159" s="1">
        <v>40719</v>
      </c>
      <c r="M159">
        <f>IF(shipmemt_details_status_Q4[[#This Row],[Status.Delivery_date]] &gt; shipmemt_details_status_Q4[[#This Row],[Status.Sent_date]], DATEDIF(shipmemt_details_status_Q4[[#This Row],[Status.Sent_date]],shipmemt_details_status_Q4[[#This Row],[Status.Delivery_date]], "m"), "N/A")</f>
        <v>2</v>
      </c>
    </row>
    <row r="160" spans="1:13" x14ac:dyDescent="0.3">
      <c r="A160">
        <v>792</v>
      </c>
      <c r="B160">
        <v>1303</v>
      </c>
      <c r="C160" t="s">
        <v>1198</v>
      </c>
      <c r="D160" t="s">
        <v>1204</v>
      </c>
      <c r="E160" t="s">
        <v>1205</v>
      </c>
      <c r="F160">
        <v>808</v>
      </c>
      <c r="G160">
        <v>1257</v>
      </c>
      <c r="H160" t="s">
        <v>1464</v>
      </c>
      <c r="I160" t="s">
        <v>1465</v>
      </c>
      <c r="J160" t="s">
        <v>1534</v>
      </c>
      <c r="K160" s="1">
        <v>39715</v>
      </c>
      <c r="L160" s="1"/>
      <c r="M160" t="str">
        <f>IF(shipmemt_details_status_Q4[[#This Row],[Status.Delivery_date]] &gt; shipmemt_details_status_Q4[[#This Row],[Status.Sent_date]], DATEDIF(shipmemt_details_status_Q4[[#This Row],[Status.Sent_date]],shipmemt_details_status_Q4[[#This Row],[Status.Delivery_date]], "m"), "N/A")</f>
        <v>N/A</v>
      </c>
    </row>
    <row r="161" spans="1:13" x14ac:dyDescent="0.3">
      <c r="A161">
        <v>793</v>
      </c>
      <c r="B161">
        <v>4103</v>
      </c>
      <c r="C161" t="s">
        <v>1301</v>
      </c>
      <c r="D161" t="s">
        <v>1204</v>
      </c>
      <c r="E161" t="s">
        <v>1205</v>
      </c>
      <c r="F161">
        <v>399</v>
      </c>
      <c r="G161">
        <v>835</v>
      </c>
      <c r="H161" t="s">
        <v>261</v>
      </c>
      <c r="I161" t="s">
        <v>182</v>
      </c>
      <c r="J161" t="s">
        <v>1534</v>
      </c>
      <c r="K161" s="1">
        <v>35252</v>
      </c>
      <c r="L161" s="1"/>
      <c r="M161" t="str">
        <f>IF(shipmemt_details_status_Q4[[#This Row],[Status.Delivery_date]] &gt; shipmemt_details_status_Q4[[#This Row],[Status.Sent_date]], DATEDIF(shipmemt_details_status_Q4[[#This Row],[Status.Sent_date]],shipmemt_details_status_Q4[[#This Row],[Status.Delivery_date]], "m"), "N/A")</f>
        <v>N/A</v>
      </c>
    </row>
    <row r="162" spans="1:13" x14ac:dyDescent="0.3">
      <c r="A162">
        <v>815</v>
      </c>
      <c r="B162">
        <v>1126</v>
      </c>
      <c r="C162" t="s">
        <v>1224</v>
      </c>
      <c r="D162" t="s">
        <v>1199</v>
      </c>
      <c r="E162" t="s">
        <v>1205</v>
      </c>
      <c r="F162">
        <v>71</v>
      </c>
      <c r="G162">
        <v>130</v>
      </c>
      <c r="H162" t="s">
        <v>1466</v>
      </c>
      <c r="I162" t="s">
        <v>1467</v>
      </c>
      <c r="J162" t="s">
        <v>1533</v>
      </c>
      <c r="K162" s="1">
        <v>40208</v>
      </c>
      <c r="L162" s="1">
        <v>40239</v>
      </c>
      <c r="M162">
        <f>IF(shipmemt_details_status_Q4[[#This Row],[Status.Delivery_date]] &gt; shipmemt_details_status_Q4[[#This Row],[Status.Sent_date]], DATEDIF(shipmemt_details_status_Q4[[#This Row],[Status.Sent_date]],shipmemt_details_status_Q4[[#This Row],[Status.Delivery_date]], "m"), "N/A")</f>
        <v>1</v>
      </c>
    </row>
    <row r="163" spans="1:13" x14ac:dyDescent="0.3">
      <c r="A163">
        <v>818</v>
      </c>
      <c r="B163">
        <v>6746</v>
      </c>
      <c r="C163" t="s">
        <v>1227</v>
      </c>
      <c r="D163" t="s">
        <v>1204</v>
      </c>
      <c r="E163" t="s">
        <v>1200</v>
      </c>
      <c r="F163">
        <v>833</v>
      </c>
      <c r="G163">
        <v>1016</v>
      </c>
      <c r="H163" t="s">
        <v>215</v>
      </c>
      <c r="I163" t="s">
        <v>1318</v>
      </c>
      <c r="J163" t="s">
        <v>1533</v>
      </c>
      <c r="K163" s="1">
        <v>38957</v>
      </c>
      <c r="L163" s="1">
        <v>39010</v>
      </c>
      <c r="M163">
        <f>IF(shipmemt_details_status_Q4[[#This Row],[Status.Delivery_date]] &gt; shipmemt_details_status_Q4[[#This Row],[Status.Sent_date]], DATEDIF(shipmemt_details_status_Q4[[#This Row],[Status.Sent_date]],shipmemt_details_status_Q4[[#This Row],[Status.Delivery_date]], "m"), "N/A")</f>
        <v>1</v>
      </c>
    </row>
    <row r="164" spans="1:13" x14ac:dyDescent="0.3">
      <c r="A164">
        <v>822</v>
      </c>
      <c r="B164">
        <v>114</v>
      </c>
      <c r="C164" t="s">
        <v>1203</v>
      </c>
      <c r="D164" t="s">
        <v>1199</v>
      </c>
      <c r="E164" t="s">
        <v>1205</v>
      </c>
      <c r="F164">
        <v>88</v>
      </c>
      <c r="G164">
        <v>426</v>
      </c>
      <c r="H164" t="s">
        <v>1468</v>
      </c>
      <c r="I164" t="s">
        <v>1469</v>
      </c>
      <c r="J164" t="s">
        <v>1533</v>
      </c>
      <c r="K164" s="1">
        <v>33419</v>
      </c>
      <c r="L164" s="1">
        <v>33434</v>
      </c>
      <c r="M164">
        <f>IF(shipmemt_details_status_Q4[[#This Row],[Status.Delivery_date]] &gt; shipmemt_details_status_Q4[[#This Row],[Status.Sent_date]], DATEDIF(shipmemt_details_status_Q4[[#This Row],[Status.Sent_date]],shipmemt_details_status_Q4[[#This Row],[Status.Delivery_date]], "m"), "N/A")</f>
        <v>0</v>
      </c>
    </row>
    <row r="165" spans="1:13" x14ac:dyDescent="0.3">
      <c r="A165">
        <v>823</v>
      </c>
      <c r="B165">
        <v>3733</v>
      </c>
      <c r="C165" t="s">
        <v>1224</v>
      </c>
      <c r="D165" t="s">
        <v>1204</v>
      </c>
      <c r="E165" t="s">
        <v>1200</v>
      </c>
      <c r="F165">
        <v>571</v>
      </c>
      <c r="G165">
        <v>1031</v>
      </c>
      <c r="H165" t="s">
        <v>269</v>
      </c>
      <c r="I165" t="s">
        <v>1470</v>
      </c>
      <c r="J165" t="s">
        <v>1533</v>
      </c>
      <c r="K165" s="1">
        <v>27532</v>
      </c>
      <c r="L165" s="1">
        <v>27534</v>
      </c>
      <c r="M165">
        <f>IF(shipmemt_details_status_Q4[[#This Row],[Status.Delivery_date]] &gt; shipmemt_details_status_Q4[[#This Row],[Status.Sent_date]], DATEDIF(shipmemt_details_status_Q4[[#This Row],[Status.Sent_date]],shipmemt_details_status_Q4[[#This Row],[Status.Delivery_date]], "m"), "N/A")</f>
        <v>0</v>
      </c>
    </row>
    <row r="166" spans="1:13" x14ac:dyDescent="0.3">
      <c r="A166">
        <v>835</v>
      </c>
      <c r="B166">
        <v>7587</v>
      </c>
      <c r="C166" t="s">
        <v>1239</v>
      </c>
      <c r="D166" t="s">
        <v>1199</v>
      </c>
      <c r="E166" t="s">
        <v>1205</v>
      </c>
      <c r="F166">
        <v>638</v>
      </c>
      <c r="G166">
        <v>1314</v>
      </c>
      <c r="H166" t="s">
        <v>1471</v>
      </c>
      <c r="I166" t="s">
        <v>1220</v>
      </c>
      <c r="J166" t="s">
        <v>1534</v>
      </c>
      <c r="K166" s="1">
        <v>28130</v>
      </c>
      <c r="L166" s="1"/>
      <c r="M166" t="str">
        <f>IF(shipmemt_details_status_Q4[[#This Row],[Status.Delivery_date]] &gt; shipmemt_details_status_Q4[[#This Row],[Status.Sent_date]], DATEDIF(shipmemt_details_status_Q4[[#This Row],[Status.Sent_date]],shipmemt_details_status_Q4[[#This Row],[Status.Delivery_date]], "m"), "N/A")</f>
        <v>N/A</v>
      </c>
    </row>
    <row r="167" spans="1:13" x14ac:dyDescent="0.3">
      <c r="A167">
        <v>838</v>
      </c>
      <c r="B167">
        <v>4322</v>
      </c>
      <c r="C167" t="s">
        <v>1217</v>
      </c>
      <c r="D167" t="s">
        <v>1199</v>
      </c>
      <c r="E167" t="s">
        <v>1200</v>
      </c>
      <c r="F167">
        <v>593</v>
      </c>
      <c r="G167">
        <v>1036</v>
      </c>
      <c r="H167" t="s">
        <v>42</v>
      </c>
      <c r="I167" t="s">
        <v>1472</v>
      </c>
      <c r="J167" t="s">
        <v>1533</v>
      </c>
      <c r="K167" s="1">
        <v>34704</v>
      </c>
      <c r="L167" s="1">
        <v>34934</v>
      </c>
      <c r="M167">
        <f>IF(shipmemt_details_status_Q4[[#This Row],[Status.Delivery_date]] &gt; shipmemt_details_status_Q4[[#This Row],[Status.Sent_date]], DATEDIF(shipmemt_details_status_Q4[[#This Row],[Status.Sent_date]],shipmemt_details_status_Q4[[#This Row],[Status.Delivery_date]], "m"), "N/A")</f>
        <v>7</v>
      </c>
    </row>
    <row r="168" spans="1:13" x14ac:dyDescent="0.3">
      <c r="A168">
        <v>847</v>
      </c>
      <c r="B168">
        <v>8183</v>
      </c>
      <c r="C168" t="s">
        <v>1213</v>
      </c>
      <c r="D168" t="s">
        <v>1199</v>
      </c>
      <c r="E168" t="s">
        <v>1200</v>
      </c>
      <c r="F168">
        <v>906</v>
      </c>
      <c r="G168">
        <v>1297</v>
      </c>
      <c r="H168" t="s">
        <v>1473</v>
      </c>
      <c r="I168" t="s">
        <v>1474</v>
      </c>
      <c r="J168" t="s">
        <v>1534</v>
      </c>
      <c r="K168" s="1">
        <v>30423</v>
      </c>
      <c r="L168" s="1"/>
      <c r="M168" t="str">
        <f>IF(shipmemt_details_status_Q4[[#This Row],[Status.Delivery_date]] &gt; shipmemt_details_status_Q4[[#This Row],[Status.Sent_date]], DATEDIF(shipmemt_details_status_Q4[[#This Row],[Status.Sent_date]],shipmemt_details_status_Q4[[#This Row],[Status.Delivery_date]], "m"), "N/A")</f>
        <v>N/A</v>
      </c>
    </row>
    <row r="169" spans="1:13" x14ac:dyDescent="0.3">
      <c r="A169">
        <v>856</v>
      </c>
      <c r="B169">
        <v>1278</v>
      </c>
      <c r="C169" t="s">
        <v>1301</v>
      </c>
      <c r="D169" t="s">
        <v>1204</v>
      </c>
      <c r="E169" t="s">
        <v>1205</v>
      </c>
      <c r="F169">
        <v>880</v>
      </c>
      <c r="G169">
        <v>1178</v>
      </c>
      <c r="H169" t="s">
        <v>1475</v>
      </c>
      <c r="I169" t="s">
        <v>1476</v>
      </c>
      <c r="J169" t="s">
        <v>1533</v>
      </c>
      <c r="K169" s="1">
        <v>28302</v>
      </c>
      <c r="L169" s="1">
        <v>28437</v>
      </c>
      <c r="M169">
        <f>IF(shipmemt_details_status_Q4[[#This Row],[Status.Delivery_date]] &gt; shipmemt_details_status_Q4[[#This Row],[Status.Sent_date]], DATEDIF(shipmemt_details_status_Q4[[#This Row],[Status.Sent_date]],shipmemt_details_status_Q4[[#This Row],[Status.Delivery_date]], "m"), "N/A")</f>
        <v>4</v>
      </c>
    </row>
    <row r="170" spans="1:13" x14ac:dyDescent="0.3">
      <c r="A170">
        <v>861</v>
      </c>
      <c r="B170">
        <v>8249</v>
      </c>
      <c r="C170" t="s">
        <v>1239</v>
      </c>
      <c r="D170" t="s">
        <v>1199</v>
      </c>
      <c r="E170" t="s">
        <v>1205</v>
      </c>
      <c r="F170">
        <v>916</v>
      </c>
      <c r="G170">
        <v>1255</v>
      </c>
      <c r="H170" t="s">
        <v>421</v>
      </c>
      <c r="I170" t="s">
        <v>1477</v>
      </c>
      <c r="J170" t="s">
        <v>1533</v>
      </c>
      <c r="K170" s="1">
        <v>35104</v>
      </c>
      <c r="L170" s="1">
        <v>35321</v>
      </c>
      <c r="M170">
        <f>IF(shipmemt_details_status_Q4[[#This Row],[Status.Delivery_date]] &gt; shipmemt_details_status_Q4[[#This Row],[Status.Sent_date]], DATEDIF(shipmemt_details_status_Q4[[#This Row],[Status.Sent_date]],shipmemt_details_status_Q4[[#This Row],[Status.Delivery_date]], "m"), "N/A")</f>
        <v>7</v>
      </c>
    </row>
    <row r="171" spans="1:13" x14ac:dyDescent="0.3">
      <c r="A171">
        <v>863</v>
      </c>
      <c r="B171">
        <v>9030</v>
      </c>
      <c r="C171" t="s">
        <v>1301</v>
      </c>
      <c r="D171" t="s">
        <v>1199</v>
      </c>
      <c r="E171" t="s">
        <v>1205</v>
      </c>
      <c r="F171">
        <v>412</v>
      </c>
      <c r="G171">
        <v>872</v>
      </c>
      <c r="H171" t="s">
        <v>1478</v>
      </c>
      <c r="I171" t="s">
        <v>1479</v>
      </c>
      <c r="J171" t="s">
        <v>1534</v>
      </c>
      <c r="K171" s="1">
        <v>27457</v>
      </c>
      <c r="L171" s="1"/>
      <c r="M171" t="str">
        <f>IF(shipmemt_details_status_Q4[[#This Row],[Status.Delivery_date]] &gt; shipmemt_details_status_Q4[[#This Row],[Status.Sent_date]], DATEDIF(shipmemt_details_status_Q4[[#This Row],[Status.Sent_date]],shipmemt_details_status_Q4[[#This Row],[Status.Delivery_date]], "m"), "N/A")</f>
        <v>N/A</v>
      </c>
    </row>
    <row r="172" spans="1:13" x14ac:dyDescent="0.3">
      <c r="A172">
        <v>866</v>
      </c>
      <c r="B172">
        <v>2401</v>
      </c>
      <c r="C172" t="s">
        <v>1239</v>
      </c>
      <c r="D172" t="s">
        <v>1199</v>
      </c>
      <c r="E172" t="s">
        <v>1205</v>
      </c>
      <c r="F172">
        <v>691</v>
      </c>
      <c r="G172">
        <v>1260</v>
      </c>
      <c r="H172" t="s">
        <v>144</v>
      </c>
      <c r="I172" t="s">
        <v>1480</v>
      </c>
      <c r="J172" t="s">
        <v>1533</v>
      </c>
      <c r="K172" s="1">
        <v>34721</v>
      </c>
      <c r="L172" s="1">
        <v>34700</v>
      </c>
      <c r="M172" t="str">
        <f>IF(shipmemt_details_status_Q4[[#This Row],[Status.Delivery_date]] &gt; shipmemt_details_status_Q4[[#This Row],[Status.Sent_date]], DATEDIF(shipmemt_details_status_Q4[[#This Row],[Status.Sent_date]],shipmemt_details_status_Q4[[#This Row],[Status.Delivery_date]], "m"), "N/A")</f>
        <v>N/A</v>
      </c>
    </row>
    <row r="173" spans="1:13" x14ac:dyDescent="0.3">
      <c r="A173">
        <v>870</v>
      </c>
      <c r="B173">
        <v>5578</v>
      </c>
      <c r="C173" t="s">
        <v>1203</v>
      </c>
      <c r="D173" t="s">
        <v>1204</v>
      </c>
      <c r="E173" t="s">
        <v>1205</v>
      </c>
      <c r="F173">
        <v>783</v>
      </c>
      <c r="G173">
        <v>1042</v>
      </c>
      <c r="H173" t="s">
        <v>1481</v>
      </c>
      <c r="I173" t="s">
        <v>1482</v>
      </c>
      <c r="J173" t="s">
        <v>1534</v>
      </c>
      <c r="K173" s="1">
        <v>40239</v>
      </c>
      <c r="L173" s="1"/>
      <c r="M173" t="str">
        <f>IF(shipmemt_details_status_Q4[[#This Row],[Status.Delivery_date]] &gt; shipmemt_details_status_Q4[[#This Row],[Status.Sent_date]], DATEDIF(shipmemt_details_status_Q4[[#This Row],[Status.Sent_date]],shipmemt_details_status_Q4[[#This Row],[Status.Delivery_date]], "m"), "N/A")</f>
        <v>N/A</v>
      </c>
    </row>
    <row r="174" spans="1:13" x14ac:dyDescent="0.3">
      <c r="A174">
        <v>872</v>
      </c>
      <c r="B174">
        <v>7861</v>
      </c>
      <c r="C174" t="s">
        <v>1301</v>
      </c>
      <c r="D174" t="s">
        <v>1199</v>
      </c>
      <c r="E174" t="s">
        <v>1200</v>
      </c>
      <c r="F174">
        <v>91</v>
      </c>
      <c r="G174">
        <v>242</v>
      </c>
      <c r="H174" t="s">
        <v>1483</v>
      </c>
      <c r="I174" t="s">
        <v>1418</v>
      </c>
      <c r="J174" t="s">
        <v>1533</v>
      </c>
      <c r="K174" s="1">
        <v>39589</v>
      </c>
      <c r="L174" s="1">
        <v>39585</v>
      </c>
      <c r="M174" t="str">
        <f>IF(shipmemt_details_status_Q4[[#This Row],[Status.Delivery_date]] &gt; shipmemt_details_status_Q4[[#This Row],[Status.Sent_date]], DATEDIF(shipmemt_details_status_Q4[[#This Row],[Status.Sent_date]],shipmemt_details_status_Q4[[#This Row],[Status.Delivery_date]], "m"), "N/A")</f>
        <v>N/A</v>
      </c>
    </row>
    <row r="175" spans="1:13" x14ac:dyDescent="0.3">
      <c r="A175">
        <v>877</v>
      </c>
      <c r="B175">
        <v>1647</v>
      </c>
      <c r="C175" t="s">
        <v>1217</v>
      </c>
      <c r="D175" t="s">
        <v>1204</v>
      </c>
      <c r="E175" t="s">
        <v>1200</v>
      </c>
      <c r="F175">
        <v>791</v>
      </c>
      <c r="G175">
        <v>1169</v>
      </c>
      <c r="H175" t="s">
        <v>1484</v>
      </c>
      <c r="I175" t="s">
        <v>1485</v>
      </c>
      <c r="J175" t="s">
        <v>1533</v>
      </c>
      <c r="K175" s="1">
        <v>36550</v>
      </c>
      <c r="L175" s="1">
        <v>36607</v>
      </c>
      <c r="M175">
        <f>IF(shipmemt_details_status_Q4[[#This Row],[Status.Delivery_date]] &gt; shipmemt_details_status_Q4[[#This Row],[Status.Sent_date]], DATEDIF(shipmemt_details_status_Q4[[#This Row],[Status.Sent_date]],shipmemt_details_status_Q4[[#This Row],[Status.Delivery_date]], "m"), "N/A")</f>
        <v>1</v>
      </c>
    </row>
    <row r="176" spans="1:13" x14ac:dyDescent="0.3">
      <c r="A176">
        <v>892</v>
      </c>
      <c r="B176">
        <v>6513</v>
      </c>
      <c r="C176" t="s">
        <v>1239</v>
      </c>
      <c r="D176" t="s">
        <v>1204</v>
      </c>
      <c r="E176" t="s">
        <v>1205</v>
      </c>
      <c r="F176">
        <v>879</v>
      </c>
      <c r="G176">
        <v>1037</v>
      </c>
      <c r="H176" t="s">
        <v>1486</v>
      </c>
      <c r="I176" t="s">
        <v>1487</v>
      </c>
      <c r="J176" t="s">
        <v>1533</v>
      </c>
      <c r="K176" s="1">
        <v>43786</v>
      </c>
      <c r="L176" s="1">
        <v>43811</v>
      </c>
      <c r="M176">
        <f>IF(shipmemt_details_status_Q4[[#This Row],[Status.Delivery_date]] &gt; shipmemt_details_status_Q4[[#This Row],[Status.Sent_date]], DATEDIF(shipmemt_details_status_Q4[[#This Row],[Status.Sent_date]],shipmemt_details_status_Q4[[#This Row],[Status.Delivery_date]], "m"), "N/A")</f>
        <v>0</v>
      </c>
    </row>
    <row r="177" spans="1:13" x14ac:dyDescent="0.3">
      <c r="A177">
        <v>895</v>
      </c>
      <c r="B177">
        <v>2037</v>
      </c>
      <c r="C177" t="s">
        <v>1198</v>
      </c>
      <c r="D177" t="s">
        <v>1199</v>
      </c>
      <c r="E177" t="s">
        <v>1200</v>
      </c>
      <c r="F177">
        <v>271</v>
      </c>
      <c r="G177">
        <v>704</v>
      </c>
      <c r="H177" t="s">
        <v>1488</v>
      </c>
      <c r="I177" t="s">
        <v>1489</v>
      </c>
      <c r="J177" t="s">
        <v>1534</v>
      </c>
      <c r="K177" s="1">
        <v>40252</v>
      </c>
      <c r="L177" s="1"/>
      <c r="M177" t="str">
        <f>IF(shipmemt_details_status_Q4[[#This Row],[Status.Delivery_date]] &gt; shipmemt_details_status_Q4[[#This Row],[Status.Sent_date]], DATEDIF(shipmemt_details_status_Q4[[#This Row],[Status.Sent_date]],shipmemt_details_status_Q4[[#This Row],[Status.Delivery_date]], "m"), "N/A")</f>
        <v>N/A</v>
      </c>
    </row>
    <row r="178" spans="1:13" x14ac:dyDescent="0.3">
      <c r="A178">
        <v>902</v>
      </c>
      <c r="B178">
        <v>7164</v>
      </c>
      <c r="C178" t="s">
        <v>1203</v>
      </c>
      <c r="D178" t="s">
        <v>1204</v>
      </c>
      <c r="E178" t="s">
        <v>1200</v>
      </c>
      <c r="F178">
        <v>946</v>
      </c>
      <c r="G178">
        <v>1082</v>
      </c>
      <c r="H178" t="s">
        <v>1490</v>
      </c>
      <c r="I178" t="s">
        <v>1491</v>
      </c>
      <c r="J178" t="s">
        <v>1533</v>
      </c>
      <c r="K178" s="1">
        <v>32514</v>
      </c>
      <c r="L178" s="1">
        <v>32768</v>
      </c>
      <c r="M178">
        <f>IF(shipmemt_details_status_Q4[[#This Row],[Status.Delivery_date]] &gt; shipmemt_details_status_Q4[[#This Row],[Status.Sent_date]], DATEDIF(shipmemt_details_status_Q4[[#This Row],[Status.Sent_date]],shipmemt_details_status_Q4[[#This Row],[Status.Delivery_date]], "m"), "N/A")</f>
        <v>8</v>
      </c>
    </row>
    <row r="179" spans="1:13" x14ac:dyDescent="0.3">
      <c r="A179">
        <v>905</v>
      </c>
      <c r="B179">
        <v>2478</v>
      </c>
      <c r="C179" t="s">
        <v>1239</v>
      </c>
      <c r="D179" t="s">
        <v>1204</v>
      </c>
      <c r="E179" t="s">
        <v>1200</v>
      </c>
      <c r="F179">
        <v>799</v>
      </c>
      <c r="G179">
        <v>1425</v>
      </c>
      <c r="H179" t="s">
        <v>1492</v>
      </c>
      <c r="I179" t="s">
        <v>1493</v>
      </c>
      <c r="J179" t="s">
        <v>1533</v>
      </c>
      <c r="K179" s="1">
        <v>30417</v>
      </c>
      <c r="L179" s="1">
        <v>30589</v>
      </c>
      <c r="M179">
        <f>IF(shipmemt_details_status_Q4[[#This Row],[Status.Delivery_date]] &gt; shipmemt_details_status_Q4[[#This Row],[Status.Sent_date]], DATEDIF(shipmemt_details_status_Q4[[#This Row],[Status.Sent_date]],shipmemt_details_status_Q4[[#This Row],[Status.Delivery_date]], "m"), "N/A")</f>
        <v>5</v>
      </c>
    </row>
    <row r="180" spans="1:13" x14ac:dyDescent="0.3">
      <c r="A180">
        <v>907</v>
      </c>
      <c r="B180">
        <v>4351</v>
      </c>
      <c r="C180" t="s">
        <v>1242</v>
      </c>
      <c r="D180" t="s">
        <v>1199</v>
      </c>
      <c r="E180" t="s">
        <v>1200</v>
      </c>
      <c r="F180">
        <v>803</v>
      </c>
      <c r="G180">
        <v>1020</v>
      </c>
      <c r="H180" t="s">
        <v>1494</v>
      </c>
      <c r="I180" t="s">
        <v>833</v>
      </c>
      <c r="J180" t="s">
        <v>1534</v>
      </c>
      <c r="K180" s="1">
        <v>41478</v>
      </c>
      <c r="L180" s="1"/>
      <c r="M180" t="str">
        <f>IF(shipmemt_details_status_Q4[[#This Row],[Status.Delivery_date]] &gt; shipmemt_details_status_Q4[[#This Row],[Status.Sent_date]], DATEDIF(shipmemt_details_status_Q4[[#This Row],[Status.Sent_date]],shipmemt_details_status_Q4[[#This Row],[Status.Delivery_date]], "m"), "N/A")</f>
        <v>N/A</v>
      </c>
    </row>
    <row r="181" spans="1:13" x14ac:dyDescent="0.3">
      <c r="A181">
        <v>908</v>
      </c>
      <c r="B181">
        <v>4711</v>
      </c>
      <c r="C181" t="s">
        <v>1227</v>
      </c>
      <c r="D181" t="s">
        <v>1199</v>
      </c>
      <c r="E181" t="s">
        <v>1205</v>
      </c>
      <c r="F181">
        <v>660</v>
      </c>
      <c r="G181">
        <v>1470</v>
      </c>
      <c r="H181" t="s">
        <v>1495</v>
      </c>
      <c r="I181" t="s">
        <v>1496</v>
      </c>
      <c r="J181" t="s">
        <v>1534</v>
      </c>
      <c r="K181" s="1">
        <v>36188</v>
      </c>
      <c r="L181" s="1"/>
      <c r="M181" t="str">
        <f>IF(shipmemt_details_status_Q4[[#This Row],[Status.Delivery_date]] &gt; shipmemt_details_status_Q4[[#This Row],[Status.Sent_date]], DATEDIF(shipmemt_details_status_Q4[[#This Row],[Status.Sent_date]],shipmemt_details_status_Q4[[#This Row],[Status.Delivery_date]], "m"), "N/A")</f>
        <v>N/A</v>
      </c>
    </row>
    <row r="182" spans="1:13" x14ac:dyDescent="0.3">
      <c r="A182">
        <v>912</v>
      </c>
      <c r="B182">
        <v>4283</v>
      </c>
      <c r="C182" t="s">
        <v>1213</v>
      </c>
      <c r="D182" t="s">
        <v>1199</v>
      </c>
      <c r="E182" t="s">
        <v>1205</v>
      </c>
      <c r="F182">
        <v>505</v>
      </c>
      <c r="G182">
        <v>1082</v>
      </c>
      <c r="H182" t="s">
        <v>1497</v>
      </c>
      <c r="I182" t="s">
        <v>1498</v>
      </c>
      <c r="J182" t="s">
        <v>1534</v>
      </c>
      <c r="K182" s="1">
        <v>43829</v>
      </c>
      <c r="L182" s="1"/>
      <c r="M182" t="str">
        <f>IF(shipmemt_details_status_Q4[[#This Row],[Status.Delivery_date]] &gt; shipmemt_details_status_Q4[[#This Row],[Status.Sent_date]], DATEDIF(shipmemt_details_status_Q4[[#This Row],[Status.Sent_date]],shipmemt_details_status_Q4[[#This Row],[Status.Delivery_date]], "m"), "N/A")</f>
        <v>N/A</v>
      </c>
    </row>
    <row r="183" spans="1:13" x14ac:dyDescent="0.3">
      <c r="A183">
        <v>913</v>
      </c>
      <c r="B183">
        <v>563</v>
      </c>
      <c r="C183" t="s">
        <v>1210</v>
      </c>
      <c r="D183" t="s">
        <v>1204</v>
      </c>
      <c r="E183" t="s">
        <v>1200</v>
      </c>
      <c r="F183">
        <v>180</v>
      </c>
      <c r="G183">
        <v>755</v>
      </c>
      <c r="H183" t="s">
        <v>1424</v>
      </c>
      <c r="I183" t="s">
        <v>1499</v>
      </c>
      <c r="J183" t="s">
        <v>1534</v>
      </c>
      <c r="K183" s="1">
        <v>27157</v>
      </c>
      <c r="L183" s="1"/>
      <c r="M183" t="str">
        <f>IF(shipmemt_details_status_Q4[[#This Row],[Status.Delivery_date]] &gt; shipmemt_details_status_Q4[[#This Row],[Status.Sent_date]], DATEDIF(shipmemt_details_status_Q4[[#This Row],[Status.Sent_date]],shipmemt_details_status_Q4[[#This Row],[Status.Delivery_date]], "m"), "N/A")</f>
        <v>N/A</v>
      </c>
    </row>
    <row r="184" spans="1:13" x14ac:dyDescent="0.3">
      <c r="A184">
        <v>924</v>
      </c>
      <c r="B184">
        <v>3624</v>
      </c>
      <c r="C184" t="s">
        <v>1203</v>
      </c>
      <c r="D184" t="s">
        <v>1199</v>
      </c>
      <c r="E184" t="s">
        <v>1205</v>
      </c>
      <c r="F184">
        <v>606</v>
      </c>
      <c r="G184">
        <v>1021</v>
      </c>
      <c r="H184" t="s">
        <v>1500</v>
      </c>
      <c r="I184" t="s">
        <v>1501</v>
      </c>
      <c r="J184" t="s">
        <v>1533</v>
      </c>
      <c r="K184" s="1">
        <v>42032</v>
      </c>
      <c r="L184" s="1">
        <v>42083</v>
      </c>
      <c r="M184">
        <f>IF(shipmemt_details_status_Q4[[#This Row],[Status.Delivery_date]] &gt; shipmemt_details_status_Q4[[#This Row],[Status.Sent_date]], DATEDIF(shipmemt_details_status_Q4[[#This Row],[Status.Sent_date]],shipmemt_details_status_Q4[[#This Row],[Status.Delivery_date]], "m"), "N/A")</f>
        <v>1</v>
      </c>
    </row>
    <row r="185" spans="1:13" x14ac:dyDescent="0.3">
      <c r="A185">
        <v>928</v>
      </c>
      <c r="B185">
        <v>4899</v>
      </c>
      <c r="C185" t="s">
        <v>1227</v>
      </c>
      <c r="D185" t="s">
        <v>1199</v>
      </c>
      <c r="E185" t="s">
        <v>1200</v>
      </c>
      <c r="F185">
        <v>253</v>
      </c>
      <c r="G185">
        <v>904</v>
      </c>
      <c r="H185" t="s">
        <v>712</v>
      </c>
      <c r="I185" t="s">
        <v>712</v>
      </c>
      <c r="J185" t="s">
        <v>1534</v>
      </c>
      <c r="K185" s="1">
        <v>26912</v>
      </c>
      <c r="L185" s="1"/>
      <c r="M185" t="str">
        <f>IF(shipmemt_details_status_Q4[[#This Row],[Status.Delivery_date]] &gt; shipmemt_details_status_Q4[[#This Row],[Status.Sent_date]], DATEDIF(shipmemt_details_status_Q4[[#This Row],[Status.Sent_date]],shipmemt_details_status_Q4[[#This Row],[Status.Delivery_date]], "m"), "N/A")</f>
        <v>N/A</v>
      </c>
    </row>
    <row r="186" spans="1:13" x14ac:dyDescent="0.3">
      <c r="A186">
        <v>933</v>
      </c>
      <c r="B186">
        <v>3189</v>
      </c>
      <c r="C186" t="s">
        <v>1224</v>
      </c>
      <c r="D186" t="s">
        <v>1199</v>
      </c>
      <c r="E186" t="s">
        <v>1200</v>
      </c>
      <c r="F186">
        <v>810</v>
      </c>
      <c r="G186">
        <v>1114</v>
      </c>
      <c r="H186" t="s">
        <v>1502</v>
      </c>
      <c r="I186" t="s">
        <v>1503</v>
      </c>
      <c r="J186" t="s">
        <v>1533</v>
      </c>
      <c r="K186" s="1">
        <v>35595</v>
      </c>
      <c r="L186" s="1">
        <v>35621</v>
      </c>
      <c r="M186">
        <f>IF(shipmemt_details_status_Q4[[#This Row],[Status.Delivery_date]] &gt; shipmemt_details_status_Q4[[#This Row],[Status.Sent_date]], DATEDIF(shipmemt_details_status_Q4[[#This Row],[Status.Sent_date]],shipmemt_details_status_Q4[[#This Row],[Status.Delivery_date]], "m"), "N/A")</f>
        <v>0</v>
      </c>
    </row>
    <row r="187" spans="1:13" x14ac:dyDescent="0.3">
      <c r="A187">
        <v>936</v>
      </c>
      <c r="B187">
        <v>359</v>
      </c>
      <c r="C187" t="s">
        <v>1242</v>
      </c>
      <c r="D187" t="s">
        <v>1199</v>
      </c>
      <c r="E187" t="s">
        <v>1200</v>
      </c>
      <c r="F187">
        <v>607</v>
      </c>
      <c r="G187">
        <v>1007</v>
      </c>
      <c r="H187" t="s">
        <v>1504</v>
      </c>
      <c r="I187" t="s">
        <v>1505</v>
      </c>
      <c r="J187" t="s">
        <v>1534</v>
      </c>
      <c r="K187" s="1">
        <v>41314</v>
      </c>
      <c r="L187" s="1"/>
      <c r="M187" t="str">
        <f>IF(shipmemt_details_status_Q4[[#This Row],[Status.Delivery_date]] &gt; shipmemt_details_status_Q4[[#This Row],[Status.Sent_date]], DATEDIF(shipmemt_details_status_Q4[[#This Row],[Status.Sent_date]],shipmemt_details_status_Q4[[#This Row],[Status.Delivery_date]], "m"), "N/A")</f>
        <v>N/A</v>
      </c>
    </row>
    <row r="188" spans="1:13" x14ac:dyDescent="0.3">
      <c r="A188">
        <v>938</v>
      </c>
      <c r="B188">
        <v>9968</v>
      </c>
      <c r="C188" t="s">
        <v>1227</v>
      </c>
      <c r="D188" t="s">
        <v>1204</v>
      </c>
      <c r="E188" t="s">
        <v>1205</v>
      </c>
      <c r="F188">
        <v>35</v>
      </c>
      <c r="G188">
        <v>20</v>
      </c>
      <c r="H188" t="s">
        <v>857</v>
      </c>
      <c r="I188" t="s">
        <v>1506</v>
      </c>
      <c r="J188" t="s">
        <v>1534</v>
      </c>
      <c r="K188" s="1">
        <v>43455</v>
      </c>
      <c r="L188" s="1"/>
      <c r="M188" t="str">
        <f>IF(shipmemt_details_status_Q4[[#This Row],[Status.Delivery_date]] &gt; shipmemt_details_status_Q4[[#This Row],[Status.Sent_date]], DATEDIF(shipmemt_details_status_Q4[[#This Row],[Status.Sent_date]],shipmemt_details_status_Q4[[#This Row],[Status.Delivery_date]], "m"), "N/A")</f>
        <v>N/A</v>
      </c>
    </row>
    <row r="189" spans="1:13" x14ac:dyDescent="0.3">
      <c r="A189">
        <v>941</v>
      </c>
      <c r="B189">
        <v>5345</v>
      </c>
      <c r="C189" t="s">
        <v>1253</v>
      </c>
      <c r="D189" t="s">
        <v>1199</v>
      </c>
      <c r="E189" t="s">
        <v>1205</v>
      </c>
      <c r="F189">
        <v>735</v>
      </c>
      <c r="G189">
        <v>1181</v>
      </c>
      <c r="H189" t="s">
        <v>1507</v>
      </c>
      <c r="I189" t="s">
        <v>1508</v>
      </c>
      <c r="J189" t="s">
        <v>1533</v>
      </c>
      <c r="K189" s="1">
        <v>40360</v>
      </c>
      <c r="L189" s="1">
        <v>40418</v>
      </c>
      <c r="M189">
        <f>IF(shipmemt_details_status_Q4[[#This Row],[Status.Delivery_date]] &gt; shipmemt_details_status_Q4[[#This Row],[Status.Sent_date]], DATEDIF(shipmemt_details_status_Q4[[#This Row],[Status.Sent_date]],shipmemt_details_status_Q4[[#This Row],[Status.Delivery_date]], "m"), "N/A")</f>
        <v>1</v>
      </c>
    </row>
    <row r="190" spans="1:13" x14ac:dyDescent="0.3">
      <c r="A190">
        <v>945</v>
      </c>
      <c r="B190">
        <v>3633</v>
      </c>
      <c r="C190" t="s">
        <v>1224</v>
      </c>
      <c r="D190" t="s">
        <v>1204</v>
      </c>
      <c r="E190" t="s">
        <v>1200</v>
      </c>
      <c r="F190">
        <v>299</v>
      </c>
      <c r="G190">
        <v>524</v>
      </c>
      <c r="H190" t="s">
        <v>1509</v>
      </c>
      <c r="I190" t="s">
        <v>1510</v>
      </c>
      <c r="J190" t="s">
        <v>1533</v>
      </c>
      <c r="K190" s="1">
        <v>37010</v>
      </c>
      <c r="L190" s="1">
        <v>37113</v>
      </c>
      <c r="M190">
        <f>IF(shipmemt_details_status_Q4[[#This Row],[Status.Delivery_date]] &gt; shipmemt_details_status_Q4[[#This Row],[Status.Sent_date]], DATEDIF(shipmemt_details_status_Q4[[#This Row],[Status.Sent_date]],shipmemt_details_status_Q4[[#This Row],[Status.Delivery_date]], "m"), "N/A")</f>
        <v>3</v>
      </c>
    </row>
    <row r="191" spans="1:13" x14ac:dyDescent="0.3">
      <c r="A191">
        <v>947</v>
      </c>
      <c r="B191">
        <v>515</v>
      </c>
      <c r="C191" t="s">
        <v>1213</v>
      </c>
      <c r="D191" t="s">
        <v>1199</v>
      </c>
      <c r="E191" t="s">
        <v>1200</v>
      </c>
      <c r="F191">
        <v>665</v>
      </c>
      <c r="G191">
        <v>1257</v>
      </c>
      <c r="H191" t="s">
        <v>1511</v>
      </c>
      <c r="I191" t="s">
        <v>1512</v>
      </c>
      <c r="J191" t="s">
        <v>1533</v>
      </c>
      <c r="K191" s="1">
        <v>31792</v>
      </c>
      <c r="L191" s="1">
        <v>31897</v>
      </c>
      <c r="M191">
        <f>IF(shipmemt_details_status_Q4[[#This Row],[Status.Delivery_date]] &gt; shipmemt_details_status_Q4[[#This Row],[Status.Sent_date]], DATEDIF(shipmemt_details_status_Q4[[#This Row],[Status.Sent_date]],shipmemt_details_status_Q4[[#This Row],[Status.Delivery_date]], "m"), "N/A")</f>
        <v>3</v>
      </c>
    </row>
    <row r="192" spans="1:13" x14ac:dyDescent="0.3">
      <c r="A192">
        <v>955</v>
      </c>
      <c r="B192">
        <v>2104</v>
      </c>
      <c r="C192" t="s">
        <v>1210</v>
      </c>
      <c r="D192" t="s">
        <v>1199</v>
      </c>
      <c r="E192" t="s">
        <v>1200</v>
      </c>
      <c r="F192">
        <v>957</v>
      </c>
      <c r="G192">
        <v>1007</v>
      </c>
      <c r="H192" t="s">
        <v>1513</v>
      </c>
      <c r="I192" t="s">
        <v>1514</v>
      </c>
      <c r="J192" t="s">
        <v>1533</v>
      </c>
      <c r="K192" s="1">
        <v>33734</v>
      </c>
      <c r="L192" s="1">
        <v>33965</v>
      </c>
      <c r="M192">
        <f>IF(shipmemt_details_status_Q4[[#This Row],[Status.Delivery_date]] &gt; shipmemt_details_status_Q4[[#This Row],[Status.Sent_date]], DATEDIF(shipmemt_details_status_Q4[[#This Row],[Status.Sent_date]],shipmemt_details_status_Q4[[#This Row],[Status.Delivery_date]], "m"), "N/A")</f>
        <v>7</v>
      </c>
    </row>
    <row r="193" spans="1:13" x14ac:dyDescent="0.3">
      <c r="A193">
        <v>958</v>
      </c>
      <c r="B193">
        <v>584</v>
      </c>
      <c r="C193" t="s">
        <v>1227</v>
      </c>
      <c r="D193" t="s">
        <v>1199</v>
      </c>
      <c r="E193" t="s">
        <v>1200</v>
      </c>
      <c r="F193">
        <v>274</v>
      </c>
      <c r="G193">
        <v>669</v>
      </c>
      <c r="H193" t="s">
        <v>1515</v>
      </c>
      <c r="I193" t="s">
        <v>1516</v>
      </c>
      <c r="J193" t="s">
        <v>1534</v>
      </c>
      <c r="K193" s="1">
        <v>42424</v>
      </c>
      <c r="L193" s="1"/>
      <c r="M193" t="str">
        <f>IF(shipmemt_details_status_Q4[[#This Row],[Status.Delivery_date]] &gt; shipmemt_details_status_Q4[[#This Row],[Status.Sent_date]], DATEDIF(shipmemt_details_status_Q4[[#This Row],[Status.Sent_date]],shipmemt_details_status_Q4[[#This Row],[Status.Delivery_date]], "m"), "N/A")</f>
        <v>N/A</v>
      </c>
    </row>
    <row r="194" spans="1:13" x14ac:dyDescent="0.3">
      <c r="A194">
        <v>968</v>
      </c>
      <c r="B194">
        <v>6361</v>
      </c>
      <c r="C194" t="s">
        <v>1253</v>
      </c>
      <c r="D194" t="s">
        <v>1204</v>
      </c>
      <c r="E194" t="s">
        <v>1205</v>
      </c>
      <c r="F194">
        <v>24</v>
      </c>
      <c r="G194">
        <v>54</v>
      </c>
      <c r="H194" t="s">
        <v>1517</v>
      </c>
      <c r="I194" t="s">
        <v>396</v>
      </c>
      <c r="J194" t="s">
        <v>1533</v>
      </c>
      <c r="K194" s="1">
        <v>33973</v>
      </c>
      <c r="L194" s="1">
        <v>34183</v>
      </c>
      <c r="M194">
        <f>IF(shipmemt_details_status_Q4[[#This Row],[Status.Delivery_date]] &gt; shipmemt_details_status_Q4[[#This Row],[Status.Sent_date]], DATEDIF(shipmemt_details_status_Q4[[#This Row],[Status.Sent_date]],shipmemt_details_status_Q4[[#This Row],[Status.Delivery_date]], "m"), "N/A")</f>
        <v>6</v>
      </c>
    </row>
    <row r="195" spans="1:13" x14ac:dyDescent="0.3">
      <c r="A195">
        <v>969</v>
      </c>
      <c r="B195">
        <v>4296</v>
      </c>
      <c r="C195" t="s">
        <v>1217</v>
      </c>
      <c r="D195" t="s">
        <v>1199</v>
      </c>
      <c r="E195" t="s">
        <v>1200</v>
      </c>
      <c r="F195">
        <v>507</v>
      </c>
      <c r="G195">
        <v>1334</v>
      </c>
      <c r="H195" t="s">
        <v>1518</v>
      </c>
      <c r="I195" t="s">
        <v>1519</v>
      </c>
      <c r="J195" t="s">
        <v>1533</v>
      </c>
      <c r="K195" s="1">
        <v>41352</v>
      </c>
      <c r="L195" s="1">
        <v>41342</v>
      </c>
      <c r="M195" t="str">
        <f>IF(shipmemt_details_status_Q4[[#This Row],[Status.Delivery_date]] &gt; shipmemt_details_status_Q4[[#This Row],[Status.Sent_date]], DATEDIF(shipmemt_details_status_Q4[[#This Row],[Status.Sent_date]],shipmemt_details_status_Q4[[#This Row],[Status.Delivery_date]], "m"), "N/A")</f>
        <v>N/A</v>
      </c>
    </row>
    <row r="196" spans="1:13" x14ac:dyDescent="0.3">
      <c r="A196">
        <v>974</v>
      </c>
      <c r="B196">
        <v>9784</v>
      </c>
      <c r="C196" t="s">
        <v>1301</v>
      </c>
      <c r="D196" t="s">
        <v>1199</v>
      </c>
      <c r="E196" t="s">
        <v>1205</v>
      </c>
      <c r="F196">
        <v>442</v>
      </c>
      <c r="G196">
        <v>770</v>
      </c>
      <c r="H196" t="s">
        <v>653</v>
      </c>
      <c r="I196" t="s">
        <v>1520</v>
      </c>
      <c r="J196" t="s">
        <v>1533</v>
      </c>
      <c r="K196" s="1">
        <v>41387</v>
      </c>
      <c r="L196" s="1">
        <v>41446</v>
      </c>
      <c r="M196">
        <f>IF(shipmemt_details_status_Q4[[#This Row],[Status.Delivery_date]] &gt; shipmemt_details_status_Q4[[#This Row],[Status.Sent_date]], DATEDIF(shipmemt_details_status_Q4[[#This Row],[Status.Sent_date]],shipmemt_details_status_Q4[[#This Row],[Status.Delivery_date]], "m"), "N/A")</f>
        <v>1</v>
      </c>
    </row>
    <row r="197" spans="1:13" x14ac:dyDescent="0.3">
      <c r="A197">
        <v>977</v>
      </c>
      <c r="B197">
        <v>2142</v>
      </c>
      <c r="C197" t="s">
        <v>1198</v>
      </c>
      <c r="D197" t="s">
        <v>1199</v>
      </c>
      <c r="E197" t="s">
        <v>1205</v>
      </c>
      <c r="F197">
        <v>434</v>
      </c>
      <c r="G197">
        <v>558</v>
      </c>
      <c r="H197" t="s">
        <v>1521</v>
      </c>
      <c r="I197" t="s">
        <v>1321</v>
      </c>
      <c r="J197" t="s">
        <v>1533</v>
      </c>
      <c r="K197" s="1">
        <v>37290</v>
      </c>
      <c r="L197" s="1">
        <v>37549</v>
      </c>
      <c r="M197">
        <f>IF(shipmemt_details_status_Q4[[#This Row],[Status.Delivery_date]] &gt; shipmemt_details_status_Q4[[#This Row],[Status.Sent_date]], DATEDIF(shipmemt_details_status_Q4[[#This Row],[Status.Sent_date]],shipmemt_details_status_Q4[[#This Row],[Status.Delivery_date]], "m"), "N/A")</f>
        <v>8</v>
      </c>
    </row>
    <row r="198" spans="1:13" x14ac:dyDescent="0.3">
      <c r="A198">
        <v>982</v>
      </c>
      <c r="B198">
        <v>4523</v>
      </c>
      <c r="C198" t="s">
        <v>1217</v>
      </c>
      <c r="D198" t="s">
        <v>1204</v>
      </c>
      <c r="E198" t="s">
        <v>1205</v>
      </c>
      <c r="F198">
        <v>432</v>
      </c>
      <c r="G198">
        <v>915</v>
      </c>
      <c r="H198" t="s">
        <v>21</v>
      </c>
      <c r="I198" t="s">
        <v>1522</v>
      </c>
      <c r="J198" t="s">
        <v>1534</v>
      </c>
      <c r="K198" s="1">
        <v>43025</v>
      </c>
      <c r="L198" s="1"/>
      <c r="M198" t="str">
        <f>IF(shipmemt_details_status_Q4[[#This Row],[Status.Delivery_date]] &gt; shipmemt_details_status_Q4[[#This Row],[Status.Sent_date]], DATEDIF(shipmemt_details_status_Q4[[#This Row],[Status.Sent_date]],shipmemt_details_status_Q4[[#This Row],[Status.Delivery_date]], "m"), "N/A")</f>
        <v>N/A</v>
      </c>
    </row>
    <row r="199" spans="1:13" x14ac:dyDescent="0.3">
      <c r="A199">
        <v>983</v>
      </c>
      <c r="B199">
        <v>9631</v>
      </c>
      <c r="C199" t="s">
        <v>1210</v>
      </c>
      <c r="D199" t="s">
        <v>1199</v>
      </c>
      <c r="E199" t="s">
        <v>1205</v>
      </c>
      <c r="F199">
        <v>60</v>
      </c>
      <c r="G199">
        <v>166</v>
      </c>
      <c r="H199" t="s">
        <v>1463</v>
      </c>
      <c r="I199" t="s">
        <v>1523</v>
      </c>
      <c r="J199" t="s">
        <v>1534</v>
      </c>
      <c r="K199" s="1">
        <v>34159</v>
      </c>
      <c r="L199" s="1"/>
      <c r="M199" t="str">
        <f>IF(shipmemt_details_status_Q4[[#This Row],[Status.Delivery_date]] &gt; shipmemt_details_status_Q4[[#This Row],[Status.Sent_date]], DATEDIF(shipmemt_details_status_Q4[[#This Row],[Status.Sent_date]],shipmemt_details_status_Q4[[#This Row],[Status.Delivery_date]], "m"), "N/A")</f>
        <v>N/A</v>
      </c>
    </row>
    <row r="200" spans="1:13" x14ac:dyDescent="0.3">
      <c r="A200">
        <v>990</v>
      </c>
      <c r="B200">
        <v>7146</v>
      </c>
      <c r="C200" t="s">
        <v>1203</v>
      </c>
      <c r="D200" t="s">
        <v>1199</v>
      </c>
      <c r="E200" t="s">
        <v>1205</v>
      </c>
      <c r="F200">
        <v>178</v>
      </c>
      <c r="G200">
        <v>646</v>
      </c>
      <c r="H200" t="s">
        <v>1524</v>
      </c>
      <c r="I200" t="s">
        <v>1525</v>
      </c>
      <c r="J200" t="s">
        <v>1533</v>
      </c>
      <c r="K200" s="1">
        <v>37759</v>
      </c>
      <c r="L200" s="1">
        <v>37953</v>
      </c>
      <c r="M200">
        <f>IF(shipmemt_details_status_Q4[[#This Row],[Status.Delivery_date]] &gt; shipmemt_details_status_Q4[[#This Row],[Status.Sent_date]], DATEDIF(shipmemt_details_status_Q4[[#This Row],[Status.Sent_date]],shipmemt_details_status_Q4[[#This Row],[Status.Delivery_date]], "m"), "N/A")</f>
        <v>6</v>
      </c>
    </row>
    <row r="201" spans="1:13" x14ac:dyDescent="0.3">
      <c r="A201">
        <v>998</v>
      </c>
      <c r="B201">
        <v>896</v>
      </c>
      <c r="C201" t="s">
        <v>1227</v>
      </c>
      <c r="D201" t="s">
        <v>1199</v>
      </c>
      <c r="E201" t="s">
        <v>1200</v>
      </c>
      <c r="F201">
        <v>109</v>
      </c>
      <c r="G201">
        <v>961</v>
      </c>
      <c r="H201" t="s">
        <v>1526</v>
      </c>
      <c r="I201" t="s">
        <v>1527</v>
      </c>
      <c r="J201" t="s">
        <v>1533</v>
      </c>
      <c r="K201" s="1">
        <v>41599</v>
      </c>
      <c r="L201" s="1">
        <v>41593</v>
      </c>
      <c r="M201" t="str">
        <f>IF(shipmemt_details_status_Q4[[#This Row],[Status.Delivery_date]] &gt; shipmemt_details_status_Q4[[#This Row],[Status.Sent_date]], DATEDIF(shipmemt_details_status_Q4[[#This Row],[Status.Sent_date]],shipmemt_details_status_Q4[[#This Row],[Status.Delivery_date]], "m"), "N/A")</f>
        <v>N/A</v>
      </c>
    </row>
  </sheetData>
  <phoneticPr fontId="3"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3437C-9BAB-48CC-A932-6239708E9E65}">
  <sheetPr codeName="Sheet12"/>
  <dimension ref="A1:B3"/>
  <sheetViews>
    <sheetView workbookViewId="0">
      <selection activeCell="B3" sqref="B3"/>
    </sheetView>
  </sheetViews>
  <sheetFormatPr defaultRowHeight="14.4" x14ac:dyDescent="0.3"/>
  <cols>
    <col min="1" max="1" width="11.44140625" bestFit="1" customWidth="1"/>
    <col min="2" max="2" width="12.88671875" bestFit="1" customWidth="1"/>
  </cols>
  <sheetData>
    <row r="1" spans="1:2" x14ac:dyDescent="0.3">
      <c r="A1" t="s">
        <v>1193</v>
      </c>
      <c r="B1" t="s">
        <v>1538</v>
      </c>
    </row>
    <row r="2" spans="1:2" x14ac:dyDescent="0.3">
      <c r="A2" t="s">
        <v>1205</v>
      </c>
      <c r="B2">
        <v>472.64285714285711</v>
      </c>
    </row>
    <row r="3" spans="1:2" x14ac:dyDescent="0.3">
      <c r="A3" t="s">
        <v>1200</v>
      </c>
      <c r="B3">
        <v>569.45098039215691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BFFCC-8F38-4057-A93D-4FBC342A6CF8}">
  <sheetPr codeName="Sheet13"/>
  <dimension ref="A1:R206"/>
  <sheetViews>
    <sheetView workbookViewId="0">
      <selection activeCell="M7" sqref="M7"/>
    </sheetView>
  </sheetViews>
  <sheetFormatPr defaultRowHeight="14.4" x14ac:dyDescent="0.3"/>
  <cols>
    <col min="1" max="1" width="14.21875" bestFit="1" customWidth="1"/>
    <col min="2" max="2" width="15.5546875" bestFit="1" customWidth="1"/>
    <col min="3" max="7" width="4.44140625" bestFit="1" customWidth="1"/>
    <col min="8" max="8" width="8" customWidth="1"/>
    <col min="9" max="9" width="13.109375" customWidth="1"/>
    <col min="10" max="10" width="13.33203125" customWidth="1"/>
    <col min="11" max="11" width="5.44140625" bestFit="1" customWidth="1"/>
    <col min="12" max="12" width="15.6640625" customWidth="1"/>
    <col min="13" max="13" width="16.5546875" customWidth="1"/>
    <col min="14" max="14" width="10.109375" customWidth="1"/>
    <col min="15" max="15" width="5.44140625" bestFit="1" customWidth="1"/>
    <col min="16" max="16" width="10" customWidth="1"/>
    <col min="17" max="17" width="14.88671875" customWidth="1"/>
    <col min="18" max="26" width="5.44140625" bestFit="1" customWidth="1"/>
    <col min="27" max="201" width="6.5546875" bestFit="1" customWidth="1"/>
    <col min="202" max="202" width="11.6640625" bestFit="1" customWidth="1"/>
  </cols>
  <sheetData>
    <row r="1" spans="1:18" x14ac:dyDescent="0.3">
      <c r="A1" s="4" t="s">
        <v>971</v>
      </c>
      <c r="B1" t="s">
        <v>976</v>
      </c>
    </row>
    <row r="3" spans="1:18" x14ac:dyDescent="0.3">
      <c r="A3" s="4" t="s">
        <v>0</v>
      </c>
      <c r="B3" t="s">
        <v>1185</v>
      </c>
      <c r="M3" s="6" t="s">
        <v>1186</v>
      </c>
    </row>
    <row r="4" spans="1:18" x14ac:dyDescent="0.3">
      <c r="A4">
        <v>1334</v>
      </c>
      <c r="B4">
        <v>99604</v>
      </c>
    </row>
    <row r="5" spans="1:18" x14ac:dyDescent="0.3">
      <c r="A5">
        <v>207</v>
      </c>
      <c r="B5">
        <v>99367</v>
      </c>
      <c r="M5" s="6" t="s">
        <v>1187</v>
      </c>
      <c r="Q5" s="7" t="s">
        <v>1188</v>
      </c>
      <c r="R5" s="7" t="s">
        <v>976</v>
      </c>
    </row>
    <row r="6" spans="1:18" x14ac:dyDescent="0.3">
      <c r="A6">
        <v>6772</v>
      </c>
      <c r="B6">
        <v>96963</v>
      </c>
      <c r="M6" s="5" t="s">
        <v>0</v>
      </c>
      <c r="N6" s="5" t="s">
        <v>970</v>
      </c>
    </row>
    <row r="7" spans="1:18" ht="15" customHeight="1" x14ac:dyDescent="0.3">
      <c r="A7">
        <v>4060</v>
      </c>
      <c r="B7">
        <v>96496</v>
      </c>
      <c r="I7" s="3"/>
      <c r="M7" cm="1">
        <f t="array" ref="M7:M206">_xlfn.UNIQUE(Payment_Details[C_ID])</f>
        <v>7633</v>
      </c>
      <c r="N7" cm="1">
        <f t="array" ref="N7:N206">SUMIFS(Payment_Details[AMOUNT],Payment_Details[C_ID],_xlfn.ANCHORARRAY(M7),Payment_Details[Payment_Status],$R$5)</f>
        <v>56881</v>
      </c>
    </row>
    <row r="8" spans="1:18" x14ac:dyDescent="0.3">
      <c r="A8">
        <v>3042</v>
      </c>
      <c r="B8">
        <v>95516</v>
      </c>
      <c r="M8">
        <v>2378</v>
      </c>
      <c r="N8">
        <v>42143</v>
      </c>
    </row>
    <row r="9" spans="1:18" x14ac:dyDescent="0.3">
      <c r="A9" t="s">
        <v>1189</v>
      </c>
      <c r="B9">
        <v>487946</v>
      </c>
      <c r="M9">
        <v>3270</v>
      </c>
      <c r="N9">
        <v>559</v>
      </c>
    </row>
    <row r="10" spans="1:18" x14ac:dyDescent="0.3">
      <c r="M10">
        <v>3733</v>
      </c>
      <c r="N10">
        <v>51472</v>
      </c>
    </row>
    <row r="11" spans="1:18" x14ac:dyDescent="0.3">
      <c r="A11" s="7" t="s">
        <v>1190</v>
      </c>
      <c r="M11">
        <v>2220</v>
      </c>
      <c r="N11">
        <v>62528</v>
      </c>
    </row>
    <row r="12" spans="1:18" x14ac:dyDescent="0.3">
      <c r="M12">
        <v>5209</v>
      </c>
      <c r="N12">
        <v>91842</v>
      </c>
    </row>
    <row r="13" spans="1:18" x14ac:dyDescent="0.3">
      <c r="M13">
        <v>9251</v>
      </c>
      <c r="N13">
        <v>20238</v>
      </c>
    </row>
    <row r="14" spans="1:18" x14ac:dyDescent="0.3">
      <c r="M14">
        <v>2972</v>
      </c>
      <c r="N14">
        <v>68227</v>
      </c>
    </row>
    <row r="15" spans="1:18" x14ac:dyDescent="0.3">
      <c r="M15">
        <v>3917</v>
      </c>
      <c r="N15">
        <v>47650</v>
      </c>
    </row>
    <row r="16" spans="1:18" x14ac:dyDescent="0.3">
      <c r="M16">
        <v>1278</v>
      </c>
      <c r="N16">
        <v>27105</v>
      </c>
    </row>
    <row r="17" spans="13:14" x14ac:dyDescent="0.3">
      <c r="M17">
        <v>9770</v>
      </c>
      <c r="N17">
        <v>987</v>
      </c>
    </row>
    <row r="18" spans="13:14" x14ac:dyDescent="0.3">
      <c r="M18">
        <v>2121</v>
      </c>
      <c r="N18">
        <v>38290</v>
      </c>
    </row>
    <row r="19" spans="13:14" x14ac:dyDescent="0.3">
      <c r="M19">
        <v>7540</v>
      </c>
      <c r="N19">
        <v>34797</v>
      </c>
    </row>
    <row r="20" spans="13:14" x14ac:dyDescent="0.3">
      <c r="M20">
        <v>249</v>
      </c>
      <c r="N20">
        <v>47260</v>
      </c>
    </row>
    <row r="21" spans="13:14" x14ac:dyDescent="0.3">
      <c r="M21">
        <v>9598</v>
      </c>
      <c r="N21">
        <v>18598</v>
      </c>
    </row>
    <row r="22" spans="13:14" x14ac:dyDescent="0.3">
      <c r="M22">
        <v>6717</v>
      </c>
      <c r="N22">
        <v>68331</v>
      </c>
    </row>
    <row r="23" spans="13:14" x14ac:dyDescent="0.3">
      <c r="M23">
        <v>1201</v>
      </c>
      <c r="N23">
        <v>52868</v>
      </c>
    </row>
    <row r="24" spans="13:14" x14ac:dyDescent="0.3">
      <c r="M24">
        <v>2478</v>
      </c>
      <c r="N24">
        <v>77649</v>
      </c>
    </row>
    <row r="25" spans="13:14" x14ac:dyDescent="0.3">
      <c r="M25">
        <v>7773</v>
      </c>
      <c r="N25">
        <v>30239</v>
      </c>
    </row>
    <row r="26" spans="13:14" x14ac:dyDescent="0.3">
      <c r="M26">
        <v>515</v>
      </c>
      <c r="N26">
        <v>1714</v>
      </c>
    </row>
    <row r="27" spans="13:14" x14ac:dyDescent="0.3">
      <c r="M27">
        <v>4233</v>
      </c>
      <c r="N27">
        <v>60282</v>
      </c>
    </row>
    <row r="28" spans="13:14" x14ac:dyDescent="0.3">
      <c r="M28">
        <v>4060</v>
      </c>
      <c r="N28">
        <v>96496</v>
      </c>
    </row>
    <row r="29" spans="13:14" x14ac:dyDescent="0.3">
      <c r="M29">
        <v>4142</v>
      </c>
      <c r="N29">
        <v>57138</v>
      </c>
    </row>
    <row r="30" spans="13:14" x14ac:dyDescent="0.3">
      <c r="M30">
        <v>7164</v>
      </c>
      <c r="N30">
        <v>83253</v>
      </c>
    </row>
    <row r="31" spans="13:14" x14ac:dyDescent="0.3">
      <c r="M31">
        <v>6732</v>
      </c>
      <c r="N31">
        <v>58470</v>
      </c>
    </row>
    <row r="32" spans="13:14" x14ac:dyDescent="0.3">
      <c r="M32">
        <v>6798</v>
      </c>
      <c r="N32">
        <v>17651</v>
      </c>
    </row>
    <row r="33" spans="13:14" x14ac:dyDescent="0.3">
      <c r="M33">
        <v>8860</v>
      </c>
      <c r="N33">
        <v>2988</v>
      </c>
    </row>
    <row r="34" spans="13:14" x14ac:dyDescent="0.3">
      <c r="M34">
        <v>3042</v>
      </c>
      <c r="N34">
        <v>95516</v>
      </c>
    </row>
    <row r="35" spans="13:14" x14ac:dyDescent="0.3">
      <c r="M35">
        <v>6210</v>
      </c>
      <c r="N35">
        <v>67123</v>
      </c>
    </row>
    <row r="36" spans="13:14" x14ac:dyDescent="0.3">
      <c r="M36">
        <v>114</v>
      </c>
      <c r="N36">
        <v>69113</v>
      </c>
    </row>
    <row r="37" spans="13:14" x14ac:dyDescent="0.3">
      <c r="M37">
        <v>1748</v>
      </c>
      <c r="N37">
        <v>32031</v>
      </c>
    </row>
    <row r="38" spans="13:14" x14ac:dyDescent="0.3">
      <c r="M38">
        <v>2525</v>
      </c>
      <c r="N38">
        <v>22261</v>
      </c>
    </row>
    <row r="39" spans="13:14" x14ac:dyDescent="0.3">
      <c r="M39">
        <v>2104</v>
      </c>
      <c r="N39">
        <v>41456</v>
      </c>
    </row>
    <row r="40" spans="13:14" x14ac:dyDescent="0.3">
      <c r="M40">
        <v>6361</v>
      </c>
      <c r="N40">
        <v>90380</v>
      </c>
    </row>
    <row r="41" spans="13:14" x14ac:dyDescent="0.3">
      <c r="M41">
        <v>1164</v>
      </c>
      <c r="N41">
        <v>30192</v>
      </c>
    </row>
    <row r="42" spans="13:14" x14ac:dyDescent="0.3">
      <c r="M42">
        <v>2401</v>
      </c>
      <c r="N42">
        <v>59176</v>
      </c>
    </row>
    <row r="43" spans="13:14" x14ac:dyDescent="0.3">
      <c r="M43">
        <v>4322</v>
      </c>
      <c r="N43">
        <v>1760</v>
      </c>
    </row>
    <row r="44" spans="13:14" x14ac:dyDescent="0.3">
      <c r="M44">
        <v>9177</v>
      </c>
      <c r="N44">
        <v>15307</v>
      </c>
    </row>
    <row r="45" spans="13:14" x14ac:dyDescent="0.3">
      <c r="M45">
        <v>8249</v>
      </c>
      <c r="N45">
        <v>16690</v>
      </c>
    </row>
    <row r="46" spans="13:14" x14ac:dyDescent="0.3">
      <c r="M46">
        <v>9934</v>
      </c>
      <c r="N46">
        <v>17035</v>
      </c>
    </row>
    <row r="47" spans="13:14" x14ac:dyDescent="0.3">
      <c r="M47">
        <v>3189</v>
      </c>
      <c r="N47">
        <v>78698</v>
      </c>
    </row>
    <row r="48" spans="13:14" x14ac:dyDescent="0.3">
      <c r="M48">
        <v>6153</v>
      </c>
      <c r="N48">
        <v>77861</v>
      </c>
    </row>
    <row r="49" spans="13:14" x14ac:dyDescent="0.3">
      <c r="M49">
        <v>8747</v>
      </c>
      <c r="N49">
        <v>85889</v>
      </c>
    </row>
    <row r="50" spans="13:14" x14ac:dyDescent="0.3">
      <c r="M50">
        <v>8106</v>
      </c>
      <c r="N50">
        <v>83002</v>
      </c>
    </row>
    <row r="51" spans="13:14" x14ac:dyDescent="0.3">
      <c r="M51">
        <v>1647</v>
      </c>
      <c r="N51">
        <v>61325</v>
      </c>
    </row>
    <row r="52" spans="13:14" x14ac:dyDescent="0.3">
      <c r="M52">
        <v>9807</v>
      </c>
      <c r="N52">
        <v>63810</v>
      </c>
    </row>
    <row r="53" spans="13:14" x14ac:dyDescent="0.3">
      <c r="M53">
        <v>3633</v>
      </c>
      <c r="N53">
        <v>56148</v>
      </c>
    </row>
    <row r="54" spans="13:14" x14ac:dyDescent="0.3">
      <c r="M54">
        <v>4527</v>
      </c>
      <c r="N54">
        <v>3951</v>
      </c>
    </row>
    <row r="55" spans="13:14" x14ac:dyDescent="0.3">
      <c r="M55">
        <v>5489</v>
      </c>
      <c r="N55">
        <v>93642</v>
      </c>
    </row>
    <row r="56" spans="13:14" x14ac:dyDescent="0.3">
      <c r="M56">
        <v>9486</v>
      </c>
      <c r="N56">
        <v>24856</v>
      </c>
    </row>
    <row r="57" spans="13:14" x14ac:dyDescent="0.3">
      <c r="M57">
        <v>2142</v>
      </c>
      <c r="N57">
        <v>44807</v>
      </c>
    </row>
    <row r="58" spans="13:14" x14ac:dyDescent="0.3">
      <c r="M58">
        <v>7146</v>
      </c>
      <c r="N58">
        <v>73874</v>
      </c>
    </row>
    <row r="59" spans="13:14" x14ac:dyDescent="0.3">
      <c r="M59">
        <v>2183</v>
      </c>
      <c r="N59">
        <v>94926</v>
      </c>
    </row>
    <row r="60" spans="13:14" x14ac:dyDescent="0.3">
      <c r="M60">
        <v>7253</v>
      </c>
      <c r="N60">
        <v>89420</v>
      </c>
    </row>
    <row r="61" spans="13:14" x14ac:dyDescent="0.3">
      <c r="M61">
        <v>1724</v>
      </c>
      <c r="N61">
        <v>37286</v>
      </c>
    </row>
    <row r="62" spans="13:14" x14ac:dyDescent="0.3">
      <c r="M62">
        <v>3514</v>
      </c>
      <c r="N62">
        <v>59651</v>
      </c>
    </row>
    <row r="63" spans="13:14" x14ac:dyDescent="0.3">
      <c r="M63">
        <v>5958</v>
      </c>
      <c r="N63">
        <v>13693</v>
      </c>
    </row>
    <row r="64" spans="13:14" x14ac:dyDescent="0.3">
      <c r="M64">
        <v>3140</v>
      </c>
      <c r="N64">
        <v>48657</v>
      </c>
    </row>
    <row r="65" spans="13:14" x14ac:dyDescent="0.3">
      <c r="M65">
        <v>8927</v>
      </c>
      <c r="N65">
        <v>74222</v>
      </c>
    </row>
    <row r="66" spans="13:14" x14ac:dyDescent="0.3">
      <c r="M66">
        <v>5387</v>
      </c>
      <c r="N66">
        <v>39432</v>
      </c>
    </row>
    <row r="67" spans="13:14" x14ac:dyDescent="0.3">
      <c r="M67">
        <v>207</v>
      </c>
      <c r="N67">
        <v>99367</v>
      </c>
    </row>
    <row r="68" spans="13:14" x14ac:dyDescent="0.3">
      <c r="M68">
        <v>2396</v>
      </c>
      <c r="N68">
        <v>11223</v>
      </c>
    </row>
    <row r="69" spans="13:14" x14ac:dyDescent="0.3">
      <c r="M69">
        <v>9645</v>
      </c>
      <c r="N69">
        <v>27590</v>
      </c>
    </row>
    <row r="70" spans="13:14" x14ac:dyDescent="0.3">
      <c r="M70">
        <v>7828</v>
      </c>
      <c r="N70">
        <v>894</v>
      </c>
    </row>
    <row r="71" spans="13:14" x14ac:dyDescent="0.3">
      <c r="M71">
        <v>308</v>
      </c>
      <c r="N71">
        <v>39234</v>
      </c>
    </row>
    <row r="72" spans="13:14" x14ac:dyDescent="0.3">
      <c r="M72">
        <v>6746</v>
      </c>
      <c r="N72">
        <v>20194</v>
      </c>
    </row>
    <row r="73" spans="13:14" x14ac:dyDescent="0.3">
      <c r="M73">
        <v>1215</v>
      </c>
      <c r="N73">
        <v>73561</v>
      </c>
    </row>
    <row r="74" spans="13:14" x14ac:dyDescent="0.3">
      <c r="M74">
        <v>6225</v>
      </c>
      <c r="N74">
        <v>10366</v>
      </c>
    </row>
    <row r="75" spans="13:14" x14ac:dyDescent="0.3">
      <c r="M75">
        <v>8103</v>
      </c>
      <c r="N75">
        <v>23003</v>
      </c>
    </row>
    <row r="76" spans="13:14" x14ac:dyDescent="0.3">
      <c r="M76">
        <v>7861</v>
      </c>
      <c r="N76">
        <v>42257</v>
      </c>
    </row>
    <row r="77" spans="13:14" x14ac:dyDescent="0.3">
      <c r="M77">
        <v>2308</v>
      </c>
      <c r="N77">
        <v>13740</v>
      </c>
    </row>
    <row r="78" spans="13:14" x14ac:dyDescent="0.3">
      <c r="M78">
        <v>2593</v>
      </c>
      <c r="N78">
        <v>80179</v>
      </c>
    </row>
    <row r="79" spans="13:14" x14ac:dyDescent="0.3">
      <c r="M79">
        <v>8887</v>
      </c>
      <c r="N79">
        <v>90449</v>
      </c>
    </row>
    <row r="80" spans="13:14" x14ac:dyDescent="0.3">
      <c r="M80">
        <v>6772</v>
      </c>
      <c r="N80">
        <v>96963</v>
      </c>
    </row>
    <row r="81" spans="13:14" x14ac:dyDescent="0.3">
      <c r="M81">
        <v>1126</v>
      </c>
      <c r="N81">
        <v>57460</v>
      </c>
    </row>
    <row r="82" spans="13:14" x14ac:dyDescent="0.3">
      <c r="M82">
        <v>1275</v>
      </c>
      <c r="N82">
        <v>80796</v>
      </c>
    </row>
    <row r="83" spans="13:14" x14ac:dyDescent="0.3">
      <c r="M83">
        <v>7485</v>
      </c>
      <c r="N83">
        <v>3244</v>
      </c>
    </row>
    <row r="84" spans="13:14" x14ac:dyDescent="0.3">
      <c r="M84">
        <v>5345</v>
      </c>
      <c r="N84">
        <v>38952</v>
      </c>
    </row>
    <row r="85" spans="13:14" x14ac:dyDescent="0.3">
      <c r="M85">
        <v>1334</v>
      </c>
      <c r="N85">
        <v>99604</v>
      </c>
    </row>
    <row r="86" spans="13:14" x14ac:dyDescent="0.3">
      <c r="M86">
        <v>5330</v>
      </c>
      <c r="N86">
        <v>23055</v>
      </c>
    </row>
    <row r="87" spans="13:14" x14ac:dyDescent="0.3">
      <c r="M87">
        <v>2159</v>
      </c>
      <c r="N87">
        <v>24449</v>
      </c>
    </row>
    <row r="88" spans="13:14" x14ac:dyDescent="0.3">
      <c r="M88">
        <v>5197</v>
      </c>
      <c r="N88">
        <v>59474</v>
      </c>
    </row>
    <row r="89" spans="13:14" x14ac:dyDescent="0.3">
      <c r="M89">
        <v>2096</v>
      </c>
      <c r="N89">
        <v>73423</v>
      </c>
    </row>
    <row r="90" spans="13:14" x14ac:dyDescent="0.3">
      <c r="M90">
        <v>6767</v>
      </c>
      <c r="N90">
        <v>12462</v>
      </c>
    </row>
    <row r="91" spans="13:14" x14ac:dyDescent="0.3">
      <c r="M91">
        <v>4296</v>
      </c>
      <c r="N91">
        <v>77063</v>
      </c>
    </row>
    <row r="92" spans="13:14" x14ac:dyDescent="0.3">
      <c r="M92">
        <v>9784</v>
      </c>
      <c r="N92">
        <v>44299</v>
      </c>
    </row>
    <row r="93" spans="13:14" x14ac:dyDescent="0.3">
      <c r="M93">
        <v>2208</v>
      </c>
      <c r="N93">
        <v>21972</v>
      </c>
    </row>
    <row r="94" spans="13:14" x14ac:dyDescent="0.3">
      <c r="M94">
        <v>3965</v>
      </c>
      <c r="N94">
        <v>16113</v>
      </c>
    </row>
    <row r="95" spans="13:14" x14ac:dyDescent="0.3">
      <c r="M95">
        <v>390</v>
      </c>
      <c r="N95">
        <v>86040</v>
      </c>
    </row>
    <row r="96" spans="13:14" x14ac:dyDescent="0.3">
      <c r="M96">
        <v>896</v>
      </c>
      <c r="N96">
        <v>28701</v>
      </c>
    </row>
    <row r="97" spans="13:14" x14ac:dyDescent="0.3">
      <c r="M97">
        <v>3569</v>
      </c>
      <c r="N97">
        <v>3119</v>
      </c>
    </row>
    <row r="98" spans="13:14" x14ac:dyDescent="0.3">
      <c r="M98">
        <v>9792</v>
      </c>
      <c r="N98">
        <v>87828</v>
      </c>
    </row>
    <row r="99" spans="13:14" x14ac:dyDescent="0.3">
      <c r="M99">
        <v>230</v>
      </c>
      <c r="N99">
        <v>49302</v>
      </c>
    </row>
    <row r="100" spans="13:14" x14ac:dyDescent="0.3">
      <c r="M100">
        <v>3624</v>
      </c>
      <c r="N100">
        <v>73137</v>
      </c>
    </row>
    <row r="101" spans="13:14" x14ac:dyDescent="0.3">
      <c r="M101">
        <v>2573</v>
      </c>
      <c r="N101">
        <v>8206</v>
      </c>
    </row>
    <row r="102" spans="13:14" x14ac:dyDescent="0.3">
      <c r="M102">
        <v>8933</v>
      </c>
      <c r="N102">
        <v>75362</v>
      </c>
    </row>
    <row r="103" spans="13:14" x14ac:dyDescent="0.3">
      <c r="M103">
        <v>1087</v>
      </c>
      <c r="N103">
        <v>45852</v>
      </c>
    </row>
    <row r="104" spans="13:14" x14ac:dyDescent="0.3">
      <c r="M104">
        <v>3622</v>
      </c>
      <c r="N104">
        <v>86132</v>
      </c>
    </row>
    <row r="105" spans="13:14" x14ac:dyDescent="0.3">
      <c r="M105">
        <v>1246</v>
      </c>
      <c r="N105">
        <v>58736</v>
      </c>
    </row>
    <row r="106" spans="13:14" x14ac:dyDescent="0.3">
      <c r="M106">
        <v>6513</v>
      </c>
      <c r="N106">
        <v>1421</v>
      </c>
    </row>
    <row r="107" spans="13:14" x14ac:dyDescent="0.3">
      <c r="M107">
        <v>2216</v>
      </c>
      <c r="N107">
        <v>0</v>
      </c>
    </row>
    <row r="108" spans="13:14" x14ac:dyDescent="0.3">
      <c r="M108">
        <v>1904</v>
      </c>
      <c r="N108">
        <v>0</v>
      </c>
    </row>
    <row r="109" spans="13:14" x14ac:dyDescent="0.3">
      <c r="M109">
        <v>7342</v>
      </c>
      <c r="N109">
        <v>0</v>
      </c>
    </row>
    <row r="110" spans="13:14" x14ac:dyDescent="0.3">
      <c r="M110">
        <v>2154</v>
      </c>
      <c r="N110">
        <v>0</v>
      </c>
    </row>
    <row r="111" spans="13:14" x14ac:dyDescent="0.3">
      <c r="M111">
        <v>5543</v>
      </c>
      <c r="N111">
        <v>0</v>
      </c>
    </row>
    <row r="112" spans="13:14" x14ac:dyDescent="0.3">
      <c r="M112">
        <v>2332</v>
      </c>
      <c r="N112">
        <v>0</v>
      </c>
    </row>
    <row r="113" spans="13:14" x14ac:dyDescent="0.3">
      <c r="M113">
        <v>4094</v>
      </c>
      <c r="N113">
        <v>0</v>
      </c>
    </row>
    <row r="114" spans="13:14" x14ac:dyDescent="0.3">
      <c r="M114">
        <v>4988</v>
      </c>
      <c r="N114">
        <v>0</v>
      </c>
    </row>
    <row r="115" spans="13:14" x14ac:dyDescent="0.3">
      <c r="M115">
        <v>175</v>
      </c>
      <c r="N115">
        <v>0</v>
      </c>
    </row>
    <row r="116" spans="13:14" x14ac:dyDescent="0.3">
      <c r="M116">
        <v>4351</v>
      </c>
      <c r="N116">
        <v>0</v>
      </c>
    </row>
    <row r="117" spans="13:14" x14ac:dyDescent="0.3">
      <c r="M117">
        <v>5578</v>
      </c>
      <c r="N117">
        <v>0</v>
      </c>
    </row>
    <row r="118" spans="13:14" x14ac:dyDescent="0.3">
      <c r="M118">
        <v>4523</v>
      </c>
      <c r="N118">
        <v>0</v>
      </c>
    </row>
    <row r="119" spans="13:14" x14ac:dyDescent="0.3">
      <c r="M119">
        <v>4852</v>
      </c>
      <c r="N119">
        <v>0</v>
      </c>
    </row>
    <row r="120" spans="13:14" x14ac:dyDescent="0.3">
      <c r="M120">
        <v>9377</v>
      </c>
      <c r="N120">
        <v>0</v>
      </c>
    </row>
    <row r="121" spans="13:14" x14ac:dyDescent="0.3">
      <c r="M121">
        <v>8893</v>
      </c>
      <c r="N121">
        <v>0</v>
      </c>
    </row>
    <row r="122" spans="13:14" x14ac:dyDescent="0.3">
      <c r="M122">
        <v>1897</v>
      </c>
      <c r="N122">
        <v>0</v>
      </c>
    </row>
    <row r="123" spans="13:14" x14ac:dyDescent="0.3">
      <c r="M123">
        <v>2241</v>
      </c>
      <c r="N123">
        <v>0</v>
      </c>
    </row>
    <row r="124" spans="13:14" x14ac:dyDescent="0.3">
      <c r="M124">
        <v>6713</v>
      </c>
      <c r="N124">
        <v>0</v>
      </c>
    </row>
    <row r="125" spans="13:14" x14ac:dyDescent="0.3">
      <c r="M125">
        <v>4283</v>
      </c>
      <c r="N125">
        <v>0</v>
      </c>
    </row>
    <row r="126" spans="13:14" x14ac:dyDescent="0.3">
      <c r="M126">
        <v>2620</v>
      </c>
      <c r="N126">
        <v>0</v>
      </c>
    </row>
    <row r="127" spans="13:14" x14ac:dyDescent="0.3">
      <c r="M127">
        <v>4711</v>
      </c>
      <c r="N127">
        <v>0</v>
      </c>
    </row>
    <row r="128" spans="13:14" x14ac:dyDescent="0.3">
      <c r="M128">
        <v>4053</v>
      </c>
      <c r="N128">
        <v>0</v>
      </c>
    </row>
    <row r="129" spans="13:14" x14ac:dyDescent="0.3">
      <c r="M129">
        <v>4272</v>
      </c>
      <c r="N129">
        <v>0</v>
      </c>
    </row>
    <row r="130" spans="13:14" x14ac:dyDescent="0.3">
      <c r="M130">
        <v>7005</v>
      </c>
      <c r="N130">
        <v>0</v>
      </c>
    </row>
    <row r="131" spans="13:14" x14ac:dyDescent="0.3">
      <c r="M131">
        <v>5150</v>
      </c>
      <c r="N131">
        <v>0</v>
      </c>
    </row>
    <row r="132" spans="13:14" x14ac:dyDescent="0.3">
      <c r="M132">
        <v>693</v>
      </c>
      <c r="N132">
        <v>0</v>
      </c>
    </row>
    <row r="133" spans="13:14" x14ac:dyDescent="0.3">
      <c r="M133">
        <v>8894</v>
      </c>
      <c r="N133">
        <v>0</v>
      </c>
    </row>
    <row r="134" spans="13:14" x14ac:dyDescent="0.3">
      <c r="M134">
        <v>6546</v>
      </c>
      <c r="N134">
        <v>0</v>
      </c>
    </row>
    <row r="135" spans="13:14" x14ac:dyDescent="0.3">
      <c r="M135">
        <v>3571</v>
      </c>
      <c r="N135">
        <v>0</v>
      </c>
    </row>
    <row r="136" spans="13:14" x14ac:dyDescent="0.3">
      <c r="M136">
        <v>7316</v>
      </c>
      <c r="N136">
        <v>0</v>
      </c>
    </row>
    <row r="137" spans="13:14" x14ac:dyDescent="0.3">
      <c r="M137">
        <v>5402</v>
      </c>
      <c r="N137">
        <v>0</v>
      </c>
    </row>
    <row r="138" spans="13:14" x14ac:dyDescent="0.3">
      <c r="M138">
        <v>9423</v>
      </c>
      <c r="N138">
        <v>0</v>
      </c>
    </row>
    <row r="139" spans="13:14" x14ac:dyDescent="0.3">
      <c r="M139">
        <v>6404</v>
      </c>
      <c r="N139">
        <v>0</v>
      </c>
    </row>
    <row r="140" spans="13:14" x14ac:dyDescent="0.3">
      <c r="M140">
        <v>9858</v>
      </c>
      <c r="N140">
        <v>0</v>
      </c>
    </row>
    <row r="141" spans="13:14" x14ac:dyDescent="0.3">
      <c r="M141">
        <v>9636</v>
      </c>
      <c r="N141">
        <v>0</v>
      </c>
    </row>
    <row r="142" spans="13:14" x14ac:dyDescent="0.3">
      <c r="M142">
        <v>9943</v>
      </c>
      <c r="N142">
        <v>0</v>
      </c>
    </row>
    <row r="143" spans="13:14" x14ac:dyDescent="0.3">
      <c r="M143">
        <v>3782</v>
      </c>
      <c r="N143">
        <v>0</v>
      </c>
    </row>
    <row r="144" spans="13:14" x14ac:dyDescent="0.3">
      <c r="M144">
        <v>2257</v>
      </c>
      <c r="N144">
        <v>0</v>
      </c>
    </row>
    <row r="145" spans="13:14" x14ac:dyDescent="0.3">
      <c r="M145">
        <v>8703</v>
      </c>
      <c r="N145">
        <v>0</v>
      </c>
    </row>
    <row r="146" spans="13:14" x14ac:dyDescent="0.3">
      <c r="M146">
        <v>3089</v>
      </c>
      <c r="N146">
        <v>0</v>
      </c>
    </row>
    <row r="147" spans="13:14" x14ac:dyDescent="0.3">
      <c r="M147">
        <v>8786</v>
      </c>
      <c r="N147">
        <v>0</v>
      </c>
    </row>
    <row r="148" spans="13:14" x14ac:dyDescent="0.3">
      <c r="M148">
        <v>1211</v>
      </c>
      <c r="N148">
        <v>0</v>
      </c>
    </row>
    <row r="149" spans="13:14" x14ac:dyDescent="0.3">
      <c r="M149">
        <v>359</v>
      </c>
      <c r="N149">
        <v>0</v>
      </c>
    </row>
    <row r="150" spans="13:14" x14ac:dyDescent="0.3">
      <c r="M150">
        <v>2066</v>
      </c>
      <c r="N150">
        <v>0</v>
      </c>
    </row>
    <row r="151" spans="13:14" x14ac:dyDescent="0.3">
      <c r="M151">
        <v>805</v>
      </c>
      <c r="N151">
        <v>0</v>
      </c>
    </row>
    <row r="152" spans="13:14" x14ac:dyDescent="0.3">
      <c r="M152">
        <v>5269</v>
      </c>
      <c r="N152">
        <v>0</v>
      </c>
    </row>
    <row r="153" spans="13:14" x14ac:dyDescent="0.3">
      <c r="M153">
        <v>8404</v>
      </c>
      <c r="N153">
        <v>0</v>
      </c>
    </row>
    <row r="154" spans="13:14" x14ac:dyDescent="0.3">
      <c r="M154">
        <v>519</v>
      </c>
      <c r="N154">
        <v>0</v>
      </c>
    </row>
    <row r="155" spans="13:14" x14ac:dyDescent="0.3">
      <c r="M155">
        <v>1980</v>
      </c>
      <c r="N155">
        <v>0</v>
      </c>
    </row>
    <row r="156" spans="13:14" x14ac:dyDescent="0.3">
      <c r="M156">
        <v>8808</v>
      </c>
      <c r="N156">
        <v>0</v>
      </c>
    </row>
    <row r="157" spans="13:14" x14ac:dyDescent="0.3">
      <c r="M157">
        <v>4920</v>
      </c>
      <c r="N157">
        <v>0</v>
      </c>
    </row>
    <row r="158" spans="13:14" x14ac:dyDescent="0.3">
      <c r="M158">
        <v>8104</v>
      </c>
      <c r="N158">
        <v>0</v>
      </c>
    </row>
    <row r="159" spans="13:14" x14ac:dyDescent="0.3">
      <c r="M159">
        <v>7043</v>
      </c>
      <c r="N159">
        <v>0</v>
      </c>
    </row>
    <row r="160" spans="13:14" x14ac:dyDescent="0.3">
      <c r="M160">
        <v>9968</v>
      </c>
      <c r="N160">
        <v>0</v>
      </c>
    </row>
    <row r="161" spans="13:14" x14ac:dyDescent="0.3">
      <c r="M161">
        <v>2182</v>
      </c>
      <c r="N161">
        <v>0</v>
      </c>
    </row>
    <row r="162" spans="13:14" x14ac:dyDescent="0.3">
      <c r="M162">
        <v>5781</v>
      </c>
      <c r="N162">
        <v>0</v>
      </c>
    </row>
    <row r="163" spans="13:14" x14ac:dyDescent="0.3">
      <c r="M163">
        <v>8306</v>
      </c>
      <c r="N163">
        <v>0</v>
      </c>
    </row>
    <row r="164" spans="13:14" x14ac:dyDescent="0.3">
      <c r="M164">
        <v>6787</v>
      </c>
      <c r="N164">
        <v>0</v>
      </c>
    </row>
    <row r="165" spans="13:14" x14ac:dyDescent="0.3">
      <c r="M165">
        <v>3</v>
      </c>
      <c r="N165">
        <v>0</v>
      </c>
    </row>
    <row r="166" spans="13:14" x14ac:dyDescent="0.3">
      <c r="M166">
        <v>1896</v>
      </c>
      <c r="N166">
        <v>0</v>
      </c>
    </row>
    <row r="167" spans="13:14" x14ac:dyDescent="0.3">
      <c r="M167">
        <v>9631</v>
      </c>
      <c r="N167">
        <v>0</v>
      </c>
    </row>
    <row r="168" spans="13:14" x14ac:dyDescent="0.3">
      <c r="M168">
        <v>3132</v>
      </c>
      <c r="N168">
        <v>0</v>
      </c>
    </row>
    <row r="169" spans="13:14" x14ac:dyDescent="0.3">
      <c r="M169">
        <v>1202</v>
      </c>
      <c r="N169">
        <v>0</v>
      </c>
    </row>
    <row r="170" spans="13:14" x14ac:dyDescent="0.3">
      <c r="M170">
        <v>8834</v>
      </c>
      <c r="N170">
        <v>0</v>
      </c>
    </row>
    <row r="171" spans="13:14" x14ac:dyDescent="0.3">
      <c r="M171">
        <v>6759</v>
      </c>
      <c r="N171">
        <v>0</v>
      </c>
    </row>
    <row r="172" spans="13:14" x14ac:dyDescent="0.3">
      <c r="M172">
        <v>2601</v>
      </c>
      <c r="N172">
        <v>0</v>
      </c>
    </row>
    <row r="173" spans="13:14" x14ac:dyDescent="0.3">
      <c r="M173">
        <v>2656</v>
      </c>
      <c r="N173">
        <v>0</v>
      </c>
    </row>
    <row r="174" spans="13:14" x14ac:dyDescent="0.3">
      <c r="M174">
        <v>584</v>
      </c>
      <c r="N174">
        <v>0</v>
      </c>
    </row>
    <row r="175" spans="13:14" x14ac:dyDescent="0.3">
      <c r="M175">
        <v>563</v>
      </c>
      <c r="N175">
        <v>0</v>
      </c>
    </row>
    <row r="176" spans="13:14" x14ac:dyDescent="0.3">
      <c r="M176">
        <v>7771</v>
      </c>
      <c r="N176">
        <v>0</v>
      </c>
    </row>
    <row r="177" spans="13:14" x14ac:dyDescent="0.3">
      <c r="M177">
        <v>4789</v>
      </c>
      <c r="N177">
        <v>0</v>
      </c>
    </row>
    <row r="178" spans="13:14" x14ac:dyDescent="0.3">
      <c r="M178">
        <v>3221</v>
      </c>
      <c r="N178">
        <v>0</v>
      </c>
    </row>
    <row r="179" spans="13:14" x14ac:dyDescent="0.3">
      <c r="M179">
        <v>8183</v>
      </c>
      <c r="N179">
        <v>0</v>
      </c>
    </row>
    <row r="180" spans="13:14" x14ac:dyDescent="0.3">
      <c r="M180">
        <v>4899</v>
      </c>
      <c r="N180">
        <v>0</v>
      </c>
    </row>
    <row r="181" spans="13:14" x14ac:dyDescent="0.3">
      <c r="M181">
        <v>4732</v>
      </c>
      <c r="N181">
        <v>0</v>
      </c>
    </row>
    <row r="182" spans="13:14" x14ac:dyDescent="0.3">
      <c r="M182">
        <v>4103</v>
      </c>
      <c r="N182">
        <v>0</v>
      </c>
    </row>
    <row r="183" spans="13:14" x14ac:dyDescent="0.3">
      <c r="M183">
        <v>7764</v>
      </c>
      <c r="N183">
        <v>0</v>
      </c>
    </row>
    <row r="184" spans="13:14" x14ac:dyDescent="0.3">
      <c r="M184">
        <v>6191</v>
      </c>
      <c r="N184">
        <v>0</v>
      </c>
    </row>
    <row r="185" spans="13:14" x14ac:dyDescent="0.3">
      <c r="M185">
        <v>310</v>
      </c>
      <c r="N185">
        <v>0</v>
      </c>
    </row>
    <row r="186" spans="13:14" x14ac:dyDescent="0.3">
      <c r="M186">
        <v>3095</v>
      </c>
      <c r="N186">
        <v>0</v>
      </c>
    </row>
    <row r="187" spans="13:14" x14ac:dyDescent="0.3">
      <c r="M187">
        <v>6357</v>
      </c>
      <c r="N187">
        <v>0</v>
      </c>
    </row>
    <row r="188" spans="13:14" x14ac:dyDescent="0.3">
      <c r="M188">
        <v>4551</v>
      </c>
      <c r="N188">
        <v>0</v>
      </c>
    </row>
    <row r="189" spans="13:14" x14ac:dyDescent="0.3">
      <c r="M189">
        <v>4252</v>
      </c>
      <c r="N189">
        <v>0</v>
      </c>
    </row>
    <row r="190" spans="13:14" x14ac:dyDescent="0.3">
      <c r="M190">
        <v>9271</v>
      </c>
      <c r="N190">
        <v>0</v>
      </c>
    </row>
    <row r="191" spans="13:14" x14ac:dyDescent="0.3">
      <c r="M191">
        <v>4628</v>
      </c>
      <c r="N191">
        <v>0</v>
      </c>
    </row>
    <row r="192" spans="13:14" x14ac:dyDescent="0.3">
      <c r="M192">
        <v>3853</v>
      </c>
      <c r="N192">
        <v>0</v>
      </c>
    </row>
    <row r="193" spans="13:14" x14ac:dyDescent="0.3">
      <c r="M193">
        <v>7513</v>
      </c>
      <c r="N193">
        <v>0</v>
      </c>
    </row>
    <row r="194" spans="13:14" x14ac:dyDescent="0.3">
      <c r="M194">
        <v>9030</v>
      </c>
      <c r="N194">
        <v>0</v>
      </c>
    </row>
    <row r="195" spans="13:14" x14ac:dyDescent="0.3">
      <c r="M195">
        <v>5894</v>
      </c>
      <c r="N195">
        <v>0</v>
      </c>
    </row>
    <row r="196" spans="13:14" x14ac:dyDescent="0.3">
      <c r="M196">
        <v>7587</v>
      </c>
      <c r="N196">
        <v>0</v>
      </c>
    </row>
    <row r="197" spans="13:14" x14ac:dyDescent="0.3">
      <c r="M197">
        <v>1424</v>
      </c>
      <c r="N197">
        <v>0</v>
      </c>
    </row>
    <row r="198" spans="13:14" x14ac:dyDescent="0.3">
      <c r="M198">
        <v>5214</v>
      </c>
      <c r="N198">
        <v>0</v>
      </c>
    </row>
    <row r="199" spans="13:14" x14ac:dyDescent="0.3">
      <c r="M199">
        <v>3172</v>
      </c>
      <c r="N199">
        <v>0</v>
      </c>
    </row>
    <row r="200" spans="13:14" x14ac:dyDescent="0.3">
      <c r="M200">
        <v>2037</v>
      </c>
      <c r="N200">
        <v>0</v>
      </c>
    </row>
    <row r="201" spans="13:14" x14ac:dyDescent="0.3">
      <c r="M201">
        <v>1303</v>
      </c>
      <c r="N201">
        <v>0</v>
      </c>
    </row>
    <row r="202" spans="13:14" x14ac:dyDescent="0.3">
      <c r="M202">
        <v>9917</v>
      </c>
      <c r="N202">
        <v>0</v>
      </c>
    </row>
    <row r="203" spans="13:14" x14ac:dyDescent="0.3">
      <c r="M203">
        <v>2969</v>
      </c>
      <c r="N203">
        <v>0</v>
      </c>
    </row>
    <row r="204" spans="13:14" x14ac:dyDescent="0.3">
      <c r="M204">
        <v>8737</v>
      </c>
      <c r="N204">
        <v>0</v>
      </c>
    </row>
    <row r="205" spans="13:14" x14ac:dyDescent="0.3">
      <c r="M205">
        <v>1702</v>
      </c>
      <c r="N205">
        <v>0</v>
      </c>
    </row>
    <row r="206" spans="13:14" x14ac:dyDescent="0.3">
      <c r="M206">
        <v>4892</v>
      </c>
      <c r="N206">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4F5E0-86D2-4788-9DFE-2B586BF204C0}">
  <sheetPr codeName="Sheet14"/>
  <dimension ref="A3:B8"/>
  <sheetViews>
    <sheetView workbookViewId="0">
      <selection activeCell="L15" sqref="L15"/>
    </sheetView>
  </sheetViews>
  <sheetFormatPr defaultRowHeight="14.4" x14ac:dyDescent="0.3"/>
  <cols>
    <col min="1" max="1" width="13.88671875" bestFit="1" customWidth="1"/>
    <col min="2" max="2" width="19.6640625" bestFit="1" customWidth="1"/>
  </cols>
  <sheetData>
    <row r="3" spans="1:2" x14ac:dyDescent="0.3">
      <c r="A3" t="s">
        <v>1528</v>
      </c>
    </row>
    <row r="5" spans="1:2" x14ac:dyDescent="0.3">
      <c r="A5" s="4" t="s">
        <v>1192</v>
      </c>
      <c r="B5" t="s">
        <v>1529</v>
      </c>
    </row>
    <row r="6" spans="1:2" x14ac:dyDescent="0.3">
      <c r="A6" t="s">
        <v>1204</v>
      </c>
      <c r="B6">
        <v>109</v>
      </c>
    </row>
    <row r="7" spans="1:2" x14ac:dyDescent="0.3">
      <c r="A7" t="s">
        <v>1199</v>
      </c>
      <c r="B7">
        <v>91</v>
      </c>
    </row>
    <row r="8" spans="1:2" x14ac:dyDescent="0.3">
      <c r="A8" t="s">
        <v>1189</v>
      </c>
      <c r="B8">
        <v>200</v>
      </c>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ED1D1-D8E3-4672-A293-0AB5A59232C9}">
  <sheetPr codeName="Sheet15"/>
  <dimension ref="A1:N201"/>
  <sheetViews>
    <sheetView topLeftCell="H2" zoomScale="92" zoomScaleNormal="92" workbookViewId="0">
      <selection activeCell="F24" sqref="F24"/>
    </sheetView>
  </sheetViews>
  <sheetFormatPr defaultRowHeight="14.4" x14ac:dyDescent="0.3"/>
  <cols>
    <col min="1" max="1" width="16.88671875" bestFit="1" customWidth="1"/>
    <col min="2" max="2" width="17.77734375" bestFit="1" customWidth="1"/>
    <col min="3" max="3" width="14.77734375" bestFit="1" customWidth="1"/>
    <col min="4" max="4" width="34" bestFit="1" customWidth="1"/>
    <col min="5" max="5" width="41.6640625" bestFit="1" customWidth="1"/>
    <col min="6" max="6" width="41.33203125" bestFit="1" customWidth="1"/>
    <col min="7" max="7" width="38.44140625" bestFit="1" customWidth="1"/>
    <col min="8" max="8" width="40.5546875" bestFit="1" customWidth="1"/>
    <col min="9" max="9" width="41.6640625" bestFit="1" customWidth="1"/>
    <col min="10" max="10" width="39" bestFit="1" customWidth="1"/>
    <col min="11" max="11" width="40" bestFit="1" customWidth="1"/>
    <col min="12" max="12" width="49.21875" bestFit="1" customWidth="1"/>
    <col min="13" max="13" width="45" bestFit="1" customWidth="1"/>
    <col min="14" max="14" width="48.44140625" bestFit="1" customWidth="1"/>
  </cols>
  <sheetData>
    <row r="1" spans="1:14" x14ac:dyDescent="0.3">
      <c r="A1" t="s">
        <v>1182</v>
      </c>
      <c r="B1" t="s">
        <v>1183</v>
      </c>
      <c r="C1" t="s">
        <v>1184</v>
      </c>
      <c r="D1" t="s">
        <v>1539</v>
      </c>
      <c r="E1" t="s">
        <v>1540</v>
      </c>
      <c r="F1" t="s">
        <v>1541</v>
      </c>
      <c r="G1" t="s">
        <v>1542</v>
      </c>
      <c r="H1" t="s">
        <v>1543</v>
      </c>
      <c r="I1" t="s">
        <v>1544</v>
      </c>
      <c r="J1" t="s">
        <v>1545</v>
      </c>
      <c r="K1" t="s">
        <v>1546</v>
      </c>
      <c r="L1" t="s">
        <v>1547</v>
      </c>
      <c r="M1" t="s">
        <v>1548</v>
      </c>
      <c r="N1" t="s">
        <v>1549</v>
      </c>
    </row>
    <row r="2" spans="1:14" x14ac:dyDescent="0.3">
      <c r="A2">
        <v>582</v>
      </c>
      <c r="B2">
        <v>690</v>
      </c>
      <c r="C2">
        <v>690</v>
      </c>
      <c r="D2">
        <v>230</v>
      </c>
      <c r="E2" t="s">
        <v>1224</v>
      </c>
      <c r="F2" t="s">
        <v>1204</v>
      </c>
      <c r="G2" t="s">
        <v>1205</v>
      </c>
      <c r="H2">
        <v>553</v>
      </c>
      <c r="I2">
        <v>1210</v>
      </c>
      <c r="J2" t="s">
        <v>1426</v>
      </c>
      <c r="K2" t="s">
        <v>1427</v>
      </c>
    </row>
    <row r="3" spans="1:14" x14ac:dyDescent="0.3">
      <c r="A3">
        <v>396</v>
      </c>
      <c r="B3">
        <v>933</v>
      </c>
      <c r="C3">
        <v>933</v>
      </c>
      <c r="D3">
        <v>3189</v>
      </c>
      <c r="E3" t="s">
        <v>1224</v>
      </c>
      <c r="F3" t="s">
        <v>1199</v>
      </c>
      <c r="G3" t="s">
        <v>1200</v>
      </c>
      <c r="H3">
        <v>810</v>
      </c>
      <c r="I3">
        <v>1114</v>
      </c>
      <c r="J3" t="s">
        <v>1502</v>
      </c>
      <c r="K3" t="s">
        <v>1503</v>
      </c>
    </row>
    <row r="4" spans="1:14" x14ac:dyDescent="0.3">
      <c r="A4">
        <v>545</v>
      </c>
      <c r="B4">
        <v>261</v>
      </c>
      <c r="C4">
        <v>261</v>
      </c>
      <c r="D4">
        <v>2216</v>
      </c>
      <c r="E4" t="s">
        <v>1239</v>
      </c>
      <c r="F4" t="s">
        <v>1204</v>
      </c>
      <c r="G4" t="s">
        <v>1200</v>
      </c>
      <c r="H4">
        <v>994</v>
      </c>
      <c r="I4">
        <v>1020</v>
      </c>
      <c r="J4" t="s">
        <v>1306</v>
      </c>
      <c r="K4" t="s">
        <v>1307</v>
      </c>
    </row>
    <row r="5" spans="1:14" x14ac:dyDescent="0.3">
      <c r="A5">
        <v>770</v>
      </c>
      <c r="B5">
        <v>445</v>
      </c>
      <c r="C5">
        <v>445</v>
      </c>
      <c r="D5">
        <v>1904</v>
      </c>
      <c r="E5" t="s">
        <v>1210</v>
      </c>
      <c r="F5" t="s">
        <v>1204</v>
      </c>
      <c r="G5" t="s">
        <v>1200</v>
      </c>
      <c r="H5">
        <v>598</v>
      </c>
      <c r="I5">
        <v>1351</v>
      </c>
      <c r="J5" t="s">
        <v>1361</v>
      </c>
      <c r="K5" t="s">
        <v>1362</v>
      </c>
    </row>
    <row r="6" spans="1:14" x14ac:dyDescent="0.3">
      <c r="A6">
        <v>991</v>
      </c>
      <c r="B6">
        <v>722</v>
      </c>
      <c r="C6">
        <v>722</v>
      </c>
      <c r="D6">
        <v>7342</v>
      </c>
      <c r="E6" t="s">
        <v>1242</v>
      </c>
      <c r="F6" t="s">
        <v>1199</v>
      </c>
      <c r="G6" t="s">
        <v>1200</v>
      </c>
      <c r="H6">
        <v>412</v>
      </c>
      <c r="I6">
        <v>566</v>
      </c>
      <c r="J6" t="s">
        <v>1443</v>
      </c>
      <c r="K6" t="s">
        <v>1444</v>
      </c>
    </row>
    <row r="7" spans="1:14" x14ac:dyDescent="0.3">
      <c r="A7">
        <v>437</v>
      </c>
      <c r="B7">
        <v>129</v>
      </c>
      <c r="C7">
        <v>129</v>
      </c>
      <c r="D7">
        <v>7633</v>
      </c>
      <c r="E7" t="s">
        <v>1253</v>
      </c>
      <c r="F7" t="s">
        <v>1204</v>
      </c>
      <c r="G7" t="s">
        <v>1205</v>
      </c>
      <c r="H7">
        <v>379</v>
      </c>
      <c r="I7">
        <v>590</v>
      </c>
      <c r="J7" t="s">
        <v>1254</v>
      </c>
      <c r="K7" t="s">
        <v>1255</v>
      </c>
    </row>
    <row r="8" spans="1:14" x14ac:dyDescent="0.3">
      <c r="A8">
        <v>805</v>
      </c>
      <c r="B8">
        <v>489</v>
      </c>
      <c r="C8">
        <v>489</v>
      </c>
      <c r="D8">
        <v>2154</v>
      </c>
      <c r="E8" t="s">
        <v>1213</v>
      </c>
      <c r="F8" t="s">
        <v>1204</v>
      </c>
      <c r="G8" t="s">
        <v>1205</v>
      </c>
      <c r="H8">
        <v>892</v>
      </c>
      <c r="I8">
        <v>1407</v>
      </c>
      <c r="J8" t="s">
        <v>1371</v>
      </c>
      <c r="K8" t="s">
        <v>1372</v>
      </c>
    </row>
    <row r="9" spans="1:14" x14ac:dyDescent="0.3">
      <c r="A9">
        <v>803</v>
      </c>
      <c r="B9">
        <v>165</v>
      </c>
      <c r="C9">
        <v>165</v>
      </c>
      <c r="D9">
        <v>5543</v>
      </c>
      <c r="E9" t="s">
        <v>1217</v>
      </c>
      <c r="F9" t="s">
        <v>1204</v>
      </c>
      <c r="G9" t="s">
        <v>1205</v>
      </c>
      <c r="H9">
        <v>347</v>
      </c>
      <c r="I9">
        <v>786</v>
      </c>
      <c r="J9" t="s">
        <v>1246</v>
      </c>
      <c r="K9" t="s">
        <v>842</v>
      </c>
    </row>
    <row r="10" spans="1:14" x14ac:dyDescent="0.3">
      <c r="A10">
        <v>295</v>
      </c>
      <c r="B10">
        <v>164</v>
      </c>
      <c r="C10">
        <v>164</v>
      </c>
      <c r="D10">
        <v>2332</v>
      </c>
      <c r="E10" t="s">
        <v>1227</v>
      </c>
      <c r="F10" t="s">
        <v>1199</v>
      </c>
      <c r="G10" t="s">
        <v>1200</v>
      </c>
      <c r="H10">
        <v>457</v>
      </c>
      <c r="I10">
        <v>855</v>
      </c>
      <c r="J10" t="s">
        <v>1268</v>
      </c>
      <c r="K10" t="s">
        <v>1269</v>
      </c>
    </row>
    <row r="11" spans="1:14" x14ac:dyDescent="0.3">
      <c r="A11">
        <v>804</v>
      </c>
      <c r="B11">
        <v>364</v>
      </c>
      <c r="C11">
        <v>364</v>
      </c>
      <c r="D11">
        <v>4094</v>
      </c>
      <c r="E11" t="s">
        <v>1301</v>
      </c>
      <c r="F11" t="s">
        <v>1199</v>
      </c>
      <c r="G11" t="s">
        <v>1200</v>
      </c>
      <c r="H11">
        <v>957</v>
      </c>
      <c r="I11">
        <v>1182</v>
      </c>
      <c r="J11" t="s">
        <v>1341</v>
      </c>
      <c r="K11" t="s">
        <v>1342</v>
      </c>
    </row>
    <row r="12" spans="1:14" x14ac:dyDescent="0.3">
      <c r="A12">
        <v>54</v>
      </c>
      <c r="B12">
        <v>469</v>
      </c>
      <c r="C12">
        <v>469</v>
      </c>
      <c r="D12">
        <v>3042</v>
      </c>
      <c r="E12" t="s">
        <v>1242</v>
      </c>
      <c r="F12" t="s">
        <v>1199</v>
      </c>
      <c r="G12" t="s">
        <v>1205</v>
      </c>
      <c r="H12">
        <v>23</v>
      </c>
      <c r="I12">
        <v>25</v>
      </c>
      <c r="J12" t="s">
        <v>1365</v>
      </c>
      <c r="K12" t="s">
        <v>1366</v>
      </c>
    </row>
    <row r="13" spans="1:14" x14ac:dyDescent="0.3">
      <c r="A13">
        <v>853</v>
      </c>
      <c r="B13">
        <v>158</v>
      </c>
      <c r="C13">
        <v>158</v>
      </c>
      <c r="D13">
        <v>2220</v>
      </c>
      <c r="E13" t="s">
        <v>1224</v>
      </c>
      <c r="F13" t="s">
        <v>1204</v>
      </c>
      <c r="G13" t="s">
        <v>1200</v>
      </c>
      <c r="H13">
        <v>479</v>
      </c>
      <c r="I13">
        <v>861</v>
      </c>
      <c r="J13" t="s">
        <v>21</v>
      </c>
      <c r="K13" t="s">
        <v>1265</v>
      </c>
    </row>
    <row r="14" spans="1:14" x14ac:dyDescent="0.3">
      <c r="A14">
        <v>902</v>
      </c>
      <c r="B14">
        <v>337</v>
      </c>
      <c r="C14">
        <v>337</v>
      </c>
      <c r="D14">
        <v>4988</v>
      </c>
      <c r="E14" t="s">
        <v>1242</v>
      </c>
      <c r="F14" t="s">
        <v>1204</v>
      </c>
      <c r="G14" t="s">
        <v>1200</v>
      </c>
      <c r="H14">
        <v>305</v>
      </c>
      <c r="I14">
        <v>834</v>
      </c>
      <c r="J14" t="s">
        <v>1330</v>
      </c>
      <c r="K14" t="s">
        <v>1331</v>
      </c>
    </row>
    <row r="15" spans="1:14" x14ac:dyDescent="0.3">
      <c r="A15">
        <v>163</v>
      </c>
      <c r="B15">
        <v>634</v>
      </c>
      <c r="C15">
        <v>634</v>
      </c>
      <c r="D15">
        <v>175</v>
      </c>
      <c r="E15" t="s">
        <v>1224</v>
      </c>
      <c r="F15" t="s">
        <v>1199</v>
      </c>
      <c r="G15" t="s">
        <v>1200</v>
      </c>
      <c r="H15">
        <v>939</v>
      </c>
      <c r="I15">
        <v>1446</v>
      </c>
      <c r="J15" t="s">
        <v>1414</v>
      </c>
      <c r="K15" t="s">
        <v>1415</v>
      </c>
    </row>
    <row r="16" spans="1:14" x14ac:dyDescent="0.3">
      <c r="A16">
        <v>993</v>
      </c>
      <c r="B16">
        <v>577</v>
      </c>
      <c r="C16">
        <v>577</v>
      </c>
      <c r="D16">
        <v>4233</v>
      </c>
      <c r="E16" t="s">
        <v>1213</v>
      </c>
      <c r="F16" t="s">
        <v>1204</v>
      </c>
      <c r="G16" t="s">
        <v>1205</v>
      </c>
      <c r="H16">
        <v>679</v>
      </c>
      <c r="I16">
        <v>1455</v>
      </c>
      <c r="J16" t="s">
        <v>1396</v>
      </c>
      <c r="K16" t="s">
        <v>21</v>
      </c>
    </row>
    <row r="17" spans="1:11" x14ac:dyDescent="0.3">
      <c r="A17">
        <v>891</v>
      </c>
      <c r="B17">
        <v>907</v>
      </c>
      <c r="C17">
        <v>907</v>
      </c>
      <c r="D17">
        <v>4351</v>
      </c>
      <c r="E17" t="s">
        <v>1242</v>
      </c>
      <c r="F17" t="s">
        <v>1199</v>
      </c>
      <c r="G17" t="s">
        <v>1200</v>
      </c>
      <c r="H17">
        <v>803</v>
      </c>
      <c r="I17">
        <v>1020</v>
      </c>
      <c r="J17" t="s">
        <v>1494</v>
      </c>
      <c r="K17" t="s">
        <v>833</v>
      </c>
    </row>
    <row r="18" spans="1:11" x14ac:dyDescent="0.3">
      <c r="A18">
        <v>950</v>
      </c>
      <c r="B18">
        <v>870</v>
      </c>
      <c r="C18">
        <v>870</v>
      </c>
      <c r="D18">
        <v>5578</v>
      </c>
      <c r="E18" t="s">
        <v>1203</v>
      </c>
      <c r="F18" t="s">
        <v>1204</v>
      </c>
      <c r="G18" t="s">
        <v>1205</v>
      </c>
      <c r="H18">
        <v>783</v>
      </c>
      <c r="I18">
        <v>1042</v>
      </c>
      <c r="J18" t="s">
        <v>1481</v>
      </c>
      <c r="K18" t="s">
        <v>1482</v>
      </c>
    </row>
    <row r="19" spans="1:11" x14ac:dyDescent="0.3">
      <c r="A19">
        <v>292</v>
      </c>
      <c r="B19">
        <v>982</v>
      </c>
      <c r="C19">
        <v>982</v>
      </c>
      <c r="D19">
        <v>4523</v>
      </c>
      <c r="E19" t="s">
        <v>1217</v>
      </c>
      <c r="F19" t="s">
        <v>1204</v>
      </c>
      <c r="G19" t="s">
        <v>1205</v>
      </c>
      <c r="H19">
        <v>432</v>
      </c>
      <c r="I19">
        <v>915</v>
      </c>
      <c r="J19" t="s">
        <v>21</v>
      </c>
      <c r="K19" t="s">
        <v>1522</v>
      </c>
    </row>
    <row r="20" spans="1:11" x14ac:dyDescent="0.3">
      <c r="A20">
        <v>90</v>
      </c>
      <c r="B20">
        <v>351</v>
      </c>
      <c r="C20">
        <v>351</v>
      </c>
      <c r="D20">
        <v>2972</v>
      </c>
      <c r="E20" t="s">
        <v>1217</v>
      </c>
      <c r="F20" t="s">
        <v>1204</v>
      </c>
      <c r="G20" t="s">
        <v>1205</v>
      </c>
      <c r="H20">
        <v>776</v>
      </c>
      <c r="I20">
        <v>1053</v>
      </c>
      <c r="J20" t="s">
        <v>1336</v>
      </c>
      <c r="K20" t="s">
        <v>1234</v>
      </c>
    </row>
    <row r="21" spans="1:11" x14ac:dyDescent="0.3">
      <c r="A21">
        <v>49</v>
      </c>
      <c r="B21">
        <v>328</v>
      </c>
      <c r="C21">
        <v>328</v>
      </c>
      <c r="D21">
        <v>6153</v>
      </c>
      <c r="E21" t="s">
        <v>1224</v>
      </c>
      <c r="F21" t="s">
        <v>1204</v>
      </c>
      <c r="G21" t="s">
        <v>1200</v>
      </c>
      <c r="H21">
        <v>710</v>
      </c>
      <c r="I21">
        <v>1066</v>
      </c>
      <c r="J21" t="s">
        <v>1321</v>
      </c>
      <c r="K21" t="s">
        <v>1322</v>
      </c>
    </row>
    <row r="22" spans="1:11" x14ac:dyDescent="0.3">
      <c r="A22">
        <v>100</v>
      </c>
      <c r="B22">
        <v>242</v>
      </c>
      <c r="C22">
        <v>242</v>
      </c>
      <c r="D22">
        <v>4852</v>
      </c>
      <c r="E22" t="s">
        <v>1203</v>
      </c>
      <c r="F22" t="s">
        <v>1204</v>
      </c>
      <c r="G22" t="s">
        <v>1205</v>
      </c>
      <c r="H22">
        <v>959</v>
      </c>
      <c r="I22">
        <v>1253</v>
      </c>
      <c r="J22" t="s">
        <v>1299</v>
      </c>
      <c r="K22" t="s">
        <v>1300</v>
      </c>
    </row>
    <row r="23" spans="1:11" x14ac:dyDescent="0.3">
      <c r="A23">
        <v>405</v>
      </c>
      <c r="B23">
        <v>421</v>
      </c>
      <c r="C23">
        <v>421</v>
      </c>
      <c r="D23">
        <v>8106</v>
      </c>
      <c r="E23" t="s">
        <v>1301</v>
      </c>
      <c r="F23" t="s">
        <v>1199</v>
      </c>
      <c r="G23" t="s">
        <v>1205</v>
      </c>
      <c r="H23">
        <v>147</v>
      </c>
      <c r="I23">
        <v>535</v>
      </c>
      <c r="J23" t="s">
        <v>21</v>
      </c>
      <c r="K23" t="s">
        <v>1356</v>
      </c>
    </row>
    <row r="24" spans="1:11" x14ac:dyDescent="0.3">
      <c r="A24">
        <v>584</v>
      </c>
      <c r="B24">
        <v>6</v>
      </c>
      <c r="C24">
        <v>6</v>
      </c>
      <c r="D24">
        <v>3917</v>
      </c>
      <c r="E24" t="s">
        <v>1198</v>
      </c>
      <c r="F24" t="s">
        <v>1199</v>
      </c>
      <c r="G24" t="s">
        <v>1200</v>
      </c>
      <c r="H24">
        <v>613</v>
      </c>
      <c r="I24">
        <v>1256</v>
      </c>
      <c r="J24" t="s">
        <v>21</v>
      </c>
      <c r="K24" t="s">
        <v>638</v>
      </c>
    </row>
    <row r="25" spans="1:11" x14ac:dyDescent="0.3">
      <c r="A25">
        <v>326</v>
      </c>
      <c r="B25">
        <v>384</v>
      </c>
      <c r="C25">
        <v>384</v>
      </c>
      <c r="D25">
        <v>9377</v>
      </c>
      <c r="E25" t="s">
        <v>1239</v>
      </c>
      <c r="F25" t="s">
        <v>1204</v>
      </c>
      <c r="G25" t="s">
        <v>1205</v>
      </c>
      <c r="H25">
        <v>590</v>
      </c>
      <c r="I25">
        <v>1033</v>
      </c>
      <c r="J25" t="s">
        <v>1346</v>
      </c>
      <c r="K25" t="s">
        <v>1347</v>
      </c>
    </row>
    <row r="26" spans="1:11" x14ac:dyDescent="0.3">
      <c r="A26">
        <v>95</v>
      </c>
      <c r="B26">
        <v>286</v>
      </c>
      <c r="C26">
        <v>286</v>
      </c>
      <c r="D26">
        <v>5387</v>
      </c>
      <c r="E26" t="s">
        <v>1242</v>
      </c>
      <c r="F26" t="s">
        <v>1204</v>
      </c>
      <c r="G26" t="s">
        <v>1205</v>
      </c>
      <c r="H26">
        <v>193</v>
      </c>
      <c r="I26">
        <v>817</v>
      </c>
      <c r="J26" t="s">
        <v>1309</v>
      </c>
      <c r="K26" t="s">
        <v>1310</v>
      </c>
    </row>
    <row r="27" spans="1:11" x14ac:dyDescent="0.3">
      <c r="A27">
        <v>600</v>
      </c>
      <c r="B27">
        <v>892</v>
      </c>
      <c r="C27">
        <v>892</v>
      </c>
      <c r="D27">
        <v>6513</v>
      </c>
      <c r="E27" t="s">
        <v>1239</v>
      </c>
      <c r="F27" t="s">
        <v>1204</v>
      </c>
      <c r="G27" t="s">
        <v>1205</v>
      </c>
      <c r="H27">
        <v>879</v>
      </c>
      <c r="I27">
        <v>1037</v>
      </c>
      <c r="J27" t="s">
        <v>1486</v>
      </c>
      <c r="K27" t="s">
        <v>1487</v>
      </c>
    </row>
    <row r="28" spans="1:11" x14ac:dyDescent="0.3">
      <c r="A28">
        <v>26</v>
      </c>
      <c r="B28">
        <v>558</v>
      </c>
      <c r="C28">
        <v>558</v>
      </c>
      <c r="D28">
        <v>3965</v>
      </c>
      <c r="E28" t="s">
        <v>1217</v>
      </c>
      <c r="F28" t="s">
        <v>1204</v>
      </c>
      <c r="G28" t="s">
        <v>1205</v>
      </c>
      <c r="H28">
        <v>275</v>
      </c>
      <c r="I28">
        <v>951</v>
      </c>
      <c r="J28" t="s">
        <v>1392</v>
      </c>
      <c r="K28" t="s">
        <v>1393</v>
      </c>
    </row>
    <row r="29" spans="1:11" x14ac:dyDescent="0.3">
      <c r="A29">
        <v>515</v>
      </c>
      <c r="B29">
        <v>481</v>
      </c>
      <c r="C29">
        <v>481</v>
      </c>
      <c r="D29">
        <v>8893</v>
      </c>
      <c r="E29" t="s">
        <v>1203</v>
      </c>
      <c r="F29" t="s">
        <v>1199</v>
      </c>
      <c r="G29" t="s">
        <v>1205</v>
      </c>
      <c r="H29">
        <v>319</v>
      </c>
      <c r="I29">
        <v>770</v>
      </c>
      <c r="J29" t="s">
        <v>712</v>
      </c>
      <c r="K29" t="s">
        <v>1370</v>
      </c>
    </row>
    <row r="30" spans="1:11" x14ac:dyDescent="0.3">
      <c r="A30">
        <v>876</v>
      </c>
      <c r="B30">
        <v>155</v>
      </c>
      <c r="C30">
        <v>155</v>
      </c>
      <c r="D30">
        <v>1897</v>
      </c>
      <c r="E30" t="s">
        <v>1227</v>
      </c>
      <c r="F30" t="s">
        <v>1204</v>
      </c>
      <c r="G30" t="s">
        <v>1200</v>
      </c>
      <c r="H30">
        <v>52</v>
      </c>
      <c r="I30">
        <v>293</v>
      </c>
      <c r="J30" t="s">
        <v>21</v>
      </c>
      <c r="K30" t="s">
        <v>1264</v>
      </c>
    </row>
    <row r="31" spans="1:11" x14ac:dyDescent="0.3">
      <c r="A31">
        <v>691</v>
      </c>
      <c r="B31">
        <v>771</v>
      </c>
      <c r="C31">
        <v>771</v>
      </c>
      <c r="D31">
        <v>390</v>
      </c>
      <c r="E31" t="s">
        <v>1242</v>
      </c>
      <c r="F31" t="s">
        <v>1204</v>
      </c>
      <c r="G31" t="s">
        <v>1205</v>
      </c>
      <c r="H31">
        <v>702</v>
      </c>
      <c r="I31">
        <v>1414</v>
      </c>
      <c r="J31" t="s">
        <v>1455</v>
      </c>
      <c r="K31" t="s">
        <v>1456</v>
      </c>
    </row>
    <row r="32" spans="1:11" x14ac:dyDescent="0.3">
      <c r="A32">
        <v>605</v>
      </c>
      <c r="B32">
        <v>945</v>
      </c>
      <c r="C32">
        <v>945</v>
      </c>
      <c r="D32">
        <v>3633</v>
      </c>
      <c r="E32" t="s">
        <v>1224</v>
      </c>
      <c r="F32" t="s">
        <v>1204</v>
      </c>
      <c r="G32" t="s">
        <v>1200</v>
      </c>
      <c r="H32">
        <v>299</v>
      </c>
      <c r="I32">
        <v>524</v>
      </c>
      <c r="J32" t="s">
        <v>1509</v>
      </c>
      <c r="K32" t="s">
        <v>1510</v>
      </c>
    </row>
    <row r="33" spans="1:11" x14ac:dyDescent="0.3">
      <c r="A33">
        <v>864</v>
      </c>
      <c r="B33">
        <v>719</v>
      </c>
      <c r="C33">
        <v>719</v>
      </c>
      <c r="D33">
        <v>7828</v>
      </c>
      <c r="E33" t="s">
        <v>1198</v>
      </c>
      <c r="F33" t="s">
        <v>1204</v>
      </c>
      <c r="G33" t="s">
        <v>1205</v>
      </c>
      <c r="H33">
        <v>930</v>
      </c>
      <c r="I33">
        <v>1183</v>
      </c>
      <c r="J33" t="s">
        <v>1441</v>
      </c>
      <c r="K33" t="s">
        <v>1442</v>
      </c>
    </row>
    <row r="34" spans="1:11" x14ac:dyDescent="0.3">
      <c r="A34">
        <v>886</v>
      </c>
      <c r="B34">
        <v>493</v>
      </c>
      <c r="C34">
        <v>493</v>
      </c>
      <c r="D34">
        <v>2241</v>
      </c>
      <c r="E34" t="s">
        <v>1210</v>
      </c>
      <c r="F34" t="s">
        <v>1204</v>
      </c>
      <c r="G34" t="s">
        <v>1205</v>
      </c>
      <c r="H34">
        <v>314</v>
      </c>
      <c r="I34">
        <v>566</v>
      </c>
      <c r="J34" t="s">
        <v>1373</v>
      </c>
      <c r="K34" t="s">
        <v>1374</v>
      </c>
    </row>
    <row r="35" spans="1:11" x14ac:dyDescent="0.3">
      <c r="A35">
        <v>365</v>
      </c>
      <c r="B35">
        <v>998</v>
      </c>
      <c r="C35">
        <v>998</v>
      </c>
      <c r="D35">
        <v>896</v>
      </c>
      <c r="E35" t="s">
        <v>1227</v>
      </c>
      <c r="F35" t="s">
        <v>1199</v>
      </c>
      <c r="G35" t="s">
        <v>1200</v>
      </c>
      <c r="H35">
        <v>109</v>
      </c>
      <c r="I35">
        <v>961</v>
      </c>
      <c r="J35" t="s">
        <v>1526</v>
      </c>
      <c r="K35" t="s">
        <v>1527</v>
      </c>
    </row>
    <row r="36" spans="1:11" x14ac:dyDescent="0.3">
      <c r="A36">
        <v>946</v>
      </c>
      <c r="B36">
        <v>968</v>
      </c>
      <c r="C36">
        <v>968</v>
      </c>
      <c r="D36">
        <v>6361</v>
      </c>
      <c r="E36" t="s">
        <v>1253</v>
      </c>
      <c r="F36" t="s">
        <v>1204</v>
      </c>
      <c r="G36" t="s">
        <v>1205</v>
      </c>
      <c r="H36">
        <v>24</v>
      </c>
      <c r="I36">
        <v>54</v>
      </c>
      <c r="J36" t="s">
        <v>1517</v>
      </c>
      <c r="K36" t="s">
        <v>396</v>
      </c>
    </row>
    <row r="37" spans="1:11" x14ac:dyDescent="0.3">
      <c r="A37">
        <v>152</v>
      </c>
      <c r="B37">
        <v>738</v>
      </c>
      <c r="C37">
        <v>738</v>
      </c>
      <c r="D37">
        <v>6713</v>
      </c>
      <c r="E37" t="s">
        <v>1242</v>
      </c>
      <c r="F37" t="s">
        <v>1204</v>
      </c>
      <c r="G37" t="s">
        <v>1200</v>
      </c>
      <c r="H37">
        <v>545</v>
      </c>
      <c r="I37">
        <v>1044</v>
      </c>
      <c r="J37" t="s">
        <v>1449</v>
      </c>
      <c r="K37" t="s">
        <v>1450</v>
      </c>
    </row>
    <row r="38" spans="1:11" x14ac:dyDescent="0.3">
      <c r="A38">
        <v>789</v>
      </c>
      <c r="B38">
        <v>912</v>
      </c>
      <c r="C38">
        <v>912</v>
      </c>
      <c r="D38">
        <v>4283</v>
      </c>
      <c r="E38" t="s">
        <v>1213</v>
      </c>
      <c r="F38" t="s">
        <v>1199</v>
      </c>
      <c r="G38" t="s">
        <v>1205</v>
      </c>
      <c r="H38">
        <v>505</v>
      </c>
      <c r="I38">
        <v>1082</v>
      </c>
      <c r="J38" t="s">
        <v>1497</v>
      </c>
      <c r="K38" t="s">
        <v>1498</v>
      </c>
    </row>
    <row r="39" spans="1:11" x14ac:dyDescent="0.3">
      <c r="A39">
        <v>148</v>
      </c>
      <c r="B39">
        <v>782</v>
      </c>
      <c r="C39">
        <v>782</v>
      </c>
      <c r="D39">
        <v>9486</v>
      </c>
      <c r="E39" t="s">
        <v>1242</v>
      </c>
      <c r="F39" t="s">
        <v>1199</v>
      </c>
      <c r="G39" t="s">
        <v>1205</v>
      </c>
      <c r="H39">
        <v>182</v>
      </c>
      <c r="I39">
        <v>871</v>
      </c>
      <c r="J39" t="s">
        <v>1459</v>
      </c>
      <c r="K39" t="s">
        <v>1460</v>
      </c>
    </row>
    <row r="40" spans="1:11" x14ac:dyDescent="0.3">
      <c r="A40">
        <v>7</v>
      </c>
      <c r="B40">
        <v>140</v>
      </c>
      <c r="C40">
        <v>140</v>
      </c>
      <c r="D40">
        <v>308</v>
      </c>
      <c r="E40" t="s">
        <v>1239</v>
      </c>
      <c r="F40" t="s">
        <v>1199</v>
      </c>
      <c r="G40" t="s">
        <v>1205</v>
      </c>
      <c r="H40">
        <v>226</v>
      </c>
      <c r="I40">
        <v>970</v>
      </c>
      <c r="J40" t="s">
        <v>1259</v>
      </c>
      <c r="K40" t="s">
        <v>1260</v>
      </c>
    </row>
    <row r="41" spans="1:11" x14ac:dyDescent="0.3">
      <c r="A41">
        <v>982</v>
      </c>
      <c r="B41">
        <v>702</v>
      </c>
      <c r="C41">
        <v>702</v>
      </c>
      <c r="D41">
        <v>8927</v>
      </c>
      <c r="E41" t="s">
        <v>1210</v>
      </c>
      <c r="F41" t="s">
        <v>1199</v>
      </c>
      <c r="G41" t="s">
        <v>1205</v>
      </c>
      <c r="H41">
        <v>111</v>
      </c>
      <c r="I41">
        <v>617</v>
      </c>
      <c r="J41" t="s">
        <v>1431</v>
      </c>
      <c r="K41" t="s">
        <v>1432</v>
      </c>
    </row>
    <row r="42" spans="1:11" x14ac:dyDescent="0.3">
      <c r="A42">
        <v>249</v>
      </c>
      <c r="B42">
        <v>284</v>
      </c>
      <c r="C42">
        <v>284</v>
      </c>
      <c r="D42">
        <v>249</v>
      </c>
      <c r="E42" t="s">
        <v>1227</v>
      </c>
      <c r="F42" t="s">
        <v>1199</v>
      </c>
      <c r="G42" t="s">
        <v>1200</v>
      </c>
      <c r="H42">
        <v>145</v>
      </c>
      <c r="I42">
        <v>814</v>
      </c>
      <c r="J42" t="s">
        <v>1308</v>
      </c>
      <c r="K42" t="s">
        <v>21</v>
      </c>
    </row>
    <row r="43" spans="1:11" x14ac:dyDescent="0.3">
      <c r="A43">
        <v>273</v>
      </c>
      <c r="B43">
        <v>199</v>
      </c>
      <c r="C43">
        <v>199</v>
      </c>
      <c r="D43">
        <v>2620</v>
      </c>
      <c r="E43" t="s">
        <v>1242</v>
      </c>
      <c r="F43" t="s">
        <v>1204</v>
      </c>
      <c r="G43" t="s">
        <v>1205</v>
      </c>
      <c r="H43">
        <v>829</v>
      </c>
      <c r="I43">
        <v>1145</v>
      </c>
      <c r="J43" t="s">
        <v>1283</v>
      </c>
      <c r="K43" t="s">
        <v>1284</v>
      </c>
    </row>
    <row r="44" spans="1:11" x14ac:dyDescent="0.3">
      <c r="A44">
        <v>172</v>
      </c>
      <c r="B44">
        <v>228</v>
      </c>
      <c r="C44">
        <v>228</v>
      </c>
      <c r="D44">
        <v>1164</v>
      </c>
      <c r="E44" t="s">
        <v>1242</v>
      </c>
      <c r="F44" t="s">
        <v>1204</v>
      </c>
      <c r="G44" t="s">
        <v>1205</v>
      </c>
      <c r="H44">
        <v>269</v>
      </c>
      <c r="I44">
        <v>902</v>
      </c>
      <c r="J44" t="s">
        <v>21</v>
      </c>
      <c r="K44" t="s">
        <v>1298</v>
      </c>
    </row>
    <row r="45" spans="1:11" x14ac:dyDescent="0.3">
      <c r="A45">
        <v>234</v>
      </c>
      <c r="B45">
        <v>908</v>
      </c>
      <c r="C45">
        <v>908</v>
      </c>
      <c r="D45">
        <v>4711</v>
      </c>
      <c r="E45" t="s">
        <v>1227</v>
      </c>
      <c r="F45" t="s">
        <v>1199</v>
      </c>
      <c r="G45" t="s">
        <v>1205</v>
      </c>
      <c r="H45">
        <v>660</v>
      </c>
      <c r="I45">
        <v>1470</v>
      </c>
      <c r="J45" t="s">
        <v>1495</v>
      </c>
      <c r="K45" t="s">
        <v>1496</v>
      </c>
    </row>
    <row r="46" spans="1:11" x14ac:dyDescent="0.3">
      <c r="A46">
        <v>844</v>
      </c>
      <c r="B46">
        <v>594</v>
      </c>
      <c r="C46">
        <v>594</v>
      </c>
      <c r="D46">
        <v>4053</v>
      </c>
      <c r="E46" t="s">
        <v>1210</v>
      </c>
      <c r="F46" t="s">
        <v>1204</v>
      </c>
      <c r="G46" t="s">
        <v>1205</v>
      </c>
      <c r="H46">
        <v>484</v>
      </c>
      <c r="I46">
        <v>568</v>
      </c>
      <c r="J46" t="s">
        <v>653</v>
      </c>
      <c r="K46" t="s">
        <v>1405</v>
      </c>
    </row>
    <row r="47" spans="1:11" x14ac:dyDescent="0.3">
      <c r="A47">
        <v>368</v>
      </c>
      <c r="B47">
        <v>542</v>
      </c>
      <c r="C47">
        <v>542</v>
      </c>
      <c r="D47">
        <v>4272</v>
      </c>
      <c r="E47" t="s">
        <v>1253</v>
      </c>
      <c r="F47" t="s">
        <v>1199</v>
      </c>
      <c r="G47" t="s">
        <v>1205</v>
      </c>
      <c r="H47">
        <v>100</v>
      </c>
      <c r="I47">
        <v>487</v>
      </c>
      <c r="J47" t="s">
        <v>518</v>
      </c>
      <c r="K47" t="s">
        <v>1387</v>
      </c>
    </row>
    <row r="48" spans="1:11" x14ac:dyDescent="0.3">
      <c r="A48">
        <v>372</v>
      </c>
      <c r="B48">
        <v>586</v>
      </c>
      <c r="C48">
        <v>586</v>
      </c>
      <c r="D48">
        <v>7005</v>
      </c>
      <c r="E48" t="s">
        <v>1203</v>
      </c>
      <c r="F48" t="s">
        <v>1204</v>
      </c>
      <c r="G48" t="s">
        <v>1200</v>
      </c>
      <c r="H48">
        <v>711</v>
      </c>
      <c r="I48">
        <v>1197</v>
      </c>
      <c r="J48" t="s">
        <v>1401</v>
      </c>
      <c r="K48" t="s">
        <v>1402</v>
      </c>
    </row>
    <row r="49" spans="1:11" x14ac:dyDescent="0.3">
      <c r="A49">
        <v>82</v>
      </c>
      <c r="B49">
        <v>636</v>
      </c>
      <c r="C49">
        <v>636</v>
      </c>
      <c r="D49">
        <v>2308</v>
      </c>
      <c r="E49" t="s">
        <v>1210</v>
      </c>
      <c r="F49" t="s">
        <v>1199</v>
      </c>
      <c r="G49" t="s">
        <v>1205</v>
      </c>
      <c r="H49">
        <v>325</v>
      </c>
      <c r="I49">
        <v>994</v>
      </c>
      <c r="J49" t="s">
        <v>1416</v>
      </c>
      <c r="K49" t="s">
        <v>1417</v>
      </c>
    </row>
    <row r="50" spans="1:11" x14ac:dyDescent="0.3">
      <c r="A50">
        <v>528</v>
      </c>
      <c r="B50">
        <v>581</v>
      </c>
      <c r="C50">
        <v>581</v>
      </c>
      <c r="D50">
        <v>5150</v>
      </c>
      <c r="E50" t="s">
        <v>1301</v>
      </c>
      <c r="F50" t="s">
        <v>1204</v>
      </c>
      <c r="G50" t="s">
        <v>1205</v>
      </c>
      <c r="H50">
        <v>209</v>
      </c>
      <c r="I50">
        <v>933</v>
      </c>
      <c r="J50" t="s">
        <v>1399</v>
      </c>
      <c r="K50" t="s">
        <v>1400</v>
      </c>
    </row>
    <row r="51" spans="1:11" x14ac:dyDescent="0.3">
      <c r="A51">
        <v>143</v>
      </c>
      <c r="B51">
        <v>336</v>
      </c>
      <c r="C51">
        <v>336</v>
      </c>
      <c r="D51">
        <v>693</v>
      </c>
      <c r="E51" t="s">
        <v>1203</v>
      </c>
      <c r="F51" t="s">
        <v>1199</v>
      </c>
      <c r="G51" t="s">
        <v>1200</v>
      </c>
      <c r="H51">
        <v>996</v>
      </c>
      <c r="I51">
        <v>1168</v>
      </c>
      <c r="J51" t="s">
        <v>21</v>
      </c>
      <c r="K51" t="s">
        <v>1329</v>
      </c>
    </row>
    <row r="52" spans="1:11" x14ac:dyDescent="0.3">
      <c r="A52">
        <v>429</v>
      </c>
      <c r="B52">
        <v>504</v>
      </c>
      <c r="C52">
        <v>504</v>
      </c>
      <c r="D52">
        <v>9598</v>
      </c>
      <c r="E52" t="s">
        <v>1239</v>
      </c>
      <c r="F52" t="s">
        <v>1199</v>
      </c>
      <c r="G52" t="s">
        <v>1205</v>
      </c>
      <c r="H52">
        <v>420</v>
      </c>
      <c r="I52">
        <v>561</v>
      </c>
      <c r="J52" t="s">
        <v>1378</v>
      </c>
      <c r="K52" t="s">
        <v>1220</v>
      </c>
    </row>
    <row r="53" spans="1:11" x14ac:dyDescent="0.3">
      <c r="A53">
        <v>47</v>
      </c>
      <c r="B53">
        <v>346</v>
      </c>
      <c r="C53">
        <v>346</v>
      </c>
      <c r="D53">
        <v>8103</v>
      </c>
      <c r="E53" t="s">
        <v>1217</v>
      </c>
      <c r="F53" t="s">
        <v>1199</v>
      </c>
      <c r="G53" t="s">
        <v>1200</v>
      </c>
      <c r="H53">
        <v>182</v>
      </c>
      <c r="I53">
        <v>850</v>
      </c>
      <c r="J53" t="s">
        <v>1334</v>
      </c>
      <c r="K53" t="s">
        <v>1335</v>
      </c>
    </row>
    <row r="54" spans="1:11" x14ac:dyDescent="0.3">
      <c r="A54">
        <v>790</v>
      </c>
      <c r="B54">
        <v>135</v>
      </c>
      <c r="C54">
        <v>135</v>
      </c>
      <c r="D54">
        <v>8894</v>
      </c>
      <c r="E54" t="s">
        <v>1203</v>
      </c>
      <c r="F54" t="s">
        <v>1204</v>
      </c>
      <c r="G54" t="s">
        <v>1200</v>
      </c>
      <c r="H54">
        <v>901</v>
      </c>
      <c r="I54">
        <v>1393</v>
      </c>
      <c r="J54" t="s">
        <v>1256</v>
      </c>
      <c r="K54" t="s">
        <v>1257</v>
      </c>
    </row>
    <row r="55" spans="1:11" x14ac:dyDescent="0.3">
      <c r="A55">
        <v>427</v>
      </c>
      <c r="B55">
        <v>822</v>
      </c>
      <c r="C55">
        <v>822</v>
      </c>
      <c r="D55">
        <v>114</v>
      </c>
      <c r="E55" t="s">
        <v>1203</v>
      </c>
      <c r="F55" t="s">
        <v>1199</v>
      </c>
      <c r="G55" t="s">
        <v>1205</v>
      </c>
      <c r="H55">
        <v>88</v>
      </c>
      <c r="I55">
        <v>426</v>
      </c>
      <c r="J55" t="s">
        <v>1468</v>
      </c>
      <c r="K55" t="s">
        <v>1469</v>
      </c>
    </row>
    <row r="56" spans="1:11" x14ac:dyDescent="0.3">
      <c r="A56">
        <v>906</v>
      </c>
      <c r="B56">
        <v>95</v>
      </c>
      <c r="C56">
        <v>95</v>
      </c>
      <c r="D56">
        <v>6546</v>
      </c>
      <c r="E56" t="s">
        <v>1242</v>
      </c>
      <c r="F56" t="s">
        <v>1204</v>
      </c>
      <c r="G56" t="s">
        <v>1205</v>
      </c>
      <c r="H56">
        <v>660</v>
      </c>
      <c r="I56">
        <v>1208</v>
      </c>
      <c r="J56" t="s">
        <v>1243</v>
      </c>
      <c r="K56" t="s">
        <v>1244</v>
      </c>
    </row>
    <row r="57" spans="1:11" x14ac:dyDescent="0.3">
      <c r="A57">
        <v>750</v>
      </c>
      <c r="B57">
        <v>597</v>
      </c>
      <c r="C57">
        <v>597</v>
      </c>
      <c r="D57">
        <v>3571</v>
      </c>
      <c r="E57" t="s">
        <v>1239</v>
      </c>
      <c r="F57" t="s">
        <v>1204</v>
      </c>
      <c r="G57" t="s">
        <v>1205</v>
      </c>
      <c r="H57">
        <v>267</v>
      </c>
      <c r="I57">
        <v>925</v>
      </c>
      <c r="J57" t="s">
        <v>1408</v>
      </c>
      <c r="K57" t="s">
        <v>1409</v>
      </c>
    </row>
    <row r="58" spans="1:11" x14ac:dyDescent="0.3">
      <c r="A58">
        <v>913</v>
      </c>
      <c r="B58">
        <v>340</v>
      </c>
      <c r="C58">
        <v>340</v>
      </c>
      <c r="D58">
        <v>7316</v>
      </c>
      <c r="E58" t="s">
        <v>1213</v>
      </c>
      <c r="F58" t="s">
        <v>1199</v>
      </c>
      <c r="G58" t="s">
        <v>1200</v>
      </c>
      <c r="H58">
        <v>905</v>
      </c>
      <c r="I58">
        <v>1392</v>
      </c>
      <c r="J58" t="s">
        <v>1332</v>
      </c>
      <c r="K58" t="s">
        <v>1333</v>
      </c>
    </row>
    <row r="59" spans="1:11" x14ac:dyDescent="0.3">
      <c r="A59">
        <v>31</v>
      </c>
      <c r="B59">
        <v>905</v>
      </c>
      <c r="C59">
        <v>905</v>
      </c>
      <c r="D59">
        <v>2478</v>
      </c>
      <c r="E59" t="s">
        <v>1239</v>
      </c>
      <c r="F59" t="s">
        <v>1204</v>
      </c>
      <c r="G59" t="s">
        <v>1200</v>
      </c>
      <c r="H59">
        <v>799</v>
      </c>
      <c r="I59">
        <v>1425</v>
      </c>
      <c r="J59" t="s">
        <v>1492</v>
      </c>
      <c r="K59" t="s">
        <v>1493</v>
      </c>
    </row>
    <row r="60" spans="1:11" x14ac:dyDescent="0.3">
      <c r="A60">
        <v>733</v>
      </c>
      <c r="B60">
        <v>250</v>
      </c>
      <c r="C60">
        <v>250</v>
      </c>
      <c r="D60">
        <v>1215</v>
      </c>
      <c r="E60" t="s">
        <v>1203</v>
      </c>
      <c r="F60" t="s">
        <v>1199</v>
      </c>
      <c r="G60" t="s">
        <v>1200</v>
      </c>
      <c r="H60">
        <v>773</v>
      </c>
      <c r="I60">
        <v>1225</v>
      </c>
      <c r="J60" t="s">
        <v>912</v>
      </c>
      <c r="K60" t="s">
        <v>745</v>
      </c>
    </row>
    <row r="61" spans="1:11" x14ac:dyDescent="0.3">
      <c r="A61">
        <v>624</v>
      </c>
      <c r="B61">
        <v>400</v>
      </c>
      <c r="C61">
        <v>400</v>
      </c>
      <c r="D61">
        <v>5402</v>
      </c>
      <c r="E61" t="s">
        <v>1239</v>
      </c>
      <c r="F61" t="s">
        <v>1204</v>
      </c>
      <c r="G61" t="s">
        <v>1200</v>
      </c>
      <c r="H61">
        <v>78</v>
      </c>
      <c r="I61">
        <v>403</v>
      </c>
      <c r="J61" t="s">
        <v>1352</v>
      </c>
      <c r="K61" t="s">
        <v>1353</v>
      </c>
    </row>
    <row r="62" spans="1:11" x14ac:dyDescent="0.3">
      <c r="A62">
        <v>199</v>
      </c>
      <c r="B62">
        <v>877</v>
      </c>
      <c r="C62">
        <v>877</v>
      </c>
      <c r="D62">
        <v>1647</v>
      </c>
      <c r="E62" t="s">
        <v>1217</v>
      </c>
      <c r="F62" t="s">
        <v>1204</v>
      </c>
      <c r="G62" t="s">
        <v>1200</v>
      </c>
      <c r="H62">
        <v>791</v>
      </c>
      <c r="I62">
        <v>1169</v>
      </c>
      <c r="J62" t="s">
        <v>1484</v>
      </c>
      <c r="K62" t="s">
        <v>1485</v>
      </c>
    </row>
    <row r="63" spans="1:11" x14ac:dyDescent="0.3">
      <c r="A63">
        <v>112</v>
      </c>
      <c r="B63">
        <v>97</v>
      </c>
      <c r="C63">
        <v>97</v>
      </c>
      <c r="D63">
        <v>9423</v>
      </c>
      <c r="E63" t="s">
        <v>1203</v>
      </c>
      <c r="F63" t="s">
        <v>1204</v>
      </c>
      <c r="G63" t="s">
        <v>1200</v>
      </c>
      <c r="H63">
        <v>603</v>
      </c>
      <c r="I63">
        <v>1167</v>
      </c>
      <c r="J63" t="s">
        <v>1245</v>
      </c>
      <c r="K63" t="s">
        <v>1246</v>
      </c>
    </row>
    <row r="64" spans="1:11" x14ac:dyDescent="0.3">
      <c r="A64">
        <v>256</v>
      </c>
      <c r="B64">
        <v>12</v>
      </c>
      <c r="C64">
        <v>12</v>
      </c>
      <c r="D64">
        <v>6404</v>
      </c>
      <c r="E64" t="s">
        <v>1203</v>
      </c>
      <c r="F64" t="s">
        <v>1204</v>
      </c>
      <c r="G64" t="s">
        <v>1205</v>
      </c>
      <c r="H64">
        <v>360</v>
      </c>
      <c r="I64">
        <v>565</v>
      </c>
      <c r="J64" t="s">
        <v>1206</v>
      </c>
      <c r="K64" t="s">
        <v>1207</v>
      </c>
    </row>
    <row r="65" spans="1:11" x14ac:dyDescent="0.3">
      <c r="A65">
        <v>848</v>
      </c>
      <c r="B65">
        <v>353</v>
      </c>
      <c r="C65">
        <v>353</v>
      </c>
      <c r="D65">
        <v>6767</v>
      </c>
      <c r="E65" t="s">
        <v>1213</v>
      </c>
      <c r="F65" t="s">
        <v>1204</v>
      </c>
      <c r="G65" t="s">
        <v>1200</v>
      </c>
      <c r="H65">
        <v>84</v>
      </c>
      <c r="I65">
        <v>354</v>
      </c>
      <c r="J65" t="s">
        <v>1337</v>
      </c>
      <c r="K65" t="s">
        <v>1338</v>
      </c>
    </row>
    <row r="66" spans="1:11" x14ac:dyDescent="0.3">
      <c r="A66">
        <v>102</v>
      </c>
      <c r="B66">
        <v>856</v>
      </c>
      <c r="C66">
        <v>856</v>
      </c>
      <c r="D66">
        <v>1278</v>
      </c>
      <c r="E66" t="s">
        <v>1301</v>
      </c>
      <c r="F66" t="s">
        <v>1204</v>
      </c>
      <c r="G66" t="s">
        <v>1205</v>
      </c>
      <c r="H66">
        <v>880</v>
      </c>
      <c r="I66">
        <v>1178</v>
      </c>
      <c r="J66" t="s">
        <v>1475</v>
      </c>
      <c r="K66" t="s">
        <v>1476</v>
      </c>
    </row>
    <row r="67" spans="1:11" x14ac:dyDescent="0.3">
      <c r="A67">
        <v>361</v>
      </c>
      <c r="B67">
        <v>1</v>
      </c>
      <c r="C67">
        <v>1</v>
      </c>
      <c r="D67">
        <v>1334</v>
      </c>
      <c r="E67" t="s">
        <v>1198</v>
      </c>
      <c r="F67" t="s">
        <v>1199</v>
      </c>
      <c r="G67" t="s">
        <v>1200</v>
      </c>
      <c r="H67">
        <v>947</v>
      </c>
      <c r="I67">
        <v>1385</v>
      </c>
      <c r="J67" t="s">
        <v>1201</v>
      </c>
      <c r="K67" t="s">
        <v>1202</v>
      </c>
    </row>
    <row r="68" spans="1:11" x14ac:dyDescent="0.3">
      <c r="A68">
        <v>962</v>
      </c>
      <c r="B68">
        <v>390</v>
      </c>
      <c r="C68">
        <v>390</v>
      </c>
      <c r="D68">
        <v>8887</v>
      </c>
      <c r="E68" t="s">
        <v>1301</v>
      </c>
      <c r="F68" t="s">
        <v>1204</v>
      </c>
      <c r="G68" t="s">
        <v>1205</v>
      </c>
      <c r="H68">
        <v>234</v>
      </c>
      <c r="I68">
        <v>780</v>
      </c>
      <c r="J68" t="s">
        <v>1348</v>
      </c>
      <c r="K68" t="s">
        <v>1349</v>
      </c>
    </row>
    <row r="69" spans="1:11" x14ac:dyDescent="0.3">
      <c r="A69">
        <v>443</v>
      </c>
      <c r="B69">
        <v>446</v>
      </c>
      <c r="C69">
        <v>446</v>
      </c>
      <c r="D69">
        <v>9858</v>
      </c>
      <c r="E69" t="s">
        <v>1253</v>
      </c>
      <c r="F69" t="s">
        <v>1204</v>
      </c>
      <c r="G69" t="s">
        <v>1200</v>
      </c>
      <c r="H69">
        <v>931</v>
      </c>
      <c r="I69">
        <v>1247</v>
      </c>
      <c r="J69" t="s">
        <v>677</v>
      </c>
      <c r="K69" t="s">
        <v>1363</v>
      </c>
    </row>
    <row r="70" spans="1:11" x14ac:dyDescent="0.3">
      <c r="A70">
        <v>977</v>
      </c>
      <c r="B70">
        <v>32</v>
      </c>
      <c r="C70">
        <v>32</v>
      </c>
      <c r="D70">
        <v>9636</v>
      </c>
      <c r="E70" t="s">
        <v>1198</v>
      </c>
      <c r="F70" t="s">
        <v>1204</v>
      </c>
      <c r="G70" t="s">
        <v>1200</v>
      </c>
      <c r="H70">
        <v>478</v>
      </c>
      <c r="I70">
        <v>705</v>
      </c>
      <c r="J70" t="s">
        <v>1215</v>
      </c>
      <c r="K70" t="s">
        <v>1216</v>
      </c>
    </row>
    <row r="71" spans="1:11" x14ac:dyDescent="0.3">
      <c r="A71">
        <v>936</v>
      </c>
      <c r="B71">
        <v>420</v>
      </c>
      <c r="C71">
        <v>420</v>
      </c>
      <c r="D71">
        <v>9943</v>
      </c>
      <c r="E71" t="s">
        <v>1217</v>
      </c>
      <c r="F71" t="s">
        <v>1204</v>
      </c>
      <c r="G71" t="s">
        <v>1200</v>
      </c>
      <c r="H71">
        <v>638</v>
      </c>
      <c r="I71">
        <v>1130</v>
      </c>
      <c r="J71" t="s">
        <v>1355</v>
      </c>
      <c r="K71" t="s">
        <v>258</v>
      </c>
    </row>
    <row r="72" spans="1:11" x14ac:dyDescent="0.3">
      <c r="A72">
        <v>395</v>
      </c>
      <c r="B72">
        <v>708</v>
      </c>
      <c r="C72">
        <v>708</v>
      </c>
      <c r="D72">
        <v>1246</v>
      </c>
      <c r="E72" t="s">
        <v>1217</v>
      </c>
      <c r="F72" t="s">
        <v>1204</v>
      </c>
      <c r="G72" t="s">
        <v>1200</v>
      </c>
      <c r="H72">
        <v>50</v>
      </c>
      <c r="I72">
        <v>72</v>
      </c>
      <c r="J72" t="s">
        <v>1437</v>
      </c>
      <c r="K72" t="s">
        <v>1438</v>
      </c>
    </row>
    <row r="73" spans="1:11" x14ac:dyDescent="0.3">
      <c r="A73">
        <v>344</v>
      </c>
      <c r="B73">
        <v>227</v>
      </c>
      <c r="C73">
        <v>227</v>
      </c>
      <c r="D73">
        <v>4527</v>
      </c>
      <c r="E73" t="s">
        <v>1217</v>
      </c>
      <c r="F73" t="s">
        <v>1199</v>
      </c>
      <c r="G73" t="s">
        <v>1205</v>
      </c>
      <c r="H73">
        <v>477</v>
      </c>
      <c r="I73">
        <v>564</v>
      </c>
      <c r="J73" t="s">
        <v>1296</v>
      </c>
      <c r="K73" t="s">
        <v>1297</v>
      </c>
    </row>
    <row r="74" spans="1:11" x14ac:dyDescent="0.3">
      <c r="A74">
        <v>48</v>
      </c>
      <c r="B74">
        <v>595</v>
      </c>
      <c r="C74">
        <v>595</v>
      </c>
      <c r="D74">
        <v>3782</v>
      </c>
      <c r="E74" t="s">
        <v>1213</v>
      </c>
      <c r="F74" t="s">
        <v>1199</v>
      </c>
      <c r="G74" t="s">
        <v>1205</v>
      </c>
      <c r="H74">
        <v>879</v>
      </c>
      <c r="I74">
        <v>1040</v>
      </c>
      <c r="J74" t="s">
        <v>1406</v>
      </c>
      <c r="K74" t="s">
        <v>1407</v>
      </c>
    </row>
    <row r="75" spans="1:11" x14ac:dyDescent="0.3">
      <c r="A75">
        <v>362</v>
      </c>
      <c r="B75">
        <v>211</v>
      </c>
      <c r="C75">
        <v>211</v>
      </c>
      <c r="D75">
        <v>6225</v>
      </c>
      <c r="E75" t="s">
        <v>1242</v>
      </c>
      <c r="F75" t="s">
        <v>1204</v>
      </c>
      <c r="G75" t="s">
        <v>1200</v>
      </c>
      <c r="H75">
        <v>912</v>
      </c>
      <c r="I75">
        <v>1220</v>
      </c>
      <c r="J75" t="s">
        <v>1290</v>
      </c>
      <c r="K75" t="s">
        <v>1291</v>
      </c>
    </row>
    <row r="76" spans="1:11" x14ac:dyDescent="0.3">
      <c r="A76">
        <v>88</v>
      </c>
      <c r="B76">
        <v>650</v>
      </c>
      <c r="C76">
        <v>650</v>
      </c>
      <c r="D76">
        <v>2257</v>
      </c>
      <c r="E76" t="s">
        <v>1253</v>
      </c>
      <c r="F76" t="s">
        <v>1199</v>
      </c>
      <c r="G76" t="s">
        <v>1205</v>
      </c>
      <c r="H76">
        <v>868</v>
      </c>
      <c r="I76">
        <v>1141</v>
      </c>
      <c r="J76" t="s">
        <v>1418</v>
      </c>
      <c r="K76" t="s">
        <v>1419</v>
      </c>
    </row>
    <row r="77" spans="1:11" x14ac:dyDescent="0.3">
      <c r="A77">
        <v>289</v>
      </c>
      <c r="B77">
        <v>45</v>
      </c>
      <c r="C77">
        <v>45</v>
      </c>
      <c r="D77">
        <v>9177</v>
      </c>
      <c r="E77" t="s">
        <v>1224</v>
      </c>
      <c r="F77" t="s">
        <v>1204</v>
      </c>
      <c r="G77" t="s">
        <v>1200</v>
      </c>
      <c r="H77">
        <v>889</v>
      </c>
      <c r="I77">
        <v>1050</v>
      </c>
      <c r="J77" t="s">
        <v>1225</v>
      </c>
      <c r="K77" t="s">
        <v>1226</v>
      </c>
    </row>
    <row r="78" spans="1:11" x14ac:dyDescent="0.3">
      <c r="A78">
        <v>704</v>
      </c>
      <c r="B78">
        <v>201</v>
      </c>
      <c r="C78">
        <v>201</v>
      </c>
      <c r="D78">
        <v>8703</v>
      </c>
      <c r="E78" t="s">
        <v>1210</v>
      </c>
      <c r="F78" t="s">
        <v>1204</v>
      </c>
      <c r="G78" t="s">
        <v>1205</v>
      </c>
      <c r="H78">
        <v>482</v>
      </c>
      <c r="I78">
        <v>850</v>
      </c>
      <c r="J78" t="s">
        <v>1285</v>
      </c>
      <c r="K78" t="s">
        <v>1286</v>
      </c>
    </row>
    <row r="79" spans="1:11" x14ac:dyDescent="0.3">
      <c r="A79">
        <v>903</v>
      </c>
      <c r="B79">
        <v>564</v>
      </c>
      <c r="C79">
        <v>564</v>
      </c>
      <c r="D79">
        <v>3514</v>
      </c>
      <c r="E79" t="s">
        <v>1224</v>
      </c>
      <c r="F79" t="s">
        <v>1199</v>
      </c>
      <c r="G79" t="s">
        <v>1200</v>
      </c>
      <c r="H79">
        <v>683</v>
      </c>
      <c r="I79">
        <v>1275</v>
      </c>
      <c r="J79" t="s">
        <v>1394</v>
      </c>
      <c r="K79" t="s">
        <v>1395</v>
      </c>
    </row>
    <row r="80" spans="1:11" x14ac:dyDescent="0.3">
      <c r="A80">
        <v>315</v>
      </c>
      <c r="B80">
        <v>138</v>
      </c>
      <c r="C80">
        <v>138</v>
      </c>
      <c r="D80">
        <v>3089</v>
      </c>
      <c r="E80" t="s">
        <v>1210</v>
      </c>
      <c r="F80" t="s">
        <v>1204</v>
      </c>
      <c r="G80" t="s">
        <v>1205</v>
      </c>
      <c r="H80">
        <v>382</v>
      </c>
      <c r="I80">
        <v>714</v>
      </c>
      <c r="J80" t="s">
        <v>1258</v>
      </c>
      <c r="K80" t="s">
        <v>39</v>
      </c>
    </row>
    <row r="81" spans="1:11" x14ac:dyDescent="0.3">
      <c r="A81">
        <v>501</v>
      </c>
      <c r="B81">
        <v>57</v>
      </c>
      <c r="C81">
        <v>57</v>
      </c>
      <c r="D81">
        <v>7253</v>
      </c>
      <c r="E81" t="s">
        <v>1203</v>
      </c>
      <c r="F81" t="s">
        <v>1204</v>
      </c>
      <c r="G81" t="s">
        <v>1205</v>
      </c>
      <c r="H81">
        <v>753</v>
      </c>
      <c r="I81">
        <v>1027</v>
      </c>
      <c r="J81" t="s">
        <v>1230</v>
      </c>
      <c r="K81" t="s">
        <v>1231</v>
      </c>
    </row>
    <row r="82" spans="1:11" x14ac:dyDescent="0.3">
      <c r="A82">
        <v>812</v>
      </c>
      <c r="B82">
        <v>128</v>
      </c>
      <c r="C82">
        <v>128</v>
      </c>
      <c r="D82">
        <v>8786</v>
      </c>
      <c r="E82" t="s">
        <v>1198</v>
      </c>
      <c r="F82" t="s">
        <v>1199</v>
      </c>
      <c r="G82" t="s">
        <v>1200</v>
      </c>
      <c r="H82">
        <v>718</v>
      </c>
      <c r="I82">
        <v>1486</v>
      </c>
      <c r="J82" t="s">
        <v>159</v>
      </c>
      <c r="K82" t="s">
        <v>1252</v>
      </c>
    </row>
    <row r="83" spans="1:11" x14ac:dyDescent="0.3">
      <c r="A83">
        <v>953</v>
      </c>
      <c r="B83">
        <v>33</v>
      </c>
      <c r="C83">
        <v>33</v>
      </c>
      <c r="D83">
        <v>1211</v>
      </c>
      <c r="E83" t="s">
        <v>1217</v>
      </c>
      <c r="F83" t="s">
        <v>1204</v>
      </c>
      <c r="G83" t="s">
        <v>1200</v>
      </c>
      <c r="H83">
        <v>577</v>
      </c>
      <c r="I83">
        <v>1312</v>
      </c>
      <c r="J83" t="s">
        <v>1218</v>
      </c>
      <c r="K83" t="s">
        <v>1219</v>
      </c>
    </row>
    <row r="84" spans="1:11" x14ac:dyDescent="0.3">
      <c r="A84">
        <v>830</v>
      </c>
      <c r="B84">
        <v>936</v>
      </c>
      <c r="C84">
        <v>936</v>
      </c>
      <c r="D84">
        <v>359</v>
      </c>
      <c r="E84" t="s">
        <v>1242</v>
      </c>
      <c r="F84" t="s">
        <v>1199</v>
      </c>
      <c r="G84" t="s">
        <v>1200</v>
      </c>
      <c r="H84">
        <v>607</v>
      </c>
      <c r="I84">
        <v>1007</v>
      </c>
      <c r="J84" t="s">
        <v>1504</v>
      </c>
      <c r="K84" t="s">
        <v>1505</v>
      </c>
    </row>
    <row r="85" spans="1:11" x14ac:dyDescent="0.3">
      <c r="A85">
        <v>656</v>
      </c>
      <c r="B85">
        <v>762</v>
      </c>
      <c r="C85">
        <v>762</v>
      </c>
      <c r="D85">
        <v>2066</v>
      </c>
      <c r="E85" t="s">
        <v>1301</v>
      </c>
      <c r="F85" t="s">
        <v>1199</v>
      </c>
      <c r="G85" t="s">
        <v>1205</v>
      </c>
      <c r="H85">
        <v>242</v>
      </c>
      <c r="I85">
        <v>926</v>
      </c>
      <c r="J85" t="s">
        <v>1454</v>
      </c>
      <c r="K85" t="s">
        <v>688</v>
      </c>
    </row>
    <row r="86" spans="1:11" x14ac:dyDescent="0.3">
      <c r="A86">
        <v>935</v>
      </c>
      <c r="B86">
        <v>838</v>
      </c>
      <c r="C86">
        <v>838</v>
      </c>
      <c r="D86">
        <v>4322</v>
      </c>
      <c r="E86" t="s">
        <v>1217</v>
      </c>
      <c r="F86" t="s">
        <v>1199</v>
      </c>
      <c r="G86" t="s">
        <v>1200</v>
      </c>
      <c r="H86">
        <v>593</v>
      </c>
      <c r="I86">
        <v>1036</v>
      </c>
      <c r="J86" t="s">
        <v>42</v>
      </c>
      <c r="K86" t="s">
        <v>1472</v>
      </c>
    </row>
    <row r="87" spans="1:11" x14ac:dyDescent="0.3">
      <c r="A87">
        <v>762</v>
      </c>
      <c r="B87">
        <v>215</v>
      </c>
      <c r="C87">
        <v>215</v>
      </c>
      <c r="D87">
        <v>7773</v>
      </c>
      <c r="E87" t="s">
        <v>1242</v>
      </c>
      <c r="F87" t="s">
        <v>1204</v>
      </c>
      <c r="G87" t="s">
        <v>1200</v>
      </c>
      <c r="H87">
        <v>812</v>
      </c>
      <c r="I87">
        <v>1161</v>
      </c>
      <c r="J87" t="s">
        <v>1294</v>
      </c>
      <c r="K87" t="s">
        <v>1295</v>
      </c>
    </row>
    <row r="88" spans="1:11" x14ac:dyDescent="0.3">
      <c r="A88">
        <v>698</v>
      </c>
      <c r="B88">
        <v>818</v>
      </c>
      <c r="C88">
        <v>818</v>
      </c>
      <c r="D88">
        <v>6746</v>
      </c>
      <c r="E88" t="s">
        <v>1227</v>
      </c>
      <c r="F88" t="s">
        <v>1204</v>
      </c>
      <c r="G88" t="s">
        <v>1200</v>
      </c>
      <c r="H88">
        <v>833</v>
      </c>
      <c r="I88">
        <v>1016</v>
      </c>
      <c r="J88" t="s">
        <v>215</v>
      </c>
      <c r="K88" t="s">
        <v>1318</v>
      </c>
    </row>
    <row r="89" spans="1:11" x14ac:dyDescent="0.3">
      <c r="A89">
        <v>294</v>
      </c>
      <c r="B89">
        <v>780</v>
      </c>
      <c r="C89">
        <v>780</v>
      </c>
      <c r="D89">
        <v>6732</v>
      </c>
      <c r="E89" t="s">
        <v>1224</v>
      </c>
      <c r="F89" t="s">
        <v>1199</v>
      </c>
      <c r="G89" t="s">
        <v>1200</v>
      </c>
      <c r="H89">
        <v>872</v>
      </c>
      <c r="I89">
        <v>1058</v>
      </c>
      <c r="J89" t="s">
        <v>1458</v>
      </c>
      <c r="K89" t="s">
        <v>427</v>
      </c>
    </row>
    <row r="90" spans="1:11" x14ac:dyDescent="0.3">
      <c r="A90">
        <v>535</v>
      </c>
      <c r="B90">
        <v>40</v>
      </c>
      <c r="C90">
        <v>40</v>
      </c>
      <c r="D90">
        <v>805</v>
      </c>
      <c r="E90" t="s">
        <v>1198</v>
      </c>
      <c r="F90" t="s">
        <v>1204</v>
      </c>
      <c r="G90" t="s">
        <v>1205</v>
      </c>
      <c r="H90">
        <v>483</v>
      </c>
      <c r="I90">
        <v>648</v>
      </c>
      <c r="J90" t="s">
        <v>1220</v>
      </c>
      <c r="K90" t="s">
        <v>1221</v>
      </c>
    </row>
    <row r="91" spans="1:11" x14ac:dyDescent="0.3">
      <c r="A91">
        <v>357</v>
      </c>
      <c r="B91">
        <v>366</v>
      </c>
      <c r="C91">
        <v>366</v>
      </c>
      <c r="D91">
        <v>7540</v>
      </c>
      <c r="E91" t="s">
        <v>1213</v>
      </c>
      <c r="F91" t="s">
        <v>1199</v>
      </c>
      <c r="G91" t="s">
        <v>1205</v>
      </c>
      <c r="H91">
        <v>679</v>
      </c>
      <c r="I91">
        <v>1015</v>
      </c>
      <c r="J91" t="s">
        <v>1343</v>
      </c>
      <c r="K91" t="s">
        <v>1344</v>
      </c>
    </row>
    <row r="92" spans="1:11" x14ac:dyDescent="0.3">
      <c r="A92">
        <v>468</v>
      </c>
      <c r="B92">
        <v>678</v>
      </c>
      <c r="C92">
        <v>678</v>
      </c>
      <c r="D92">
        <v>5269</v>
      </c>
      <c r="E92" t="s">
        <v>1227</v>
      </c>
      <c r="F92" t="s">
        <v>1199</v>
      </c>
      <c r="G92" t="s">
        <v>1200</v>
      </c>
      <c r="H92">
        <v>318</v>
      </c>
      <c r="I92">
        <v>938</v>
      </c>
      <c r="J92" t="s">
        <v>1425</v>
      </c>
      <c r="K92" t="s">
        <v>51</v>
      </c>
    </row>
    <row r="93" spans="1:11" x14ac:dyDescent="0.3">
      <c r="A93">
        <v>798</v>
      </c>
      <c r="B93">
        <v>703</v>
      </c>
      <c r="C93">
        <v>703</v>
      </c>
      <c r="D93">
        <v>8404</v>
      </c>
      <c r="E93" t="s">
        <v>1210</v>
      </c>
      <c r="F93" t="s">
        <v>1204</v>
      </c>
      <c r="G93" t="s">
        <v>1200</v>
      </c>
      <c r="H93">
        <v>329</v>
      </c>
      <c r="I93">
        <v>597</v>
      </c>
      <c r="J93" t="s">
        <v>1433</v>
      </c>
      <c r="K93" t="s">
        <v>1434</v>
      </c>
    </row>
    <row r="94" spans="1:11" x14ac:dyDescent="0.3">
      <c r="A94">
        <v>497</v>
      </c>
      <c r="B94">
        <v>180</v>
      </c>
      <c r="C94">
        <v>180</v>
      </c>
      <c r="D94">
        <v>519</v>
      </c>
      <c r="E94" t="s">
        <v>1239</v>
      </c>
      <c r="F94" t="s">
        <v>1204</v>
      </c>
      <c r="G94" t="s">
        <v>1205</v>
      </c>
      <c r="H94">
        <v>588</v>
      </c>
      <c r="I94">
        <v>1182</v>
      </c>
      <c r="J94" t="s">
        <v>502</v>
      </c>
      <c r="K94" t="s">
        <v>1278</v>
      </c>
    </row>
    <row r="95" spans="1:11" x14ac:dyDescent="0.3">
      <c r="A95">
        <v>841</v>
      </c>
      <c r="B95">
        <v>214</v>
      </c>
      <c r="C95">
        <v>214</v>
      </c>
      <c r="D95">
        <v>4060</v>
      </c>
      <c r="E95" t="s">
        <v>1253</v>
      </c>
      <c r="F95" t="s">
        <v>1199</v>
      </c>
      <c r="G95" t="s">
        <v>1205</v>
      </c>
      <c r="H95">
        <v>442</v>
      </c>
      <c r="I95">
        <v>713</v>
      </c>
      <c r="J95" t="s">
        <v>1292</v>
      </c>
      <c r="K95" t="s">
        <v>1293</v>
      </c>
    </row>
    <row r="96" spans="1:11" x14ac:dyDescent="0.3">
      <c r="A96">
        <v>521</v>
      </c>
      <c r="B96">
        <v>408</v>
      </c>
      <c r="C96">
        <v>408</v>
      </c>
      <c r="D96">
        <v>8860</v>
      </c>
      <c r="E96" t="s">
        <v>1227</v>
      </c>
      <c r="F96" t="s">
        <v>1204</v>
      </c>
      <c r="G96" t="s">
        <v>1200</v>
      </c>
      <c r="H96">
        <v>216</v>
      </c>
      <c r="I96">
        <v>939</v>
      </c>
      <c r="J96" t="s">
        <v>1264</v>
      </c>
      <c r="K96" t="s">
        <v>1354</v>
      </c>
    </row>
    <row r="97" spans="1:11" x14ac:dyDescent="0.3">
      <c r="A97">
        <v>2</v>
      </c>
      <c r="B97">
        <v>902</v>
      </c>
      <c r="C97">
        <v>902</v>
      </c>
      <c r="D97">
        <v>7164</v>
      </c>
      <c r="E97" t="s">
        <v>1203</v>
      </c>
      <c r="F97" t="s">
        <v>1204</v>
      </c>
      <c r="G97" t="s">
        <v>1200</v>
      </c>
      <c r="H97">
        <v>946</v>
      </c>
      <c r="I97">
        <v>1082</v>
      </c>
      <c r="J97" t="s">
        <v>1490</v>
      </c>
      <c r="K97" t="s">
        <v>1491</v>
      </c>
    </row>
    <row r="98" spans="1:11" x14ac:dyDescent="0.3">
      <c r="A98">
        <v>637</v>
      </c>
      <c r="B98">
        <v>763</v>
      </c>
      <c r="C98">
        <v>763</v>
      </c>
      <c r="D98">
        <v>9792</v>
      </c>
      <c r="E98" t="s">
        <v>1239</v>
      </c>
      <c r="F98" t="s">
        <v>1199</v>
      </c>
      <c r="G98" t="s">
        <v>1200</v>
      </c>
      <c r="H98">
        <v>796</v>
      </c>
      <c r="I98">
        <v>1347</v>
      </c>
      <c r="J98" t="s">
        <v>1234</v>
      </c>
      <c r="K98" t="s">
        <v>42</v>
      </c>
    </row>
    <row r="99" spans="1:11" x14ac:dyDescent="0.3">
      <c r="A99">
        <v>407</v>
      </c>
      <c r="B99">
        <v>168</v>
      </c>
      <c r="C99">
        <v>168</v>
      </c>
      <c r="D99">
        <v>9934</v>
      </c>
      <c r="E99" t="s">
        <v>1198</v>
      </c>
      <c r="F99" t="s">
        <v>1204</v>
      </c>
      <c r="G99" t="s">
        <v>1205</v>
      </c>
      <c r="H99">
        <v>26</v>
      </c>
      <c r="I99">
        <v>47</v>
      </c>
      <c r="J99" t="s">
        <v>1270</v>
      </c>
      <c r="K99" t="s">
        <v>1271</v>
      </c>
    </row>
    <row r="100" spans="1:11" x14ac:dyDescent="0.3">
      <c r="A100">
        <v>87</v>
      </c>
      <c r="B100">
        <v>723</v>
      </c>
      <c r="C100">
        <v>723</v>
      </c>
      <c r="D100">
        <v>1980</v>
      </c>
      <c r="E100" t="s">
        <v>1301</v>
      </c>
      <c r="F100" t="s">
        <v>1204</v>
      </c>
      <c r="G100" t="s">
        <v>1200</v>
      </c>
      <c r="H100">
        <v>490</v>
      </c>
      <c r="I100">
        <v>762</v>
      </c>
      <c r="J100" t="s">
        <v>1445</v>
      </c>
      <c r="K100" t="s">
        <v>1446</v>
      </c>
    </row>
    <row r="101" spans="1:11" x14ac:dyDescent="0.3">
      <c r="A101">
        <v>894</v>
      </c>
      <c r="B101">
        <v>438</v>
      </c>
      <c r="C101">
        <v>438</v>
      </c>
      <c r="D101">
        <v>9251</v>
      </c>
      <c r="E101" t="s">
        <v>1210</v>
      </c>
      <c r="F101" t="s">
        <v>1204</v>
      </c>
      <c r="G101" t="s">
        <v>1205</v>
      </c>
      <c r="H101">
        <v>430</v>
      </c>
      <c r="I101">
        <v>642</v>
      </c>
      <c r="J101" t="s">
        <v>1357</v>
      </c>
      <c r="K101" t="s">
        <v>1358</v>
      </c>
    </row>
    <row r="102" spans="1:11" x14ac:dyDescent="0.3">
      <c r="A102">
        <v>708</v>
      </c>
      <c r="B102">
        <v>162</v>
      </c>
      <c r="C102">
        <v>162</v>
      </c>
      <c r="D102">
        <v>6717</v>
      </c>
      <c r="E102" t="s">
        <v>1198</v>
      </c>
      <c r="F102" t="s">
        <v>1204</v>
      </c>
      <c r="G102" t="s">
        <v>1200</v>
      </c>
      <c r="H102">
        <v>209</v>
      </c>
      <c r="I102">
        <v>665</v>
      </c>
      <c r="J102" t="s">
        <v>1266</v>
      </c>
      <c r="K102" t="s">
        <v>1267</v>
      </c>
    </row>
    <row r="103" spans="1:11" x14ac:dyDescent="0.3">
      <c r="A103">
        <v>311</v>
      </c>
      <c r="B103">
        <v>246</v>
      </c>
      <c r="C103">
        <v>246</v>
      </c>
      <c r="D103">
        <v>3622</v>
      </c>
      <c r="E103" t="s">
        <v>1301</v>
      </c>
      <c r="F103" t="s">
        <v>1199</v>
      </c>
      <c r="G103" t="s">
        <v>1200</v>
      </c>
      <c r="H103">
        <v>379</v>
      </c>
      <c r="I103">
        <v>963</v>
      </c>
      <c r="J103" t="s">
        <v>1302</v>
      </c>
      <c r="K103" t="s">
        <v>1303</v>
      </c>
    </row>
    <row r="104" spans="1:11" x14ac:dyDescent="0.3">
      <c r="A104">
        <v>888</v>
      </c>
      <c r="B104">
        <v>105</v>
      </c>
      <c r="C104">
        <v>105</v>
      </c>
      <c r="D104">
        <v>8808</v>
      </c>
      <c r="E104" t="s">
        <v>1217</v>
      </c>
      <c r="F104" t="s">
        <v>1204</v>
      </c>
      <c r="G104" t="s">
        <v>1205</v>
      </c>
      <c r="H104">
        <v>949</v>
      </c>
      <c r="I104">
        <v>1419</v>
      </c>
      <c r="J104" t="s">
        <v>1247</v>
      </c>
      <c r="K104" t="s">
        <v>1248</v>
      </c>
    </row>
    <row r="105" spans="1:11" x14ac:dyDescent="0.3">
      <c r="A105">
        <v>678</v>
      </c>
      <c r="B105">
        <v>308</v>
      </c>
      <c r="C105">
        <v>308</v>
      </c>
      <c r="D105">
        <v>4920</v>
      </c>
      <c r="E105" t="s">
        <v>1242</v>
      </c>
      <c r="F105" t="s">
        <v>1204</v>
      </c>
      <c r="G105" t="s">
        <v>1200</v>
      </c>
      <c r="H105">
        <v>438</v>
      </c>
      <c r="I105">
        <v>656</v>
      </c>
      <c r="J105" t="s">
        <v>1317</v>
      </c>
      <c r="K105" t="s">
        <v>1318</v>
      </c>
    </row>
    <row r="106" spans="1:11" x14ac:dyDescent="0.3">
      <c r="A106">
        <v>734</v>
      </c>
      <c r="B106">
        <v>172</v>
      </c>
      <c r="C106">
        <v>172</v>
      </c>
      <c r="D106">
        <v>3140</v>
      </c>
      <c r="E106" t="s">
        <v>1253</v>
      </c>
      <c r="F106" t="s">
        <v>1199</v>
      </c>
      <c r="G106" t="s">
        <v>1200</v>
      </c>
      <c r="H106">
        <v>726</v>
      </c>
      <c r="I106">
        <v>1381</v>
      </c>
      <c r="J106" t="s">
        <v>1274</v>
      </c>
      <c r="K106" t="s">
        <v>1275</v>
      </c>
    </row>
    <row r="107" spans="1:11" x14ac:dyDescent="0.3">
      <c r="A107">
        <v>640</v>
      </c>
      <c r="B107">
        <v>775</v>
      </c>
      <c r="C107">
        <v>775</v>
      </c>
      <c r="D107">
        <v>8104</v>
      </c>
      <c r="E107" t="s">
        <v>1210</v>
      </c>
      <c r="F107" t="s">
        <v>1204</v>
      </c>
      <c r="G107" t="s">
        <v>1200</v>
      </c>
      <c r="H107">
        <v>451</v>
      </c>
      <c r="I107">
        <v>713</v>
      </c>
      <c r="J107" t="s">
        <v>638</v>
      </c>
      <c r="K107" t="s">
        <v>1457</v>
      </c>
    </row>
    <row r="108" spans="1:11" x14ac:dyDescent="0.3">
      <c r="A108">
        <v>189</v>
      </c>
      <c r="B108">
        <v>333</v>
      </c>
      <c r="C108">
        <v>333</v>
      </c>
      <c r="D108">
        <v>2208</v>
      </c>
      <c r="E108" t="s">
        <v>1239</v>
      </c>
      <c r="F108" t="s">
        <v>1204</v>
      </c>
      <c r="G108" t="s">
        <v>1205</v>
      </c>
      <c r="H108">
        <v>812</v>
      </c>
      <c r="I108">
        <v>1104</v>
      </c>
      <c r="J108" t="s">
        <v>1327</v>
      </c>
      <c r="K108" t="s">
        <v>1328</v>
      </c>
    </row>
    <row r="109" spans="1:11" x14ac:dyDescent="0.3">
      <c r="A109">
        <v>685</v>
      </c>
      <c r="B109">
        <v>548</v>
      </c>
      <c r="C109">
        <v>548</v>
      </c>
      <c r="D109">
        <v>7043</v>
      </c>
      <c r="E109" t="s">
        <v>1224</v>
      </c>
      <c r="F109" t="s">
        <v>1199</v>
      </c>
      <c r="G109" t="s">
        <v>1205</v>
      </c>
      <c r="H109">
        <v>240</v>
      </c>
      <c r="I109">
        <v>571</v>
      </c>
      <c r="J109" t="s">
        <v>1388</v>
      </c>
      <c r="K109" t="s">
        <v>1389</v>
      </c>
    </row>
    <row r="110" spans="1:11" x14ac:dyDescent="0.3">
      <c r="A110">
        <v>617</v>
      </c>
      <c r="B110">
        <v>665</v>
      </c>
      <c r="C110">
        <v>665</v>
      </c>
      <c r="D110">
        <v>7485</v>
      </c>
      <c r="E110" t="s">
        <v>1198</v>
      </c>
      <c r="F110" t="s">
        <v>1204</v>
      </c>
      <c r="G110" t="s">
        <v>1205</v>
      </c>
      <c r="H110">
        <v>982</v>
      </c>
      <c r="I110">
        <v>1405</v>
      </c>
      <c r="J110" t="s">
        <v>1421</v>
      </c>
      <c r="K110" t="s">
        <v>1422</v>
      </c>
    </row>
    <row r="111" spans="1:11" x14ac:dyDescent="0.3">
      <c r="A111">
        <v>508</v>
      </c>
      <c r="B111">
        <v>305</v>
      </c>
      <c r="C111">
        <v>305</v>
      </c>
      <c r="D111">
        <v>1748</v>
      </c>
      <c r="E111" t="s">
        <v>1301</v>
      </c>
      <c r="F111" t="s">
        <v>1204</v>
      </c>
      <c r="G111" t="s">
        <v>1200</v>
      </c>
      <c r="H111">
        <v>954</v>
      </c>
      <c r="I111">
        <v>1473</v>
      </c>
      <c r="J111" t="s">
        <v>1314</v>
      </c>
      <c r="K111" t="s">
        <v>1315</v>
      </c>
    </row>
    <row r="112" spans="1:11" x14ac:dyDescent="0.3">
      <c r="A112">
        <v>406</v>
      </c>
      <c r="B112">
        <v>938</v>
      </c>
      <c r="C112">
        <v>938</v>
      </c>
      <c r="D112">
        <v>9968</v>
      </c>
      <c r="E112" t="s">
        <v>1227</v>
      </c>
      <c r="F112" t="s">
        <v>1204</v>
      </c>
      <c r="G112" t="s">
        <v>1205</v>
      </c>
      <c r="H112">
        <v>35</v>
      </c>
      <c r="I112">
        <v>20</v>
      </c>
      <c r="J112" t="s">
        <v>857</v>
      </c>
      <c r="K112" t="s">
        <v>1506</v>
      </c>
    </row>
    <row r="113" spans="1:11" x14ac:dyDescent="0.3">
      <c r="A113">
        <v>132</v>
      </c>
      <c r="B113">
        <v>714</v>
      </c>
      <c r="C113">
        <v>714</v>
      </c>
      <c r="D113">
        <v>5330</v>
      </c>
      <c r="E113" t="s">
        <v>1242</v>
      </c>
      <c r="F113" t="s">
        <v>1204</v>
      </c>
      <c r="G113" t="s">
        <v>1200</v>
      </c>
      <c r="H113">
        <v>148</v>
      </c>
      <c r="I113">
        <v>835</v>
      </c>
      <c r="J113" t="s">
        <v>1439</v>
      </c>
      <c r="K113" t="s">
        <v>1440</v>
      </c>
    </row>
    <row r="114" spans="1:11" x14ac:dyDescent="0.3">
      <c r="A114">
        <v>785</v>
      </c>
      <c r="B114">
        <v>251</v>
      </c>
      <c r="C114">
        <v>251</v>
      </c>
      <c r="D114">
        <v>2183</v>
      </c>
      <c r="E114" t="s">
        <v>1253</v>
      </c>
      <c r="F114" t="s">
        <v>1199</v>
      </c>
      <c r="G114" t="s">
        <v>1205</v>
      </c>
      <c r="H114">
        <v>422</v>
      </c>
      <c r="I114">
        <v>651</v>
      </c>
      <c r="J114" t="s">
        <v>1304</v>
      </c>
      <c r="K114" t="s">
        <v>1305</v>
      </c>
    </row>
    <row r="115" spans="1:11" x14ac:dyDescent="0.3">
      <c r="A115">
        <v>113</v>
      </c>
      <c r="B115">
        <v>330</v>
      </c>
      <c r="C115">
        <v>330</v>
      </c>
      <c r="D115">
        <v>2182</v>
      </c>
      <c r="E115" t="s">
        <v>1210</v>
      </c>
      <c r="F115" t="s">
        <v>1204</v>
      </c>
      <c r="G115" t="s">
        <v>1200</v>
      </c>
      <c r="H115">
        <v>275</v>
      </c>
      <c r="I115">
        <v>653</v>
      </c>
      <c r="J115" t="s">
        <v>1323</v>
      </c>
      <c r="K115" t="s">
        <v>1324</v>
      </c>
    </row>
    <row r="116" spans="1:11" x14ac:dyDescent="0.3">
      <c r="A116">
        <v>951</v>
      </c>
      <c r="B116">
        <v>69</v>
      </c>
      <c r="C116">
        <v>69</v>
      </c>
      <c r="D116">
        <v>1087</v>
      </c>
      <c r="E116" t="s">
        <v>1224</v>
      </c>
      <c r="F116" t="s">
        <v>1204</v>
      </c>
      <c r="G116" t="s">
        <v>1205</v>
      </c>
      <c r="H116">
        <v>367</v>
      </c>
      <c r="I116">
        <v>740</v>
      </c>
      <c r="J116" t="s">
        <v>471</v>
      </c>
      <c r="K116" t="s">
        <v>904</v>
      </c>
    </row>
    <row r="117" spans="1:11" x14ac:dyDescent="0.3">
      <c r="A117">
        <v>169</v>
      </c>
      <c r="B117">
        <v>969</v>
      </c>
      <c r="C117">
        <v>969</v>
      </c>
      <c r="D117">
        <v>4296</v>
      </c>
      <c r="E117" t="s">
        <v>1217</v>
      </c>
      <c r="F117" t="s">
        <v>1199</v>
      </c>
      <c r="G117" t="s">
        <v>1200</v>
      </c>
      <c r="H117">
        <v>507</v>
      </c>
      <c r="I117">
        <v>1334</v>
      </c>
      <c r="J117" t="s">
        <v>1518</v>
      </c>
      <c r="K117" t="s">
        <v>1519</v>
      </c>
    </row>
    <row r="118" spans="1:11" x14ac:dyDescent="0.3">
      <c r="A118">
        <v>984</v>
      </c>
      <c r="B118">
        <v>974</v>
      </c>
      <c r="C118">
        <v>974</v>
      </c>
      <c r="D118">
        <v>9784</v>
      </c>
      <c r="E118" t="s">
        <v>1301</v>
      </c>
      <c r="F118" t="s">
        <v>1199</v>
      </c>
      <c r="G118" t="s">
        <v>1205</v>
      </c>
      <c r="H118">
        <v>442</v>
      </c>
      <c r="I118">
        <v>770</v>
      </c>
      <c r="J118" t="s">
        <v>653</v>
      </c>
      <c r="K118" t="s">
        <v>1520</v>
      </c>
    </row>
    <row r="119" spans="1:11" x14ac:dyDescent="0.3">
      <c r="A119">
        <v>881</v>
      </c>
      <c r="B119">
        <v>526</v>
      </c>
      <c r="C119">
        <v>526</v>
      </c>
      <c r="D119">
        <v>6210</v>
      </c>
      <c r="E119" t="s">
        <v>1198</v>
      </c>
      <c r="F119" t="s">
        <v>1199</v>
      </c>
      <c r="G119" t="s">
        <v>1205</v>
      </c>
      <c r="H119">
        <v>510</v>
      </c>
      <c r="I119">
        <v>1205</v>
      </c>
      <c r="J119" t="s">
        <v>1383</v>
      </c>
      <c r="K119" t="s">
        <v>1384</v>
      </c>
    </row>
    <row r="120" spans="1:11" x14ac:dyDescent="0.3">
      <c r="A120">
        <v>883</v>
      </c>
      <c r="B120">
        <v>510</v>
      </c>
      <c r="C120">
        <v>510</v>
      </c>
      <c r="D120">
        <v>5781</v>
      </c>
      <c r="E120" t="s">
        <v>1213</v>
      </c>
      <c r="F120" t="s">
        <v>1199</v>
      </c>
      <c r="G120" t="s">
        <v>1205</v>
      </c>
      <c r="H120">
        <v>117</v>
      </c>
      <c r="I120">
        <v>716</v>
      </c>
      <c r="J120" t="s">
        <v>436</v>
      </c>
      <c r="K120" t="s">
        <v>1379</v>
      </c>
    </row>
    <row r="121" spans="1:11" x14ac:dyDescent="0.3">
      <c r="A121">
        <v>735</v>
      </c>
      <c r="B121">
        <v>444</v>
      </c>
      <c r="C121">
        <v>444</v>
      </c>
      <c r="D121">
        <v>8306</v>
      </c>
      <c r="E121" t="s">
        <v>1203</v>
      </c>
      <c r="F121" t="s">
        <v>1204</v>
      </c>
      <c r="G121" t="s">
        <v>1200</v>
      </c>
      <c r="H121">
        <v>973</v>
      </c>
      <c r="I121">
        <v>1250</v>
      </c>
      <c r="J121" t="s">
        <v>1359</v>
      </c>
      <c r="K121" t="s">
        <v>1360</v>
      </c>
    </row>
    <row r="122" spans="1:11" x14ac:dyDescent="0.3">
      <c r="A122">
        <v>120</v>
      </c>
      <c r="B122">
        <v>503</v>
      </c>
      <c r="C122">
        <v>503</v>
      </c>
      <c r="D122">
        <v>3270</v>
      </c>
      <c r="E122" t="s">
        <v>1253</v>
      </c>
      <c r="F122" t="s">
        <v>1204</v>
      </c>
      <c r="G122" t="s">
        <v>1205</v>
      </c>
      <c r="H122">
        <v>243</v>
      </c>
      <c r="I122">
        <v>935</v>
      </c>
      <c r="J122" t="s">
        <v>1377</v>
      </c>
      <c r="K122" t="s">
        <v>745</v>
      </c>
    </row>
    <row r="123" spans="1:11" x14ac:dyDescent="0.3">
      <c r="A123">
        <v>92</v>
      </c>
      <c r="B123">
        <v>109</v>
      </c>
      <c r="C123">
        <v>109</v>
      </c>
      <c r="D123">
        <v>6787</v>
      </c>
      <c r="E123" t="s">
        <v>1239</v>
      </c>
      <c r="F123" t="s">
        <v>1204</v>
      </c>
      <c r="G123" t="s">
        <v>1200</v>
      </c>
      <c r="H123">
        <v>715</v>
      </c>
      <c r="I123">
        <v>1185</v>
      </c>
      <c r="J123" t="s">
        <v>471</v>
      </c>
      <c r="K123" t="s">
        <v>1249</v>
      </c>
    </row>
    <row r="124" spans="1:11" x14ac:dyDescent="0.3">
      <c r="A124">
        <v>618</v>
      </c>
      <c r="B124">
        <v>823</v>
      </c>
      <c r="C124">
        <v>823</v>
      </c>
      <c r="D124">
        <v>3733</v>
      </c>
      <c r="E124" t="s">
        <v>1224</v>
      </c>
      <c r="F124" t="s">
        <v>1204</v>
      </c>
      <c r="G124" t="s">
        <v>1200</v>
      </c>
      <c r="H124">
        <v>571</v>
      </c>
      <c r="I124">
        <v>1031</v>
      </c>
      <c r="J124" t="s">
        <v>269</v>
      </c>
      <c r="K124" t="s">
        <v>1470</v>
      </c>
    </row>
    <row r="125" spans="1:11" x14ac:dyDescent="0.3">
      <c r="A125">
        <v>768</v>
      </c>
      <c r="B125">
        <v>147</v>
      </c>
      <c r="C125">
        <v>147</v>
      </c>
      <c r="D125">
        <v>207</v>
      </c>
      <c r="E125" t="s">
        <v>1217</v>
      </c>
      <c r="F125" t="s">
        <v>1204</v>
      </c>
      <c r="G125" t="s">
        <v>1200</v>
      </c>
      <c r="H125">
        <v>369</v>
      </c>
      <c r="I125">
        <v>646</v>
      </c>
      <c r="J125" t="s">
        <v>439</v>
      </c>
      <c r="K125" t="s">
        <v>1263</v>
      </c>
    </row>
    <row r="126" spans="1:11" x14ac:dyDescent="0.3">
      <c r="A126">
        <v>619</v>
      </c>
      <c r="B126">
        <v>625</v>
      </c>
      <c r="C126">
        <v>625</v>
      </c>
      <c r="D126">
        <v>3</v>
      </c>
      <c r="E126" t="s">
        <v>1217</v>
      </c>
      <c r="F126" t="s">
        <v>1199</v>
      </c>
      <c r="G126" t="s">
        <v>1205</v>
      </c>
      <c r="H126">
        <v>318</v>
      </c>
      <c r="I126">
        <v>980</v>
      </c>
      <c r="J126" t="s">
        <v>1410</v>
      </c>
      <c r="K126" t="s">
        <v>1411</v>
      </c>
    </row>
    <row r="127" spans="1:11" x14ac:dyDescent="0.3">
      <c r="A127">
        <v>393</v>
      </c>
      <c r="B127">
        <v>695</v>
      </c>
      <c r="C127">
        <v>695</v>
      </c>
      <c r="D127">
        <v>1896</v>
      </c>
      <c r="E127" t="s">
        <v>1253</v>
      </c>
      <c r="F127" t="s">
        <v>1204</v>
      </c>
      <c r="G127" t="s">
        <v>1205</v>
      </c>
      <c r="H127">
        <v>266</v>
      </c>
      <c r="I127">
        <v>833</v>
      </c>
      <c r="J127" t="s">
        <v>471</v>
      </c>
      <c r="K127" t="s">
        <v>1430</v>
      </c>
    </row>
    <row r="128" spans="1:11" x14ac:dyDescent="0.3">
      <c r="A128">
        <v>127</v>
      </c>
      <c r="B128">
        <v>983</v>
      </c>
      <c r="C128">
        <v>983</v>
      </c>
      <c r="D128">
        <v>9631</v>
      </c>
      <c r="E128" t="s">
        <v>1210</v>
      </c>
      <c r="F128" t="s">
        <v>1199</v>
      </c>
      <c r="G128" t="s">
        <v>1205</v>
      </c>
      <c r="H128">
        <v>60</v>
      </c>
      <c r="I128">
        <v>166</v>
      </c>
      <c r="J128" t="s">
        <v>1463</v>
      </c>
      <c r="K128" t="s">
        <v>1523</v>
      </c>
    </row>
    <row r="129" spans="1:11" x14ac:dyDescent="0.3">
      <c r="A129">
        <v>329</v>
      </c>
      <c r="B129">
        <v>82</v>
      </c>
      <c r="C129">
        <v>82</v>
      </c>
      <c r="D129">
        <v>3132</v>
      </c>
      <c r="E129" t="s">
        <v>1239</v>
      </c>
      <c r="F129" t="s">
        <v>1199</v>
      </c>
      <c r="G129" t="s">
        <v>1200</v>
      </c>
      <c r="H129">
        <v>121</v>
      </c>
      <c r="I129">
        <v>557</v>
      </c>
      <c r="J129" t="s">
        <v>1240</v>
      </c>
      <c r="K129" t="s">
        <v>1241</v>
      </c>
    </row>
    <row r="130" spans="1:11" x14ac:dyDescent="0.3">
      <c r="A130">
        <v>839</v>
      </c>
      <c r="B130">
        <v>397</v>
      </c>
      <c r="C130">
        <v>397</v>
      </c>
      <c r="D130">
        <v>1202</v>
      </c>
      <c r="E130" t="s">
        <v>1301</v>
      </c>
      <c r="F130" t="s">
        <v>1199</v>
      </c>
      <c r="G130" t="s">
        <v>1200</v>
      </c>
      <c r="H130">
        <v>876</v>
      </c>
      <c r="I130">
        <v>1045</v>
      </c>
      <c r="J130" t="s">
        <v>1350</v>
      </c>
      <c r="K130" t="s">
        <v>1351</v>
      </c>
    </row>
    <row r="131" spans="1:11" x14ac:dyDescent="0.3">
      <c r="A131">
        <v>787</v>
      </c>
      <c r="B131">
        <v>599</v>
      </c>
      <c r="C131">
        <v>599</v>
      </c>
      <c r="D131">
        <v>8834</v>
      </c>
      <c r="E131" t="s">
        <v>1217</v>
      </c>
      <c r="F131" t="s">
        <v>1204</v>
      </c>
      <c r="G131" t="s">
        <v>1205</v>
      </c>
      <c r="H131">
        <v>946</v>
      </c>
      <c r="I131">
        <v>1100</v>
      </c>
      <c r="J131" t="s">
        <v>261</v>
      </c>
      <c r="K131" t="s">
        <v>550</v>
      </c>
    </row>
    <row r="132" spans="1:11" x14ac:dyDescent="0.3">
      <c r="A132">
        <v>658</v>
      </c>
      <c r="B132">
        <v>306</v>
      </c>
      <c r="C132">
        <v>306</v>
      </c>
      <c r="D132">
        <v>1201</v>
      </c>
      <c r="E132" t="s">
        <v>1227</v>
      </c>
      <c r="F132" t="s">
        <v>1204</v>
      </c>
      <c r="G132" t="s">
        <v>1205</v>
      </c>
      <c r="H132">
        <v>654</v>
      </c>
      <c r="I132">
        <v>1150</v>
      </c>
      <c r="J132" t="s">
        <v>295</v>
      </c>
      <c r="K132" t="s">
        <v>1316</v>
      </c>
    </row>
    <row r="133" spans="1:11" x14ac:dyDescent="0.3">
      <c r="A133">
        <v>302</v>
      </c>
      <c r="B133">
        <v>536</v>
      </c>
      <c r="C133">
        <v>536</v>
      </c>
      <c r="D133">
        <v>2573</v>
      </c>
      <c r="E133" t="s">
        <v>1203</v>
      </c>
      <c r="F133" t="s">
        <v>1204</v>
      </c>
      <c r="G133" t="s">
        <v>1200</v>
      </c>
      <c r="H133">
        <v>74</v>
      </c>
      <c r="I133">
        <v>281</v>
      </c>
      <c r="J133" t="s">
        <v>1237</v>
      </c>
      <c r="K133" t="s">
        <v>927</v>
      </c>
    </row>
    <row r="134" spans="1:11" x14ac:dyDescent="0.3">
      <c r="A134">
        <v>959</v>
      </c>
      <c r="B134">
        <v>20</v>
      </c>
      <c r="C134">
        <v>20</v>
      </c>
      <c r="D134">
        <v>6759</v>
      </c>
      <c r="E134" t="s">
        <v>1203</v>
      </c>
      <c r="F134" t="s">
        <v>1204</v>
      </c>
      <c r="G134" t="s">
        <v>1205</v>
      </c>
      <c r="H134">
        <v>630</v>
      </c>
      <c r="I134">
        <v>1062</v>
      </c>
      <c r="J134" t="s">
        <v>1208</v>
      </c>
      <c r="K134" t="s">
        <v>1209</v>
      </c>
    </row>
    <row r="135" spans="1:11" x14ac:dyDescent="0.3">
      <c r="A135">
        <v>467</v>
      </c>
      <c r="B135">
        <v>515</v>
      </c>
      <c r="C135">
        <v>515</v>
      </c>
      <c r="D135">
        <v>2601</v>
      </c>
      <c r="E135" t="s">
        <v>1224</v>
      </c>
      <c r="F135" t="s">
        <v>1204</v>
      </c>
      <c r="G135" t="s">
        <v>1200</v>
      </c>
      <c r="H135">
        <v>782</v>
      </c>
      <c r="I135">
        <v>1425</v>
      </c>
      <c r="J135" t="s">
        <v>1381</v>
      </c>
      <c r="K135" t="s">
        <v>1382</v>
      </c>
    </row>
    <row r="136" spans="1:11" x14ac:dyDescent="0.3">
      <c r="A136">
        <v>642</v>
      </c>
      <c r="B136">
        <v>332</v>
      </c>
      <c r="C136">
        <v>332</v>
      </c>
      <c r="D136">
        <v>2656</v>
      </c>
      <c r="E136" t="s">
        <v>1239</v>
      </c>
      <c r="F136" t="s">
        <v>1199</v>
      </c>
      <c r="G136" t="s">
        <v>1205</v>
      </c>
      <c r="H136">
        <v>45</v>
      </c>
      <c r="I136">
        <v>39</v>
      </c>
      <c r="J136" t="s">
        <v>1325</v>
      </c>
      <c r="K136" t="s">
        <v>1326</v>
      </c>
    </row>
    <row r="137" spans="1:11" x14ac:dyDescent="0.3">
      <c r="A137">
        <v>472</v>
      </c>
      <c r="B137">
        <v>127</v>
      </c>
      <c r="C137">
        <v>127</v>
      </c>
      <c r="D137">
        <v>9645</v>
      </c>
      <c r="E137" t="s">
        <v>1239</v>
      </c>
      <c r="F137" t="s">
        <v>1199</v>
      </c>
      <c r="G137" t="s">
        <v>1200</v>
      </c>
      <c r="H137">
        <v>916</v>
      </c>
      <c r="I137">
        <v>1143</v>
      </c>
      <c r="J137" t="s">
        <v>1250</v>
      </c>
      <c r="K137" t="s">
        <v>1251</v>
      </c>
    </row>
    <row r="138" spans="1:11" x14ac:dyDescent="0.3">
      <c r="A138">
        <v>700</v>
      </c>
      <c r="B138">
        <v>958</v>
      </c>
      <c r="C138">
        <v>958</v>
      </c>
      <c r="D138">
        <v>584</v>
      </c>
      <c r="E138" t="s">
        <v>1227</v>
      </c>
      <c r="F138" t="s">
        <v>1199</v>
      </c>
      <c r="G138" t="s">
        <v>1200</v>
      </c>
      <c r="H138">
        <v>274</v>
      </c>
      <c r="I138">
        <v>669</v>
      </c>
      <c r="J138" t="s">
        <v>1515</v>
      </c>
      <c r="K138" t="s">
        <v>1516</v>
      </c>
    </row>
    <row r="139" spans="1:11" x14ac:dyDescent="0.3">
      <c r="A139">
        <v>305</v>
      </c>
      <c r="B139">
        <v>42</v>
      </c>
      <c r="C139">
        <v>42</v>
      </c>
      <c r="D139">
        <v>2121</v>
      </c>
      <c r="E139" t="s">
        <v>1198</v>
      </c>
      <c r="F139" t="s">
        <v>1204</v>
      </c>
      <c r="G139" t="s">
        <v>1205</v>
      </c>
      <c r="H139">
        <v>987</v>
      </c>
      <c r="I139">
        <v>1134</v>
      </c>
      <c r="J139" t="s">
        <v>1222</v>
      </c>
      <c r="K139" t="s">
        <v>1223</v>
      </c>
    </row>
    <row r="140" spans="1:11" x14ac:dyDescent="0.3">
      <c r="A140">
        <v>676</v>
      </c>
      <c r="B140">
        <v>977</v>
      </c>
      <c r="C140">
        <v>977</v>
      </c>
      <c r="D140">
        <v>2142</v>
      </c>
      <c r="E140" t="s">
        <v>1198</v>
      </c>
      <c r="F140" t="s">
        <v>1199</v>
      </c>
      <c r="G140" t="s">
        <v>1205</v>
      </c>
      <c r="H140">
        <v>434</v>
      </c>
      <c r="I140">
        <v>558</v>
      </c>
      <c r="J140" t="s">
        <v>1521</v>
      </c>
      <c r="K140" t="s">
        <v>1321</v>
      </c>
    </row>
    <row r="141" spans="1:11" x14ac:dyDescent="0.3">
      <c r="A141">
        <v>602</v>
      </c>
      <c r="B141">
        <v>460</v>
      </c>
      <c r="C141">
        <v>460</v>
      </c>
      <c r="D141">
        <v>2396</v>
      </c>
      <c r="E141" t="s">
        <v>1242</v>
      </c>
      <c r="F141" t="s">
        <v>1199</v>
      </c>
      <c r="G141" t="s">
        <v>1200</v>
      </c>
      <c r="H141">
        <v>897</v>
      </c>
      <c r="I141">
        <v>1313</v>
      </c>
      <c r="J141" t="s">
        <v>488</v>
      </c>
      <c r="K141" t="s">
        <v>1353</v>
      </c>
    </row>
    <row r="142" spans="1:11" x14ac:dyDescent="0.3">
      <c r="A142">
        <v>175</v>
      </c>
      <c r="B142">
        <v>659</v>
      </c>
      <c r="C142">
        <v>659</v>
      </c>
      <c r="D142">
        <v>8747</v>
      </c>
      <c r="E142" t="s">
        <v>1301</v>
      </c>
      <c r="F142" t="s">
        <v>1199</v>
      </c>
      <c r="G142" t="s">
        <v>1205</v>
      </c>
      <c r="H142">
        <v>442</v>
      </c>
      <c r="I142">
        <v>595</v>
      </c>
      <c r="J142" t="s">
        <v>1420</v>
      </c>
      <c r="K142" t="s">
        <v>1287</v>
      </c>
    </row>
    <row r="143" spans="1:11" x14ac:dyDescent="0.3">
      <c r="A143">
        <v>679</v>
      </c>
      <c r="B143">
        <v>197</v>
      </c>
      <c r="C143">
        <v>197</v>
      </c>
      <c r="D143">
        <v>4142</v>
      </c>
      <c r="E143" t="s">
        <v>1253</v>
      </c>
      <c r="F143" t="s">
        <v>1204</v>
      </c>
      <c r="G143" t="s">
        <v>1200</v>
      </c>
      <c r="H143">
        <v>98</v>
      </c>
      <c r="I143">
        <v>360</v>
      </c>
      <c r="J143" t="s">
        <v>1281</v>
      </c>
      <c r="K143" t="s">
        <v>1282</v>
      </c>
    </row>
    <row r="144" spans="1:11" x14ac:dyDescent="0.3">
      <c r="A144">
        <v>412</v>
      </c>
      <c r="B144">
        <v>540</v>
      </c>
      <c r="C144">
        <v>540</v>
      </c>
      <c r="D144">
        <v>9770</v>
      </c>
      <c r="E144" t="s">
        <v>1239</v>
      </c>
      <c r="F144" t="s">
        <v>1199</v>
      </c>
      <c r="G144" t="s">
        <v>1200</v>
      </c>
      <c r="H144">
        <v>431</v>
      </c>
      <c r="I144">
        <v>934</v>
      </c>
      <c r="J144" t="s">
        <v>1386</v>
      </c>
      <c r="K144" t="s">
        <v>653</v>
      </c>
    </row>
    <row r="145" spans="1:11" x14ac:dyDescent="0.3">
      <c r="A145">
        <v>486</v>
      </c>
      <c r="B145">
        <v>178</v>
      </c>
      <c r="C145">
        <v>178</v>
      </c>
      <c r="D145">
        <v>2593</v>
      </c>
      <c r="E145" t="s">
        <v>1203</v>
      </c>
      <c r="F145" t="s">
        <v>1199</v>
      </c>
      <c r="G145" t="s">
        <v>1200</v>
      </c>
      <c r="H145">
        <v>745</v>
      </c>
      <c r="I145">
        <v>1383</v>
      </c>
      <c r="J145" t="s">
        <v>1276</v>
      </c>
      <c r="K145" t="s">
        <v>1277</v>
      </c>
    </row>
    <row r="146" spans="1:11" x14ac:dyDescent="0.3">
      <c r="A146">
        <v>899</v>
      </c>
      <c r="B146">
        <v>202</v>
      </c>
      <c r="C146">
        <v>202</v>
      </c>
      <c r="D146">
        <v>9807</v>
      </c>
      <c r="E146" t="s">
        <v>1210</v>
      </c>
      <c r="F146" t="s">
        <v>1199</v>
      </c>
      <c r="G146" t="s">
        <v>1200</v>
      </c>
      <c r="H146">
        <v>871</v>
      </c>
      <c r="I146">
        <v>1274</v>
      </c>
      <c r="J146" t="s">
        <v>1287</v>
      </c>
      <c r="K146" t="s">
        <v>1264</v>
      </c>
    </row>
    <row r="147" spans="1:11" x14ac:dyDescent="0.3">
      <c r="A147">
        <v>123</v>
      </c>
      <c r="B147">
        <v>632</v>
      </c>
      <c r="C147">
        <v>632</v>
      </c>
      <c r="D147">
        <v>2525</v>
      </c>
      <c r="E147" t="s">
        <v>1217</v>
      </c>
      <c r="F147" t="s">
        <v>1204</v>
      </c>
      <c r="G147" t="s">
        <v>1205</v>
      </c>
      <c r="H147">
        <v>67</v>
      </c>
      <c r="I147">
        <v>193</v>
      </c>
      <c r="J147" t="s">
        <v>124</v>
      </c>
      <c r="K147" t="s">
        <v>1413</v>
      </c>
    </row>
    <row r="148" spans="1:11" x14ac:dyDescent="0.3">
      <c r="A148">
        <v>180</v>
      </c>
      <c r="B148">
        <v>25</v>
      </c>
      <c r="C148">
        <v>25</v>
      </c>
      <c r="D148">
        <v>1724</v>
      </c>
      <c r="E148" t="s">
        <v>1210</v>
      </c>
      <c r="F148" t="s">
        <v>1204</v>
      </c>
      <c r="G148" t="s">
        <v>1200</v>
      </c>
      <c r="H148">
        <v>431</v>
      </c>
      <c r="I148">
        <v>702</v>
      </c>
      <c r="J148" t="s">
        <v>1211</v>
      </c>
      <c r="K148" t="s">
        <v>1212</v>
      </c>
    </row>
    <row r="149" spans="1:11" x14ac:dyDescent="0.3">
      <c r="A149">
        <v>433</v>
      </c>
      <c r="B149">
        <v>990</v>
      </c>
      <c r="C149">
        <v>990</v>
      </c>
      <c r="D149">
        <v>7146</v>
      </c>
      <c r="E149" t="s">
        <v>1203</v>
      </c>
      <c r="F149" t="s">
        <v>1199</v>
      </c>
      <c r="G149" t="s">
        <v>1205</v>
      </c>
      <c r="H149">
        <v>178</v>
      </c>
      <c r="I149">
        <v>646</v>
      </c>
      <c r="J149" t="s">
        <v>1524</v>
      </c>
      <c r="K149" t="s">
        <v>1525</v>
      </c>
    </row>
    <row r="150" spans="1:11" x14ac:dyDescent="0.3">
      <c r="A150">
        <v>244</v>
      </c>
      <c r="B150">
        <v>913</v>
      </c>
      <c r="C150">
        <v>913</v>
      </c>
      <c r="D150">
        <v>563</v>
      </c>
      <c r="E150" t="s">
        <v>1210</v>
      </c>
      <c r="F150" t="s">
        <v>1204</v>
      </c>
      <c r="G150" t="s">
        <v>1200</v>
      </c>
      <c r="H150">
        <v>180</v>
      </c>
      <c r="I150">
        <v>755</v>
      </c>
      <c r="J150" t="s">
        <v>1424</v>
      </c>
      <c r="K150" t="s">
        <v>1499</v>
      </c>
    </row>
    <row r="151" spans="1:11" x14ac:dyDescent="0.3">
      <c r="A151">
        <v>147</v>
      </c>
      <c r="B151">
        <v>371</v>
      </c>
      <c r="C151">
        <v>371</v>
      </c>
      <c r="D151">
        <v>7771</v>
      </c>
      <c r="E151" t="s">
        <v>1198</v>
      </c>
      <c r="F151" t="s">
        <v>1204</v>
      </c>
      <c r="G151" t="s">
        <v>1200</v>
      </c>
      <c r="H151">
        <v>280</v>
      </c>
      <c r="I151">
        <v>990</v>
      </c>
      <c r="J151" t="s">
        <v>810</v>
      </c>
      <c r="K151" t="s">
        <v>1345</v>
      </c>
    </row>
    <row r="152" spans="1:11" x14ac:dyDescent="0.3">
      <c r="A152">
        <v>634</v>
      </c>
      <c r="B152">
        <v>514</v>
      </c>
      <c r="C152">
        <v>514</v>
      </c>
      <c r="D152">
        <v>4789</v>
      </c>
      <c r="E152" t="s">
        <v>1227</v>
      </c>
      <c r="F152" t="s">
        <v>1204</v>
      </c>
      <c r="G152" t="s">
        <v>1200</v>
      </c>
      <c r="H152">
        <v>263</v>
      </c>
      <c r="I152">
        <v>965</v>
      </c>
      <c r="J152" t="s">
        <v>1380</v>
      </c>
      <c r="K152" t="s">
        <v>585</v>
      </c>
    </row>
    <row r="153" spans="1:11" x14ac:dyDescent="0.3">
      <c r="A153">
        <v>999</v>
      </c>
      <c r="B153">
        <v>707</v>
      </c>
      <c r="C153">
        <v>707</v>
      </c>
      <c r="D153">
        <v>3221</v>
      </c>
      <c r="E153" t="s">
        <v>1301</v>
      </c>
      <c r="F153" t="s">
        <v>1204</v>
      </c>
      <c r="G153" t="s">
        <v>1205</v>
      </c>
      <c r="H153">
        <v>187</v>
      </c>
      <c r="I153">
        <v>931</v>
      </c>
      <c r="J153" t="s">
        <v>1435</v>
      </c>
      <c r="K153" t="s">
        <v>1436</v>
      </c>
    </row>
    <row r="154" spans="1:11" x14ac:dyDescent="0.3">
      <c r="A154">
        <v>477</v>
      </c>
      <c r="B154">
        <v>473</v>
      </c>
      <c r="C154">
        <v>473</v>
      </c>
      <c r="D154">
        <v>5197</v>
      </c>
      <c r="E154" t="s">
        <v>1198</v>
      </c>
      <c r="F154" t="s">
        <v>1199</v>
      </c>
      <c r="G154" t="s">
        <v>1205</v>
      </c>
      <c r="H154">
        <v>94</v>
      </c>
      <c r="I154">
        <v>361</v>
      </c>
      <c r="J154" t="s">
        <v>1367</v>
      </c>
      <c r="K154" t="s">
        <v>1368</v>
      </c>
    </row>
    <row r="155" spans="1:11" x14ac:dyDescent="0.3">
      <c r="A155">
        <v>746</v>
      </c>
      <c r="B155">
        <v>847</v>
      </c>
      <c r="C155">
        <v>847</v>
      </c>
      <c r="D155">
        <v>8183</v>
      </c>
      <c r="E155" t="s">
        <v>1213</v>
      </c>
      <c r="F155" t="s">
        <v>1199</v>
      </c>
      <c r="G155" t="s">
        <v>1200</v>
      </c>
      <c r="H155">
        <v>906</v>
      </c>
      <c r="I155">
        <v>1297</v>
      </c>
      <c r="J155" t="s">
        <v>1473</v>
      </c>
      <c r="K155" t="s">
        <v>1474</v>
      </c>
    </row>
    <row r="156" spans="1:11" x14ac:dyDescent="0.3">
      <c r="A156">
        <v>287</v>
      </c>
      <c r="B156">
        <v>815</v>
      </c>
      <c r="C156">
        <v>815</v>
      </c>
      <c r="D156">
        <v>1126</v>
      </c>
      <c r="E156" t="s">
        <v>1224</v>
      </c>
      <c r="F156" t="s">
        <v>1199</v>
      </c>
      <c r="G156" t="s">
        <v>1205</v>
      </c>
      <c r="H156">
        <v>71</v>
      </c>
      <c r="I156">
        <v>130</v>
      </c>
      <c r="J156" t="s">
        <v>1466</v>
      </c>
      <c r="K156" t="s">
        <v>1467</v>
      </c>
    </row>
    <row r="157" spans="1:11" x14ac:dyDescent="0.3">
      <c r="A157">
        <v>310</v>
      </c>
      <c r="B157">
        <v>928</v>
      </c>
      <c r="C157">
        <v>928</v>
      </c>
      <c r="D157">
        <v>4899</v>
      </c>
      <c r="E157" t="s">
        <v>1227</v>
      </c>
      <c r="F157" t="s">
        <v>1199</v>
      </c>
      <c r="G157" t="s">
        <v>1200</v>
      </c>
      <c r="H157">
        <v>253</v>
      </c>
      <c r="I157">
        <v>904</v>
      </c>
      <c r="J157" t="s">
        <v>712</v>
      </c>
      <c r="K157" t="s">
        <v>712</v>
      </c>
    </row>
    <row r="158" spans="1:11" x14ac:dyDescent="0.3">
      <c r="A158">
        <v>889</v>
      </c>
      <c r="B158">
        <v>210</v>
      </c>
      <c r="C158">
        <v>210</v>
      </c>
      <c r="D158">
        <v>4732</v>
      </c>
      <c r="E158" t="s">
        <v>1210</v>
      </c>
      <c r="F158" t="s">
        <v>1199</v>
      </c>
      <c r="G158" t="s">
        <v>1200</v>
      </c>
      <c r="H158">
        <v>591</v>
      </c>
      <c r="I158">
        <v>1433</v>
      </c>
      <c r="J158" t="s">
        <v>1289</v>
      </c>
      <c r="K158" t="s">
        <v>427</v>
      </c>
    </row>
    <row r="159" spans="1:11" x14ac:dyDescent="0.3">
      <c r="A159">
        <v>512</v>
      </c>
      <c r="B159">
        <v>793</v>
      </c>
      <c r="C159">
        <v>793</v>
      </c>
      <c r="D159">
        <v>4103</v>
      </c>
      <c r="E159" t="s">
        <v>1301</v>
      </c>
      <c r="F159" t="s">
        <v>1204</v>
      </c>
      <c r="G159" t="s">
        <v>1205</v>
      </c>
      <c r="H159">
        <v>399</v>
      </c>
      <c r="I159">
        <v>835</v>
      </c>
      <c r="J159" t="s">
        <v>261</v>
      </c>
      <c r="K159" t="s">
        <v>182</v>
      </c>
    </row>
    <row r="160" spans="1:11" x14ac:dyDescent="0.3">
      <c r="A160">
        <v>693</v>
      </c>
      <c r="B160">
        <v>872</v>
      </c>
      <c r="C160">
        <v>872</v>
      </c>
      <c r="D160">
        <v>7861</v>
      </c>
      <c r="E160" t="s">
        <v>1301</v>
      </c>
      <c r="F160" t="s">
        <v>1199</v>
      </c>
      <c r="G160" t="s">
        <v>1200</v>
      </c>
      <c r="H160">
        <v>91</v>
      </c>
      <c r="I160">
        <v>242</v>
      </c>
      <c r="J160" t="s">
        <v>1483</v>
      </c>
      <c r="K160" t="s">
        <v>1418</v>
      </c>
    </row>
    <row r="161" spans="1:11" x14ac:dyDescent="0.3">
      <c r="A161">
        <v>670</v>
      </c>
      <c r="B161">
        <v>298</v>
      </c>
      <c r="C161">
        <v>298</v>
      </c>
      <c r="D161">
        <v>7764</v>
      </c>
      <c r="E161" t="s">
        <v>1227</v>
      </c>
      <c r="F161" t="s">
        <v>1199</v>
      </c>
      <c r="G161" t="s">
        <v>1205</v>
      </c>
      <c r="H161">
        <v>717</v>
      </c>
      <c r="I161">
        <v>1297</v>
      </c>
      <c r="J161" t="s">
        <v>1311</v>
      </c>
      <c r="K161" t="s">
        <v>1261</v>
      </c>
    </row>
    <row r="162" spans="1:11" x14ac:dyDescent="0.3">
      <c r="A162">
        <v>238</v>
      </c>
      <c r="B162">
        <v>941</v>
      </c>
      <c r="C162">
        <v>941</v>
      </c>
      <c r="D162">
        <v>5345</v>
      </c>
      <c r="E162" t="s">
        <v>1253</v>
      </c>
      <c r="F162" t="s">
        <v>1199</v>
      </c>
      <c r="G162" t="s">
        <v>1205</v>
      </c>
      <c r="H162">
        <v>735</v>
      </c>
      <c r="I162">
        <v>1181</v>
      </c>
      <c r="J162" t="s">
        <v>1507</v>
      </c>
      <c r="K162" t="s">
        <v>1508</v>
      </c>
    </row>
    <row r="163" spans="1:11" x14ac:dyDescent="0.3">
      <c r="A163">
        <v>400</v>
      </c>
      <c r="B163">
        <v>731</v>
      </c>
      <c r="C163">
        <v>731</v>
      </c>
      <c r="D163">
        <v>6191</v>
      </c>
      <c r="E163" t="s">
        <v>1227</v>
      </c>
      <c r="F163" t="s">
        <v>1204</v>
      </c>
      <c r="G163" t="s">
        <v>1200</v>
      </c>
      <c r="H163">
        <v>970</v>
      </c>
      <c r="I163">
        <v>1242</v>
      </c>
      <c r="J163" t="s">
        <v>1447</v>
      </c>
      <c r="K163" t="s">
        <v>1448</v>
      </c>
    </row>
    <row r="164" spans="1:11" x14ac:dyDescent="0.3">
      <c r="A164">
        <v>398</v>
      </c>
      <c r="B164">
        <v>500</v>
      </c>
      <c r="C164">
        <v>500</v>
      </c>
      <c r="D164">
        <v>310</v>
      </c>
      <c r="E164" t="s">
        <v>1198</v>
      </c>
      <c r="F164" t="s">
        <v>1204</v>
      </c>
      <c r="G164" t="s">
        <v>1205</v>
      </c>
      <c r="H164">
        <v>80</v>
      </c>
      <c r="I164">
        <v>236</v>
      </c>
      <c r="J164" t="s">
        <v>1375</v>
      </c>
      <c r="K164" t="s">
        <v>1376</v>
      </c>
    </row>
    <row r="165" spans="1:11" x14ac:dyDescent="0.3">
      <c r="A165">
        <v>955</v>
      </c>
      <c r="B165">
        <v>142</v>
      </c>
      <c r="C165">
        <v>142</v>
      </c>
      <c r="D165">
        <v>3095</v>
      </c>
      <c r="E165" t="s">
        <v>1198</v>
      </c>
      <c r="F165" t="s">
        <v>1204</v>
      </c>
      <c r="G165" t="s">
        <v>1200</v>
      </c>
      <c r="H165">
        <v>550</v>
      </c>
      <c r="I165">
        <v>1171</v>
      </c>
      <c r="J165" t="s">
        <v>1261</v>
      </c>
      <c r="K165" t="s">
        <v>1262</v>
      </c>
    </row>
    <row r="166" spans="1:11" x14ac:dyDescent="0.3">
      <c r="A166">
        <v>193</v>
      </c>
      <c r="B166">
        <v>787</v>
      </c>
      <c r="C166">
        <v>787</v>
      </c>
      <c r="D166">
        <v>2159</v>
      </c>
      <c r="E166" t="s">
        <v>1198</v>
      </c>
      <c r="F166" t="s">
        <v>1199</v>
      </c>
      <c r="G166" t="s">
        <v>1200</v>
      </c>
      <c r="H166">
        <v>187</v>
      </c>
      <c r="I166">
        <v>864</v>
      </c>
      <c r="J166" t="s">
        <v>132</v>
      </c>
      <c r="K166" t="s">
        <v>1463</v>
      </c>
    </row>
    <row r="167" spans="1:11" x14ac:dyDescent="0.3">
      <c r="A167">
        <v>33</v>
      </c>
      <c r="B167">
        <v>749</v>
      </c>
      <c r="C167">
        <v>749</v>
      </c>
      <c r="D167">
        <v>3569</v>
      </c>
      <c r="E167" t="s">
        <v>1301</v>
      </c>
      <c r="F167" t="s">
        <v>1199</v>
      </c>
      <c r="G167" t="s">
        <v>1200</v>
      </c>
      <c r="H167">
        <v>262</v>
      </c>
      <c r="I167">
        <v>875</v>
      </c>
      <c r="J167" t="s">
        <v>1453</v>
      </c>
      <c r="K167" t="s">
        <v>320</v>
      </c>
    </row>
    <row r="168" spans="1:11" x14ac:dyDescent="0.3">
      <c r="A168">
        <v>786</v>
      </c>
      <c r="B168">
        <v>304</v>
      </c>
      <c r="C168">
        <v>304</v>
      </c>
      <c r="D168">
        <v>5958</v>
      </c>
      <c r="E168" t="s">
        <v>1253</v>
      </c>
      <c r="F168" t="s">
        <v>1204</v>
      </c>
      <c r="G168" t="s">
        <v>1205</v>
      </c>
      <c r="H168">
        <v>540</v>
      </c>
      <c r="I168">
        <v>1172</v>
      </c>
      <c r="J168" t="s">
        <v>1312</v>
      </c>
      <c r="K168" t="s">
        <v>1313</v>
      </c>
    </row>
    <row r="169" spans="1:11" x14ac:dyDescent="0.3">
      <c r="A169">
        <v>811</v>
      </c>
      <c r="B169">
        <v>30</v>
      </c>
      <c r="C169">
        <v>30</v>
      </c>
      <c r="D169">
        <v>1275</v>
      </c>
      <c r="E169" t="s">
        <v>1213</v>
      </c>
      <c r="F169" t="s">
        <v>1204</v>
      </c>
      <c r="G169" t="s">
        <v>1205</v>
      </c>
      <c r="H169">
        <v>581</v>
      </c>
      <c r="I169">
        <v>1422</v>
      </c>
      <c r="J169" t="s">
        <v>1214</v>
      </c>
      <c r="K169" t="s">
        <v>515</v>
      </c>
    </row>
    <row r="170" spans="1:11" x14ac:dyDescent="0.3">
      <c r="A170">
        <v>615</v>
      </c>
      <c r="B170">
        <v>477</v>
      </c>
      <c r="C170">
        <v>477</v>
      </c>
      <c r="D170">
        <v>6357</v>
      </c>
      <c r="E170" t="s">
        <v>1213</v>
      </c>
      <c r="F170" t="s">
        <v>1199</v>
      </c>
      <c r="G170" t="s">
        <v>1205</v>
      </c>
      <c r="H170">
        <v>840</v>
      </c>
      <c r="I170">
        <v>1061</v>
      </c>
      <c r="J170" t="s">
        <v>57</v>
      </c>
      <c r="K170" t="s">
        <v>1369</v>
      </c>
    </row>
    <row r="171" spans="1:11" x14ac:dyDescent="0.3">
      <c r="A171">
        <v>18</v>
      </c>
      <c r="B171">
        <v>52</v>
      </c>
      <c r="C171">
        <v>52</v>
      </c>
      <c r="D171">
        <v>4551</v>
      </c>
      <c r="E171" t="s">
        <v>1227</v>
      </c>
      <c r="F171" t="s">
        <v>1204</v>
      </c>
      <c r="G171" t="s">
        <v>1200</v>
      </c>
      <c r="H171">
        <v>873</v>
      </c>
      <c r="I171">
        <v>1199</v>
      </c>
      <c r="J171" t="s">
        <v>1228</v>
      </c>
      <c r="K171" t="s">
        <v>1229</v>
      </c>
    </row>
    <row r="172" spans="1:11" x14ac:dyDescent="0.3">
      <c r="A172">
        <v>114</v>
      </c>
      <c r="B172">
        <v>73</v>
      </c>
      <c r="C172">
        <v>73</v>
      </c>
      <c r="D172">
        <v>4252</v>
      </c>
      <c r="E172" t="s">
        <v>1210</v>
      </c>
      <c r="F172" t="s">
        <v>1204</v>
      </c>
      <c r="G172" t="s">
        <v>1200</v>
      </c>
      <c r="H172">
        <v>315</v>
      </c>
      <c r="I172">
        <v>937</v>
      </c>
      <c r="J172" t="s">
        <v>21</v>
      </c>
      <c r="K172" t="s">
        <v>1236</v>
      </c>
    </row>
    <row r="173" spans="1:11" x14ac:dyDescent="0.3">
      <c r="A173">
        <v>340</v>
      </c>
      <c r="B173">
        <v>691</v>
      </c>
      <c r="C173">
        <v>691</v>
      </c>
      <c r="D173">
        <v>2096</v>
      </c>
      <c r="E173" t="s">
        <v>1217</v>
      </c>
      <c r="F173" t="s">
        <v>1204</v>
      </c>
      <c r="G173" t="s">
        <v>1205</v>
      </c>
      <c r="H173">
        <v>955</v>
      </c>
      <c r="I173">
        <v>1369</v>
      </c>
      <c r="J173" t="s">
        <v>1428</v>
      </c>
      <c r="K173" t="s">
        <v>1429</v>
      </c>
    </row>
    <row r="174" spans="1:11" x14ac:dyDescent="0.3">
      <c r="A174">
        <v>649</v>
      </c>
      <c r="B174">
        <v>786</v>
      </c>
      <c r="C174">
        <v>786</v>
      </c>
      <c r="D174">
        <v>5209</v>
      </c>
      <c r="E174" t="s">
        <v>1224</v>
      </c>
      <c r="F174" t="s">
        <v>1199</v>
      </c>
      <c r="G174" t="s">
        <v>1200</v>
      </c>
      <c r="H174">
        <v>372</v>
      </c>
      <c r="I174">
        <v>679</v>
      </c>
      <c r="J174" t="s">
        <v>1461</v>
      </c>
      <c r="K174" t="s">
        <v>1462</v>
      </c>
    </row>
    <row r="175" spans="1:11" x14ac:dyDescent="0.3">
      <c r="A175">
        <v>778</v>
      </c>
      <c r="B175">
        <v>68</v>
      </c>
      <c r="C175">
        <v>68</v>
      </c>
      <c r="D175">
        <v>9271</v>
      </c>
      <c r="E175" t="s">
        <v>1198</v>
      </c>
      <c r="F175" t="s">
        <v>1204</v>
      </c>
      <c r="G175" t="s">
        <v>1200</v>
      </c>
      <c r="H175">
        <v>182</v>
      </c>
      <c r="I175">
        <v>726</v>
      </c>
      <c r="J175" t="s">
        <v>1234</v>
      </c>
      <c r="K175" t="s">
        <v>1235</v>
      </c>
    </row>
    <row r="176" spans="1:11" x14ac:dyDescent="0.3">
      <c r="A176">
        <v>885</v>
      </c>
      <c r="B176">
        <v>630</v>
      </c>
      <c r="C176">
        <v>630</v>
      </c>
      <c r="D176">
        <v>6772</v>
      </c>
      <c r="E176" t="s">
        <v>1227</v>
      </c>
      <c r="F176" t="s">
        <v>1204</v>
      </c>
      <c r="G176" t="s">
        <v>1205</v>
      </c>
      <c r="H176">
        <v>868</v>
      </c>
      <c r="I176">
        <v>1320</v>
      </c>
      <c r="J176" t="s">
        <v>1412</v>
      </c>
      <c r="K176" t="s">
        <v>14</v>
      </c>
    </row>
    <row r="177" spans="1:11" x14ac:dyDescent="0.3">
      <c r="A177">
        <v>69</v>
      </c>
      <c r="B177">
        <v>357</v>
      </c>
      <c r="C177">
        <v>357</v>
      </c>
      <c r="D177">
        <v>4628</v>
      </c>
      <c r="E177" t="s">
        <v>1224</v>
      </c>
      <c r="F177" t="s">
        <v>1199</v>
      </c>
      <c r="G177" t="s">
        <v>1200</v>
      </c>
      <c r="H177">
        <v>777</v>
      </c>
      <c r="I177">
        <v>1113</v>
      </c>
      <c r="J177" t="s">
        <v>1339</v>
      </c>
      <c r="K177" t="s">
        <v>1340</v>
      </c>
    </row>
    <row r="178" spans="1:11" x14ac:dyDescent="0.3">
      <c r="A178">
        <v>288</v>
      </c>
      <c r="B178">
        <v>455</v>
      </c>
      <c r="C178">
        <v>455</v>
      </c>
      <c r="D178">
        <v>3853</v>
      </c>
      <c r="E178" t="s">
        <v>1203</v>
      </c>
      <c r="F178" t="s">
        <v>1199</v>
      </c>
      <c r="G178" t="s">
        <v>1205</v>
      </c>
      <c r="H178">
        <v>172</v>
      </c>
      <c r="I178">
        <v>580</v>
      </c>
      <c r="J178" t="s">
        <v>1364</v>
      </c>
      <c r="K178" t="s">
        <v>471</v>
      </c>
    </row>
    <row r="179" spans="1:11" x14ac:dyDescent="0.3">
      <c r="A179">
        <v>898</v>
      </c>
      <c r="B179">
        <v>947</v>
      </c>
      <c r="C179">
        <v>947</v>
      </c>
      <c r="D179">
        <v>515</v>
      </c>
      <c r="E179" t="s">
        <v>1213</v>
      </c>
      <c r="F179" t="s">
        <v>1199</v>
      </c>
      <c r="G179" t="s">
        <v>1200</v>
      </c>
      <c r="H179">
        <v>665</v>
      </c>
      <c r="I179">
        <v>1257</v>
      </c>
      <c r="J179" t="s">
        <v>1511</v>
      </c>
      <c r="K179" t="s">
        <v>1512</v>
      </c>
    </row>
    <row r="180" spans="1:11" x14ac:dyDescent="0.3">
      <c r="A180">
        <v>473</v>
      </c>
      <c r="B180">
        <v>589</v>
      </c>
      <c r="C180">
        <v>589</v>
      </c>
      <c r="D180">
        <v>7513</v>
      </c>
      <c r="E180" t="s">
        <v>1198</v>
      </c>
      <c r="F180" t="s">
        <v>1199</v>
      </c>
      <c r="G180" t="s">
        <v>1200</v>
      </c>
      <c r="H180">
        <v>516</v>
      </c>
      <c r="I180">
        <v>1084</v>
      </c>
      <c r="J180" t="s">
        <v>1403</v>
      </c>
      <c r="K180" t="s">
        <v>1404</v>
      </c>
    </row>
    <row r="181" spans="1:11" x14ac:dyDescent="0.3">
      <c r="A181">
        <v>23</v>
      </c>
      <c r="B181">
        <v>863</v>
      </c>
      <c r="C181">
        <v>863</v>
      </c>
      <c r="D181">
        <v>9030</v>
      </c>
      <c r="E181" t="s">
        <v>1301</v>
      </c>
      <c r="F181" t="s">
        <v>1199</v>
      </c>
      <c r="G181" t="s">
        <v>1205</v>
      </c>
      <c r="H181">
        <v>412</v>
      </c>
      <c r="I181">
        <v>872</v>
      </c>
      <c r="J181" t="s">
        <v>1478</v>
      </c>
      <c r="K181" t="s">
        <v>1479</v>
      </c>
    </row>
    <row r="182" spans="1:11" x14ac:dyDescent="0.3">
      <c r="A182">
        <v>505</v>
      </c>
      <c r="B182">
        <v>668</v>
      </c>
      <c r="C182">
        <v>668</v>
      </c>
      <c r="D182">
        <v>2378</v>
      </c>
      <c r="E182" t="s">
        <v>1239</v>
      </c>
      <c r="F182" t="s">
        <v>1204</v>
      </c>
      <c r="G182" t="s">
        <v>1200</v>
      </c>
      <c r="H182">
        <v>938</v>
      </c>
      <c r="I182">
        <v>1067</v>
      </c>
      <c r="J182" t="s">
        <v>1423</v>
      </c>
      <c r="K182" t="s">
        <v>1424</v>
      </c>
    </row>
    <row r="183" spans="1:11" x14ac:dyDescent="0.3">
      <c r="A183">
        <v>401</v>
      </c>
      <c r="B183">
        <v>206</v>
      </c>
      <c r="C183">
        <v>206</v>
      </c>
      <c r="D183">
        <v>5894</v>
      </c>
      <c r="E183" t="s">
        <v>1239</v>
      </c>
      <c r="F183" t="s">
        <v>1199</v>
      </c>
      <c r="G183" t="s">
        <v>1200</v>
      </c>
      <c r="H183">
        <v>854</v>
      </c>
      <c r="I183">
        <v>1251</v>
      </c>
      <c r="J183" t="s">
        <v>1288</v>
      </c>
      <c r="K183" t="s">
        <v>244</v>
      </c>
    </row>
    <row r="184" spans="1:11" x14ac:dyDescent="0.3">
      <c r="A184">
        <v>988</v>
      </c>
      <c r="B184">
        <v>835</v>
      </c>
      <c r="C184">
        <v>835</v>
      </c>
      <c r="D184">
        <v>7587</v>
      </c>
      <c r="E184" t="s">
        <v>1239</v>
      </c>
      <c r="F184" t="s">
        <v>1199</v>
      </c>
      <c r="G184" t="s">
        <v>1205</v>
      </c>
      <c r="H184">
        <v>638</v>
      </c>
      <c r="I184">
        <v>1314</v>
      </c>
      <c r="J184" t="s">
        <v>1471</v>
      </c>
      <c r="K184" t="s">
        <v>1220</v>
      </c>
    </row>
    <row r="185" spans="1:11" x14ac:dyDescent="0.3">
      <c r="A185">
        <v>493</v>
      </c>
      <c r="B185">
        <v>315</v>
      </c>
      <c r="C185">
        <v>315</v>
      </c>
      <c r="D185">
        <v>1424</v>
      </c>
      <c r="E185" t="s">
        <v>1253</v>
      </c>
      <c r="F185" t="s">
        <v>1204</v>
      </c>
      <c r="G185" t="s">
        <v>1200</v>
      </c>
      <c r="H185">
        <v>230</v>
      </c>
      <c r="I185">
        <v>638</v>
      </c>
      <c r="J185" t="s">
        <v>1319</v>
      </c>
      <c r="K185" t="s">
        <v>1320</v>
      </c>
    </row>
    <row r="186" spans="1:11" x14ac:dyDescent="0.3">
      <c r="A186">
        <v>432</v>
      </c>
      <c r="B186">
        <v>553</v>
      </c>
      <c r="C186">
        <v>553</v>
      </c>
      <c r="D186">
        <v>5214</v>
      </c>
      <c r="E186" t="s">
        <v>1198</v>
      </c>
      <c r="F186" t="s">
        <v>1204</v>
      </c>
      <c r="G186" t="s">
        <v>1205</v>
      </c>
      <c r="H186">
        <v>245</v>
      </c>
      <c r="I186">
        <v>611</v>
      </c>
      <c r="J186" t="s">
        <v>1390</v>
      </c>
      <c r="K186" t="s">
        <v>1391</v>
      </c>
    </row>
    <row r="187" spans="1:11" x14ac:dyDescent="0.3">
      <c r="A187">
        <v>948</v>
      </c>
      <c r="B187">
        <v>861</v>
      </c>
      <c r="C187">
        <v>861</v>
      </c>
      <c r="D187">
        <v>8249</v>
      </c>
      <c r="E187" t="s">
        <v>1239</v>
      </c>
      <c r="F187" t="s">
        <v>1199</v>
      </c>
      <c r="G187" t="s">
        <v>1205</v>
      </c>
      <c r="H187">
        <v>916</v>
      </c>
      <c r="I187">
        <v>1255</v>
      </c>
      <c r="J187" t="s">
        <v>421</v>
      </c>
      <c r="K187" t="s">
        <v>1477</v>
      </c>
    </row>
    <row r="188" spans="1:11" x14ac:dyDescent="0.3">
      <c r="A188">
        <v>821</v>
      </c>
      <c r="B188">
        <v>279</v>
      </c>
      <c r="C188">
        <v>279</v>
      </c>
      <c r="D188">
        <v>3172</v>
      </c>
      <c r="E188" t="s">
        <v>1203</v>
      </c>
      <c r="F188" t="s">
        <v>1199</v>
      </c>
      <c r="G188" t="s">
        <v>1205</v>
      </c>
      <c r="H188">
        <v>84</v>
      </c>
      <c r="I188">
        <v>464</v>
      </c>
      <c r="J188" t="s">
        <v>712</v>
      </c>
      <c r="K188" t="s">
        <v>950</v>
      </c>
    </row>
    <row r="189" spans="1:11" x14ac:dyDescent="0.3">
      <c r="A189">
        <v>435</v>
      </c>
      <c r="B189">
        <v>75</v>
      </c>
      <c r="C189">
        <v>75</v>
      </c>
      <c r="D189">
        <v>5489</v>
      </c>
      <c r="E189" t="s">
        <v>1213</v>
      </c>
      <c r="F189" t="s">
        <v>1204</v>
      </c>
      <c r="G189" t="s">
        <v>1205</v>
      </c>
      <c r="H189">
        <v>869</v>
      </c>
      <c r="I189">
        <v>1317</v>
      </c>
      <c r="J189" t="s">
        <v>1237</v>
      </c>
      <c r="K189" t="s">
        <v>1238</v>
      </c>
    </row>
    <row r="190" spans="1:11" x14ac:dyDescent="0.3">
      <c r="A190">
        <v>11</v>
      </c>
      <c r="B190">
        <v>895</v>
      </c>
      <c r="C190">
        <v>895</v>
      </c>
      <c r="D190">
        <v>2037</v>
      </c>
      <c r="E190" t="s">
        <v>1198</v>
      </c>
      <c r="F190" t="s">
        <v>1199</v>
      </c>
      <c r="G190" t="s">
        <v>1200</v>
      </c>
      <c r="H190">
        <v>271</v>
      </c>
      <c r="I190">
        <v>704</v>
      </c>
      <c r="J190" t="s">
        <v>1488</v>
      </c>
      <c r="K190" t="s">
        <v>1489</v>
      </c>
    </row>
    <row r="191" spans="1:11" x14ac:dyDescent="0.3">
      <c r="A191">
        <v>204</v>
      </c>
      <c r="B191">
        <v>866</v>
      </c>
      <c r="C191">
        <v>866</v>
      </c>
      <c r="D191">
        <v>2401</v>
      </c>
      <c r="E191" t="s">
        <v>1239</v>
      </c>
      <c r="F191" t="s">
        <v>1199</v>
      </c>
      <c r="G191" t="s">
        <v>1205</v>
      </c>
      <c r="H191">
        <v>691</v>
      </c>
      <c r="I191">
        <v>1260</v>
      </c>
      <c r="J191" t="s">
        <v>144</v>
      </c>
      <c r="K191" t="s">
        <v>1480</v>
      </c>
    </row>
    <row r="192" spans="1:11" x14ac:dyDescent="0.3">
      <c r="A192">
        <v>332</v>
      </c>
      <c r="B192">
        <v>792</v>
      </c>
      <c r="C192">
        <v>792</v>
      </c>
      <c r="D192">
        <v>1303</v>
      </c>
      <c r="E192" t="s">
        <v>1198</v>
      </c>
      <c r="F192" t="s">
        <v>1204</v>
      </c>
      <c r="G192" t="s">
        <v>1205</v>
      </c>
      <c r="H192">
        <v>808</v>
      </c>
      <c r="I192">
        <v>1257</v>
      </c>
      <c r="J192" t="s">
        <v>1464</v>
      </c>
      <c r="K192" t="s">
        <v>1465</v>
      </c>
    </row>
    <row r="193" spans="1:11" x14ac:dyDescent="0.3">
      <c r="A193">
        <v>179</v>
      </c>
      <c r="B193">
        <v>191</v>
      </c>
      <c r="C193">
        <v>191</v>
      </c>
      <c r="D193">
        <v>6798</v>
      </c>
      <c r="E193" t="s">
        <v>1210</v>
      </c>
      <c r="F193" t="s">
        <v>1199</v>
      </c>
      <c r="G193" t="s">
        <v>1200</v>
      </c>
      <c r="H193">
        <v>997</v>
      </c>
      <c r="I193">
        <v>1382</v>
      </c>
      <c r="J193" t="s">
        <v>1279</v>
      </c>
      <c r="K193" t="s">
        <v>1280</v>
      </c>
    </row>
    <row r="194" spans="1:11" x14ac:dyDescent="0.3">
      <c r="A194">
        <v>503</v>
      </c>
      <c r="B194">
        <v>59</v>
      </c>
      <c r="C194">
        <v>59</v>
      </c>
      <c r="D194">
        <v>9917</v>
      </c>
      <c r="E194" t="s">
        <v>1203</v>
      </c>
      <c r="F194" t="s">
        <v>1199</v>
      </c>
      <c r="G194" t="s">
        <v>1205</v>
      </c>
      <c r="H194">
        <v>329</v>
      </c>
      <c r="I194">
        <v>977</v>
      </c>
      <c r="J194" t="s">
        <v>1232</v>
      </c>
      <c r="K194" t="s">
        <v>1233</v>
      </c>
    </row>
    <row r="195" spans="1:11" x14ac:dyDescent="0.3">
      <c r="A195">
        <v>431</v>
      </c>
      <c r="B195">
        <v>748</v>
      </c>
      <c r="C195">
        <v>748</v>
      </c>
      <c r="D195">
        <v>2969</v>
      </c>
      <c r="E195" t="s">
        <v>1210</v>
      </c>
      <c r="F195" t="s">
        <v>1204</v>
      </c>
      <c r="G195" t="s">
        <v>1205</v>
      </c>
      <c r="H195">
        <v>600</v>
      </c>
      <c r="I195">
        <v>1048</v>
      </c>
      <c r="J195" t="s">
        <v>1451</v>
      </c>
      <c r="K195" t="s">
        <v>1452</v>
      </c>
    </row>
    <row r="196" spans="1:11" x14ac:dyDescent="0.3">
      <c r="A196">
        <v>865</v>
      </c>
      <c r="B196">
        <v>693</v>
      </c>
      <c r="C196">
        <v>693</v>
      </c>
      <c r="D196">
        <v>8737</v>
      </c>
      <c r="E196" t="s">
        <v>1210</v>
      </c>
      <c r="F196" t="s">
        <v>1199</v>
      </c>
      <c r="G196" t="s">
        <v>1200</v>
      </c>
      <c r="H196">
        <v>715</v>
      </c>
      <c r="I196">
        <v>1271</v>
      </c>
      <c r="J196" t="s">
        <v>320</v>
      </c>
      <c r="K196" t="s">
        <v>1264</v>
      </c>
    </row>
    <row r="197" spans="1:11" x14ac:dyDescent="0.3">
      <c r="A197">
        <v>874</v>
      </c>
      <c r="B197">
        <v>955</v>
      </c>
      <c r="C197">
        <v>955</v>
      </c>
      <c r="D197">
        <v>2104</v>
      </c>
      <c r="E197" t="s">
        <v>1210</v>
      </c>
      <c r="F197" t="s">
        <v>1199</v>
      </c>
      <c r="G197" t="s">
        <v>1200</v>
      </c>
      <c r="H197">
        <v>957</v>
      </c>
      <c r="I197">
        <v>1007</v>
      </c>
      <c r="J197" t="s">
        <v>1513</v>
      </c>
      <c r="K197" t="s">
        <v>1514</v>
      </c>
    </row>
    <row r="198" spans="1:11" x14ac:dyDescent="0.3">
      <c r="A198">
        <v>513</v>
      </c>
      <c r="B198">
        <v>538</v>
      </c>
      <c r="C198">
        <v>538</v>
      </c>
      <c r="D198">
        <v>1702</v>
      </c>
      <c r="E198" t="s">
        <v>1217</v>
      </c>
      <c r="F198" t="s">
        <v>1199</v>
      </c>
      <c r="G198" t="s">
        <v>1200</v>
      </c>
      <c r="H198">
        <v>484</v>
      </c>
      <c r="I198">
        <v>863</v>
      </c>
      <c r="J198" t="s">
        <v>436</v>
      </c>
      <c r="K198" t="s">
        <v>1385</v>
      </c>
    </row>
    <row r="199" spans="1:11" x14ac:dyDescent="0.3">
      <c r="A199">
        <v>814</v>
      </c>
      <c r="B199">
        <v>169</v>
      </c>
      <c r="C199">
        <v>169</v>
      </c>
      <c r="D199">
        <v>8933</v>
      </c>
      <c r="E199" t="s">
        <v>1242</v>
      </c>
      <c r="F199" t="s">
        <v>1199</v>
      </c>
      <c r="G199" t="s">
        <v>1200</v>
      </c>
      <c r="H199">
        <v>576</v>
      </c>
      <c r="I199">
        <v>1077</v>
      </c>
      <c r="J199" t="s">
        <v>1272</v>
      </c>
      <c r="K199" t="s">
        <v>1273</v>
      </c>
    </row>
    <row r="200" spans="1:11" x14ac:dyDescent="0.3">
      <c r="A200">
        <v>236</v>
      </c>
      <c r="B200">
        <v>924</v>
      </c>
      <c r="C200">
        <v>924</v>
      </c>
      <c r="D200">
        <v>3624</v>
      </c>
      <c r="E200" t="s">
        <v>1203</v>
      </c>
      <c r="F200" t="s">
        <v>1199</v>
      </c>
      <c r="G200" t="s">
        <v>1205</v>
      </c>
      <c r="H200">
        <v>606</v>
      </c>
      <c r="I200">
        <v>1021</v>
      </c>
      <c r="J200" t="s">
        <v>1500</v>
      </c>
      <c r="K200" t="s">
        <v>1501</v>
      </c>
    </row>
    <row r="201" spans="1:11" x14ac:dyDescent="0.3">
      <c r="A201">
        <v>957</v>
      </c>
      <c r="B201">
        <v>579</v>
      </c>
      <c r="C201">
        <v>579</v>
      </c>
      <c r="D201">
        <v>4892</v>
      </c>
      <c r="E201" t="s">
        <v>1210</v>
      </c>
      <c r="F201" t="s">
        <v>1204</v>
      </c>
      <c r="G201" t="s">
        <v>1200</v>
      </c>
      <c r="H201">
        <v>913</v>
      </c>
      <c r="I201">
        <v>1385</v>
      </c>
      <c r="J201" t="s">
        <v>1397</v>
      </c>
      <c r="K201" t="s">
        <v>1398</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703AE-0723-435E-B6E5-10ADC20A3CEB}">
  <sheetPr codeName="Sheet16"/>
  <dimension ref="A5:B206"/>
  <sheetViews>
    <sheetView workbookViewId="0">
      <selection activeCell="B5" sqref="B5"/>
    </sheetView>
  </sheetViews>
  <sheetFormatPr defaultRowHeight="14.4" x14ac:dyDescent="0.3"/>
  <cols>
    <col min="1" max="1" width="12.5546875" bestFit="1" customWidth="1"/>
    <col min="2" max="2" width="22.21875" bestFit="1" customWidth="1"/>
  </cols>
  <sheetData>
    <row r="5" spans="1:2" x14ac:dyDescent="0.3">
      <c r="A5" s="4" t="s">
        <v>1550</v>
      </c>
      <c r="B5" t="s">
        <v>1551</v>
      </c>
    </row>
    <row r="6" spans="1:2" x14ac:dyDescent="0.3">
      <c r="A6" s="11">
        <v>678</v>
      </c>
      <c r="B6">
        <v>1</v>
      </c>
    </row>
    <row r="7" spans="1:2" x14ac:dyDescent="0.3">
      <c r="A7" s="11">
        <v>959</v>
      </c>
      <c r="B7">
        <v>1</v>
      </c>
    </row>
    <row r="8" spans="1:2" x14ac:dyDescent="0.3">
      <c r="A8" s="11">
        <v>839</v>
      </c>
      <c r="B8">
        <v>1</v>
      </c>
    </row>
    <row r="9" spans="1:2" x14ac:dyDescent="0.3">
      <c r="A9" s="11">
        <v>7</v>
      </c>
      <c r="B9">
        <v>1</v>
      </c>
    </row>
    <row r="10" spans="1:2" x14ac:dyDescent="0.3">
      <c r="A10" s="11">
        <v>602</v>
      </c>
      <c r="B10">
        <v>1</v>
      </c>
    </row>
    <row r="11" spans="1:2" x14ac:dyDescent="0.3">
      <c r="A11" s="11">
        <v>11</v>
      </c>
      <c r="B11">
        <v>1</v>
      </c>
    </row>
    <row r="12" spans="1:2" x14ac:dyDescent="0.3">
      <c r="A12" s="11">
        <v>770</v>
      </c>
      <c r="B12">
        <v>1</v>
      </c>
    </row>
    <row r="13" spans="1:2" x14ac:dyDescent="0.3">
      <c r="A13" s="11">
        <v>18</v>
      </c>
      <c r="B13">
        <v>1</v>
      </c>
    </row>
    <row r="14" spans="1:2" x14ac:dyDescent="0.3">
      <c r="A14" s="11">
        <v>894</v>
      </c>
      <c r="B14">
        <v>1</v>
      </c>
    </row>
    <row r="15" spans="1:2" x14ac:dyDescent="0.3">
      <c r="A15" s="11">
        <v>23</v>
      </c>
      <c r="B15">
        <v>1</v>
      </c>
    </row>
    <row r="16" spans="1:2" x14ac:dyDescent="0.3">
      <c r="A16" s="11">
        <v>515</v>
      </c>
      <c r="B16">
        <v>1</v>
      </c>
    </row>
    <row r="17" spans="1:2" x14ac:dyDescent="0.3">
      <c r="A17" s="11">
        <v>26</v>
      </c>
      <c r="B17">
        <v>1</v>
      </c>
    </row>
    <row r="18" spans="1:2" x14ac:dyDescent="0.3">
      <c r="A18" s="11">
        <v>637</v>
      </c>
      <c r="B18">
        <v>1</v>
      </c>
    </row>
    <row r="19" spans="1:2" x14ac:dyDescent="0.3">
      <c r="A19" s="11">
        <v>31</v>
      </c>
      <c r="B19">
        <v>1</v>
      </c>
    </row>
    <row r="20" spans="1:2" x14ac:dyDescent="0.3">
      <c r="A20" s="11">
        <v>708</v>
      </c>
      <c r="B20">
        <v>1</v>
      </c>
    </row>
    <row r="21" spans="1:2" x14ac:dyDescent="0.3">
      <c r="A21" s="11">
        <v>33</v>
      </c>
      <c r="B21">
        <v>1</v>
      </c>
    </row>
    <row r="22" spans="1:2" x14ac:dyDescent="0.3">
      <c r="A22" s="11">
        <v>803</v>
      </c>
      <c r="B22">
        <v>1</v>
      </c>
    </row>
    <row r="23" spans="1:2" x14ac:dyDescent="0.3">
      <c r="A23" s="11">
        <v>47</v>
      </c>
      <c r="B23">
        <v>1</v>
      </c>
    </row>
    <row r="24" spans="1:2" x14ac:dyDescent="0.3">
      <c r="A24" s="11">
        <v>876</v>
      </c>
      <c r="B24">
        <v>1</v>
      </c>
    </row>
    <row r="25" spans="1:2" x14ac:dyDescent="0.3">
      <c r="A25" s="11">
        <v>48</v>
      </c>
      <c r="B25">
        <v>1</v>
      </c>
    </row>
    <row r="26" spans="1:2" x14ac:dyDescent="0.3">
      <c r="A26" s="11">
        <v>936</v>
      </c>
      <c r="B26">
        <v>1</v>
      </c>
    </row>
    <row r="27" spans="1:2" x14ac:dyDescent="0.3">
      <c r="A27" s="11">
        <v>49</v>
      </c>
      <c r="B27">
        <v>1</v>
      </c>
    </row>
    <row r="28" spans="1:2" x14ac:dyDescent="0.3">
      <c r="A28" s="11">
        <v>999</v>
      </c>
      <c r="B28">
        <v>1</v>
      </c>
    </row>
    <row r="29" spans="1:2" x14ac:dyDescent="0.3">
      <c r="A29" s="11">
        <v>54</v>
      </c>
      <c r="B29">
        <v>1</v>
      </c>
    </row>
    <row r="30" spans="1:2" x14ac:dyDescent="0.3">
      <c r="A30" s="11">
        <v>545</v>
      </c>
      <c r="B30">
        <v>1</v>
      </c>
    </row>
    <row r="31" spans="1:2" x14ac:dyDescent="0.3">
      <c r="A31" s="11">
        <v>69</v>
      </c>
      <c r="B31">
        <v>1</v>
      </c>
    </row>
    <row r="32" spans="1:2" x14ac:dyDescent="0.3">
      <c r="A32" s="11">
        <v>618</v>
      </c>
      <c r="B32">
        <v>1</v>
      </c>
    </row>
    <row r="33" spans="1:2" x14ac:dyDescent="0.3">
      <c r="A33" s="11">
        <v>82</v>
      </c>
      <c r="B33">
        <v>1</v>
      </c>
    </row>
    <row r="34" spans="1:2" x14ac:dyDescent="0.3">
      <c r="A34" s="11">
        <v>656</v>
      </c>
      <c r="B34">
        <v>1</v>
      </c>
    </row>
    <row r="35" spans="1:2" x14ac:dyDescent="0.3">
      <c r="A35" s="11">
        <v>87</v>
      </c>
      <c r="B35">
        <v>1</v>
      </c>
    </row>
    <row r="36" spans="1:2" x14ac:dyDescent="0.3">
      <c r="A36" s="11">
        <v>693</v>
      </c>
      <c r="B36">
        <v>1</v>
      </c>
    </row>
    <row r="37" spans="1:2" x14ac:dyDescent="0.3">
      <c r="A37" s="11">
        <v>88</v>
      </c>
      <c r="B37">
        <v>1</v>
      </c>
    </row>
    <row r="38" spans="1:2" x14ac:dyDescent="0.3">
      <c r="A38" s="11">
        <v>746</v>
      </c>
      <c r="B38">
        <v>1</v>
      </c>
    </row>
    <row r="39" spans="1:2" x14ac:dyDescent="0.3">
      <c r="A39" s="11">
        <v>90</v>
      </c>
      <c r="B39">
        <v>1</v>
      </c>
    </row>
    <row r="40" spans="1:2" x14ac:dyDescent="0.3">
      <c r="A40" s="11">
        <v>787</v>
      </c>
      <c r="B40">
        <v>1</v>
      </c>
    </row>
    <row r="41" spans="1:2" x14ac:dyDescent="0.3">
      <c r="A41" s="11">
        <v>92</v>
      </c>
      <c r="B41">
        <v>1</v>
      </c>
    </row>
    <row r="42" spans="1:2" x14ac:dyDescent="0.3">
      <c r="A42" s="11">
        <v>812</v>
      </c>
      <c r="B42">
        <v>1</v>
      </c>
    </row>
    <row r="43" spans="1:2" x14ac:dyDescent="0.3">
      <c r="A43" s="11">
        <v>95</v>
      </c>
      <c r="B43">
        <v>1</v>
      </c>
    </row>
    <row r="44" spans="1:2" x14ac:dyDescent="0.3">
      <c r="A44" s="11">
        <v>853</v>
      </c>
      <c r="B44">
        <v>1</v>
      </c>
    </row>
    <row r="45" spans="1:2" x14ac:dyDescent="0.3">
      <c r="A45" s="11">
        <v>100</v>
      </c>
      <c r="B45">
        <v>1</v>
      </c>
    </row>
    <row r="46" spans="1:2" x14ac:dyDescent="0.3">
      <c r="A46" s="11">
        <v>886</v>
      </c>
      <c r="B46">
        <v>1</v>
      </c>
    </row>
    <row r="47" spans="1:2" x14ac:dyDescent="0.3">
      <c r="A47" s="11">
        <v>102</v>
      </c>
      <c r="B47">
        <v>1</v>
      </c>
    </row>
    <row r="48" spans="1:2" x14ac:dyDescent="0.3">
      <c r="A48" s="11">
        <v>903</v>
      </c>
      <c r="B48">
        <v>1</v>
      </c>
    </row>
    <row r="49" spans="1:2" x14ac:dyDescent="0.3">
      <c r="A49" s="11">
        <v>112</v>
      </c>
      <c r="B49">
        <v>1</v>
      </c>
    </row>
    <row r="50" spans="1:2" x14ac:dyDescent="0.3">
      <c r="A50" s="11">
        <v>951</v>
      </c>
      <c r="B50">
        <v>1</v>
      </c>
    </row>
    <row r="51" spans="1:2" x14ac:dyDescent="0.3">
      <c r="A51" s="11">
        <v>113</v>
      </c>
      <c r="B51">
        <v>1</v>
      </c>
    </row>
    <row r="52" spans="1:2" x14ac:dyDescent="0.3">
      <c r="A52" s="11">
        <v>984</v>
      </c>
      <c r="B52">
        <v>1</v>
      </c>
    </row>
    <row r="53" spans="1:2" x14ac:dyDescent="0.3">
      <c r="A53" s="11">
        <v>114</v>
      </c>
      <c r="B53">
        <v>1</v>
      </c>
    </row>
    <row r="54" spans="1:2" x14ac:dyDescent="0.3">
      <c r="A54" s="11">
        <v>512</v>
      </c>
      <c r="B54">
        <v>1</v>
      </c>
    </row>
    <row r="55" spans="1:2" x14ac:dyDescent="0.3">
      <c r="A55" s="11">
        <v>120</v>
      </c>
      <c r="B55">
        <v>1</v>
      </c>
    </row>
    <row r="56" spans="1:2" x14ac:dyDescent="0.3">
      <c r="A56" s="11">
        <v>528</v>
      </c>
      <c r="B56">
        <v>1</v>
      </c>
    </row>
    <row r="57" spans="1:2" x14ac:dyDescent="0.3">
      <c r="A57" s="11">
        <v>123</v>
      </c>
      <c r="B57">
        <v>1</v>
      </c>
    </row>
    <row r="58" spans="1:2" x14ac:dyDescent="0.3">
      <c r="A58" s="11">
        <v>584</v>
      </c>
      <c r="B58">
        <v>1</v>
      </c>
    </row>
    <row r="59" spans="1:2" x14ac:dyDescent="0.3">
      <c r="A59" s="11">
        <v>127</v>
      </c>
      <c r="B59">
        <v>1</v>
      </c>
    </row>
    <row r="60" spans="1:2" x14ac:dyDescent="0.3">
      <c r="A60" s="11">
        <v>615</v>
      </c>
      <c r="B60">
        <v>1</v>
      </c>
    </row>
    <row r="61" spans="1:2" x14ac:dyDescent="0.3">
      <c r="A61" s="11">
        <v>132</v>
      </c>
      <c r="B61">
        <v>1</v>
      </c>
    </row>
    <row r="62" spans="1:2" x14ac:dyDescent="0.3">
      <c r="A62" s="11">
        <v>624</v>
      </c>
      <c r="B62">
        <v>1</v>
      </c>
    </row>
    <row r="63" spans="1:2" x14ac:dyDescent="0.3">
      <c r="A63" s="11">
        <v>143</v>
      </c>
      <c r="B63">
        <v>1</v>
      </c>
    </row>
    <row r="64" spans="1:2" x14ac:dyDescent="0.3">
      <c r="A64" s="11">
        <v>642</v>
      </c>
      <c r="B64">
        <v>1</v>
      </c>
    </row>
    <row r="65" spans="1:2" x14ac:dyDescent="0.3">
      <c r="A65" s="11">
        <v>147</v>
      </c>
      <c r="B65">
        <v>1</v>
      </c>
    </row>
    <row r="66" spans="1:2" x14ac:dyDescent="0.3">
      <c r="A66" s="11">
        <v>670</v>
      </c>
      <c r="B66">
        <v>1</v>
      </c>
    </row>
    <row r="67" spans="1:2" x14ac:dyDescent="0.3">
      <c r="A67" s="11">
        <v>148</v>
      </c>
      <c r="B67">
        <v>1</v>
      </c>
    </row>
    <row r="68" spans="1:2" x14ac:dyDescent="0.3">
      <c r="A68" s="11">
        <v>685</v>
      </c>
      <c r="B68">
        <v>1</v>
      </c>
    </row>
    <row r="69" spans="1:2" x14ac:dyDescent="0.3">
      <c r="A69" s="11">
        <v>152</v>
      </c>
      <c r="B69">
        <v>1</v>
      </c>
    </row>
    <row r="70" spans="1:2" x14ac:dyDescent="0.3">
      <c r="A70" s="11">
        <v>700</v>
      </c>
      <c r="B70">
        <v>1</v>
      </c>
    </row>
    <row r="71" spans="1:2" x14ac:dyDescent="0.3">
      <c r="A71" s="11">
        <v>163</v>
      </c>
      <c r="B71">
        <v>1</v>
      </c>
    </row>
    <row r="72" spans="1:2" x14ac:dyDescent="0.3">
      <c r="A72" s="11">
        <v>734</v>
      </c>
      <c r="B72">
        <v>1</v>
      </c>
    </row>
    <row r="73" spans="1:2" x14ac:dyDescent="0.3">
      <c r="A73" s="11">
        <v>169</v>
      </c>
      <c r="B73">
        <v>1</v>
      </c>
    </row>
    <row r="74" spans="1:2" x14ac:dyDescent="0.3">
      <c r="A74" s="11">
        <v>762</v>
      </c>
      <c r="B74">
        <v>1</v>
      </c>
    </row>
    <row r="75" spans="1:2" x14ac:dyDescent="0.3">
      <c r="A75" s="11">
        <v>172</v>
      </c>
      <c r="B75">
        <v>1</v>
      </c>
    </row>
    <row r="76" spans="1:2" x14ac:dyDescent="0.3">
      <c r="A76" s="11">
        <v>785</v>
      </c>
      <c r="B76">
        <v>1</v>
      </c>
    </row>
    <row r="77" spans="1:2" x14ac:dyDescent="0.3">
      <c r="A77" s="11">
        <v>175</v>
      </c>
      <c r="B77">
        <v>1</v>
      </c>
    </row>
    <row r="78" spans="1:2" x14ac:dyDescent="0.3">
      <c r="A78" s="11">
        <v>790</v>
      </c>
      <c r="B78">
        <v>1</v>
      </c>
    </row>
    <row r="79" spans="1:2" x14ac:dyDescent="0.3">
      <c r="A79" s="11">
        <v>179</v>
      </c>
      <c r="B79">
        <v>1</v>
      </c>
    </row>
    <row r="80" spans="1:2" x14ac:dyDescent="0.3">
      <c r="A80" s="11">
        <v>805</v>
      </c>
      <c r="B80">
        <v>1</v>
      </c>
    </row>
    <row r="81" spans="1:2" x14ac:dyDescent="0.3">
      <c r="A81" s="11">
        <v>180</v>
      </c>
      <c r="B81">
        <v>1</v>
      </c>
    </row>
    <row r="82" spans="1:2" x14ac:dyDescent="0.3">
      <c r="A82" s="11">
        <v>821</v>
      </c>
      <c r="B82">
        <v>1</v>
      </c>
    </row>
    <row r="83" spans="1:2" x14ac:dyDescent="0.3">
      <c r="A83" s="11">
        <v>189</v>
      </c>
      <c r="B83">
        <v>1</v>
      </c>
    </row>
    <row r="84" spans="1:2" x14ac:dyDescent="0.3">
      <c r="A84" s="11">
        <v>844</v>
      </c>
      <c r="B84">
        <v>1</v>
      </c>
    </row>
    <row r="85" spans="1:2" x14ac:dyDescent="0.3">
      <c r="A85" s="11">
        <v>193</v>
      </c>
      <c r="B85">
        <v>1</v>
      </c>
    </row>
    <row r="86" spans="1:2" x14ac:dyDescent="0.3">
      <c r="A86" s="11">
        <v>865</v>
      </c>
      <c r="B86">
        <v>1</v>
      </c>
    </row>
    <row r="87" spans="1:2" x14ac:dyDescent="0.3">
      <c r="A87" s="11">
        <v>199</v>
      </c>
      <c r="B87">
        <v>1</v>
      </c>
    </row>
    <row r="88" spans="1:2" x14ac:dyDescent="0.3">
      <c r="A88" s="11">
        <v>883</v>
      </c>
      <c r="B88">
        <v>1</v>
      </c>
    </row>
    <row r="89" spans="1:2" x14ac:dyDescent="0.3">
      <c r="A89" s="11">
        <v>204</v>
      </c>
      <c r="B89">
        <v>1</v>
      </c>
    </row>
    <row r="90" spans="1:2" x14ac:dyDescent="0.3">
      <c r="A90" s="11">
        <v>889</v>
      </c>
      <c r="B90">
        <v>1</v>
      </c>
    </row>
    <row r="91" spans="1:2" x14ac:dyDescent="0.3">
      <c r="A91" s="11">
        <v>234</v>
      </c>
      <c r="B91">
        <v>1</v>
      </c>
    </row>
    <row r="92" spans="1:2" x14ac:dyDescent="0.3">
      <c r="A92" s="11">
        <v>899</v>
      </c>
      <c r="B92">
        <v>1</v>
      </c>
    </row>
    <row r="93" spans="1:2" x14ac:dyDescent="0.3">
      <c r="A93" s="11">
        <v>236</v>
      </c>
      <c r="B93">
        <v>1</v>
      </c>
    </row>
    <row r="94" spans="1:2" x14ac:dyDescent="0.3">
      <c r="A94" s="11">
        <v>913</v>
      </c>
      <c r="B94">
        <v>1</v>
      </c>
    </row>
    <row r="95" spans="1:2" x14ac:dyDescent="0.3">
      <c r="A95" s="11">
        <v>238</v>
      </c>
      <c r="B95">
        <v>1</v>
      </c>
    </row>
    <row r="96" spans="1:2" x14ac:dyDescent="0.3">
      <c r="A96" s="11">
        <v>948</v>
      </c>
      <c r="B96">
        <v>1</v>
      </c>
    </row>
    <row r="97" spans="1:2" x14ac:dyDescent="0.3">
      <c r="A97" s="11">
        <v>244</v>
      </c>
      <c r="B97">
        <v>1</v>
      </c>
    </row>
    <row r="98" spans="1:2" x14ac:dyDescent="0.3">
      <c r="A98" s="11">
        <v>955</v>
      </c>
      <c r="B98">
        <v>1</v>
      </c>
    </row>
    <row r="99" spans="1:2" x14ac:dyDescent="0.3">
      <c r="A99" s="11">
        <v>249</v>
      </c>
      <c r="B99">
        <v>1</v>
      </c>
    </row>
    <row r="100" spans="1:2" x14ac:dyDescent="0.3">
      <c r="A100" s="11">
        <v>977</v>
      </c>
      <c r="B100">
        <v>1</v>
      </c>
    </row>
    <row r="101" spans="1:2" x14ac:dyDescent="0.3">
      <c r="A101" s="11">
        <v>256</v>
      </c>
      <c r="B101">
        <v>1</v>
      </c>
    </row>
    <row r="102" spans="1:2" x14ac:dyDescent="0.3">
      <c r="A102" s="11">
        <v>991</v>
      </c>
      <c r="B102">
        <v>1</v>
      </c>
    </row>
    <row r="103" spans="1:2" x14ac:dyDescent="0.3">
      <c r="A103" s="11">
        <v>273</v>
      </c>
      <c r="B103">
        <v>1</v>
      </c>
    </row>
    <row r="104" spans="1:2" x14ac:dyDescent="0.3">
      <c r="A104" s="11">
        <v>508</v>
      </c>
      <c r="B104">
        <v>1</v>
      </c>
    </row>
    <row r="105" spans="1:2" x14ac:dyDescent="0.3">
      <c r="A105" s="11">
        <v>287</v>
      </c>
      <c r="B105">
        <v>1</v>
      </c>
    </row>
    <row r="106" spans="1:2" x14ac:dyDescent="0.3">
      <c r="A106" s="11">
        <v>513</v>
      </c>
      <c r="B106">
        <v>1</v>
      </c>
    </row>
    <row r="107" spans="1:2" x14ac:dyDescent="0.3">
      <c r="A107" s="11">
        <v>288</v>
      </c>
      <c r="B107">
        <v>1</v>
      </c>
    </row>
    <row r="108" spans="1:2" x14ac:dyDescent="0.3">
      <c r="A108" s="11">
        <v>521</v>
      </c>
      <c r="B108">
        <v>1</v>
      </c>
    </row>
    <row r="109" spans="1:2" x14ac:dyDescent="0.3">
      <c r="A109" s="11">
        <v>289</v>
      </c>
      <c r="B109">
        <v>1</v>
      </c>
    </row>
    <row r="110" spans="1:2" x14ac:dyDescent="0.3">
      <c r="A110" s="11">
        <v>535</v>
      </c>
      <c r="B110">
        <v>1</v>
      </c>
    </row>
    <row r="111" spans="1:2" x14ac:dyDescent="0.3">
      <c r="A111" s="11">
        <v>292</v>
      </c>
      <c r="B111">
        <v>1</v>
      </c>
    </row>
    <row r="112" spans="1:2" x14ac:dyDescent="0.3">
      <c r="A112" s="11">
        <v>582</v>
      </c>
      <c r="B112">
        <v>1</v>
      </c>
    </row>
    <row r="113" spans="1:2" x14ac:dyDescent="0.3">
      <c r="A113" s="11">
        <v>294</v>
      </c>
      <c r="B113">
        <v>1</v>
      </c>
    </row>
    <row r="114" spans="1:2" x14ac:dyDescent="0.3">
      <c r="A114" s="11">
        <v>600</v>
      </c>
      <c r="B114">
        <v>1</v>
      </c>
    </row>
    <row r="115" spans="1:2" x14ac:dyDescent="0.3">
      <c r="A115" s="11">
        <v>295</v>
      </c>
      <c r="B115">
        <v>1</v>
      </c>
    </row>
    <row r="116" spans="1:2" x14ac:dyDescent="0.3">
      <c r="A116" s="11">
        <v>605</v>
      </c>
      <c r="B116">
        <v>1</v>
      </c>
    </row>
    <row r="117" spans="1:2" x14ac:dyDescent="0.3">
      <c r="A117" s="11">
        <v>302</v>
      </c>
      <c r="B117">
        <v>1</v>
      </c>
    </row>
    <row r="118" spans="1:2" x14ac:dyDescent="0.3">
      <c r="A118" s="11">
        <v>617</v>
      </c>
      <c r="B118">
        <v>1</v>
      </c>
    </row>
    <row r="119" spans="1:2" x14ac:dyDescent="0.3">
      <c r="A119" s="11">
        <v>305</v>
      </c>
      <c r="B119">
        <v>1</v>
      </c>
    </row>
    <row r="120" spans="1:2" x14ac:dyDescent="0.3">
      <c r="A120" s="11">
        <v>619</v>
      </c>
      <c r="B120">
        <v>1</v>
      </c>
    </row>
    <row r="121" spans="1:2" x14ac:dyDescent="0.3">
      <c r="A121" s="11">
        <v>310</v>
      </c>
      <c r="B121">
        <v>1</v>
      </c>
    </row>
    <row r="122" spans="1:2" x14ac:dyDescent="0.3">
      <c r="A122" s="11">
        <v>634</v>
      </c>
      <c r="B122">
        <v>1</v>
      </c>
    </row>
    <row r="123" spans="1:2" x14ac:dyDescent="0.3">
      <c r="A123" s="11">
        <v>311</v>
      </c>
      <c r="B123">
        <v>1</v>
      </c>
    </row>
    <row r="124" spans="1:2" x14ac:dyDescent="0.3">
      <c r="A124" s="11">
        <v>640</v>
      </c>
      <c r="B124">
        <v>1</v>
      </c>
    </row>
    <row r="125" spans="1:2" x14ac:dyDescent="0.3">
      <c r="A125" s="11">
        <v>315</v>
      </c>
      <c r="B125">
        <v>1</v>
      </c>
    </row>
    <row r="126" spans="1:2" x14ac:dyDescent="0.3">
      <c r="A126" s="11">
        <v>649</v>
      </c>
      <c r="B126">
        <v>1</v>
      </c>
    </row>
    <row r="127" spans="1:2" x14ac:dyDescent="0.3">
      <c r="A127" s="11">
        <v>326</v>
      </c>
      <c r="B127">
        <v>1</v>
      </c>
    </row>
    <row r="128" spans="1:2" x14ac:dyDescent="0.3">
      <c r="A128" s="11">
        <v>658</v>
      </c>
      <c r="B128">
        <v>1</v>
      </c>
    </row>
    <row r="129" spans="1:2" x14ac:dyDescent="0.3">
      <c r="A129" s="11">
        <v>329</v>
      </c>
      <c r="B129">
        <v>1</v>
      </c>
    </row>
    <row r="130" spans="1:2" x14ac:dyDescent="0.3">
      <c r="A130" s="11">
        <v>676</v>
      </c>
      <c r="B130">
        <v>1</v>
      </c>
    </row>
    <row r="131" spans="1:2" x14ac:dyDescent="0.3">
      <c r="A131" s="11">
        <v>332</v>
      </c>
      <c r="B131">
        <v>1</v>
      </c>
    </row>
    <row r="132" spans="1:2" x14ac:dyDescent="0.3">
      <c r="A132" s="11">
        <v>679</v>
      </c>
      <c r="B132">
        <v>1</v>
      </c>
    </row>
    <row r="133" spans="1:2" x14ac:dyDescent="0.3">
      <c r="A133" s="11">
        <v>340</v>
      </c>
      <c r="B133">
        <v>1</v>
      </c>
    </row>
    <row r="134" spans="1:2" x14ac:dyDescent="0.3">
      <c r="A134" s="11">
        <v>691</v>
      </c>
      <c r="B134">
        <v>1</v>
      </c>
    </row>
    <row r="135" spans="1:2" x14ac:dyDescent="0.3">
      <c r="A135" s="11">
        <v>344</v>
      </c>
      <c r="B135">
        <v>1</v>
      </c>
    </row>
    <row r="136" spans="1:2" x14ac:dyDescent="0.3">
      <c r="A136" s="11">
        <v>698</v>
      </c>
      <c r="B136">
        <v>1</v>
      </c>
    </row>
    <row r="137" spans="1:2" x14ac:dyDescent="0.3">
      <c r="A137" s="11">
        <v>357</v>
      </c>
      <c r="B137">
        <v>1</v>
      </c>
    </row>
    <row r="138" spans="1:2" x14ac:dyDescent="0.3">
      <c r="A138" s="11">
        <v>704</v>
      </c>
      <c r="B138">
        <v>1</v>
      </c>
    </row>
    <row r="139" spans="1:2" x14ac:dyDescent="0.3">
      <c r="A139" s="11">
        <v>361</v>
      </c>
      <c r="B139">
        <v>1</v>
      </c>
    </row>
    <row r="140" spans="1:2" x14ac:dyDescent="0.3">
      <c r="A140" s="11">
        <v>733</v>
      </c>
      <c r="B140">
        <v>1</v>
      </c>
    </row>
    <row r="141" spans="1:2" x14ac:dyDescent="0.3">
      <c r="A141" s="11">
        <v>362</v>
      </c>
      <c r="B141">
        <v>1</v>
      </c>
    </row>
    <row r="142" spans="1:2" x14ac:dyDescent="0.3">
      <c r="A142" s="11">
        <v>735</v>
      </c>
      <c r="B142">
        <v>1</v>
      </c>
    </row>
    <row r="143" spans="1:2" x14ac:dyDescent="0.3">
      <c r="A143" s="11">
        <v>365</v>
      </c>
      <c r="B143">
        <v>1</v>
      </c>
    </row>
    <row r="144" spans="1:2" x14ac:dyDescent="0.3">
      <c r="A144" s="11">
        <v>750</v>
      </c>
      <c r="B144">
        <v>1</v>
      </c>
    </row>
    <row r="145" spans="1:2" x14ac:dyDescent="0.3">
      <c r="A145" s="11">
        <v>368</v>
      </c>
      <c r="B145">
        <v>1</v>
      </c>
    </row>
    <row r="146" spans="1:2" x14ac:dyDescent="0.3">
      <c r="A146" s="11">
        <v>768</v>
      </c>
      <c r="B146">
        <v>1</v>
      </c>
    </row>
    <row r="147" spans="1:2" x14ac:dyDescent="0.3">
      <c r="A147" s="11">
        <v>372</v>
      </c>
      <c r="B147">
        <v>1</v>
      </c>
    </row>
    <row r="148" spans="1:2" x14ac:dyDescent="0.3">
      <c r="A148" s="11">
        <v>778</v>
      </c>
      <c r="B148">
        <v>1</v>
      </c>
    </row>
    <row r="149" spans="1:2" x14ac:dyDescent="0.3">
      <c r="A149" s="11">
        <v>393</v>
      </c>
      <c r="B149">
        <v>1</v>
      </c>
    </row>
    <row r="150" spans="1:2" x14ac:dyDescent="0.3">
      <c r="A150" s="11">
        <v>786</v>
      </c>
      <c r="B150">
        <v>1</v>
      </c>
    </row>
    <row r="151" spans="1:2" x14ac:dyDescent="0.3">
      <c r="A151" s="11">
        <v>395</v>
      </c>
      <c r="B151">
        <v>1</v>
      </c>
    </row>
    <row r="152" spans="1:2" x14ac:dyDescent="0.3">
      <c r="A152" s="11">
        <v>789</v>
      </c>
      <c r="B152">
        <v>1</v>
      </c>
    </row>
    <row r="153" spans="1:2" x14ac:dyDescent="0.3">
      <c r="A153" s="11">
        <v>396</v>
      </c>
      <c r="B153">
        <v>1</v>
      </c>
    </row>
    <row r="154" spans="1:2" x14ac:dyDescent="0.3">
      <c r="A154" s="11">
        <v>798</v>
      </c>
      <c r="B154">
        <v>1</v>
      </c>
    </row>
    <row r="155" spans="1:2" x14ac:dyDescent="0.3">
      <c r="A155" s="11">
        <v>398</v>
      </c>
      <c r="B155">
        <v>1</v>
      </c>
    </row>
    <row r="156" spans="1:2" x14ac:dyDescent="0.3">
      <c r="A156" s="11">
        <v>804</v>
      </c>
      <c r="B156">
        <v>1</v>
      </c>
    </row>
    <row r="157" spans="1:2" x14ac:dyDescent="0.3">
      <c r="A157" s="11">
        <v>400</v>
      </c>
      <c r="B157">
        <v>1</v>
      </c>
    </row>
    <row r="158" spans="1:2" x14ac:dyDescent="0.3">
      <c r="A158" s="11">
        <v>811</v>
      </c>
      <c r="B158">
        <v>1</v>
      </c>
    </row>
    <row r="159" spans="1:2" x14ac:dyDescent="0.3">
      <c r="A159" s="11">
        <v>401</v>
      </c>
      <c r="B159">
        <v>1</v>
      </c>
    </row>
    <row r="160" spans="1:2" x14ac:dyDescent="0.3">
      <c r="A160" s="11">
        <v>814</v>
      </c>
      <c r="B160">
        <v>1</v>
      </c>
    </row>
    <row r="161" spans="1:2" x14ac:dyDescent="0.3">
      <c r="A161" s="11">
        <v>405</v>
      </c>
      <c r="B161">
        <v>1</v>
      </c>
    </row>
    <row r="162" spans="1:2" x14ac:dyDescent="0.3">
      <c r="A162" s="11">
        <v>830</v>
      </c>
      <c r="B162">
        <v>1</v>
      </c>
    </row>
    <row r="163" spans="1:2" x14ac:dyDescent="0.3">
      <c r="A163" s="11">
        <v>406</v>
      </c>
      <c r="B163">
        <v>1</v>
      </c>
    </row>
    <row r="164" spans="1:2" x14ac:dyDescent="0.3">
      <c r="A164" s="11">
        <v>841</v>
      </c>
      <c r="B164">
        <v>1</v>
      </c>
    </row>
    <row r="165" spans="1:2" x14ac:dyDescent="0.3">
      <c r="A165" s="11">
        <v>407</v>
      </c>
      <c r="B165">
        <v>1</v>
      </c>
    </row>
    <row r="166" spans="1:2" x14ac:dyDescent="0.3">
      <c r="A166" s="11">
        <v>848</v>
      </c>
      <c r="B166">
        <v>1</v>
      </c>
    </row>
    <row r="167" spans="1:2" x14ac:dyDescent="0.3">
      <c r="A167" s="11">
        <v>412</v>
      </c>
      <c r="B167">
        <v>1</v>
      </c>
    </row>
    <row r="168" spans="1:2" x14ac:dyDescent="0.3">
      <c r="A168" s="11">
        <v>864</v>
      </c>
      <c r="B168">
        <v>1</v>
      </c>
    </row>
    <row r="169" spans="1:2" x14ac:dyDescent="0.3">
      <c r="A169" s="11">
        <v>427</v>
      </c>
      <c r="B169">
        <v>1</v>
      </c>
    </row>
    <row r="170" spans="1:2" x14ac:dyDescent="0.3">
      <c r="A170" s="11">
        <v>874</v>
      </c>
      <c r="B170">
        <v>1</v>
      </c>
    </row>
    <row r="171" spans="1:2" x14ac:dyDescent="0.3">
      <c r="A171" s="11">
        <v>429</v>
      </c>
      <c r="B171">
        <v>1</v>
      </c>
    </row>
    <row r="172" spans="1:2" x14ac:dyDescent="0.3">
      <c r="A172" s="11">
        <v>881</v>
      </c>
      <c r="B172">
        <v>1</v>
      </c>
    </row>
    <row r="173" spans="1:2" x14ac:dyDescent="0.3">
      <c r="A173" s="11">
        <v>431</v>
      </c>
      <c r="B173">
        <v>1</v>
      </c>
    </row>
    <row r="174" spans="1:2" x14ac:dyDescent="0.3">
      <c r="A174" s="11">
        <v>885</v>
      </c>
      <c r="B174">
        <v>1</v>
      </c>
    </row>
    <row r="175" spans="1:2" x14ac:dyDescent="0.3">
      <c r="A175" s="11">
        <v>432</v>
      </c>
      <c r="B175">
        <v>1</v>
      </c>
    </row>
    <row r="176" spans="1:2" x14ac:dyDescent="0.3">
      <c r="A176" s="11">
        <v>888</v>
      </c>
      <c r="B176">
        <v>1</v>
      </c>
    </row>
    <row r="177" spans="1:2" x14ac:dyDescent="0.3">
      <c r="A177" s="11">
        <v>433</v>
      </c>
      <c r="B177">
        <v>1</v>
      </c>
    </row>
    <row r="178" spans="1:2" x14ac:dyDescent="0.3">
      <c r="A178" s="11">
        <v>891</v>
      </c>
      <c r="B178">
        <v>1</v>
      </c>
    </row>
    <row r="179" spans="1:2" x14ac:dyDescent="0.3">
      <c r="A179" s="11">
        <v>435</v>
      </c>
      <c r="B179">
        <v>1</v>
      </c>
    </row>
    <row r="180" spans="1:2" x14ac:dyDescent="0.3">
      <c r="A180" s="11">
        <v>898</v>
      </c>
      <c r="B180">
        <v>1</v>
      </c>
    </row>
    <row r="181" spans="1:2" x14ac:dyDescent="0.3">
      <c r="A181" s="11">
        <v>437</v>
      </c>
      <c r="B181">
        <v>1</v>
      </c>
    </row>
    <row r="182" spans="1:2" x14ac:dyDescent="0.3">
      <c r="A182" s="11">
        <v>902</v>
      </c>
      <c r="B182">
        <v>1</v>
      </c>
    </row>
    <row r="183" spans="1:2" x14ac:dyDescent="0.3">
      <c r="A183" s="11">
        <v>443</v>
      </c>
      <c r="B183">
        <v>1</v>
      </c>
    </row>
    <row r="184" spans="1:2" x14ac:dyDescent="0.3">
      <c r="A184" s="11">
        <v>906</v>
      </c>
      <c r="B184">
        <v>1</v>
      </c>
    </row>
    <row r="185" spans="1:2" x14ac:dyDescent="0.3">
      <c r="A185" s="11">
        <v>467</v>
      </c>
      <c r="B185">
        <v>1</v>
      </c>
    </row>
    <row r="186" spans="1:2" x14ac:dyDescent="0.3">
      <c r="A186" s="11">
        <v>935</v>
      </c>
      <c r="B186">
        <v>1</v>
      </c>
    </row>
    <row r="187" spans="1:2" x14ac:dyDescent="0.3">
      <c r="A187" s="11">
        <v>468</v>
      </c>
      <c r="B187">
        <v>1</v>
      </c>
    </row>
    <row r="188" spans="1:2" x14ac:dyDescent="0.3">
      <c r="A188" s="11">
        <v>946</v>
      </c>
      <c r="B188">
        <v>1</v>
      </c>
    </row>
    <row r="189" spans="1:2" x14ac:dyDescent="0.3">
      <c r="A189" s="11">
        <v>472</v>
      </c>
      <c r="B189">
        <v>1</v>
      </c>
    </row>
    <row r="190" spans="1:2" x14ac:dyDescent="0.3">
      <c r="A190" s="11">
        <v>950</v>
      </c>
      <c r="B190">
        <v>1</v>
      </c>
    </row>
    <row r="191" spans="1:2" x14ac:dyDescent="0.3">
      <c r="A191" s="11">
        <v>473</v>
      </c>
      <c r="B191">
        <v>1</v>
      </c>
    </row>
    <row r="192" spans="1:2" x14ac:dyDescent="0.3">
      <c r="A192" s="11">
        <v>953</v>
      </c>
      <c r="B192">
        <v>1</v>
      </c>
    </row>
    <row r="193" spans="1:2" x14ac:dyDescent="0.3">
      <c r="A193" s="11">
        <v>477</v>
      </c>
      <c r="B193">
        <v>1</v>
      </c>
    </row>
    <row r="194" spans="1:2" x14ac:dyDescent="0.3">
      <c r="A194" s="11">
        <v>957</v>
      </c>
      <c r="B194">
        <v>1</v>
      </c>
    </row>
    <row r="195" spans="1:2" x14ac:dyDescent="0.3">
      <c r="A195" s="11">
        <v>486</v>
      </c>
      <c r="B195">
        <v>1</v>
      </c>
    </row>
    <row r="196" spans="1:2" x14ac:dyDescent="0.3">
      <c r="A196" s="11">
        <v>962</v>
      </c>
      <c r="B196">
        <v>1</v>
      </c>
    </row>
    <row r="197" spans="1:2" x14ac:dyDescent="0.3">
      <c r="A197" s="11">
        <v>493</v>
      </c>
      <c r="B197">
        <v>1</v>
      </c>
    </row>
    <row r="198" spans="1:2" x14ac:dyDescent="0.3">
      <c r="A198" s="11">
        <v>982</v>
      </c>
      <c r="B198">
        <v>1</v>
      </c>
    </row>
    <row r="199" spans="1:2" x14ac:dyDescent="0.3">
      <c r="A199" s="11">
        <v>497</v>
      </c>
      <c r="B199">
        <v>1</v>
      </c>
    </row>
    <row r="200" spans="1:2" x14ac:dyDescent="0.3">
      <c r="A200" s="11">
        <v>988</v>
      </c>
      <c r="B200">
        <v>1</v>
      </c>
    </row>
    <row r="201" spans="1:2" x14ac:dyDescent="0.3">
      <c r="A201" s="11">
        <v>501</v>
      </c>
      <c r="B201">
        <v>1</v>
      </c>
    </row>
    <row r="202" spans="1:2" x14ac:dyDescent="0.3">
      <c r="A202" s="11">
        <v>993</v>
      </c>
      <c r="B202">
        <v>1</v>
      </c>
    </row>
    <row r="203" spans="1:2" x14ac:dyDescent="0.3">
      <c r="A203" s="11">
        <v>503</v>
      </c>
      <c r="B203">
        <v>1</v>
      </c>
    </row>
    <row r="204" spans="1:2" x14ac:dyDescent="0.3">
      <c r="A204" s="11">
        <v>2</v>
      </c>
      <c r="B204">
        <v>1</v>
      </c>
    </row>
    <row r="205" spans="1:2" x14ac:dyDescent="0.3">
      <c r="A205" s="11">
        <v>505</v>
      </c>
      <c r="B205">
        <v>1</v>
      </c>
    </row>
    <row r="206" spans="1:2" x14ac:dyDescent="0.3">
      <c r="A206" s="11" t="s">
        <v>1189</v>
      </c>
      <c r="B206">
        <v>200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6F3A4-DDE0-4E8E-AB17-F9B89DEBA10E}">
  <sheetPr codeName="Sheet17"/>
  <dimension ref="A1:M201"/>
  <sheetViews>
    <sheetView workbookViewId="0">
      <selection activeCell="A4" sqref="A4"/>
    </sheetView>
  </sheetViews>
  <sheetFormatPr defaultRowHeight="14.4" x14ac:dyDescent="0.3"/>
  <cols>
    <col min="1" max="1" width="13.109375" customWidth="1"/>
    <col min="2" max="2" width="7.88671875" customWidth="1"/>
    <col min="3" max="3" width="22.21875" customWidth="1"/>
    <col min="4" max="4" width="27.44140625" customWidth="1"/>
    <col min="5" max="5" width="9.6640625" customWidth="1"/>
    <col min="6" max="6" width="11.88671875" customWidth="1"/>
    <col min="12" max="12" width="3.33203125" hidden="1" customWidth="1"/>
    <col min="13" max="13" width="15.77734375" customWidth="1"/>
  </cols>
  <sheetData>
    <row r="1" spans="1:13" ht="40.200000000000003" customHeight="1" x14ac:dyDescent="0.3">
      <c r="A1" t="s">
        <v>1552</v>
      </c>
      <c r="B1">
        <v>790</v>
      </c>
      <c r="L1" s="12" t="s">
        <v>1553</v>
      </c>
      <c r="M1" s="12" t="s">
        <v>1559</v>
      </c>
    </row>
    <row r="2" spans="1:13" x14ac:dyDescent="0.3">
      <c r="L2" cm="1">
        <f t="array" ref="L2:L201">_xlfn._xlws.SORT(_xlfn.UNIQUE(Employee_Details[E_ID]))</f>
        <v>2</v>
      </c>
    </row>
    <row r="3" spans="1:13" x14ac:dyDescent="0.3">
      <c r="A3" s="8" t="s">
        <v>574</v>
      </c>
      <c r="B3" s="9" t="s">
        <v>1554</v>
      </c>
      <c r="C3" s="9" t="s">
        <v>1555</v>
      </c>
      <c r="D3" s="9" t="s">
        <v>1556</v>
      </c>
      <c r="E3" s="9" t="s">
        <v>1557</v>
      </c>
      <c r="F3" s="10" t="s">
        <v>1558</v>
      </c>
      <c r="L3">
        <v>7</v>
      </c>
    </row>
    <row r="4" spans="1:13" x14ac:dyDescent="0.3">
      <c r="A4" cm="1">
        <f t="array" ref="A4:F4">_xlfn._xlws.FILTER(Employee_Details[],Employee_Details[E_ID]=$B$1,"Data Not Available")</f>
        <v>790</v>
      </c>
      <c r="B4" t="str">
        <v>Eileen</v>
      </c>
      <c r="C4" t="str">
        <v>Chief executive officer</v>
      </c>
      <c r="D4" t="str">
        <v>SAN JOSE AV / GUERRERO ST</v>
      </c>
      <c r="E4" t="str">
        <v>MA</v>
      </c>
      <c r="F4">
        <v>1246424250</v>
      </c>
      <c r="L4">
        <v>11</v>
      </c>
    </row>
    <row r="5" spans="1:13" x14ac:dyDescent="0.3">
      <c r="L5">
        <v>18</v>
      </c>
    </row>
    <row r="6" spans="1:13" x14ac:dyDescent="0.3">
      <c r="L6">
        <v>23</v>
      </c>
    </row>
    <row r="7" spans="1:13" x14ac:dyDescent="0.3">
      <c r="L7">
        <v>26</v>
      </c>
    </row>
    <row r="8" spans="1:13" x14ac:dyDescent="0.3">
      <c r="L8">
        <v>31</v>
      </c>
    </row>
    <row r="9" spans="1:13" x14ac:dyDescent="0.3">
      <c r="L9">
        <v>33</v>
      </c>
    </row>
    <row r="10" spans="1:13" x14ac:dyDescent="0.3">
      <c r="L10">
        <v>47</v>
      </c>
    </row>
    <row r="11" spans="1:13" x14ac:dyDescent="0.3">
      <c r="L11">
        <v>48</v>
      </c>
    </row>
    <row r="12" spans="1:13" x14ac:dyDescent="0.3">
      <c r="L12">
        <v>49</v>
      </c>
    </row>
    <row r="13" spans="1:13" x14ac:dyDescent="0.3">
      <c r="L13">
        <v>54</v>
      </c>
    </row>
    <row r="14" spans="1:13" x14ac:dyDescent="0.3">
      <c r="L14">
        <v>69</v>
      </c>
    </row>
    <row r="15" spans="1:13" x14ac:dyDescent="0.3">
      <c r="L15">
        <v>82</v>
      </c>
    </row>
    <row r="16" spans="1:13" x14ac:dyDescent="0.3">
      <c r="L16">
        <v>87</v>
      </c>
    </row>
    <row r="17" spans="12:12" x14ac:dyDescent="0.3">
      <c r="L17">
        <v>88</v>
      </c>
    </row>
    <row r="18" spans="12:12" x14ac:dyDescent="0.3">
      <c r="L18">
        <v>90</v>
      </c>
    </row>
    <row r="19" spans="12:12" x14ac:dyDescent="0.3">
      <c r="L19">
        <v>92</v>
      </c>
    </row>
    <row r="20" spans="12:12" x14ac:dyDescent="0.3">
      <c r="L20">
        <v>95</v>
      </c>
    </row>
    <row r="21" spans="12:12" x14ac:dyDescent="0.3">
      <c r="L21">
        <v>100</v>
      </c>
    </row>
    <row r="22" spans="12:12" x14ac:dyDescent="0.3">
      <c r="L22">
        <v>102</v>
      </c>
    </row>
    <row r="23" spans="12:12" x14ac:dyDescent="0.3">
      <c r="L23">
        <v>112</v>
      </c>
    </row>
    <row r="24" spans="12:12" x14ac:dyDescent="0.3">
      <c r="L24">
        <v>113</v>
      </c>
    </row>
    <row r="25" spans="12:12" x14ac:dyDescent="0.3">
      <c r="L25">
        <v>114</v>
      </c>
    </row>
    <row r="26" spans="12:12" x14ac:dyDescent="0.3">
      <c r="L26">
        <v>120</v>
      </c>
    </row>
    <row r="27" spans="12:12" x14ac:dyDescent="0.3">
      <c r="L27">
        <v>123</v>
      </c>
    </row>
    <row r="28" spans="12:12" x14ac:dyDescent="0.3">
      <c r="L28">
        <v>127</v>
      </c>
    </row>
    <row r="29" spans="12:12" x14ac:dyDescent="0.3">
      <c r="L29">
        <v>132</v>
      </c>
    </row>
    <row r="30" spans="12:12" x14ac:dyDescent="0.3">
      <c r="L30">
        <v>143</v>
      </c>
    </row>
    <row r="31" spans="12:12" x14ac:dyDescent="0.3">
      <c r="L31">
        <v>147</v>
      </c>
    </row>
    <row r="32" spans="12:12" x14ac:dyDescent="0.3">
      <c r="L32">
        <v>148</v>
      </c>
    </row>
    <row r="33" spans="12:12" x14ac:dyDescent="0.3">
      <c r="L33">
        <v>152</v>
      </c>
    </row>
    <row r="34" spans="12:12" x14ac:dyDescent="0.3">
      <c r="L34">
        <v>163</v>
      </c>
    </row>
    <row r="35" spans="12:12" x14ac:dyDescent="0.3">
      <c r="L35">
        <v>169</v>
      </c>
    </row>
    <row r="36" spans="12:12" x14ac:dyDescent="0.3">
      <c r="L36">
        <v>172</v>
      </c>
    </row>
    <row r="37" spans="12:12" x14ac:dyDescent="0.3">
      <c r="L37">
        <v>175</v>
      </c>
    </row>
    <row r="38" spans="12:12" x14ac:dyDescent="0.3">
      <c r="L38">
        <v>179</v>
      </c>
    </row>
    <row r="39" spans="12:12" x14ac:dyDescent="0.3">
      <c r="L39">
        <v>180</v>
      </c>
    </row>
    <row r="40" spans="12:12" x14ac:dyDescent="0.3">
      <c r="L40">
        <v>189</v>
      </c>
    </row>
    <row r="41" spans="12:12" x14ac:dyDescent="0.3">
      <c r="L41">
        <v>193</v>
      </c>
    </row>
    <row r="42" spans="12:12" x14ac:dyDescent="0.3">
      <c r="L42">
        <v>199</v>
      </c>
    </row>
    <row r="43" spans="12:12" x14ac:dyDescent="0.3">
      <c r="L43">
        <v>204</v>
      </c>
    </row>
    <row r="44" spans="12:12" x14ac:dyDescent="0.3">
      <c r="L44">
        <v>234</v>
      </c>
    </row>
    <row r="45" spans="12:12" x14ac:dyDescent="0.3">
      <c r="L45">
        <v>236</v>
      </c>
    </row>
    <row r="46" spans="12:12" x14ac:dyDescent="0.3">
      <c r="L46">
        <v>238</v>
      </c>
    </row>
    <row r="47" spans="12:12" x14ac:dyDescent="0.3">
      <c r="L47">
        <v>244</v>
      </c>
    </row>
    <row r="48" spans="12:12" x14ac:dyDescent="0.3">
      <c r="L48">
        <v>249</v>
      </c>
    </row>
    <row r="49" spans="12:12" x14ac:dyDescent="0.3">
      <c r="L49">
        <v>256</v>
      </c>
    </row>
    <row r="50" spans="12:12" x14ac:dyDescent="0.3">
      <c r="L50">
        <v>273</v>
      </c>
    </row>
    <row r="51" spans="12:12" x14ac:dyDescent="0.3">
      <c r="L51">
        <v>287</v>
      </c>
    </row>
    <row r="52" spans="12:12" x14ac:dyDescent="0.3">
      <c r="L52">
        <v>288</v>
      </c>
    </row>
    <row r="53" spans="12:12" x14ac:dyDescent="0.3">
      <c r="L53">
        <v>289</v>
      </c>
    </row>
    <row r="54" spans="12:12" x14ac:dyDescent="0.3">
      <c r="L54">
        <v>292</v>
      </c>
    </row>
    <row r="55" spans="12:12" x14ac:dyDescent="0.3">
      <c r="L55">
        <v>294</v>
      </c>
    </row>
    <row r="56" spans="12:12" x14ac:dyDescent="0.3">
      <c r="L56">
        <v>295</v>
      </c>
    </row>
    <row r="57" spans="12:12" x14ac:dyDescent="0.3">
      <c r="L57">
        <v>302</v>
      </c>
    </row>
    <row r="58" spans="12:12" x14ac:dyDescent="0.3">
      <c r="L58">
        <v>305</v>
      </c>
    </row>
    <row r="59" spans="12:12" x14ac:dyDescent="0.3">
      <c r="L59">
        <v>310</v>
      </c>
    </row>
    <row r="60" spans="12:12" x14ac:dyDescent="0.3">
      <c r="L60">
        <v>311</v>
      </c>
    </row>
    <row r="61" spans="12:12" x14ac:dyDescent="0.3">
      <c r="L61">
        <v>315</v>
      </c>
    </row>
    <row r="62" spans="12:12" x14ac:dyDescent="0.3">
      <c r="L62">
        <v>326</v>
      </c>
    </row>
    <row r="63" spans="12:12" x14ac:dyDescent="0.3">
      <c r="L63">
        <v>329</v>
      </c>
    </row>
    <row r="64" spans="12:12" x14ac:dyDescent="0.3">
      <c r="L64">
        <v>332</v>
      </c>
    </row>
    <row r="65" spans="12:12" x14ac:dyDescent="0.3">
      <c r="L65">
        <v>340</v>
      </c>
    </row>
    <row r="66" spans="12:12" x14ac:dyDescent="0.3">
      <c r="L66">
        <v>344</v>
      </c>
    </row>
    <row r="67" spans="12:12" x14ac:dyDescent="0.3">
      <c r="L67">
        <v>357</v>
      </c>
    </row>
    <row r="68" spans="12:12" x14ac:dyDescent="0.3">
      <c r="L68">
        <v>361</v>
      </c>
    </row>
    <row r="69" spans="12:12" x14ac:dyDescent="0.3">
      <c r="L69">
        <v>362</v>
      </c>
    </row>
    <row r="70" spans="12:12" x14ac:dyDescent="0.3">
      <c r="L70">
        <v>365</v>
      </c>
    </row>
    <row r="71" spans="12:12" x14ac:dyDescent="0.3">
      <c r="L71">
        <v>368</v>
      </c>
    </row>
    <row r="72" spans="12:12" x14ac:dyDescent="0.3">
      <c r="L72">
        <v>372</v>
      </c>
    </row>
    <row r="73" spans="12:12" x14ac:dyDescent="0.3">
      <c r="L73">
        <v>393</v>
      </c>
    </row>
    <row r="74" spans="12:12" x14ac:dyDescent="0.3">
      <c r="L74">
        <v>395</v>
      </c>
    </row>
    <row r="75" spans="12:12" x14ac:dyDescent="0.3">
      <c r="L75">
        <v>396</v>
      </c>
    </row>
    <row r="76" spans="12:12" x14ac:dyDescent="0.3">
      <c r="L76">
        <v>398</v>
      </c>
    </row>
    <row r="77" spans="12:12" x14ac:dyDescent="0.3">
      <c r="L77">
        <v>400</v>
      </c>
    </row>
    <row r="78" spans="12:12" x14ac:dyDescent="0.3">
      <c r="L78">
        <v>401</v>
      </c>
    </row>
    <row r="79" spans="12:12" x14ac:dyDescent="0.3">
      <c r="L79">
        <v>405</v>
      </c>
    </row>
    <row r="80" spans="12:12" x14ac:dyDescent="0.3">
      <c r="L80">
        <v>406</v>
      </c>
    </row>
    <row r="81" spans="12:12" x14ac:dyDescent="0.3">
      <c r="L81">
        <v>407</v>
      </c>
    </row>
    <row r="82" spans="12:12" x14ac:dyDescent="0.3">
      <c r="L82">
        <v>412</v>
      </c>
    </row>
    <row r="83" spans="12:12" x14ac:dyDescent="0.3">
      <c r="L83">
        <v>427</v>
      </c>
    </row>
    <row r="84" spans="12:12" x14ac:dyDescent="0.3">
      <c r="L84">
        <v>429</v>
      </c>
    </row>
    <row r="85" spans="12:12" x14ac:dyDescent="0.3">
      <c r="L85">
        <v>431</v>
      </c>
    </row>
    <row r="86" spans="12:12" x14ac:dyDescent="0.3">
      <c r="L86">
        <v>432</v>
      </c>
    </row>
    <row r="87" spans="12:12" x14ac:dyDescent="0.3">
      <c r="L87">
        <v>433</v>
      </c>
    </row>
    <row r="88" spans="12:12" x14ac:dyDescent="0.3">
      <c r="L88">
        <v>435</v>
      </c>
    </row>
    <row r="89" spans="12:12" x14ac:dyDescent="0.3">
      <c r="L89">
        <v>437</v>
      </c>
    </row>
    <row r="90" spans="12:12" x14ac:dyDescent="0.3">
      <c r="L90">
        <v>443</v>
      </c>
    </row>
    <row r="91" spans="12:12" x14ac:dyDescent="0.3">
      <c r="L91">
        <v>467</v>
      </c>
    </row>
    <row r="92" spans="12:12" x14ac:dyDescent="0.3">
      <c r="L92">
        <v>468</v>
      </c>
    </row>
    <row r="93" spans="12:12" x14ac:dyDescent="0.3">
      <c r="L93">
        <v>472</v>
      </c>
    </row>
    <row r="94" spans="12:12" x14ac:dyDescent="0.3">
      <c r="L94">
        <v>473</v>
      </c>
    </row>
    <row r="95" spans="12:12" x14ac:dyDescent="0.3">
      <c r="L95">
        <v>477</v>
      </c>
    </row>
    <row r="96" spans="12:12" x14ac:dyDescent="0.3">
      <c r="L96">
        <v>486</v>
      </c>
    </row>
    <row r="97" spans="12:12" x14ac:dyDescent="0.3">
      <c r="L97">
        <v>493</v>
      </c>
    </row>
    <row r="98" spans="12:12" x14ac:dyDescent="0.3">
      <c r="L98">
        <v>497</v>
      </c>
    </row>
    <row r="99" spans="12:12" x14ac:dyDescent="0.3">
      <c r="L99">
        <v>501</v>
      </c>
    </row>
    <row r="100" spans="12:12" x14ac:dyDescent="0.3">
      <c r="L100">
        <v>503</v>
      </c>
    </row>
    <row r="101" spans="12:12" x14ac:dyDescent="0.3">
      <c r="L101">
        <v>505</v>
      </c>
    </row>
    <row r="102" spans="12:12" x14ac:dyDescent="0.3">
      <c r="L102">
        <v>508</v>
      </c>
    </row>
    <row r="103" spans="12:12" x14ac:dyDescent="0.3">
      <c r="L103">
        <v>512</v>
      </c>
    </row>
    <row r="104" spans="12:12" x14ac:dyDescent="0.3">
      <c r="L104">
        <v>513</v>
      </c>
    </row>
    <row r="105" spans="12:12" x14ac:dyDescent="0.3">
      <c r="L105">
        <v>515</v>
      </c>
    </row>
    <row r="106" spans="12:12" x14ac:dyDescent="0.3">
      <c r="L106">
        <v>521</v>
      </c>
    </row>
    <row r="107" spans="12:12" x14ac:dyDescent="0.3">
      <c r="L107">
        <v>528</v>
      </c>
    </row>
    <row r="108" spans="12:12" x14ac:dyDescent="0.3">
      <c r="L108">
        <v>535</v>
      </c>
    </row>
    <row r="109" spans="12:12" x14ac:dyDescent="0.3">
      <c r="L109">
        <v>545</v>
      </c>
    </row>
    <row r="110" spans="12:12" x14ac:dyDescent="0.3">
      <c r="L110">
        <v>582</v>
      </c>
    </row>
    <row r="111" spans="12:12" x14ac:dyDescent="0.3">
      <c r="L111">
        <v>584</v>
      </c>
    </row>
    <row r="112" spans="12:12" x14ac:dyDescent="0.3">
      <c r="L112">
        <v>600</v>
      </c>
    </row>
    <row r="113" spans="12:12" x14ac:dyDescent="0.3">
      <c r="L113">
        <v>602</v>
      </c>
    </row>
    <row r="114" spans="12:12" x14ac:dyDescent="0.3">
      <c r="L114">
        <v>605</v>
      </c>
    </row>
    <row r="115" spans="12:12" x14ac:dyDescent="0.3">
      <c r="L115">
        <v>615</v>
      </c>
    </row>
    <row r="116" spans="12:12" x14ac:dyDescent="0.3">
      <c r="L116">
        <v>617</v>
      </c>
    </row>
    <row r="117" spans="12:12" x14ac:dyDescent="0.3">
      <c r="L117">
        <v>618</v>
      </c>
    </row>
    <row r="118" spans="12:12" x14ac:dyDescent="0.3">
      <c r="L118">
        <v>619</v>
      </c>
    </row>
    <row r="119" spans="12:12" x14ac:dyDescent="0.3">
      <c r="L119">
        <v>624</v>
      </c>
    </row>
    <row r="120" spans="12:12" x14ac:dyDescent="0.3">
      <c r="L120">
        <v>634</v>
      </c>
    </row>
    <row r="121" spans="12:12" x14ac:dyDescent="0.3">
      <c r="L121">
        <v>637</v>
      </c>
    </row>
    <row r="122" spans="12:12" x14ac:dyDescent="0.3">
      <c r="L122">
        <v>640</v>
      </c>
    </row>
    <row r="123" spans="12:12" x14ac:dyDescent="0.3">
      <c r="L123">
        <v>642</v>
      </c>
    </row>
    <row r="124" spans="12:12" x14ac:dyDescent="0.3">
      <c r="L124">
        <v>649</v>
      </c>
    </row>
    <row r="125" spans="12:12" x14ac:dyDescent="0.3">
      <c r="L125">
        <v>656</v>
      </c>
    </row>
    <row r="126" spans="12:12" x14ac:dyDescent="0.3">
      <c r="L126">
        <v>658</v>
      </c>
    </row>
    <row r="127" spans="12:12" x14ac:dyDescent="0.3">
      <c r="L127">
        <v>670</v>
      </c>
    </row>
    <row r="128" spans="12:12" x14ac:dyDescent="0.3">
      <c r="L128">
        <v>676</v>
      </c>
    </row>
    <row r="129" spans="12:12" x14ac:dyDescent="0.3">
      <c r="L129">
        <v>678</v>
      </c>
    </row>
    <row r="130" spans="12:12" x14ac:dyDescent="0.3">
      <c r="L130">
        <v>679</v>
      </c>
    </row>
    <row r="131" spans="12:12" x14ac:dyDescent="0.3">
      <c r="L131">
        <v>685</v>
      </c>
    </row>
    <row r="132" spans="12:12" x14ac:dyDescent="0.3">
      <c r="L132">
        <v>691</v>
      </c>
    </row>
    <row r="133" spans="12:12" x14ac:dyDescent="0.3">
      <c r="L133">
        <v>693</v>
      </c>
    </row>
    <row r="134" spans="12:12" x14ac:dyDescent="0.3">
      <c r="L134">
        <v>698</v>
      </c>
    </row>
    <row r="135" spans="12:12" x14ac:dyDescent="0.3">
      <c r="L135">
        <v>700</v>
      </c>
    </row>
    <row r="136" spans="12:12" x14ac:dyDescent="0.3">
      <c r="L136">
        <v>704</v>
      </c>
    </row>
    <row r="137" spans="12:12" x14ac:dyDescent="0.3">
      <c r="L137">
        <v>708</v>
      </c>
    </row>
    <row r="138" spans="12:12" x14ac:dyDescent="0.3">
      <c r="L138">
        <v>733</v>
      </c>
    </row>
    <row r="139" spans="12:12" x14ac:dyDescent="0.3">
      <c r="L139">
        <v>734</v>
      </c>
    </row>
    <row r="140" spans="12:12" x14ac:dyDescent="0.3">
      <c r="L140">
        <v>735</v>
      </c>
    </row>
    <row r="141" spans="12:12" x14ac:dyDescent="0.3">
      <c r="L141">
        <v>746</v>
      </c>
    </row>
    <row r="142" spans="12:12" x14ac:dyDescent="0.3">
      <c r="L142">
        <v>750</v>
      </c>
    </row>
    <row r="143" spans="12:12" x14ac:dyDescent="0.3">
      <c r="L143">
        <v>762</v>
      </c>
    </row>
    <row r="144" spans="12:12" x14ac:dyDescent="0.3">
      <c r="L144">
        <v>768</v>
      </c>
    </row>
    <row r="145" spans="12:12" x14ac:dyDescent="0.3">
      <c r="L145">
        <v>770</v>
      </c>
    </row>
    <row r="146" spans="12:12" x14ac:dyDescent="0.3">
      <c r="L146">
        <v>778</v>
      </c>
    </row>
    <row r="147" spans="12:12" x14ac:dyDescent="0.3">
      <c r="L147">
        <v>785</v>
      </c>
    </row>
    <row r="148" spans="12:12" x14ac:dyDescent="0.3">
      <c r="L148">
        <v>786</v>
      </c>
    </row>
    <row r="149" spans="12:12" x14ac:dyDescent="0.3">
      <c r="L149">
        <v>787</v>
      </c>
    </row>
    <row r="150" spans="12:12" x14ac:dyDescent="0.3">
      <c r="L150">
        <v>789</v>
      </c>
    </row>
    <row r="151" spans="12:12" x14ac:dyDescent="0.3">
      <c r="L151">
        <v>790</v>
      </c>
    </row>
    <row r="152" spans="12:12" x14ac:dyDescent="0.3">
      <c r="L152">
        <v>798</v>
      </c>
    </row>
    <row r="153" spans="12:12" x14ac:dyDescent="0.3">
      <c r="L153">
        <v>803</v>
      </c>
    </row>
    <row r="154" spans="12:12" x14ac:dyDescent="0.3">
      <c r="L154">
        <v>804</v>
      </c>
    </row>
    <row r="155" spans="12:12" x14ac:dyDescent="0.3">
      <c r="L155">
        <v>805</v>
      </c>
    </row>
    <row r="156" spans="12:12" x14ac:dyDescent="0.3">
      <c r="L156">
        <v>811</v>
      </c>
    </row>
    <row r="157" spans="12:12" x14ac:dyDescent="0.3">
      <c r="L157">
        <v>812</v>
      </c>
    </row>
    <row r="158" spans="12:12" x14ac:dyDescent="0.3">
      <c r="L158">
        <v>814</v>
      </c>
    </row>
    <row r="159" spans="12:12" x14ac:dyDescent="0.3">
      <c r="L159">
        <v>821</v>
      </c>
    </row>
    <row r="160" spans="12:12" x14ac:dyDescent="0.3">
      <c r="L160">
        <v>830</v>
      </c>
    </row>
    <row r="161" spans="12:12" x14ac:dyDescent="0.3">
      <c r="L161">
        <v>839</v>
      </c>
    </row>
    <row r="162" spans="12:12" x14ac:dyDescent="0.3">
      <c r="L162">
        <v>841</v>
      </c>
    </row>
    <row r="163" spans="12:12" x14ac:dyDescent="0.3">
      <c r="L163">
        <v>844</v>
      </c>
    </row>
    <row r="164" spans="12:12" x14ac:dyDescent="0.3">
      <c r="L164">
        <v>848</v>
      </c>
    </row>
    <row r="165" spans="12:12" x14ac:dyDescent="0.3">
      <c r="L165">
        <v>853</v>
      </c>
    </row>
    <row r="166" spans="12:12" x14ac:dyDescent="0.3">
      <c r="L166">
        <v>864</v>
      </c>
    </row>
    <row r="167" spans="12:12" x14ac:dyDescent="0.3">
      <c r="L167">
        <v>865</v>
      </c>
    </row>
    <row r="168" spans="12:12" x14ac:dyDescent="0.3">
      <c r="L168">
        <v>874</v>
      </c>
    </row>
    <row r="169" spans="12:12" x14ac:dyDescent="0.3">
      <c r="L169">
        <v>876</v>
      </c>
    </row>
    <row r="170" spans="12:12" x14ac:dyDescent="0.3">
      <c r="L170">
        <v>881</v>
      </c>
    </row>
    <row r="171" spans="12:12" x14ac:dyDescent="0.3">
      <c r="L171">
        <v>883</v>
      </c>
    </row>
    <row r="172" spans="12:12" x14ac:dyDescent="0.3">
      <c r="L172">
        <v>885</v>
      </c>
    </row>
    <row r="173" spans="12:12" x14ac:dyDescent="0.3">
      <c r="L173">
        <v>886</v>
      </c>
    </row>
    <row r="174" spans="12:12" x14ac:dyDescent="0.3">
      <c r="L174">
        <v>888</v>
      </c>
    </row>
    <row r="175" spans="12:12" x14ac:dyDescent="0.3">
      <c r="L175">
        <v>889</v>
      </c>
    </row>
    <row r="176" spans="12:12" x14ac:dyDescent="0.3">
      <c r="L176">
        <v>891</v>
      </c>
    </row>
    <row r="177" spans="12:12" x14ac:dyDescent="0.3">
      <c r="L177">
        <v>894</v>
      </c>
    </row>
    <row r="178" spans="12:12" x14ac:dyDescent="0.3">
      <c r="L178">
        <v>898</v>
      </c>
    </row>
    <row r="179" spans="12:12" x14ac:dyDescent="0.3">
      <c r="L179">
        <v>899</v>
      </c>
    </row>
    <row r="180" spans="12:12" x14ac:dyDescent="0.3">
      <c r="L180">
        <v>902</v>
      </c>
    </row>
    <row r="181" spans="12:12" x14ac:dyDescent="0.3">
      <c r="L181">
        <v>903</v>
      </c>
    </row>
    <row r="182" spans="12:12" x14ac:dyDescent="0.3">
      <c r="L182">
        <v>906</v>
      </c>
    </row>
    <row r="183" spans="12:12" x14ac:dyDescent="0.3">
      <c r="L183">
        <v>913</v>
      </c>
    </row>
    <row r="184" spans="12:12" x14ac:dyDescent="0.3">
      <c r="L184">
        <v>935</v>
      </c>
    </row>
    <row r="185" spans="12:12" x14ac:dyDescent="0.3">
      <c r="L185">
        <v>936</v>
      </c>
    </row>
    <row r="186" spans="12:12" x14ac:dyDescent="0.3">
      <c r="L186">
        <v>946</v>
      </c>
    </row>
    <row r="187" spans="12:12" x14ac:dyDescent="0.3">
      <c r="L187">
        <v>948</v>
      </c>
    </row>
    <row r="188" spans="12:12" x14ac:dyDescent="0.3">
      <c r="L188">
        <v>950</v>
      </c>
    </row>
    <row r="189" spans="12:12" x14ac:dyDescent="0.3">
      <c r="L189">
        <v>951</v>
      </c>
    </row>
    <row r="190" spans="12:12" x14ac:dyDescent="0.3">
      <c r="L190">
        <v>953</v>
      </c>
    </row>
    <row r="191" spans="12:12" x14ac:dyDescent="0.3">
      <c r="L191">
        <v>955</v>
      </c>
    </row>
    <row r="192" spans="12:12" x14ac:dyDescent="0.3">
      <c r="L192">
        <v>957</v>
      </c>
    </row>
    <row r="193" spans="12:12" x14ac:dyDescent="0.3">
      <c r="L193">
        <v>959</v>
      </c>
    </row>
    <row r="194" spans="12:12" x14ac:dyDescent="0.3">
      <c r="L194">
        <v>962</v>
      </c>
    </row>
    <row r="195" spans="12:12" x14ac:dyDescent="0.3">
      <c r="L195">
        <v>977</v>
      </c>
    </row>
    <row r="196" spans="12:12" x14ac:dyDescent="0.3">
      <c r="L196">
        <v>982</v>
      </c>
    </row>
    <row r="197" spans="12:12" x14ac:dyDescent="0.3">
      <c r="L197">
        <v>984</v>
      </c>
    </row>
    <row r="198" spans="12:12" x14ac:dyDescent="0.3">
      <c r="L198">
        <v>988</v>
      </c>
    </row>
    <row r="199" spans="12:12" x14ac:dyDescent="0.3">
      <c r="L199">
        <v>991</v>
      </c>
    </row>
    <row r="200" spans="12:12" x14ac:dyDescent="0.3">
      <c r="L200">
        <v>993</v>
      </c>
    </row>
    <row r="201" spans="12:12" x14ac:dyDescent="0.3">
      <c r="L201">
        <v>999</v>
      </c>
    </row>
  </sheetData>
  <dataValidations count="1">
    <dataValidation type="list" allowBlank="1" showInputMessage="1" showErrorMessage="1" sqref="B1" xr:uid="{8E139787-A019-40D4-BE9F-6EDBE30C4AA7}">
      <formula1>_xlfn.ANCHORARRAY($L$2)</formula1>
    </dataValidation>
  </dataValidation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0C694-255F-40CB-BEE3-A34DF7339347}">
  <sheetPr codeName="Sheet18"/>
  <dimension ref="A1:N201"/>
  <sheetViews>
    <sheetView workbookViewId="0">
      <selection activeCell="E14" sqref="E14"/>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35.88671875" bestFit="1" customWidth="1"/>
    <col min="9" max="9" width="23.109375" bestFit="1" customWidth="1"/>
    <col min="10" max="10" width="26.21875" bestFit="1" customWidth="1"/>
    <col min="11" max="11" width="32.21875" bestFit="1" customWidth="1"/>
    <col min="12" max="12" width="32" bestFit="1" customWidth="1"/>
    <col min="13" max="13" width="30.77734375" bestFit="1" customWidth="1"/>
    <col min="14" max="14" width="34.33203125" bestFit="1" customWidth="1"/>
  </cols>
  <sheetData>
    <row r="1" spans="1:14" x14ac:dyDescent="0.3">
      <c r="A1" t="s">
        <v>0</v>
      </c>
      <c r="B1" t="s">
        <v>1</v>
      </c>
      <c r="C1" t="s">
        <v>2</v>
      </c>
      <c r="D1" t="s">
        <v>3</v>
      </c>
      <c r="E1" t="s">
        <v>4</v>
      </c>
      <c r="F1" t="s">
        <v>5</v>
      </c>
      <c r="G1" t="s">
        <v>6</v>
      </c>
      <c r="H1" t="s">
        <v>1560</v>
      </c>
      <c r="I1" t="s">
        <v>1561</v>
      </c>
      <c r="J1" t="s">
        <v>1562</v>
      </c>
      <c r="K1" t="s">
        <v>1563</v>
      </c>
      <c r="L1" t="s">
        <v>1564</v>
      </c>
      <c r="M1" t="s">
        <v>1565</v>
      </c>
      <c r="N1" t="s">
        <v>1566</v>
      </c>
    </row>
    <row r="2" spans="1:14" x14ac:dyDescent="0.3">
      <c r="A2">
        <v>230</v>
      </c>
      <c r="B2">
        <v>31</v>
      </c>
      <c r="C2" t="s">
        <v>7</v>
      </c>
      <c r="D2" t="s">
        <v>8</v>
      </c>
      <c r="E2" t="s">
        <v>9</v>
      </c>
      <c r="F2" t="s">
        <v>10</v>
      </c>
      <c r="G2">
        <v>9961255787</v>
      </c>
      <c r="H2" t="s">
        <v>975</v>
      </c>
      <c r="I2">
        <v>690</v>
      </c>
      <c r="J2">
        <v>49302</v>
      </c>
      <c r="K2" t="s">
        <v>976</v>
      </c>
      <c r="L2" t="s">
        <v>977</v>
      </c>
      <c r="M2" s="1">
        <v>41991</v>
      </c>
      <c r="N2" t="s">
        <v>978</v>
      </c>
    </row>
    <row r="3" spans="1:14" x14ac:dyDescent="0.3">
      <c r="A3">
        <v>3189</v>
      </c>
      <c r="B3">
        <v>495</v>
      </c>
      <c r="C3" t="s">
        <v>11</v>
      </c>
      <c r="D3" t="s">
        <v>12</v>
      </c>
      <c r="E3" t="s">
        <v>13</v>
      </c>
      <c r="F3" t="s">
        <v>14</v>
      </c>
      <c r="G3">
        <v>3555176867</v>
      </c>
      <c r="H3" t="s">
        <v>979</v>
      </c>
      <c r="I3">
        <v>933</v>
      </c>
      <c r="J3">
        <v>78698</v>
      </c>
      <c r="K3" t="s">
        <v>976</v>
      </c>
      <c r="L3" t="s">
        <v>977</v>
      </c>
      <c r="M3" s="1">
        <v>35621</v>
      </c>
      <c r="N3" t="s">
        <v>980</v>
      </c>
    </row>
    <row r="4" spans="1:14" x14ac:dyDescent="0.3">
      <c r="A4">
        <v>2216</v>
      </c>
      <c r="B4">
        <v>795</v>
      </c>
      <c r="C4" t="s">
        <v>15</v>
      </c>
      <c r="D4" t="s">
        <v>16</v>
      </c>
      <c r="E4" t="s">
        <v>17</v>
      </c>
      <c r="F4" t="s">
        <v>18</v>
      </c>
      <c r="G4">
        <v>9835395970</v>
      </c>
      <c r="H4" t="s">
        <v>981</v>
      </c>
      <c r="I4">
        <v>261</v>
      </c>
      <c r="J4">
        <v>69417</v>
      </c>
      <c r="K4" t="s">
        <v>982</v>
      </c>
      <c r="L4" t="s">
        <v>977</v>
      </c>
      <c r="M4" s="1"/>
      <c r="N4" t="s">
        <v>980</v>
      </c>
    </row>
    <row r="5" spans="1:14" x14ac:dyDescent="0.3">
      <c r="A5">
        <v>1904</v>
      </c>
      <c r="B5">
        <v>33</v>
      </c>
      <c r="C5" t="s">
        <v>19</v>
      </c>
      <c r="D5" t="s">
        <v>20</v>
      </c>
      <c r="E5" t="s">
        <v>9</v>
      </c>
      <c r="F5" t="s">
        <v>21</v>
      </c>
      <c r="G5">
        <v>3881250181</v>
      </c>
      <c r="H5" t="s">
        <v>983</v>
      </c>
      <c r="I5">
        <v>445</v>
      </c>
      <c r="J5">
        <v>39655</v>
      </c>
      <c r="K5" t="s">
        <v>982</v>
      </c>
      <c r="L5" t="s">
        <v>984</v>
      </c>
      <c r="M5" s="1"/>
      <c r="N5" t="s">
        <v>978</v>
      </c>
    </row>
    <row r="6" spans="1:14" x14ac:dyDescent="0.3">
      <c r="A6">
        <v>7342</v>
      </c>
      <c r="B6">
        <v>882</v>
      </c>
      <c r="C6" t="s">
        <v>22</v>
      </c>
      <c r="D6" t="s">
        <v>23</v>
      </c>
      <c r="E6" t="s">
        <v>13</v>
      </c>
      <c r="F6" t="s">
        <v>24</v>
      </c>
      <c r="G6">
        <v>1507211823</v>
      </c>
      <c r="H6" t="s">
        <v>985</v>
      </c>
      <c r="I6">
        <v>722</v>
      </c>
      <c r="J6">
        <v>87400</v>
      </c>
      <c r="K6" t="s">
        <v>982</v>
      </c>
      <c r="L6" t="s">
        <v>984</v>
      </c>
      <c r="M6" s="1"/>
      <c r="N6" t="s">
        <v>980</v>
      </c>
    </row>
    <row r="7" spans="1:14" x14ac:dyDescent="0.3">
      <c r="A7">
        <v>7633</v>
      </c>
      <c r="B7">
        <v>657</v>
      </c>
      <c r="C7" t="s">
        <v>25</v>
      </c>
      <c r="D7" t="s">
        <v>26</v>
      </c>
      <c r="E7" t="s">
        <v>9</v>
      </c>
      <c r="F7" t="s">
        <v>27</v>
      </c>
      <c r="G7">
        <v>5612381477</v>
      </c>
      <c r="H7" t="s">
        <v>986</v>
      </c>
      <c r="I7">
        <v>129</v>
      </c>
      <c r="J7">
        <v>56881</v>
      </c>
      <c r="K7" t="s">
        <v>976</v>
      </c>
      <c r="L7" t="s">
        <v>977</v>
      </c>
      <c r="M7" s="1">
        <v>26238</v>
      </c>
      <c r="N7" t="s">
        <v>978</v>
      </c>
    </row>
    <row r="8" spans="1:14" x14ac:dyDescent="0.3">
      <c r="A8">
        <v>2154</v>
      </c>
      <c r="B8">
        <v>761</v>
      </c>
      <c r="C8" t="s">
        <v>28</v>
      </c>
      <c r="D8" t="s">
        <v>29</v>
      </c>
      <c r="E8" t="s">
        <v>13</v>
      </c>
      <c r="F8" t="s">
        <v>30</v>
      </c>
      <c r="G8">
        <v>8094222335</v>
      </c>
      <c r="H8" t="s">
        <v>987</v>
      </c>
      <c r="I8">
        <v>489</v>
      </c>
      <c r="J8">
        <v>99239</v>
      </c>
      <c r="K8" t="s">
        <v>982</v>
      </c>
      <c r="L8" t="s">
        <v>984</v>
      </c>
      <c r="M8" s="1"/>
      <c r="N8" t="s">
        <v>980</v>
      </c>
    </row>
    <row r="9" spans="1:14" x14ac:dyDescent="0.3">
      <c r="A9">
        <v>5543</v>
      </c>
      <c r="B9">
        <v>20</v>
      </c>
      <c r="C9" t="s">
        <v>31</v>
      </c>
      <c r="D9" t="s">
        <v>32</v>
      </c>
      <c r="E9" t="s">
        <v>13</v>
      </c>
      <c r="F9" t="s">
        <v>33</v>
      </c>
      <c r="G9">
        <v>4133741447</v>
      </c>
      <c r="H9" t="s">
        <v>988</v>
      </c>
      <c r="I9">
        <v>165</v>
      </c>
      <c r="J9">
        <v>23921</v>
      </c>
      <c r="K9" t="s">
        <v>982</v>
      </c>
      <c r="L9" t="s">
        <v>984</v>
      </c>
      <c r="M9" s="1"/>
      <c r="N9" t="s">
        <v>989</v>
      </c>
    </row>
    <row r="10" spans="1:14" x14ac:dyDescent="0.3">
      <c r="A10">
        <v>2332</v>
      </c>
      <c r="B10">
        <v>356</v>
      </c>
      <c r="C10" t="s">
        <v>34</v>
      </c>
      <c r="D10" t="s">
        <v>35</v>
      </c>
      <c r="E10" t="s">
        <v>17</v>
      </c>
      <c r="F10" t="s">
        <v>36</v>
      </c>
      <c r="G10">
        <v>4399641006</v>
      </c>
      <c r="H10" t="s">
        <v>990</v>
      </c>
      <c r="I10">
        <v>164</v>
      </c>
      <c r="J10">
        <v>67599</v>
      </c>
      <c r="K10" t="s">
        <v>982</v>
      </c>
      <c r="L10" t="s">
        <v>977</v>
      </c>
      <c r="M10" s="1"/>
      <c r="N10" t="s">
        <v>980</v>
      </c>
    </row>
    <row r="11" spans="1:14" x14ac:dyDescent="0.3">
      <c r="A11">
        <v>4094</v>
      </c>
      <c r="B11">
        <v>301</v>
      </c>
      <c r="C11" t="s">
        <v>37</v>
      </c>
      <c r="D11" t="s">
        <v>38</v>
      </c>
      <c r="E11" t="s">
        <v>9</v>
      </c>
      <c r="F11" t="s">
        <v>39</v>
      </c>
      <c r="G11">
        <v>7077259810</v>
      </c>
      <c r="H11" t="s">
        <v>991</v>
      </c>
      <c r="I11">
        <v>364</v>
      </c>
      <c r="J11">
        <v>3725</v>
      </c>
      <c r="K11" t="s">
        <v>982</v>
      </c>
      <c r="L11" t="s">
        <v>984</v>
      </c>
      <c r="M11" s="1"/>
      <c r="N11" t="s">
        <v>989</v>
      </c>
    </row>
    <row r="12" spans="1:14" x14ac:dyDescent="0.3">
      <c r="A12">
        <v>3042</v>
      </c>
      <c r="B12">
        <v>450</v>
      </c>
      <c r="C12" t="s">
        <v>40</v>
      </c>
      <c r="D12" t="s">
        <v>41</v>
      </c>
      <c r="E12" t="s">
        <v>13</v>
      </c>
      <c r="F12" t="s">
        <v>42</v>
      </c>
      <c r="G12">
        <v>1634188566</v>
      </c>
      <c r="H12" t="s">
        <v>992</v>
      </c>
      <c r="I12">
        <v>469</v>
      </c>
      <c r="J12">
        <v>95516</v>
      </c>
      <c r="K12" t="s">
        <v>976</v>
      </c>
      <c r="L12" t="s">
        <v>984</v>
      </c>
      <c r="M12" s="1">
        <v>33373</v>
      </c>
      <c r="N12" t="s">
        <v>980</v>
      </c>
    </row>
    <row r="13" spans="1:14" x14ac:dyDescent="0.3">
      <c r="A13">
        <v>2220</v>
      </c>
      <c r="B13">
        <v>782</v>
      </c>
      <c r="C13" t="s">
        <v>43</v>
      </c>
      <c r="D13" t="s">
        <v>44</v>
      </c>
      <c r="E13" t="s">
        <v>13</v>
      </c>
      <c r="F13" t="s">
        <v>45</v>
      </c>
      <c r="G13">
        <v>6963794710</v>
      </c>
      <c r="H13" t="s">
        <v>993</v>
      </c>
      <c r="I13">
        <v>158</v>
      </c>
      <c r="J13">
        <v>62528</v>
      </c>
      <c r="K13" t="s">
        <v>976</v>
      </c>
      <c r="L13" t="s">
        <v>984</v>
      </c>
      <c r="M13" s="1">
        <v>27941</v>
      </c>
      <c r="N13" t="s">
        <v>978</v>
      </c>
    </row>
    <row r="14" spans="1:14" x14ac:dyDescent="0.3">
      <c r="A14">
        <v>4988</v>
      </c>
      <c r="B14">
        <v>820</v>
      </c>
      <c r="C14" t="s">
        <v>46</v>
      </c>
      <c r="D14" t="s">
        <v>47</v>
      </c>
      <c r="E14" t="s">
        <v>13</v>
      </c>
      <c r="F14" t="s">
        <v>48</v>
      </c>
      <c r="G14">
        <v>2644171337</v>
      </c>
      <c r="H14" t="s">
        <v>994</v>
      </c>
      <c r="I14">
        <v>337</v>
      </c>
      <c r="J14">
        <v>21021</v>
      </c>
      <c r="K14" t="s">
        <v>982</v>
      </c>
      <c r="L14" t="s">
        <v>977</v>
      </c>
      <c r="M14" s="1"/>
      <c r="N14" t="s">
        <v>989</v>
      </c>
    </row>
    <row r="15" spans="1:14" x14ac:dyDescent="0.3">
      <c r="A15">
        <v>175</v>
      </c>
      <c r="B15">
        <v>316</v>
      </c>
      <c r="C15" t="s">
        <v>49</v>
      </c>
      <c r="D15" t="s">
        <v>50</v>
      </c>
      <c r="E15" t="s">
        <v>13</v>
      </c>
      <c r="F15" t="s">
        <v>51</v>
      </c>
      <c r="G15">
        <v>3057896481</v>
      </c>
      <c r="H15" t="s">
        <v>995</v>
      </c>
      <c r="I15">
        <v>634</v>
      </c>
      <c r="J15">
        <v>99492</v>
      </c>
      <c r="K15" t="s">
        <v>982</v>
      </c>
      <c r="L15" t="s">
        <v>977</v>
      </c>
      <c r="M15" s="1"/>
      <c r="N15" t="s">
        <v>980</v>
      </c>
    </row>
    <row r="16" spans="1:14" x14ac:dyDescent="0.3">
      <c r="A16">
        <v>4233</v>
      </c>
      <c r="B16">
        <v>945</v>
      </c>
      <c r="C16" t="s">
        <v>52</v>
      </c>
      <c r="D16" t="s">
        <v>53</v>
      </c>
      <c r="E16" t="s">
        <v>9</v>
      </c>
      <c r="F16" t="s">
        <v>54</v>
      </c>
      <c r="G16">
        <v>3335480444</v>
      </c>
      <c r="H16" t="s">
        <v>996</v>
      </c>
      <c r="I16">
        <v>577</v>
      </c>
      <c r="J16">
        <v>60282</v>
      </c>
      <c r="K16" t="s">
        <v>976</v>
      </c>
      <c r="L16" t="s">
        <v>977</v>
      </c>
      <c r="M16" s="1">
        <v>31998</v>
      </c>
      <c r="N16" t="s">
        <v>978</v>
      </c>
    </row>
    <row r="17" spans="1:14" x14ac:dyDescent="0.3">
      <c r="A17">
        <v>4351</v>
      </c>
      <c r="B17">
        <v>174</v>
      </c>
      <c r="C17" t="s">
        <v>55</v>
      </c>
      <c r="D17" t="s">
        <v>56</v>
      </c>
      <c r="E17" t="s">
        <v>9</v>
      </c>
      <c r="F17" t="s">
        <v>57</v>
      </c>
      <c r="G17">
        <v>1772719208</v>
      </c>
      <c r="H17" t="s">
        <v>997</v>
      </c>
      <c r="I17">
        <v>907</v>
      </c>
      <c r="J17">
        <v>20357</v>
      </c>
      <c r="K17" t="s">
        <v>982</v>
      </c>
      <c r="L17" t="s">
        <v>977</v>
      </c>
      <c r="M17" s="1"/>
      <c r="N17" t="s">
        <v>989</v>
      </c>
    </row>
    <row r="18" spans="1:14" x14ac:dyDescent="0.3">
      <c r="A18">
        <v>5578</v>
      </c>
      <c r="B18">
        <v>634</v>
      </c>
      <c r="C18" t="s">
        <v>58</v>
      </c>
      <c r="D18" t="s">
        <v>59</v>
      </c>
      <c r="E18" t="s">
        <v>13</v>
      </c>
      <c r="F18" t="s">
        <v>60</v>
      </c>
      <c r="G18">
        <v>3581081156</v>
      </c>
      <c r="H18" t="s">
        <v>998</v>
      </c>
      <c r="I18">
        <v>870</v>
      </c>
      <c r="J18">
        <v>24053</v>
      </c>
      <c r="K18" t="s">
        <v>982</v>
      </c>
      <c r="L18" t="s">
        <v>977</v>
      </c>
      <c r="M18" s="1"/>
      <c r="N18" t="s">
        <v>989</v>
      </c>
    </row>
    <row r="19" spans="1:14" x14ac:dyDescent="0.3">
      <c r="A19">
        <v>4523</v>
      </c>
      <c r="B19">
        <v>456</v>
      </c>
      <c r="C19" t="s">
        <v>61</v>
      </c>
      <c r="D19" t="s">
        <v>62</v>
      </c>
      <c r="E19" t="s">
        <v>13</v>
      </c>
      <c r="F19" t="s">
        <v>63</v>
      </c>
      <c r="G19">
        <v>9811567113</v>
      </c>
      <c r="H19" t="s">
        <v>999</v>
      </c>
      <c r="I19">
        <v>982</v>
      </c>
      <c r="J19">
        <v>50958</v>
      </c>
      <c r="K19" t="s">
        <v>982</v>
      </c>
      <c r="L19" t="s">
        <v>977</v>
      </c>
      <c r="M19" s="1"/>
      <c r="N19" t="s">
        <v>978</v>
      </c>
    </row>
    <row r="20" spans="1:14" x14ac:dyDescent="0.3">
      <c r="A20">
        <v>2972</v>
      </c>
      <c r="B20">
        <v>0</v>
      </c>
      <c r="C20" t="s">
        <v>64</v>
      </c>
      <c r="D20" t="s">
        <v>65</v>
      </c>
      <c r="E20" t="s">
        <v>13</v>
      </c>
      <c r="F20" t="s">
        <v>66</v>
      </c>
      <c r="G20">
        <v>7176117751</v>
      </c>
      <c r="H20" t="s">
        <v>1000</v>
      </c>
      <c r="I20">
        <v>351</v>
      </c>
      <c r="J20">
        <v>68227</v>
      </c>
      <c r="K20" t="s">
        <v>976</v>
      </c>
      <c r="L20" t="s">
        <v>977</v>
      </c>
      <c r="M20" s="1">
        <v>28312</v>
      </c>
      <c r="N20" t="s">
        <v>980</v>
      </c>
    </row>
    <row r="21" spans="1:14" x14ac:dyDescent="0.3">
      <c r="A21">
        <v>6153</v>
      </c>
      <c r="B21">
        <v>186</v>
      </c>
      <c r="C21" t="s">
        <v>67</v>
      </c>
      <c r="D21" t="s">
        <v>68</v>
      </c>
      <c r="E21" t="s">
        <v>17</v>
      </c>
      <c r="F21" t="s">
        <v>69</v>
      </c>
      <c r="G21">
        <v>5362454917</v>
      </c>
      <c r="H21" t="s">
        <v>1001</v>
      </c>
      <c r="I21">
        <v>328</v>
      </c>
      <c r="J21">
        <v>77861</v>
      </c>
      <c r="K21" t="s">
        <v>976</v>
      </c>
      <c r="L21" t="s">
        <v>977</v>
      </c>
      <c r="M21" s="1">
        <v>35681</v>
      </c>
      <c r="N21" t="s">
        <v>980</v>
      </c>
    </row>
    <row r="22" spans="1:14" x14ac:dyDescent="0.3">
      <c r="A22">
        <v>4852</v>
      </c>
      <c r="B22">
        <v>596</v>
      </c>
      <c r="C22" t="s">
        <v>70</v>
      </c>
      <c r="D22" t="s">
        <v>71</v>
      </c>
      <c r="E22" t="s">
        <v>9</v>
      </c>
      <c r="F22" t="s">
        <v>72</v>
      </c>
      <c r="G22">
        <v>9745073612</v>
      </c>
      <c r="H22" t="s">
        <v>1002</v>
      </c>
      <c r="I22">
        <v>242</v>
      </c>
      <c r="J22">
        <v>48315</v>
      </c>
      <c r="K22" t="s">
        <v>982</v>
      </c>
      <c r="L22" t="s">
        <v>977</v>
      </c>
      <c r="M22" s="1"/>
      <c r="N22" t="s">
        <v>978</v>
      </c>
    </row>
    <row r="23" spans="1:14" x14ac:dyDescent="0.3">
      <c r="A23">
        <v>8106</v>
      </c>
      <c r="B23">
        <v>245</v>
      </c>
      <c r="C23" t="s">
        <v>73</v>
      </c>
      <c r="D23" t="s">
        <v>74</v>
      </c>
      <c r="E23" t="s">
        <v>17</v>
      </c>
      <c r="F23" t="s">
        <v>75</v>
      </c>
      <c r="G23">
        <v>4218762280</v>
      </c>
      <c r="H23" t="s">
        <v>1003</v>
      </c>
      <c r="I23">
        <v>421</v>
      </c>
      <c r="J23">
        <v>83002</v>
      </c>
      <c r="K23" t="s">
        <v>976</v>
      </c>
      <c r="L23" t="s">
        <v>977</v>
      </c>
      <c r="M23" s="1">
        <v>36224</v>
      </c>
      <c r="N23" t="s">
        <v>980</v>
      </c>
    </row>
    <row r="24" spans="1:14" x14ac:dyDescent="0.3">
      <c r="A24">
        <v>3917</v>
      </c>
      <c r="B24">
        <v>17</v>
      </c>
      <c r="C24" t="s">
        <v>76</v>
      </c>
      <c r="D24" t="s">
        <v>77</v>
      </c>
      <c r="E24" t="s">
        <v>9</v>
      </c>
      <c r="F24" t="s">
        <v>78</v>
      </c>
      <c r="G24">
        <v>2224750233</v>
      </c>
      <c r="H24" t="s">
        <v>1004</v>
      </c>
      <c r="I24">
        <v>6</v>
      </c>
      <c r="J24">
        <v>47650</v>
      </c>
      <c r="K24" t="s">
        <v>976</v>
      </c>
      <c r="L24" t="s">
        <v>984</v>
      </c>
      <c r="M24" s="1">
        <v>28437</v>
      </c>
      <c r="N24" t="s">
        <v>978</v>
      </c>
    </row>
    <row r="25" spans="1:14" x14ac:dyDescent="0.3">
      <c r="A25">
        <v>9377</v>
      </c>
      <c r="B25">
        <v>48</v>
      </c>
      <c r="C25" t="s">
        <v>79</v>
      </c>
      <c r="D25" t="s">
        <v>80</v>
      </c>
      <c r="E25" t="s">
        <v>9</v>
      </c>
      <c r="F25" t="s">
        <v>81</v>
      </c>
      <c r="G25">
        <v>8017236646</v>
      </c>
      <c r="H25" t="s">
        <v>1005</v>
      </c>
      <c r="I25">
        <v>384</v>
      </c>
      <c r="J25">
        <v>19386</v>
      </c>
      <c r="K25" t="s">
        <v>982</v>
      </c>
      <c r="L25" t="s">
        <v>984</v>
      </c>
      <c r="M25" s="1"/>
      <c r="N25" t="s">
        <v>989</v>
      </c>
    </row>
    <row r="26" spans="1:14" x14ac:dyDescent="0.3">
      <c r="A26">
        <v>5387</v>
      </c>
      <c r="B26">
        <v>457</v>
      </c>
      <c r="C26" t="s">
        <v>82</v>
      </c>
      <c r="D26" t="s">
        <v>83</v>
      </c>
      <c r="E26" t="s">
        <v>17</v>
      </c>
      <c r="F26" t="s">
        <v>84</v>
      </c>
      <c r="G26">
        <v>5712616501</v>
      </c>
      <c r="H26" t="s">
        <v>1006</v>
      </c>
      <c r="I26">
        <v>286</v>
      </c>
      <c r="J26">
        <v>39432</v>
      </c>
      <c r="K26" t="s">
        <v>976</v>
      </c>
      <c r="L26" t="s">
        <v>984</v>
      </c>
      <c r="M26" s="1">
        <v>38610</v>
      </c>
      <c r="N26" t="s">
        <v>978</v>
      </c>
    </row>
    <row r="27" spans="1:14" x14ac:dyDescent="0.3">
      <c r="A27">
        <v>6513</v>
      </c>
      <c r="B27">
        <v>944</v>
      </c>
      <c r="C27" t="s">
        <v>85</v>
      </c>
      <c r="D27" t="s">
        <v>86</v>
      </c>
      <c r="E27" t="s">
        <v>17</v>
      </c>
      <c r="F27" t="s">
        <v>87</v>
      </c>
      <c r="G27">
        <v>7065731530</v>
      </c>
      <c r="H27" t="s">
        <v>1007</v>
      </c>
      <c r="I27">
        <v>892</v>
      </c>
      <c r="J27">
        <v>1421</v>
      </c>
      <c r="K27" t="s">
        <v>976</v>
      </c>
      <c r="L27" t="s">
        <v>984</v>
      </c>
      <c r="M27" s="1">
        <v>43811</v>
      </c>
      <c r="N27" t="s">
        <v>989</v>
      </c>
    </row>
    <row r="28" spans="1:14" x14ac:dyDescent="0.3">
      <c r="A28">
        <v>3965</v>
      </c>
      <c r="B28">
        <v>516</v>
      </c>
      <c r="C28" t="s">
        <v>88</v>
      </c>
      <c r="D28" t="s">
        <v>89</v>
      </c>
      <c r="E28" t="s">
        <v>17</v>
      </c>
      <c r="F28" t="s">
        <v>90</v>
      </c>
      <c r="G28">
        <v>3636499761</v>
      </c>
      <c r="H28" t="s">
        <v>1008</v>
      </c>
      <c r="I28">
        <v>558</v>
      </c>
      <c r="J28">
        <v>16113</v>
      </c>
      <c r="K28" t="s">
        <v>976</v>
      </c>
      <c r="L28" t="s">
        <v>984</v>
      </c>
      <c r="M28" s="1">
        <v>41593</v>
      </c>
      <c r="N28" t="s">
        <v>989</v>
      </c>
    </row>
    <row r="29" spans="1:14" x14ac:dyDescent="0.3">
      <c r="A29">
        <v>8893</v>
      </c>
      <c r="B29">
        <v>847</v>
      </c>
      <c r="C29" t="s">
        <v>91</v>
      </c>
      <c r="D29" t="s">
        <v>92</v>
      </c>
      <c r="E29" t="s">
        <v>17</v>
      </c>
      <c r="F29" t="s">
        <v>93</v>
      </c>
      <c r="G29">
        <v>6491626668</v>
      </c>
      <c r="H29" t="s">
        <v>1009</v>
      </c>
      <c r="I29">
        <v>481</v>
      </c>
      <c r="J29">
        <v>52318</v>
      </c>
      <c r="K29" t="s">
        <v>982</v>
      </c>
      <c r="L29" t="s">
        <v>977</v>
      </c>
      <c r="M29" s="1"/>
      <c r="N29" t="s">
        <v>978</v>
      </c>
    </row>
    <row r="30" spans="1:14" x14ac:dyDescent="0.3">
      <c r="A30">
        <v>1897</v>
      </c>
      <c r="B30">
        <v>504</v>
      </c>
      <c r="C30" t="s">
        <v>94</v>
      </c>
      <c r="D30" t="s">
        <v>95</v>
      </c>
      <c r="E30" t="s">
        <v>13</v>
      </c>
      <c r="F30" t="s">
        <v>96</v>
      </c>
      <c r="G30">
        <v>8023324199</v>
      </c>
      <c r="H30" t="s">
        <v>1010</v>
      </c>
      <c r="I30">
        <v>155</v>
      </c>
      <c r="J30">
        <v>7389</v>
      </c>
      <c r="K30" t="s">
        <v>982</v>
      </c>
      <c r="L30" t="s">
        <v>977</v>
      </c>
      <c r="M30" s="1"/>
      <c r="N30" t="s">
        <v>989</v>
      </c>
    </row>
    <row r="31" spans="1:14" x14ac:dyDescent="0.3">
      <c r="A31">
        <v>390</v>
      </c>
      <c r="B31">
        <v>115</v>
      </c>
      <c r="C31" t="s">
        <v>97</v>
      </c>
      <c r="D31" t="s">
        <v>98</v>
      </c>
      <c r="E31" t="s">
        <v>17</v>
      </c>
      <c r="F31" t="s">
        <v>99</v>
      </c>
      <c r="G31">
        <v>6958292565</v>
      </c>
      <c r="H31" t="s">
        <v>1011</v>
      </c>
      <c r="I31">
        <v>771</v>
      </c>
      <c r="J31">
        <v>86040</v>
      </c>
      <c r="K31" t="s">
        <v>976</v>
      </c>
      <c r="L31" t="s">
        <v>984</v>
      </c>
      <c r="M31" s="1">
        <v>41593</v>
      </c>
      <c r="N31" t="s">
        <v>980</v>
      </c>
    </row>
    <row r="32" spans="1:14" x14ac:dyDescent="0.3">
      <c r="A32">
        <v>3633</v>
      </c>
      <c r="B32">
        <v>740</v>
      </c>
      <c r="C32" t="s">
        <v>100</v>
      </c>
      <c r="D32" t="s">
        <v>101</v>
      </c>
      <c r="E32" t="s">
        <v>9</v>
      </c>
      <c r="F32" t="s">
        <v>102</v>
      </c>
      <c r="G32">
        <v>3794685776</v>
      </c>
      <c r="H32" t="s">
        <v>1012</v>
      </c>
      <c r="I32">
        <v>945</v>
      </c>
      <c r="J32">
        <v>56148</v>
      </c>
      <c r="K32" t="s">
        <v>976</v>
      </c>
      <c r="L32" t="s">
        <v>984</v>
      </c>
      <c r="M32" s="1">
        <v>37113</v>
      </c>
      <c r="N32" t="s">
        <v>978</v>
      </c>
    </row>
    <row r="33" spans="1:14" x14ac:dyDescent="0.3">
      <c r="A33">
        <v>7828</v>
      </c>
      <c r="B33">
        <v>884</v>
      </c>
      <c r="C33" t="s">
        <v>103</v>
      </c>
      <c r="D33" t="s">
        <v>104</v>
      </c>
      <c r="E33" t="s">
        <v>9</v>
      </c>
      <c r="F33" t="s">
        <v>105</v>
      </c>
      <c r="G33">
        <v>1973040699</v>
      </c>
      <c r="H33" t="s">
        <v>1013</v>
      </c>
      <c r="I33">
        <v>719</v>
      </c>
      <c r="J33">
        <v>894</v>
      </c>
      <c r="K33" t="s">
        <v>976</v>
      </c>
      <c r="L33" t="s">
        <v>977</v>
      </c>
      <c r="M33" s="1">
        <v>38915</v>
      </c>
      <c r="N33" t="s">
        <v>989</v>
      </c>
    </row>
    <row r="34" spans="1:14" x14ac:dyDescent="0.3">
      <c r="A34">
        <v>2241</v>
      </c>
      <c r="B34">
        <v>446</v>
      </c>
      <c r="C34" t="s">
        <v>106</v>
      </c>
      <c r="D34" t="s">
        <v>107</v>
      </c>
      <c r="E34" t="s">
        <v>9</v>
      </c>
      <c r="F34" t="s">
        <v>108</v>
      </c>
      <c r="G34">
        <v>4120733093</v>
      </c>
      <c r="H34" t="s">
        <v>1014</v>
      </c>
      <c r="I34">
        <v>493</v>
      </c>
      <c r="J34">
        <v>35634</v>
      </c>
      <c r="K34" t="s">
        <v>982</v>
      </c>
      <c r="L34" t="s">
        <v>984</v>
      </c>
      <c r="M34" s="1"/>
      <c r="N34" t="s">
        <v>978</v>
      </c>
    </row>
    <row r="35" spans="1:14" x14ac:dyDescent="0.3">
      <c r="A35">
        <v>896</v>
      </c>
      <c r="B35">
        <v>74</v>
      </c>
      <c r="C35" t="s">
        <v>109</v>
      </c>
      <c r="D35" t="s">
        <v>110</v>
      </c>
      <c r="E35" t="s">
        <v>9</v>
      </c>
      <c r="F35" t="s">
        <v>21</v>
      </c>
      <c r="G35">
        <v>5785102250</v>
      </c>
      <c r="H35" t="s">
        <v>1015</v>
      </c>
      <c r="I35">
        <v>998</v>
      </c>
      <c r="J35">
        <v>28701</v>
      </c>
      <c r="K35" t="s">
        <v>976</v>
      </c>
      <c r="L35" t="s">
        <v>977</v>
      </c>
      <c r="M35" s="1">
        <v>41593</v>
      </c>
      <c r="N35" t="s">
        <v>989</v>
      </c>
    </row>
    <row r="36" spans="1:14" x14ac:dyDescent="0.3">
      <c r="A36">
        <v>6361</v>
      </c>
      <c r="B36">
        <v>636</v>
      </c>
      <c r="C36" t="s">
        <v>111</v>
      </c>
      <c r="D36" t="s">
        <v>112</v>
      </c>
      <c r="E36" t="s">
        <v>9</v>
      </c>
      <c r="F36" t="s">
        <v>113</v>
      </c>
      <c r="G36">
        <v>9235867886</v>
      </c>
      <c r="H36" t="s">
        <v>1016</v>
      </c>
      <c r="I36">
        <v>968</v>
      </c>
      <c r="J36">
        <v>90380</v>
      </c>
      <c r="K36" t="s">
        <v>976</v>
      </c>
      <c r="L36" t="s">
        <v>977</v>
      </c>
      <c r="M36" s="1">
        <v>34183</v>
      </c>
      <c r="N36" t="s">
        <v>980</v>
      </c>
    </row>
    <row r="37" spans="1:14" x14ac:dyDescent="0.3">
      <c r="A37">
        <v>6713</v>
      </c>
      <c r="B37">
        <v>37</v>
      </c>
      <c r="C37" t="s">
        <v>114</v>
      </c>
      <c r="D37" t="s">
        <v>115</v>
      </c>
      <c r="E37" t="s">
        <v>17</v>
      </c>
      <c r="F37" t="s">
        <v>116</v>
      </c>
      <c r="G37">
        <v>7134849334</v>
      </c>
      <c r="H37" t="s">
        <v>1017</v>
      </c>
      <c r="I37">
        <v>738</v>
      </c>
      <c r="J37">
        <v>21813</v>
      </c>
      <c r="K37" t="s">
        <v>982</v>
      </c>
      <c r="L37" t="s">
        <v>984</v>
      </c>
      <c r="M37" s="1"/>
      <c r="N37" t="s">
        <v>989</v>
      </c>
    </row>
    <row r="38" spans="1:14" x14ac:dyDescent="0.3">
      <c r="A38">
        <v>4283</v>
      </c>
      <c r="B38">
        <v>804</v>
      </c>
      <c r="C38" t="s">
        <v>117</v>
      </c>
      <c r="D38" t="s">
        <v>118</v>
      </c>
      <c r="E38" t="s">
        <v>13</v>
      </c>
      <c r="F38" t="s">
        <v>21</v>
      </c>
      <c r="G38">
        <v>4751700379</v>
      </c>
      <c r="H38" t="s">
        <v>1018</v>
      </c>
      <c r="I38">
        <v>912</v>
      </c>
      <c r="J38">
        <v>36312</v>
      </c>
      <c r="K38" t="s">
        <v>982</v>
      </c>
      <c r="L38" t="s">
        <v>977</v>
      </c>
      <c r="M38" s="1"/>
      <c r="N38" t="s">
        <v>978</v>
      </c>
    </row>
    <row r="39" spans="1:14" x14ac:dyDescent="0.3">
      <c r="A39">
        <v>9486</v>
      </c>
      <c r="B39">
        <v>694</v>
      </c>
      <c r="C39" t="s">
        <v>119</v>
      </c>
      <c r="D39" t="s">
        <v>120</v>
      </c>
      <c r="E39" t="s">
        <v>13</v>
      </c>
      <c r="F39" t="s">
        <v>121</v>
      </c>
      <c r="G39">
        <v>9430559862</v>
      </c>
      <c r="H39" t="s">
        <v>1019</v>
      </c>
      <c r="I39">
        <v>782</v>
      </c>
      <c r="J39">
        <v>24856</v>
      </c>
      <c r="K39" t="s">
        <v>976</v>
      </c>
      <c r="L39" t="s">
        <v>977</v>
      </c>
      <c r="M39" s="1">
        <v>37549</v>
      </c>
      <c r="N39" t="s">
        <v>989</v>
      </c>
    </row>
    <row r="40" spans="1:14" x14ac:dyDescent="0.3">
      <c r="A40">
        <v>308</v>
      </c>
      <c r="B40">
        <v>198</v>
      </c>
      <c r="C40" t="s">
        <v>122</v>
      </c>
      <c r="D40" t="s">
        <v>123</v>
      </c>
      <c r="E40" t="s">
        <v>17</v>
      </c>
      <c r="F40" t="s">
        <v>124</v>
      </c>
      <c r="G40">
        <v>4160161977</v>
      </c>
      <c r="H40" t="s">
        <v>1020</v>
      </c>
      <c r="I40">
        <v>140</v>
      </c>
      <c r="J40">
        <v>39234</v>
      </c>
      <c r="K40" t="s">
        <v>976</v>
      </c>
      <c r="L40" t="s">
        <v>977</v>
      </c>
      <c r="M40" s="1">
        <v>38915</v>
      </c>
      <c r="N40" t="s">
        <v>978</v>
      </c>
    </row>
    <row r="41" spans="1:14" x14ac:dyDescent="0.3">
      <c r="A41">
        <v>8927</v>
      </c>
      <c r="B41">
        <v>576</v>
      </c>
      <c r="C41" t="s">
        <v>125</v>
      </c>
      <c r="D41" t="s">
        <v>126</v>
      </c>
      <c r="E41" t="s">
        <v>13</v>
      </c>
      <c r="F41" t="s">
        <v>127</v>
      </c>
      <c r="G41">
        <v>1660494007</v>
      </c>
      <c r="H41" t="s">
        <v>1021</v>
      </c>
      <c r="I41">
        <v>702</v>
      </c>
      <c r="J41">
        <v>74222</v>
      </c>
      <c r="K41" t="s">
        <v>976</v>
      </c>
      <c r="L41" t="s">
        <v>984</v>
      </c>
      <c r="M41" s="1">
        <v>38311</v>
      </c>
      <c r="N41" t="s">
        <v>980</v>
      </c>
    </row>
    <row r="42" spans="1:14" x14ac:dyDescent="0.3">
      <c r="A42">
        <v>249</v>
      </c>
      <c r="B42">
        <v>754</v>
      </c>
      <c r="C42" t="s">
        <v>49</v>
      </c>
      <c r="D42" t="s">
        <v>128</v>
      </c>
      <c r="E42" t="s">
        <v>17</v>
      </c>
      <c r="F42" t="s">
        <v>129</v>
      </c>
      <c r="G42">
        <v>2979310129</v>
      </c>
      <c r="H42" t="s">
        <v>1022</v>
      </c>
      <c r="I42">
        <v>284</v>
      </c>
      <c r="J42">
        <v>47260</v>
      </c>
      <c r="K42" t="s">
        <v>976</v>
      </c>
      <c r="L42" t="s">
        <v>977</v>
      </c>
      <c r="M42" s="1">
        <v>30018</v>
      </c>
      <c r="N42" t="s">
        <v>978</v>
      </c>
    </row>
    <row r="43" spans="1:14" x14ac:dyDescent="0.3">
      <c r="A43">
        <v>2620</v>
      </c>
      <c r="B43">
        <v>547</v>
      </c>
      <c r="C43" t="s">
        <v>130</v>
      </c>
      <c r="D43" t="s">
        <v>131</v>
      </c>
      <c r="E43" t="s">
        <v>17</v>
      </c>
      <c r="F43" t="s">
        <v>132</v>
      </c>
      <c r="G43">
        <v>1973879566</v>
      </c>
      <c r="H43" t="s">
        <v>1023</v>
      </c>
      <c r="I43">
        <v>199</v>
      </c>
      <c r="J43">
        <v>45432</v>
      </c>
      <c r="K43" t="s">
        <v>982</v>
      </c>
      <c r="L43" t="s">
        <v>984</v>
      </c>
      <c r="M43" s="1"/>
      <c r="N43" t="s">
        <v>978</v>
      </c>
    </row>
    <row r="44" spans="1:14" x14ac:dyDescent="0.3">
      <c r="A44">
        <v>1164</v>
      </c>
      <c r="B44">
        <v>656</v>
      </c>
      <c r="C44" t="s">
        <v>133</v>
      </c>
      <c r="D44" t="s">
        <v>134</v>
      </c>
      <c r="E44" t="s">
        <v>9</v>
      </c>
      <c r="F44" t="s">
        <v>135</v>
      </c>
      <c r="G44">
        <v>7030699598</v>
      </c>
      <c r="H44" t="s">
        <v>1024</v>
      </c>
      <c r="I44">
        <v>228</v>
      </c>
      <c r="J44">
        <v>30192</v>
      </c>
      <c r="K44" t="s">
        <v>976</v>
      </c>
      <c r="L44" t="s">
        <v>984</v>
      </c>
      <c r="M44" s="1">
        <v>34433</v>
      </c>
      <c r="N44" t="s">
        <v>989</v>
      </c>
    </row>
    <row r="45" spans="1:14" x14ac:dyDescent="0.3">
      <c r="A45">
        <v>4711</v>
      </c>
      <c r="B45">
        <v>654</v>
      </c>
      <c r="C45" t="s">
        <v>136</v>
      </c>
      <c r="D45" t="s">
        <v>137</v>
      </c>
      <c r="E45" t="s">
        <v>9</v>
      </c>
      <c r="F45" t="s">
        <v>138</v>
      </c>
      <c r="G45">
        <v>2618164744</v>
      </c>
      <c r="H45" t="s">
        <v>1025</v>
      </c>
      <c r="I45">
        <v>908</v>
      </c>
      <c r="J45">
        <v>53868</v>
      </c>
      <c r="K45" t="s">
        <v>982</v>
      </c>
      <c r="L45" t="s">
        <v>977</v>
      </c>
      <c r="M45" s="1"/>
      <c r="N45" t="s">
        <v>978</v>
      </c>
    </row>
    <row r="46" spans="1:14" x14ac:dyDescent="0.3">
      <c r="A46">
        <v>4053</v>
      </c>
      <c r="B46">
        <v>646</v>
      </c>
      <c r="C46" t="s">
        <v>139</v>
      </c>
      <c r="D46" t="s">
        <v>140</v>
      </c>
      <c r="E46" t="s">
        <v>17</v>
      </c>
      <c r="F46" t="s">
        <v>141</v>
      </c>
      <c r="G46">
        <v>6736421797</v>
      </c>
      <c r="H46" t="s">
        <v>1026</v>
      </c>
      <c r="I46">
        <v>594</v>
      </c>
      <c r="J46">
        <v>9691</v>
      </c>
      <c r="K46" t="s">
        <v>982</v>
      </c>
      <c r="L46" t="s">
        <v>977</v>
      </c>
      <c r="M46" s="1"/>
      <c r="N46" t="s">
        <v>989</v>
      </c>
    </row>
    <row r="47" spans="1:14" x14ac:dyDescent="0.3">
      <c r="A47">
        <v>4272</v>
      </c>
      <c r="B47">
        <v>250</v>
      </c>
      <c r="C47" t="s">
        <v>142</v>
      </c>
      <c r="D47" t="s">
        <v>143</v>
      </c>
      <c r="E47" t="s">
        <v>17</v>
      </c>
      <c r="F47" t="s">
        <v>144</v>
      </c>
      <c r="G47">
        <v>5071378297</v>
      </c>
      <c r="H47" t="s">
        <v>1027</v>
      </c>
      <c r="I47">
        <v>542</v>
      </c>
      <c r="J47">
        <v>39001</v>
      </c>
      <c r="K47" t="s">
        <v>982</v>
      </c>
      <c r="L47" t="s">
        <v>984</v>
      </c>
      <c r="M47" s="1"/>
      <c r="N47" t="s">
        <v>978</v>
      </c>
    </row>
    <row r="48" spans="1:14" x14ac:dyDescent="0.3">
      <c r="A48">
        <v>7005</v>
      </c>
      <c r="B48">
        <v>81</v>
      </c>
      <c r="C48" t="s">
        <v>145</v>
      </c>
      <c r="D48" t="s">
        <v>146</v>
      </c>
      <c r="E48" t="s">
        <v>17</v>
      </c>
      <c r="F48" t="s">
        <v>147</v>
      </c>
      <c r="G48">
        <v>3907479910</v>
      </c>
      <c r="H48" t="s">
        <v>1028</v>
      </c>
      <c r="I48">
        <v>586</v>
      </c>
      <c r="J48">
        <v>70814</v>
      </c>
      <c r="K48" t="s">
        <v>982</v>
      </c>
      <c r="L48" t="s">
        <v>977</v>
      </c>
      <c r="M48" s="1"/>
      <c r="N48" t="s">
        <v>980</v>
      </c>
    </row>
    <row r="49" spans="1:14" x14ac:dyDescent="0.3">
      <c r="A49">
        <v>2308</v>
      </c>
      <c r="B49">
        <v>898</v>
      </c>
      <c r="C49" t="s">
        <v>148</v>
      </c>
      <c r="D49" t="s">
        <v>149</v>
      </c>
      <c r="E49" t="s">
        <v>9</v>
      </c>
      <c r="F49" t="s">
        <v>150</v>
      </c>
      <c r="G49">
        <v>8175968796</v>
      </c>
      <c r="H49" t="s">
        <v>1029</v>
      </c>
      <c r="I49">
        <v>636</v>
      </c>
      <c r="J49">
        <v>13740</v>
      </c>
      <c r="K49" t="s">
        <v>976</v>
      </c>
      <c r="L49" t="s">
        <v>984</v>
      </c>
      <c r="M49" s="1">
        <v>39669</v>
      </c>
      <c r="N49" t="s">
        <v>989</v>
      </c>
    </row>
    <row r="50" spans="1:14" x14ac:dyDescent="0.3">
      <c r="A50">
        <v>5150</v>
      </c>
      <c r="B50">
        <v>461</v>
      </c>
      <c r="C50" t="s">
        <v>151</v>
      </c>
      <c r="D50" t="s">
        <v>152</v>
      </c>
      <c r="E50" t="s">
        <v>13</v>
      </c>
      <c r="F50" t="s">
        <v>153</v>
      </c>
      <c r="G50">
        <v>2711085992</v>
      </c>
      <c r="H50" t="s">
        <v>1030</v>
      </c>
      <c r="I50">
        <v>581</v>
      </c>
      <c r="J50">
        <v>33435</v>
      </c>
      <c r="K50" t="s">
        <v>982</v>
      </c>
      <c r="L50" t="s">
        <v>977</v>
      </c>
      <c r="M50" s="1"/>
      <c r="N50" t="s">
        <v>978</v>
      </c>
    </row>
    <row r="51" spans="1:14" x14ac:dyDescent="0.3">
      <c r="A51">
        <v>693</v>
      </c>
      <c r="B51">
        <v>390</v>
      </c>
      <c r="C51" t="s">
        <v>154</v>
      </c>
      <c r="D51" t="s">
        <v>155</v>
      </c>
      <c r="E51" t="s">
        <v>9</v>
      </c>
      <c r="F51" t="s">
        <v>156</v>
      </c>
      <c r="G51">
        <v>3457826852</v>
      </c>
      <c r="H51" t="s">
        <v>1031</v>
      </c>
      <c r="I51">
        <v>336</v>
      </c>
      <c r="J51">
        <v>73589</v>
      </c>
      <c r="K51" t="s">
        <v>982</v>
      </c>
      <c r="L51" t="s">
        <v>977</v>
      </c>
      <c r="M51" s="1"/>
      <c r="N51" t="s">
        <v>980</v>
      </c>
    </row>
    <row r="52" spans="1:14" x14ac:dyDescent="0.3">
      <c r="A52">
        <v>9598</v>
      </c>
      <c r="B52">
        <v>988</v>
      </c>
      <c r="C52" t="s">
        <v>157</v>
      </c>
      <c r="D52" t="s">
        <v>158</v>
      </c>
      <c r="E52" t="s">
        <v>9</v>
      </c>
      <c r="F52" t="s">
        <v>159</v>
      </c>
      <c r="G52">
        <v>2858707837</v>
      </c>
      <c r="H52" t="s">
        <v>1032</v>
      </c>
      <c r="I52">
        <v>504</v>
      </c>
      <c r="J52">
        <v>18598</v>
      </c>
      <c r="K52" t="s">
        <v>976</v>
      </c>
      <c r="L52" t="s">
        <v>984</v>
      </c>
      <c r="M52" s="1">
        <v>30239</v>
      </c>
      <c r="N52" t="s">
        <v>989</v>
      </c>
    </row>
    <row r="53" spans="1:14" x14ac:dyDescent="0.3">
      <c r="A53">
        <v>8103</v>
      </c>
      <c r="B53">
        <v>597</v>
      </c>
      <c r="C53" t="s">
        <v>28</v>
      </c>
      <c r="D53" t="s">
        <v>160</v>
      </c>
      <c r="E53" t="s">
        <v>17</v>
      </c>
      <c r="F53" t="s">
        <v>161</v>
      </c>
      <c r="G53">
        <v>2065509695</v>
      </c>
      <c r="H53" t="s">
        <v>1033</v>
      </c>
      <c r="I53">
        <v>346</v>
      </c>
      <c r="J53">
        <v>23003</v>
      </c>
      <c r="K53" t="s">
        <v>976</v>
      </c>
      <c r="L53" t="s">
        <v>977</v>
      </c>
      <c r="M53" s="1">
        <v>39275</v>
      </c>
      <c r="N53" t="s">
        <v>989</v>
      </c>
    </row>
    <row r="54" spans="1:14" x14ac:dyDescent="0.3">
      <c r="A54">
        <v>8894</v>
      </c>
      <c r="B54">
        <v>916</v>
      </c>
      <c r="C54" t="s">
        <v>162</v>
      </c>
      <c r="D54" t="s">
        <v>163</v>
      </c>
      <c r="E54" t="s">
        <v>13</v>
      </c>
      <c r="F54" t="s">
        <v>164</v>
      </c>
      <c r="G54">
        <v>4133664929</v>
      </c>
      <c r="H54" t="s">
        <v>1034</v>
      </c>
      <c r="I54">
        <v>135</v>
      </c>
      <c r="J54">
        <v>80901</v>
      </c>
      <c r="K54" t="s">
        <v>982</v>
      </c>
      <c r="L54" t="s">
        <v>977</v>
      </c>
      <c r="M54" s="1"/>
      <c r="N54" t="s">
        <v>980</v>
      </c>
    </row>
    <row r="55" spans="1:14" x14ac:dyDescent="0.3">
      <c r="A55">
        <v>114</v>
      </c>
      <c r="B55">
        <v>135</v>
      </c>
      <c r="C55" t="s">
        <v>61</v>
      </c>
      <c r="D55" t="s">
        <v>165</v>
      </c>
      <c r="E55" t="s">
        <v>9</v>
      </c>
      <c r="F55" t="s">
        <v>166</v>
      </c>
      <c r="G55">
        <v>5958159146</v>
      </c>
      <c r="H55" t="s">
        <v>1035</v>
      </c>
      <c r="I55">
        <v>822</v>
      </c>
      <c r="J55">
        <v>69113</v>
      </c>
      <c r="K55" t="s">
        <v>976</v>
      </c>
      <c r="L55" t="s">
        <v>984</v>
      </c>
      <c r="M55" s="1">
        <v>33434</v>
      </c>
      <c r="N55" t="s">
        <v>980</v>
      </c>
    </row>
    <row r="56" spans="1:14" x14ac:dyDescent="0.3">
      <c r="A56">
        <v>6546</v>
      </c>
      <c r="B56">
        <v>262</v>
      </c>
      <c r="C56" t="s">
        <v>167</v>
      </c>
      <c r="D56" t="s">
        <v>168</v>
      </c>
      <c r="E56" t="s">
        <v>13</v>
      </c>
      <c r="F56" t="s">
        <v>169</v>
      </c>
      <c r="G56">
        <v>1022633285</v>
      </c>
      <c r="H56" t="s">
        <v>1036</v>
      </c>
      <c r="I56">
        <v>95</v>
      </c>
      <c r="J56">
        <v>26060</v>
      </c>
      <c r="K56" t="s">
        <v>982</v>
      </c>
      <c r="L56" t="s">
        <v>984</v>
      </c>
      <c r="M56" s="1"/>
      <c r="N56" t="s">
        <v>989</v>
      </c>
    </row>
    <row r="57" spans="1:14" x14ac:dyDescent="0.3">
      <c r="A57">
        <v>3571</v>
      </c>
      <c r="B57">
        <v>844</v>
      </c>
      <c r="C57" t="s">
        <v>170</v>
      </c>
      <c r="D57" t="s">
        <v>171</v>
      </c>
      <c r="E57" t="s">
        <v>17</v>
      </c>
      <c r="F57" t="s">
        <v>172</v>
      </c>
      <c r="G57">
        <v>4283361474</v>
      </c>
      <c r="H57" t="s">
        <v>1037</v>
      </c>
      <c r="I57">
        <v>597</v>
      </c>
      <c r="J57">
        <v>25677</v>
      </c>
      <c r="K57" t="s">
        <v>982</v>
      </c>
      <c r="L57" t="s">
        <v>977</v>
      </c>
      <c r="M57" s="1"/>
      <c r="N57" t="s">
        <v>989</v>
      </c>
    </row>
    <row r="58" spans="1:14" x14ac:dyDescent="0.3">
      <c r="A58">
        <v>7316</v>
      </c>
      <c r="B58">
        <v>169</v>
      </c>
      <c r="C58" t="s">
        <v>173</v>
      </c>
      <c r="D58" t="s">
        <v>174</v>
      </c>
      <c r="E58" t="s">
        <v>17</v>
      </c>
      <c r="F58" t="s">
        <v>175</v>
      </c>
      <c r="G58">
        <v>2950413181</v>
      </c>
      <c r="H58" t="s">
        <v>1038</v>
      </c>
      <c r="I58">
        <v>340</v>
      </c>
      <c r="J58">
        <v>62912</v>
      </c>
      <c r="K58" t="s">
        <v>982</v>
      </c>
      <c r="L58" t="s">
        <v>984</v>
      </c>
      <c r="M58" s="1"/>
      <c r="N58" t="s">
        <v>978</v>
      </c>
    </row>
    <row r="59" spans="1:14" x14ac:dyDescent="0.3">
      <c r="A59">
        <v>2478</v>
      </c>
      <c r="B59">
        <v>671</v>
      </c>
      <c r="C59" t="s">
        <v>176</v>
      </c>
      <c r="D59" t="s">
        <v>177</v>
      </c>
      <c r="E59" t="s">
        <v>9</v>
      </c>
      <c r="F59" t="s">
        <v>178</v>
      </c>
      <c r="G59">
        <v>3513023435</v>
      </c>
      <c r="H59" t="s">
        <v>1039</v>
      </c>
      <c r="I59">
        <v>905</v>
      </c>
      <c r="J59">
        <v>77649</v>
      </c>
      <c r="K59" t="s">
        <v>976</v>
      </c>
      <c r="L59" t="s">
        <v>977</v>
      </c>
      <c r="M59" s="1">
        <v>30589</v>
      </c>
      <c r="N59" t="s">
        <v>980</v>
      </c>
    </row>
    <row r="60" spans="1:14" x14ac:dyDescent="0.3">
      <c r="A60">
        <v>1215</v>
      </c>
      <c r="B60">
        <v>353</v>
      </c>
      <c r="C60" t="s">
        <v>154</v>
      </c>
      <c r="D60" t="s">
        <v>179</v>
      </c>
      <c r="E60" t="s">
        <v>9</v>
      </c>
      <c r="F60" t="s">
        <v>180</v>
      </c>
      <c r="G60">
        <v>6379672748</v>
      </c>
      <c r="H60" t="s">
        <v>1040</v>
      </c>
      <c r="I60">
        <v>250</v>
      </c>
      <c r="J60">
        <v>73561</v>
      </c>
      <c r="K60" t="s">
        <v>976</v>
      </c>
      <c r="L60" t="s">
        <v>984</v>
      </c>
      <c r="M60" s="1">
        <v>39012</v>
      </c>
      <c r="N60" t="s">
        <v>980</v>
      </c>
    </row>
    <row r="61" spans="1:14" x14ac:dyDescent="0.3">
      <c r="A61">
        <v>5402</v>
      </c>
      <c r="B61">
        <v>776</v>
      </c>
      <c r="C61" t="s">
        <v>170</v>
      </c>
      <c r="D61" t="s">
        <v>181</v>
      </c>
      <c r="E61" t="s">
        <v>17</v>
      </c>
      <c r="F61" t="s">
        <v>182</v>
      </c>
      <c r="G61">
        <v>2335838084</v>
      </c>
      <c r="H61" t="s">
        <v>1041</v>
      </c>
      <c r="I61">
        <v>400</v>
      </c>
      <c r="J61">
        <v>50357</v>
      </c>
      <c r="K61" t="s">
        <v>982</v>
      </c>
      <c r="L61" t="s">
        <v>984</v>
      </c>
      <c r="M61" s="1"/>
      <c r="N61" t="s">
        <v>978</v>
      </c>
    </row>
    <row r="62" spans="1:14" x14ac:dyDescent="0.3">
      <c r="A62">
        <v>1647</v>
      </c>
      <c r="B62">
        <v>205</v>
      </c>
      <c r="C62" t="s">
        <v>183</v>
      </c>
      <c r="D62" t="s">
        <v>184</v>
      </c>
      <c r="E62" t="s">
        <v>9</v>
      </c>
      <c r="F62" t="s">
        <v>185</v>
      </c>
      <c r="G62">
        <v>2179414351</v>
      </c>
      <c r="H62" t="s">
        <v>1042</v>
      </c>
      <c r="I62">
        <v>877</v>
      </c>
      <c r="J62">
        <v>61325</v>
      </c>
      <c r="K62" t="s">
        <v>976</v>
      </c>
      <c r="L62" t="s">
        <v>977</v>
      </c>
      <c r="M62" s="1">
        <v>36607</v>
      </c>
      <c r="N62" t="s">
        <v>978</v>
      </c>
    </row>
    <row r="63" spans="1:14" x14ac:dyDescent="0.3">
      <c r="A63">
        <v>9423</v>
      </c>
      <c r="B63">
        <v>705</v>
      </c>
      <c r="C63" t="s">
        <v>186</v>
      </c>
      <c r="D63" t="s">
        <v>187</v>
      </c>
      <c r="E63" t="s">
        <v>17</v>
      </c>
      <c r="F63" t="s">
        <v>188</v>
      </c>
      <c r="G63">
        <v>9984833487</v>
      </c>
      <c r="H63" t="s">
        <v>1043</v>
      </c>
      <c r="I63">
        <v>97</v>
      </c>
      <c r="J63">
        <v>76658</v>
      </c>
      <c r="K63" t="s">
        <v>982</v>
      </c>
      <c r="L63" t="s">
        <v>984</v>
      </c>
      <c r="M63" s="1"/>
      <c r="N63" t="s">
        <v>980</v>
      </c>
    </row>
    <row r="64" spans="1:14" x14ac:dyDescent="0.3">
      <c r="A64">
        <v>6404</v>
      </c>
      <c r="B64">
        <v>10</v>
      </c>
      <c r="C64" t="s">
        <v>189</v>
      </c>
      <c r="D64" t="s">
        <v>190</v>
      </c>
      <c r="E64" t="s">
        <v>9</v>
      </c>
      <c r="F64" t="s">
        <v>159</v>
      </c>
      <c r="G64">
        <v>4771182901</v>
      </c>
      <c r="H64" t="s">
        <v>1044</v>
      </c>
      <c r="I64">
        <v>12</v>
      </c>
      <c r="J64">
        <v>35525</v>
      </c>
      <c r="K64" t="s">
        <v>982</v>
      </c>
      <c r="L64" t="s">
        <v>984</v>
      </c>
      <c r="M64" s="1"/>
      <c r="N64" t="s">
        <v>978</v>
      </c>
    </row>
    <row r="65" spans="1:14" x14ac:dyDescent="0.3">
      <c r="A65">
        <v>6767</v>
      </c>
      <c r="B65">
        <v>195</v>
      </c>
      <c r="C65" t="s">
        <v>191</v>
      </c>
      <c r="D65" t="s">
        <v>192</v>
      </c>
      <c r="E65" t="s">
        <v>13</v>
      </c>
      <c r="F65" t="s">
        <v>193</v>
      </c>
      <c r="G65">
        <v>6825096485</v>
      </c>
      <c r="H65" t="s">
        <v>1045</v>
      </c>
      <c r="I65">
        <v>353</v>
      </c>
      <c r="J65">
        <v>12462</v>
      </c>
      <c r="K65" t="s">
        <v>976</v>
      </c>
      <c r="L65" t="s">
        <v>984</v>
      </c>
      <c r="M65" s="1">
        <v>41186</v>
      </c>
      <c r="N65" t="s">
        <v>989</v>
      </c>
    </row>
    <row r="66" spans="1:14" x14ac:dyDescent="0.3">
      <c r="A66">
        <v>1278</v>
      </c>
      <c r="B66">
        <v>136</v>
      </c>
      <c r="C66" t="s">
        <v>55</v>
      </c>
      <c r="D66" t="s">
        <v>194</v>
      </c>
      <c r="E66" t="s">
        <v>13</v>
      </c>
      <c r="F66" t="s">
        <v>195</v>
      </c>
      <c r="G66">
        <v>9801474305</v>
      </c>
      <c r="H66" t="s">
        <v>1046</v>
      </c>
      <c r="I66">
        <v>856</v>
      </c>
      <c r="J66">
        <v>27105</v>
      </c>
      <c r="K66" t="s">
        <v>976</v>
      </c>
      <c r="L66" t="s">
        <v>984</v>
      </c>
      <c r="M66" s="1">
        <v>28437</v>
      </c>
      <c r="N66" t="s">
        <v>989</v>
      </c>
    </row>
    <row r="67" spans="1:14" x14ac:dyDescent="0.3">
      <c r="A67">
        <v>1334</v>
      </c>
      <c r="B67">
        <v>500</v>
      </c>
      <c r="C67" t="s">
        <v>189</v>
      </c>
      <c r="D67" t="s">
        <v>196</v>
      </c>
      <c r="E67" t="s">
        <v>9</v>
      </c>
      <c r="F67" t="s">
        <v>197</v>
      </c>
      <c r="G67">
        <v>7636788633</v>
      </c>
      <c r="H67" t="s">
        <v>1047</v>
      </c>
      <c r="I67">
        <v>1</v>
      </c>
      <c r="J67">
        <v>99604</v>
      </c>
      <c r="K67" t="s">
        <v>976</v>
      </c>
      <c r="L67" t="s">
        <v>984</v>
      </c>
      <c r="M67" s="1">
        <v>40512</v>
      </c>
      <c r="N67" t="s">
        <v>980</v>
      </c>
    </row>
    <row r="68" spans="1:14" x14ac:dyDescent="0.3">
      <c r="A68">
        <v>8887</v>
      </c>
      <c r="B68">
        <v>969</v>
      </c>
      <c r="C68" t="s">
        <v>198</v>
      </c>
      <c r="D68" t="s">
        <v>199</v>
      </c>
      <c r="E68" t="s">
        <v>17</v>
      </c>
      <c r="F68" t="s">
        <v>200</v>
      </c>
      <c r="G68">
        <v>6328420950</v>
      </c>
      <c r="H68" t="s">
        <v>1048</v>
      </c>
      <c r="I68">
        <v>390</v>
      </c>
      <c r="J68">
        <v>90449</v>
      </c>
      <c r="K68" t="s">
        <v>976</v>
      </c>
      <c r="L68" t="s">
        <v>977</v>
      </c>
      <c r="M68" s="1">
        <v>39881</v>
      </c>
      <c r="N68" t="s">
        <v>980</v>
      </c>
    </row>
    <row r="69" spans="1:14" x14ac:dyDescent="0.3">
      <c r="A69">
        <v>9858</v>
      </c>
      <c r="B69">
        <v>817</v>
      </c>
      <c r="C69" t="s">
        <v>201</v>
      </c>
      <c r="D69" t="s">
        <v>202</v>
      </c>
      <c r="E69" t="s">
        <v>13</v>
      </c>
      <c r="F69" t="s">
        <v>203</v>
      </c>
      <c r="G69">
        <v>1174341766</v>
      </c>
      <c r="H69" t="s">
        <v>1049</v>
      </c>
      <c r="I69">
        <v>446</v>
      </c>
      <c r="J69">
        <v>9520</v>
      </c>
      <c r="K69" t="s">
        <v>982</v>
      </c>
      <c r="L69" t="s">
        <v>984</v>
      </c>
      <c r="M69" s="1"/>
      <c r="N69" t="s">
        <v>989</v>
      </c>
    </row>
    <row r="70" spans="1:14" x14ac:dyDescent="0.3">
      <c r="A70">
        <v>9636</v>
      </c>
      <c r="B70">
        <v>833</v>
      </c>
      <c r="C70" t="s">
        <v>204</v>
      </c>
      <c r="D70" t="s">
        <v>205</v>
      </c>
      <c r="E70" t="s">
        <v>13</v>
      </c>
      <c r="F70" t="s">
        <v>206</v>
      </c>
      <c r="G70">
        <v>9030541371</v>
      </c>
      <c r="H70" t="s">
        <v>1050</v>
      </c>
      <c r="I70">
        <v>32</v>
      </c>
      <c r="J70">
        <v>42210</v>
      </c>
      <c r="K70" t="s">
        <v>982</v>
      </c>
      <c r="L70" t="s">
        <v>977</v>
      </c>
      <c r="M70" s="1"/>
      <c r="N70" t="s">
        <v>978</v>
      </c>
    </row>
    <row r="71" spans="1:14" x14ac:dyDescent="0.3">
      <c r="A71">
        <v>9943</v>
      </c>
      <c r="B71">
        <v>221</v>
      </c>
      <c r="C71" t="s">
        <v>207</v>
      </c>
      <c r="D71" t="s">
        <v>208</v>
      </c>
      <c r="E71" t="s">
        <v>9</v>
      </c>
      <c r="F71" t="s">
        <v>209</v>
      </c>
      <c r="G71">
        <v>3573904144</v>
      </c>
      <c r="H71" t="s">
        <v>1051</v>
      </c>
      <c r="I71">
        <v>420</v>
      </c>
      <c r="J71">
        <v>21639</v>
      </c>
      <c r="K71" t="s">
        <v>982</v>
      </c>
      <c r="L71" t="s">
        <v>984</v>
      </c>
      <c r="M71" s="1"/>
      <c r="N71" t="s">
        <v>989</v>
      </c>
    </row>
    <row r="72" spans="1:14" x14ac:dyDescent="0.3">
      <c r="A72">
        <v>1246</v>
      </c>
      <c r="B72">
        <v>77</v>
      </c>
      <c r="C72" t="s">
        <v>210</v>
      </c>
      <c r="D72" t="s">
        <v>211</v>
      </c>
      <c r="E72" t="s">
        <v>17</v>
      </c>
      <c r="F72" t="s">
        <v>212</v>
      </c>
      <c r="G72">
        <v>9998350900</v>
      </c>
      <c r="H72" t="s">
        <v>1052</v>
      </c>
      <c r="I72">
        <v>708</v>
      </c>
      <c r="J72">
        <v>58736</v>
      </c>
      <c r="K72" t="s">
        <v>976</v>
      </c>
      <c r="L72" t="s">
        <v>984</v>
      </c>
      <c r="M72" s="1">
        <v>43677</v>
      </c>
      <c r="N72" t="s">
        <v>978</v>
      </c>
    </row>
    <row r="73" spans="1:14" x14ac:dyDescent="0.3">
      <c r="A73">
        <v>4527</v>
      </c>
      <c r="B73">
        <v>800</v>
      </c>
      <c r="C73" t="s">
        <v>213</v>
      </c>
      <c r="D73" t="s">
        <v>214</v>
      </c>
      <c r="E73" t="s">
        <v>13</v>
      </c>
      <c r="F73" t="s">
        <v>215</v>
      </c>
      <c r="G73">
        <v>3715864347</v>
      </c>
      <c r="H73" t="s">
        <v>1053</v>
      </c>
      <c r="I73">
        <v>227</v>
      </c>
      <c r="J73">
        <v>3951</v>
      </c>
      <c r="K73" t="s">
        <v>976</v>
      </c>
      <c r="L73" t="s">
        <v>977</v>
      </c>
      <c r="M73" s="1">
        <v>37261</v>
      </c>
      <c r="N73" t="s">
        <v>989</v>
      </c>
    </row>
    <row r="74" spans="1:14" x14ac:dyDescent="0.3">
      <c r="A74">
        <v>3782</v>
      </c>
      <c r="B74">
        <v>146</v>
      </c>
      <c r="C74" t="s">
        <v>216</v>
      </c>
      <c r="D74" t="s">
        <v>217</v>
      </c>
      <c r="E74" t="s">
        <v>17</v>
      </c>
      <c r="F74" t="s">
        <v>218</v>
      </c>
      <c r="G74">
        <v>8089653286</v>
      </c>
      <c r="H74" t="s">
        <v>1054</v>
      </c>
      <c r="I74">
        <v>595</v>
      </c>
      <c r="J74">
        <v>69479</v>
      </c>
      <c r="K74" t="s">
        <v>982</v>
      </c>
      <c r="L74" t="s">
        <v>977</v>
      </c>
      <c r="M74" s="1"/>
      <c r="N74" t="s">
        <v>980</v>
      </c>
    </row>
    <row r="75" spans="1:14" x14ac:dyDescent="0.3">
      <c r="A75">
        <v>6225</v>
      </c>
      <c r="B75">
        <v>531</v>
      </c>
      <c r="C75" t="s">
        <v>133</v>
      </c>
      <c r="D75" t="s">
        <v>219</v>
      </c>
      <c r="E75" t="s">
        <v>9</v>
      </c>
      <c r="F75" t="s">
        <v>220</v>
      </c>
      <c r="G75">
        <v>9827842133</v>
      </c>
      <c r="H75" t="s">
        <v>1055</v>
      </c>
      <c r="I75">
        <v>211</v>
      </c>
      <c r="J75">
        <v>10366</v>
      </c>
      <c r="K75" t="s">
        <v>976</v>
      </c>
      <c r="L75" t="s">
        <v>984</v>
      </c>
      <c r="M75" s="1">
        <v>39074</v>
      </c>
      <c r="N75" t="s">
        <v>989</v>
      </c>
    </row>
    <row r="76" spans="1:14" x14ac:dyDescent="0.3">
      <c r="A76">
        <v>2257</v>
      </c>
      <c r="B76">
        <v>503</v>
      </c>
      <c r="C76" t="s">
        <v>221</v>
      </c>
      <c r="D76" t="s">
        <v>222</v>
      </c>
      <c r="E76" t="s">
        <v>17</v>
      </c>
      <c r="F76" t="s">
        <v>223</v>
      </c>
      <c r="G76">
        <v>2998991184</v>
      </c>
      <c r="H76" t="s">
        <v>1056</v>
      </c>
      <c r="I76">
        <v>650</v>
      </c>
      <c r="J76">
        <v>10001</v>
      </c>
      <c r="K76" t="s">
        <v>982</v>
      </c>
      <c r="L76" t="s">
        <v>977</v>
      </c>
      <c r="M76" s="1"/>
      <c r="N76" t="s">
        <v>989</v>
      </c>
    </row>
    <row r="77" spans="1:14" x14ac:dyDescent="0.3">
      <c r="A77">
        <v>9177</v>
      </c>
      <c r="B77">
        <v>19</v>
      </c>
      <c r="C77" t="s">
        <v>224</v>
      </c>
      <c r="D77" t="s">
        <v>225</v>
      </c>
      <c r="E77" t="s">
        <v>13</v>
      </c>
      <c r="F77" t="s">
        <v>226</v>
      </c>
      <c r="G77">
        <v>7591554939</v>
      </c>
      <c r="H77" t="s">
        <v>1057</v>
      </c>
      <c r="I77">
        <v>45</v>
      </c>
      <c r="J77">
        <v>15307</v>
      </c>
      <c r="K77" t="s">
        <v>976</v>
      </c>
      <c r="L77" t="s">
        <v>977</v>
      </c>
      <c r="M77" s="1">
        <v>35186</v>
      </c>
      <c r="N77" t="s">
        <v>989</v>
      </c>
    </row>
    <row r="78" spans="1:14" x14ac:dyDescent="0.3">
      <c r="A78">
        <v>8703</v>
      </c>
      <c r="B78">
        <v>897</v>
      </c>
      <c r="C78" t="s">
        <v>227</v>
      </c>
      <c r="D78" t="s">
        <v>228</v>
      </c>
      <c r="E78" t="s">
        <v>9</v>
      </c>
      <c r="F78" t="s">
        <v>21</v>
      </c>
      <c r="G78">
        <v>7320532389</v>
      </c>
      <c r="H78" t="s">
        <v>1058</v>
      </c>
      <c r="I78">
        <v>201</v>
      </c>
      <c r="J78">
        <v>68923</v>
      </c>
      <c r="K78" t="s">
        <v>982</v>
      </c>
      <c r="L78" t="s">
        <v>977</v>
      </c>
      <c r="M78" s="1"/>
      <c r="N78" t="s">
        <v>980</v>
      </c>
    </row>
    <row r="79" spans="1:14" x14ac:dyDescent="0.3">
      <c r="A79">
        <v>3514</v>
      </c>
      <c r="B79">
        <v>703</v>
      </c>
      <c r="C79" t="s">
        <v>170</v>
      </c>
      <c r="D79" t="s">
        <v>229</v>
      </c>
      <c r="E79" t="s">
        <v>13</v>
      </c>
      <c r="F79" t="s">
        <v>230</v>
      </c>
      <c r="G79">
        <v>8552082746</v>
      </c>
      <c r="H79" t="s">
        <v>1059</v>
      </c>
      <c r="I79">
        <v>564</v>
      </c>
      <c r="J79">
        <v>59651</v>
      </c>
      <c r="K79" t="s">
        <v>976</v>
      </c>
      <c r="L79" t="s">
        <v>984</v>
      </c>
      <c r="M79" s="1">
        <v>38255</v>
      </c>
      <c r="N79" t="s">
        <v>978</v>
      </c>
    </row>
    <row r="80" spans="1:14" x14ac:dyDescent="0.3">
      <c r="A80">
        <v>3089</v>
      </c>
      <c r="B80">
        <v>249</v>
      </c>
      <c r="C80" t="s">
        <v>231</v>
      </c>
      <c r="D80" t="s">
        <v>232</v>
      </c>
      <c r="E80" t="s">
        <v>9</v>
      </c>
      <c r="F80" t="s">
        <v>233</v>
      </c>
      <c r="G80">
        <v>8015529354</v>
      </c>
      <c r="H80" t="s">
        <v>1060</v>
      </c>
      <c r="I80">
        <v>138</v>
      </c>
      <c r="J80">
        <v>78953</v>
      </c>
      <c r="K80" t="s">
        <v>982</v>
      </c>
      <c r="L80" t="s">
        <v>977</v>
      </c>
      <c r="M80" s="1"/>
      <c r="N80" t="s">
        <v>980</v>
      </c>
    </row>
    <row r="81" spans="1:14" x14ac:dyDescent="0.3">
      <c r="A81">
        <v>7253</v>
      </c>
      <c r="B81">
        <v>360</v>
      </c>
      <c r="C81" t="s">
        <v>157</v>
      </c>
      <c r="D81" t="s">
        <v>234</v>
      </c>
      <c r="E81" t="s">
        <v>9</v>
      </c>
      <c r="F81" t="s">
        <v>235</v>
      </c>
      <c r="G81">
        <v>9700239171</v>
      </c>
      <c r="H81" t="s">
        <v>1061</v>
      </c>
      <c r="I81">
        <v>57</v>
      </c>
      <c r="J81">
        <v>89420</v>
      </c>
      <c r="K81" t="s">
        <v>976</v>
      </c>
      <c r="L81" t="s">
        <v>984</v>
      </c>
      <c r="M81" s="1">
        <v>38048</v>
      </c>
      <c r="N81" t="s">
        <v>980</v>
      </c>
    </row>
    <row r="82" spans="1:14" x14ac:dyDescent="0.3">
      <c r="A82">
        <v>8786</v>
      </c>
      <c r="B82">
        <v>327</v>
      </c>
      <c r="C82" t="s">
        <v>236</v>
      </c>
      <c r="D82" t="s">
        <v>237</v>
      </c>
      <c r="E82" t="s">
        <v>9</v>
      </c>
      <c r="F82" t="s">
        <v>238</v>
      </c>
      <c r="G82">
        <v>8588987011</v>
      </c>
      <c r="H82" t="s">
        <v>1062</v>
      </c>
      <c r="I82">
        <v>128</v>
      </c>
      <c r="J82">
        <v>50374</v>
      </c>
      <c r="K82" t="s">
        <v>982</v>
      </c>
      <c r="L82" t="s">
        <v>977</v>
      </c>
      <c r="M82" s="1"/>
      <c r="N82" t="s">
        <v>978</v>
      </c>
    </row>
    <row r="83" spans="1:14" x14ac:dyDescent="0.3">
      <c r="A83">
        <v>1211</v>
      </c>
      <c r="B83">
        <v>121</v>
      </c>
      <c r="C83" t="s">
        <v>239</v>
      </c>
      <c r="D83" t="s">
        <v>240</v>
      </c>
      <c r="E83" t="s">
        <v>9</v>
      </c>
      <c r="F83" t="s">
        <v>241</v>
      </c>
      <c r="G83">
        <v>2797657807</v>
      </c>
      <c r="H83" t="s">
        <v>1063</v>
      </c>
      <c r="I83">
        <v>33</v>
      </c>
      <c r="J83">
        <v>83102</v>
      </c>
      <c r="K83" t="s">
        <v>982</v>
      </c>
      <c r="L83" t="s">
        <v>984</v>
      </c>
      <c r="M83" s="1"/>
      <c r="N83" t="s">
        <v>980</v>
      </c>
    </row>
    <row r="84" spans="1:14" x14ac:dyDescent="0.3">
      <c r="A84">
        <v>359</v>
      </c>
      <c r="B84">
        <v>614</v>
      </c>
      <c r="C84" t="s">
        <v>242</v>
      </c>
      <c r="D84" t="s">
        <v>243</v>
      </c>
      <c r="E84" t="s">
        <v>9</v>
      </c>
      <c r="F84" t="s">
        <v>244</v>
      </c>
      <c r="G84">
        <v>3420855911</v>
      </c>
      <c r="H84" t="s">
        <v>1064</v>
      </c>
      <c r="I84">
        <v>936</v>
      </c>
      <c r="J84">
        <v>62151</v>
      </c>
      <c r="K84" t="s">
        <v>982</v>
      </c>
      <c r="L84" t="s">
        <v>984</v>
      </c>
      <c r="M84" s="1"/>
      <c r="N84" t="s">
        <v>978</v>
      </c>
    </row>
    <row r="85" spans="1:14" x14ac:dyDescent="0.3">
      <c r="A85">
        <v>2066</v>
      </c>
      <c r="B85">
        <v>80</v>
      </c>
      <c r="C85" t="s">
        <v>28</v>
      </c>
      <c r="D85" t="s">
        <v>245</v>
      </c>
      <c r="E85" t="s">
        <v>17</v>
      </c>
      <c r="F85" t="s">
        <v>246</v>
      </c>
      <c r="G85">
        <v>5965931339</v>
      </c>
      <c r="H85" t="s">
        <v>1065</v>
      </c>
      <c r="I85">
        <v>762</v>
      </c>
      <c r="J85">
        <v>84665</v>
      </c>
      <c r="K85" t="s">
        <v>982</v>
      </c>
      <c r="L85" t="s">
        <v>984</v>
      </c>
      <c r="M85" s="1"/>
      <c r="N85" t="s">
        <v>980</v>
      </c>
    </row>
    <row r="86" spans="1:14" x14ac:dyDescent="0.3">
      <c r="A86">
        <v>4322</v>
      </c>
      <c r="B86">
        <v>401</v>
      </c>
      <c r="C86" t="s">
        <v>247</v>
      </c>
      <c r="D86" t="s">
        <v>248</v>
      </c>
      <c r="E86" t="s">
        <v>9</v>
      </c>
      <c r="F86" t="s">
        <v>249</v>
      </c>
      <c r="G86">
        <v>7775860985</v>
      </c>
      <c r="H86" t="s">
        <v>1066</v>
      </c>
      <c r="I86">
        <v>838</v>
      </c>
      <c r="J86">
        <v>1760</v>
      </c>
      <c r="K86" t="s">
        <v>976</v>
      </c>
      <c r="L86" t="s">
        <v>984</v>
      </c>
      <c r="M86" s="1">
        <v>34934</v>
      </c>
      <c r="N86" t="s">
        <v>989</v>
      </c>
    </row>
    <row r="87" spans="1:14" x14ac:dyDescent="0.3">
      <c r="A87">
        <v>7773</v>
      </c>
      <c r="B87">
        <v>914</v>
      </c>
      <c r="C87" t="s">
        <v>250</v>
      </c>
      <c r="D87" t="s">
        <v>251</v>
      </c>
      <c r="E87" t="s">
        <v>9</v>
      </c>
      <c r="F87" t="s">
        <v>252</v>
      </c>
      <c r="G87">
        <v>2945958018</v>
      </c>
      <c r="H87" t="s">
        <v>1067</v>
      </c>
      <c r="I87">
        <v>215</v>
      </c>
      <c r="J87">
        <v>30239</v>
      </c>
      <c r="K87" t="s">
        <v>976</v>
      </c>
      <c r="L87" t="s">
        <v>984</v>
      </c>
      <c r="M87" s="1">
        <v>31078</v>
      </c>
      <c r="N87" t="s">
        <v>989</v>
      </c>
    </row>
    <row r="88" spans="1:14" x14ac:dyDescent="0.3">
      <c r="A88">
        <v>6746</v>
      </c>
      <c r="B88">
        <v>713</v>
      </c>
      <c r="C88" t="s">
        <v>253</v>
      </c>
      <c r="D88" t="s">
        <v>254</v>
      </c>
      <c r="E88" t="s">
        <v>13</v>
      </c>
      <c r="F88" t="s">
        <v>255</v>
      </c>
      <c r="G88">
        <v>8157767838</v>
      </c>
      <c r="H88" t="s">
        <v>1068</v>
      </c>
      <c r="I88">
        <v>818</v>
      </c>
      <c r="J88">
        <v>20194</v>
      </c>
      <c r="K88" t="s">
        <v>976</v>
      </c>
      <c r="L88" t="s">
        <v>984</v>
      </c>
      <c r="M88" s="1">
        <v>39010</v>
      </c>
      <c r="N88" t="s">
        <v>989</v>
      </c>
    </row>
    <row r="89" spans="1:14" x14ac:dyDescent="0.3">
      <c r="A89">
        <v>6732</v>
      </c>
      <c r="B89">
        <v>568</v>
      </c>
      <c r="C89" t="s">
        <v>256</v>
      </c>
      <c r="D89" t="s">
        <v>257</v>
      </c>
      <c r="E89" t="s">
        <v>9</v>
      </c>
      <c r="F89" t="s">
        <v>258</v>
      </c>
      <c r="G89">
        <v>9712766674</v>
      </c>
      <c r="H89" t="s">
        <v>1069</v>
      </c>
      <c r="I89">
        <v>780</v>
      </c>
      <c r="J89">
        <v>58470</v>
      </c>
      <c r="K89" t="s">
        <v>976</v>
      </c>
      <c r="L89" t="s">
        <v>984</v>
      </c>
      <c r="M89" s="1">
        <v>32798</v>
      </c>
      <c r="N89" t="s">
        <v>978</v>
      </c>
    </row>
    <row r="90" spans="1:14" x14ac:dyDescent="0.3">
      <c r="A90">
        <v>805</v>
      </c>
      <c r="B90">
        <v>752</v>
      </c>
      <c r="C90" t="s">
        <v>259</v>
      </c>
      <c r="D90" t="s">
        <v>260</v>
      </c>
      <c r="E90" t="s">
        <v>17</v>
      </c>
      <c r="F90" t="s">
        <v>261</v>
      </c>
      <c r="G90">
        <v>2366659988</v>
      </c>
      <c r="H90" t="s">
        <v>1070</v>
      </c>
      <c r="I90">
        <v>40</v>
      </c>
      <c r="J90">
        <v>91926</v>
      </c>
      <c r="K90" t="s">
        <v>982</v>
      </c>
      <c r="L90" t="s">
        <v>984</v>
      </c>
      <c r="M90" s="1"/>
      <c r="N90" t="s">
        <v>980</v>
      </c>
    </row>
    <row r="91" spans="1:14" x14ac:dyDescent="0.3">
      <c r="A91">
        <v>7540</v>
      </c>
      <c r="B91">
        <v>867</v>
      </c>
      <c r="C91" t="s">
        <v>262</v>
      </c>
      <c r="D91" t="s">
        <v>263</v>
      </c>
      <c r="E91" t="s">
        <v>17</v>
      </c>
      <c r="F91" t="s">
        <v>264</v>
      </c>
      <c r="G91">
        <v>2771856986</v>
      </c>
      <c r="H91" t="s">
        <v>1071</v>
      </c>
      <c r="I91">
        <v>366</v>
      </c>
      <c r="J91">
        <v>34797</v>
      </c>
      <c r="K91" t="s">
        <v>976</v>
      </c>
      <c r="L91" t="s">
        <v>984</v>
      </c>
      <c r="M91" s="1">
        <v>29296</v>
      </c>
      <c r="N91" t="s">
        <v>978</v>
      </c>
    </row>
    <row r="92" spans="1:14" x14ac:dyDescent="0.3">
      <c r="A92">
        <v>5269</v>
      </c>
      <c r="B92">
        <v>980</v>
      </c>
      <c r="C92" t="s">
        <v>265</v>
      </c>
      <c r="D92" t="s">
        <v>266</v>
      </c>
      <c r="E92" t="s">
        <v>17</v>
      </c>
      <c r="F92" t="s">
        <v>203</v>
      </c>
      <c r="G92">
        <v>4717095278</v>
      </c>
      <c r="H92" t="s">
        <v>1072</v>
      </c>
      <c r="I92">
        <v>678</v>
      </c>
      <c r="J92">
        <v>19346</v>
      </c>
      <c r="K92" t="s">
        <v>982</v>
      </c>
      <c r="L92" t="s">
        <v>984</v>
      </c>
      <c r="M92" s="1"/>
      <c r="N92" t="s">
        <v>989</v>
      </c>
    </row>
    <row r="93" spans="1:14" x14ac:dyDescent="0.3">
      <c r="A93">
        <v>8404</v>
      </c>
      <c r="B93">
        <v>704</v>
      </c>
      <c r="C93" t="s">
        <v>267</v>
      </c>
      <c r="D93" t="s">
        <v>268</v>
      </c>
      <c r="E93" t="s">
        <v>13</v>
      </c>
      <c r="F93" t="s">
        <v>269</v>
      </c>
      <c r="G93">
        <v>6852398753</v>
      </c>
      <c r="H93" t="s">
        <v>1073</v>
      </c>
      <c r="I93">
        <v>703</v>
      </c>
      <c r="J93">
        <v>35185</v>
      </c>
      <c r="K93" t="s">
        <v>982</v>
      </c>
      <c r="L93" t="s">
        <v>984</v>
      </c>
      <c r="M93" s="1"/>
      <c r="N93" t="s">
        <v>978</v>
      </c>
    </row>
    <row r="94" spans="1:14" x14ac:dyDescent="0.3">
      <c r="A94">
        <v>519</v>
      </c>
      <c r="B94">
        <v>598</v>
      </c>
      <c r="C94" t="s">
        <v>270</v>
      </c>
      <c r="D94" t="s">
        <v>271</v>
      </c>
      <c r="E94" t="s">
        <v>17</v>
      </c>
      <c r="F94" t="s">
        <v>272</v>
      </c>
      <c r="G94">
        <v>8198842186</v>
      </c>
      <c r="H94" t="s">
        <v>1074</v>
      </c>
      <c r="I94">
        <v>180</v>
      </c>
      <c r="J94">
        <v>7068</v>
      </c>
      <c r="K94" t="s">
        <v>982</v>
      </c>
      <c r="L94" t="s">
        <v>977</v>
      </c>
      <c r="M94" s="1"/>
      <c r="N94" t="s">
        <v>989</v>
      </c>
    </row>
    <row r="95" spans="1:14" x14ac:dyDescent="0.3">
      <c r="A95">
        <v>4060</v>
      </c>
      <c r="B95">
        <v>932</v>
      </c>
      <c r="C95" t="s">
        <v>273</v>
      </c>
      <c r="D95" t="s">
        <v>274</v>
      </c>
      <c r="E95" t="s">
        <v>13</v>
      </c>
      <c r="F95" t="s">
        <v>275</v>
      </c>
      <c r="G95">
        <v>7396097848</v>
      </c>
      <c r="H95" t="s">
        <v>1075</v>
      </c>
      <c r="I95">
        <v>214</v>
      </c>
      <c r="J95">
        <v>96496</v>
      </c>
      <c r="K95" t="s">
        <v>976</v>
      </c>
      <c r="L95" t="s">
        <v>977</v>
      </c>
      <c r="M95" s="1">
        <v>31998</v>
      </c>
      <c r="N95" t="s">
        <v>980</v>
      </c>
    </row>
    <row r="96" spans="1:14" x14ac:dyDescent="0.3">
      <c r="A96">
        <v>8860</v>
      </c>
      <c r="B96">
        <v>834</v>
      </c>
      <c r="C96" t="s">
        <v>276</v>
      </c>
      <c r="D96" t="s">
        <v>277</v>
      </c>
      <c r="E96" t="s">
        <v>17</v>
      </c>
      <c r="F96" t="s">
        <v>278</v>
      </c>
      <c r="G96">
        <v>4508931602</v>
      </c>
      <c r="H96" t="s">
        <v>1076</v>
      </c>
      <c r="I96">
        <v>408</v>
      </c>
      <c r="J96">
        <v>2988</v>
      </c>
      <c r="K96" t="s">
        <v>976</v>
      </c>
      <c r="L96" t="s">
        <v>977</v>
      </c>
      <c r="M96" s="1">
        <v>33127</v>
      </c>
      <c r="N96" t="s">
        <v>989</v>
      </c>
    </row>
    <row r="97" spans="1:14" x14ac:dyDescent="0.3">
      <c r="A97">
        <v>7164</v>
      </c>
      <c r="B97">
        <v>209</v>
      </c>
      <c r="C97" t="s">
        <v>279</v>
      </c>
      <c r="D97" t="s">
        <v>280</v>
      </c>
      <c r="E97" t="s">
        <v>17</v>
      </c>
      <c r="F97" t="s">
        <v>281</v>
      </c>
      <c r="G97">
        <v>8013342363</v>
      </c>
      <c r="H97" t="s">
        <v>1077</v>
      </c>
      <c r="I97">
        <v>902</v>
      </c>
      <c r="J97">
        <v>83253</v>
      </c>
      <c r="K97" t="s">
        <v>976</v>
      </c>
      <c r="L97" t="s">
        <v>984</v>
      </c>
      <c r="M97" s="1">
        <v>32768</v>
      </c>
      <c r="N97" t="s">
        <v>980</v>
      </c>
    </row>
    <row r="98" spans="1:14" x14ac:dyDescent="0.3">
      <c r="A98">
        <v>9792</v>
      </c>
      <c r="B98">
        <v>330</v>
      </c>
      <c r="C98" t="s">
        <v>282</v>
      </c>
      <c r="D98" t="s">
        <v>283</v>
      </c>
      <c r="E98" t="s">
        <v>17</v>
      </c>
      <c r="F98" t="s">
        <v>284</v>
      </c>
      <c r="G98">
        <v>4775425957</v>
      </c>
      <c r="H98" t="s">
        <v>1078</v>
      </c>
      <c r="I98">
        <v>763</v>
      </c>
      <c r="J98">
        <v>87828</v>
      </c>
      <c r="K98" t="s">
        <v>976</v>
      </c>
      <c r="L98" t="s">
        <v>984</v>
      </c>
      <c r="M98" s="1">
        <v>41891</v>
      </c>
      <c r="N98" t="s">
        <v>980</v>
      </c>
    </row>
    <row r="99" spans="1:14" x14ac:dyDescent="0.3">
      <c r="A99">
        <v>9934</v>
      </c>
      <c r="B99">
        <v>138</v>
      </c>
      <c r="C99" t="s">
        <v>221</v>
      </c>
      <c r="D99" t="s">
        <v>285</v>
      </c>
      <c r="E99" t="s">
        <v>17</v>
      </c>
      <c r="F99" t="s">
        <v>286</v>
      </c>
      <c r="G99">
        <v>2535125840</v>
      </c>
      <c r="H99" t="s">
        <v>1079</v>
      </c>
      <c r="I99">
        <v>168</v>
      </c>
      <c r="J99">
        <v>17035</v>
      </c>
      <c r="K99" t="s">
        <v>976</v>
      </c>
      <c r="L99" t="s">
        <v>984</v>
      </c>
      <c r="M99" s="1">
        <v>35593</v>
      </c>
      <c r="N99" t="s">
        <v>989</v>
      </c>
    </row>
    <row r="100" spans="1:14" x14ac:dyDescent="0.3">
      <c r="A100">
        <v>1980</v>
      </c>
      <c r="B100">
        <v>981</v>
      </c>
      <c r="C100" t="s">
        <v>287</v>
      </c>
      <c r="D100" t="s">
        <v>288</v>
      </c>
      <c r="E100" t="s">
        <v>17</v>
      </c>
      <c r="F100" t="s">
        <v>289</v>
      </c>
      <c r="G100">
        <v>5833657416</v>
      </c>
      <c r="H100" t="s">
        <v>1080</v>
      </c>
      <c r="I100">
        <v>723</v>
      </c>
      <c r="J100">
        <v>426</v>
      </c>
      <c r="K100" t="s">
        <v>982</v>
      </c>
      <c r="L100" t="s">
        <v>984</v>
      </c>
      <c r="M100" s="1"/>
      <c r="N100" t="s">
        <v>989</v>
      </c>
    </row>
    <row r="101" spans="1:14" x14ac:dyDescent="0.3">
      <c r="A101">
        <v>9251</v>
      </c>
      <c r="B101">
        <v>130</v>
      </c>
      <c r="C101" t="s">
        <v>290</v>
      </c>
      <c r="D101" t="s">
        <v>291</v>
      </c>
      <c r="E101" t="s">
        <v>17</v>
      </c>
      <c r="F101" t="s">
        <v>292</v>
      </c>
      <c r="G101">
        <v>5905581451</v>
      </c>
      <c r="H101" t="s">
        <v>1081</v>
      </c>
      <c r="I101">
        <v>438</v>
      </c>
      <c r="J101">
        <v>20238</v>
      </c>
      <c r="K101" t="s">
        <v>976</v>
      </c>
      <c r="L101" t="s">
        <v>984</v>
      </c>
      <c r="M101" s="1">
        <v>28214</v>
      </c>
      <c r="N101" t="s">
        <v>989</v>
      </c>
    </row>
    <row r="102" spans="1:14" x14ac:dyDescent="0.3">
      <c r="A102">
        <v>6717</v>
      </c>
      <c r="B102">
        <v>685</v>
      </c>
      <c r="C102" t="s">
        <v>293</v>
      </c>
      <c r="D102" t="s">
        <v>294</v>
      </c>
      <c r="E102" t="s">
        <v>9</v>
      </c>
      <c r="F102" t="s">
        <v>295</v>
      </c>
      <c r="G102">
        <v>3742557097</v>
      </c>
      <c r="H102" t="s">
        <v>1082</v>
      </c>
      <c r="I102">
        <v>162</v>
      </c>
      <c r="J102">
        <v>68331</v>
      </c>
      <c r="K102" t="s">
        <v>976</v>
      </c>
      <c r="L102" t="s">
        <v>977</v>
      </c>
      <c r="M102" s="1">
        <v>30253</v>
      </c>
      <c r="N102" t="s">
        <v>980</v>
      </c>
    </row>
    <row r="103" spans="1:14" x14ac:dyDescent="0.3">
      <c r="A103">
        <v>3622</v>
      </c>
      <c r="B103">
        <v>544</v>
      </c>
      <c r="C103" t="s">
        <v>130</v>
      </c>
      <c r="D103" t="s">
        <v>296</v>
      </c>
      <c r="E103" t="s">
        <v>9</v>
      </c>
      <c r="F103" t="s">
        <v>297</v>
      </c>
      <c r="G103">
        <v>1157949513</v>
      </c>
      <c r="H103" t="s">
        <v>1083</v>
      </c>
      <c r="I103">
        <v>246</v>
      </c>
      <c r="J103">
        <v>86132</v>
      </c>
      <c r="K103" t="s">
        <v>976</v>
      </c>
      <c r="L103" t="s">
        <v>977</v>
      </c>
      <c r="M103" s="1">
        <v>43525</v>
      </c>
      <c r="N103" t="s">
        <v>980</v>
      </c>
    </row>
    <row r="104" spans="1:14" x14ac:dyDescent="0.3">
      <c r="A104">
        <v>8808</v>
      </c>
      <c r="B104">
        <v>384</v>
      </c>
      <c r="C104" t="s">
        <v>298</v>
      </c>
      <c r="D104" t="s">
        <v>299</v>
      </c>
      <c r="E104" t="s">
        <v>17</v>
      </c>
      <c r="F104" t="s">
        <v>300</v>
      </c>
      <c r="G104">
        <v>6061993877</v>
      </c>
      <c r="H104" t="s">
        <v>1084</v>
      </c>
      <c r="I104">
        <v>105</v>
      </c>
      <c r="J104">
        <v>766</v>
      </c>
      <c r="K104" t="s">
        <v>982</v>
      </c>
      <c r="L104" t="s">
        <v>977</v>
      </c>
      <c r="M104" s="1"/>
      <c r="N104" t="s">
        <v>989</v>
      </c>
    </row>
    <row r="105" spans="1:14" x14ac:dyDescent="0.3">
      <c r="A105">
        <v>4920</v>
      </c>
      <c r="B105">
        <v>467</v>
      </c>
      <c r="C105" t="s">
        <v>301</v>
      </c>
      <c r="D105" t="s">
        <v>302</v>
      </c>
      <c r="E105" t="s">
        <v>17</v>
      </c>
      <c r="F105" t="s">
        <v>303</v>
      </c>
      <c r="G105">
        <v>7395125371</v>
      </c>
      <c r="H105" t="s">
        <v>1085</v>
      </c>
      <c r="I105">
        <v>308</v>
      </c>
      <c r="J105">
        <v>13169</v>
      </c>
      <c r="K105" t="s">
        <v>982</v>
      </c>
      <c r="L105" t="s">
        <v>984</v>
      </c>
      <c r="M105" s="1"/>
      <c r="N105" t="s">
        <v>989</v>
      </c>
    </row>
    <row r="106" spans="1:14" x14ac:dyDescent="0.3">
      <c r="A106">
        <v>3140</v>
      </c>
      <c r="B106">
        <v>112</v>
      </c>
      <c r="C106" t="s">
        <v>304</v>
      </c>
      <c r="D106" t="s">
        <v>305</v>
      </c>
      <c r="E106" t="s">
        <v>13</v>
      </c>
      <c r="F106" t="s">
        <v>306</v>
      </c>
      <c r="G106">
        <v>7624401610</v>
      </c>
      <c r="H106" t="s">
        <v>1086</v>
      </c>
      <c r="I106">
        <v>172</v>
      </c>
      <c r="J106">
        <v>48657</v>
      </c>
      <c r="K106" t="s">
        <v>976</v>
      </c>
      <c r="L106" t="s">
        <v>984</v>
      </c>
      <c r="M106" s="1">
        <v>38286</v>
      </c>
      <c r="N106" t="s">
        <v>978</v>
      </c>
    </row>
    <row r="107" spans="1:14" x14ac:dyDescent="0.3">
      <c r="A107">
        <v>8104</v>
      </c>
      <c r="B107">
        <v>906</v>
      </c>
      <c r="C107" t="s">
        <v>307</v>
      </c>
      <c r="D107" t="s">
        <v>308</v>
      </c>
      <c r="E107" t="s">
        <v>13</v>
      </c>
      <c r="F107" t="s">
        <v>309</v>
      </c>
      <c r="G107">
        <v>8271413320</v>
      </c>
      <c r="H107" t="s">
        <v>1087</v>
      </c>
      <c r="I107">
        <v>775</v>
      </c>
      <c r="J107">
        <v>88037</v>
      </c>
      <c r="K107" t="s">
        <v>982</v>
      </c>
      <c r="L107" t="s">
        <v>977</v>
      </c>
      <c r="M107" s="1"/>
      <c r="N107" t="s">
        <v>980</v>
      </c>
    </row>
    <row r="108" spans="1:14" x14ac:dyDescent="0.3">
      <c r="A108">
        <v>2208</v>
      </c>
      <c r="B108">
        <v>609</v>
      </c>
      <c r="C108" t="s">
        <v>310</v>
      </c>
      <c r="D108" t="s">
        <v>311</v>
      </c>
      <c r="E108" t="s">
        <v>17</v>
      </c>
      <c r="F108" t="s">
        <v>312</v>
      </c>
      <c r="G108">
        <v>6202223720</v>
      </c>
      <c r="H108" t="s">
        <v>1088</v>
      </c>
      <c r="I108">
        <v>333</v>
      </c>
      <c r="J108">
        <v>21972</v>
      </c>
      <c r="K108" t="s">
        <v>976</v>
      </c>
      <c r="L108" t="s">
        <v>977</v>
      </c>
      <c r="M108" s="1">
        <v>41497</v>
      </c>
      <c r="N108" t="s">
        <v>989</v>
      </c>
    </row>
    <row r="109" spans="1:14" x14ac:dyDescent="0.3">
      <c r="A109">
        <v>7043</v>
      </c>
      <c r="B109">
        <v>379</v>
      </c>
      <c r="C109" t="s">
        <v>313</v>
      </c>
      <c r="D109" t="s">
        <v>314</v>
      </c>
      <c r="E109" t="s">
        <v>17</v>
      </c>
      <c r="F109" t="s">
        <v>315</v>
      </c>
      <c r="G109">
        <v>8194423563</v>
      </c>
      <c r="H109" t="s">
        <v>1089</v>
      </c>
      <c r="I109">
        <v>548</v>
      </c>
      <c r="J109">
        <v>87886</v>
      </c>
      <c r="K109" t="s">
        <v>982</v>
      </c>
      <c r="L109" t="s">
        <v>984</v>
      </c>
      <c r="M109" s="1"/>
      <c r="N109" t="s">
        <v>980</v>
      </c>
    </row>
    <row r="110" spans="1:14" x14ac:dyDescent="0.3">
      <c r="A110">
        <v>7485</v>
      </c>
      <c r="B110">
        <v>357</v>
      </c>
      <c r="C110" t="s">
        <v>213</v>
      </c>
      <c r="D110" t="s">
        <v>316</v>
      </c>
      <c r="E110" t="s">
        <v>17</v>
      </c>
      <c r="F110" t="s">
        <v>317</v>
      </c>
      <c r="G110">
        <v>8529931415</v>
      </c>
      <c r="H110" t="s">
        <v>1090</v>
      </c>
      <c r="I110">
        <v>665</v>
      </c>
      <c r="J110">
        <v>3244</v>
      </c>
      <c r="K110" t="s">
        <v>976</v>
      </c>
      <c r="L110" t="s">
        <v>977</v>
      </c>
      <c r="M110" s="1">
        <v>40295</v>
      </c>
      <c r="N110" t="s">
        <v>989</v>
      </c>
    </row>
    <row r="111" spans="1:14" x14ac:dyDescent="0.3">
      <c r="A111">
        <v>1748</v>
      </c>
      <c r="B111">
        <v>364</v>
      </c>
      <c r="C111" t="s">
        <v>318</v>
      </c>
      <c r="D111" t="s">
        <v>319</v>
      </c>
      <c r="E111" t="s">
        <v>9</v>
      </c>
      <c r="F111" t="s">
        <v>320</v>
      </c>
      <c r="G111">
        <v>4033094166</v>
      </c>
      <c r="H111" t="s">
        <v>1091</v>
      </c>
      <c r="I111">
        <v>305</v>
      </c>
      <c r="J111">
        <v>32031</v>
      </c>
      <c r="K111" t="s">
        <v>976</v>
      </c>
      <c r="L111" t="s">
        <v>984</v>
      </c>
      <c r="M111" s="1">
        <v>33909</v>
      </c>
      <c r="N111" t="s">
        <v>989</v>
      </c>
    </row>
    <row r="112" spans="1:14" x14ac:dyDescent="0.3">
      <c r="A112">
        <v>9968</v>
      </c>
      <c r="B112">
        <v>69</v>
      </c>
      <c r="C112" t="s">
        <v>321</v>
      </c>
      <c r="D112" t="s">
        <v>322</v>
      </c>
      <c r="E112" t="s">
        <v>17</v>
      </c>
      <c r="F112" t="s">
        <v>323</v>
      </c>
      <c r="G112">
        <v>1840361778</v>
      </c>
      <c r="H112" t="s">
        <v>1092</v>
      </c>
      <c r="I112">
        <v>938</v>
      </c>
      <c r="J112">
        <v>51284</v>
      </c>
      <c r="K112" t="s">
        <v>982</v>
      </c>
      <c r="L112" t="s">
        <v>977</v>
      </c>
      <c r="M112" s="1"/>
      <c r="N112" t="s">
        <v>978</v>
      </c>
    </row>
    <row r="113" spans="1:14" x14ac:dyDescent="0.3">
      <c r="A113">
        <v>5330</v>
      </c>
      <c r="B113">
        <v>973</v>
      </c>
      <c r="C113" t="s">
        <v>324</v>
      </c>
      <c r="D113" t="s">
        <v>325</v>
      </c>
      <c r="E113" t="s">
        <v>17</v>
      </c>
      <c r="F113" t="s">
        <v>326</v>
      </c>
      <c r="G113">
        <v>5888927246</v>
      </c>
      <c r="H113" t="s">
        <v>1093</v>
      </c>
      <c r="I113">
        <v>714</v>
      </c>
      <c r="J113">
        <v>23055</v>
      </c>
      <c r="K113" t="s">
        <v>976</v>
      </c>
      <c r="L113" t="s">
        <v>977</v>
      </c>
      <c r="M113" s="1">
        <v>40702</v>
      </c>
      <c r="N113" t="s">
        <v>989</v>
      </c>
    </row>
    <row r="114" spans="1:14" x14ac:dyDescent="0.3">
      <c r="A114">
        <v>2183</v>
      </c>
      <c r="B114">
        <v>455</v>
      </c>
      <c r="C114" t="s">
        <v>327</v>
      </c>
      <c r="D114" t="s">
        <v>328</v>
      </c>
      <c r="E114" t="s">
        <v>9</v>
      </c>
      <c r="F114" t="s">
        <v>329</v>
      </c>
      <c r="G114">
        <v>1146373455</v>
      </c>
      <c r="H114" t="s">
        <v>1094</v>
      </c>
      <c r="I114">
        <v>251</v>
      </c>
      <c r="J114">
        <v>94926</v>
      </c>
      <c r="K114" t="s">
        <v>976</v>
      </c>
      <c r="L114" t="s">
        <v>977</v>
      </c>
      <c r="M114" s="1">
        <v>37957</v>
      </c>
      <c r="N114" t="s">
        <v>980</v>
      </c>
    </row>
    <row r="115" spans="1:14" x14ac:dyDescent="0.3">
      <c r="A115">
        <v>2182</v>
      </c>
      <c r="B115">
        <v>247</v>
      </c>
      <c r="C115" t="s">
        <v>330</v>
      </c>
      <c r="D115" t="s">
        <v>331</v>
      </c>
      <c r="E115" t="s">
        <v>17</v>
      </c>
      <c r="F115" t="s">
        <v>332</v>
      </c>
      <c r="G115">
        <v>4951091066</v>
      </c>
      <c r="H115" t="s">
        <v>1095</v>
      </c>
      <c r="I115">
        <v>330</v>
      </c>
      <c r="J115">
        <v>312</v>
      </c>
      <c r="K115" t="s">
        <v>982</v>
      </c>
      <c r="L115" t="s">
        <v>984</v>
      </c>
      <c r="M115" s="1"/>
      <c r="N115" t="s">
        <v>989</v>
      </c>
    </row>
    <row r="116" spans="1:14" x14ac:dyDescent="0.3">
      <c r="A116">
        <v>1087</v>
      </c>
      <c r="B116">
        <v>491</v>
      </c>
      <c r="C116" t="s">
        <v>333</v>
      </c>
      <c r="D116" t="s">
        <v>334</v>
      </c>
      <c r="E116" t="s">
        <v>13</v>
      </c>
      <c r="F116" t="s">
        <v>335</v>
      </c>
      <c r="G116">
        <v>3384176833</v>
      </c>
      <c r="H116" t="s">
        <v>1096</v>
      </c>
      <c r="I116">
        <v>69</v>
      </c>
      <c r="J116">
        <v>45852</v>
      </c>
      <c r="K116" t="s">
        <v>976</v>
      </c>
      <c r="L116" t="s">
        <v>984</v>
      </c>
      <c r="M116" s="1">
        <v>43342</v>
      </c>
      <c r="N116" t="s">
        <v>978</v>
      </c>
    </row>
    <row r="117" spans="1:14" x14ac:dyDescent="0.3">
      <c r="A117">
        <v>4296</v>
      </c>
      <c r="B117">
        <v>826</v>
      </c>
      <c r="C117" t="s">
        <v>336</v>
      </c>
      <c r="D117" t="s">
        <v>337</v>
      </c>
      <c r="E117" t="s">
        <v>9</v>
      </c>
      <c r="F117" t="s">
        <v>338</v>
      </c>
      <c r="G117">
        <v>7174320820</v>
      </c>
      <c r="H117" t="s">
        <v>1097</v>
      </c>
      <c r="I117">
        <v>969</v>
      </c>
      <c r="J117">
        <v>77063</v>
      </c>
      <c r="K117" t="s">
        <v>976</v>
      </c>
      <c r="L117" t="s">
        <v>977</v>
      </c>
      <c r="M117" s="1">
        <v>41342</v>
      </c>
      <c r="N117" t="s">
        <v>980</v>
      </c>
    </row>
    <row r="118" spans="1:14" x14ac:dyDescent="0.3">
      <c r="A118">
        <v>9784</v>
      </c>
      <c r="B118">
        <v>400</v>
      </c>
      <c r="C118" t="s">
        <v>339</v>
      </c>
      <c r="D118" t="s">
        <v>340</v>
      </c>
      <c r="E118" t="s">
        <v>9</v>
      </c>
      <c r="F118" t="s">
        <v>341</v>
      </c>
      <c r="G118">
        <v>2668150446</v>
      </c>
      <c r="H118" t="s">
        <v>1098</v>
      </c>
      <c r="I118">
        <v>974</v>
      </c>
      <c r="J118">
        <v>44299</v>
      </c>
      <c r="K118" t="s">
        <v>976</v>
      </c>
      <c r="L118" t="s">
        <v>984</v>
      </c>
      <c r="M118" s="1">
        <v>41446</v>
      </c>
      <c r="N118" t="s">
        <v>978</v>
      </c>
    </row>
    <row r="119" spans="1:14" x14ac:dyDescent="0.3">
      <c r="A119">
        <v>6210</v>
      </c>
      <c r="B119">
        <v>271</v>
      </c>
      <c r="C119" t="s">
        <v>342</v>
      </c>
      <c r="D119" t="s">
        <v>343</v>
      </c>
      <c r="E119" t="s">
        <v>17</v>
      </c>
      <c r="F119" t="s">
        <v>344</v>
      </c>
      <c r="G119">
        <v>5992525888</v>
      </c>
      <c r="H119" t="s">
        <v>1099</v>
      </c>
      <c r="I119">
        <v>526</v>
      </c>
      <c r="J119">
        <v>67123</v>
      </c>
      <c r="K119" t="s">
        <v>976</v>
      </c>
      <c r="L119" t="s">
        <v>984</v>
      </c>
      <c r="M119" s="1">
        <v>33422</v>
      </c>
      <c r="N119" t="s">
        <v>980</v>
      </c>
    </row>
    <row r="120" spans="1:14" x14ac:dyDescent="0.3">
      <c r="A120">
        <v>5781</v>
      </c>
      <c r="B120">
        <v>110</v>
      </c>
      <c r="C120" t="s">
        <v>345</v>
      </c>
      <c r="D120" t="s">
        <v>346</v>
      </c>
      <c r="E120" t="s">
        <v>17</v>
      </c>
      <c r="F120" t="s">
        <v>347</v>
      </c>
      <c r="G120">
        <v>5391751398</v>
      </c>
      <c r="H120" t="s">
        <v>1100</v>
      </c>
      <c r="I120">
        <v>510</v>
      </c>
      <c r="J120">
        <v>51104</v>
      </c>
      <c r="K120" t="s">
        <v>982</v>
      </c>
      <c r="L120" t="s">
        <v>984</v>
      </c>
      <c r="M120" s="1"/>
      <c r="N120" t="s">
        <v>978</v>
      </c>
    </row>
    <row r="121" spans="1:14" x14ac:dyDescent="0.3">
      <c r="A121">
        <v>8306</v>
      </c>
      <c r="B121">
        <v>277</v>
      </c>
      <c r="C121" t="s">
        <v>348</v>
      </c>
      <c r="D121" t="s">
        <v>349</v>
      </c>
      <c r="E121" t="s">
        <v>17</v>
      </c>
      <c r="F121" t="s">
        <v>350</v>
      </c>
      <c r="G121">
        <v>4305011101</v>
      </c>
      <c r="H121" t="s">
        <v>1101</v>
      </c>
      <c r="I121">
        <v>444</v>
      </c>
      <c r="J121">
        <v>35369</v>
      </c>
      <c r="K121" t="s">
        <v>982</v>
      </c>
      <c r="L121" t="s">
        <v>977</v>
      </c>
      <c r="M121" s="1"/>
      <c r="N121" t="s">
        <v>978</v>
      </c>
    </row>
    <row r="122" spans="1:14" x14ac:dyDescent="0.3">
      <c r="A122">
        <v>3270</v>
      </c>
      <c r="B122">
        <v>85</v>
      </c>
      <c r="C122" t="s">
        <v>351</v>
      </c>
      <c r="D122" t="s">
        <v>352</v>
      </c>
      <c r="E122" t="s">
        <v>17</v>
      </c>
      <c r="F122" t="s">
        <v>353</v>
      </c>
      <c r="G122">
        <v>3253132607</v>
      </c>
      <c r="H122" t="s">
        <v>1102</v>
      </c>
      <c r="I122">
        <v>503</v>
      </c>
      <c r="J122">
        <v>559</v>
      </c>
      <c r="K122" t="s">
        <v>976</v>
      </c>
      <c r="L122" t="s">
        <v>977</v>
      </c>
      <c r="M122" s="1">
        <v>27174</v>
      </c>
      <c r="N122" t="s">
        <v>989</v>
      </c>
    </row>
    <row r="123" spans="1:14" x14ac:dyDescent="0.3">
      <c r="A123">
        <v>6787</v>
      </c>
      <c r="B123">
        <v>863</v>
      </c>
      <c r="C123" t="s">
        <v>354</v>
      </c>
      <c r="D123" t="s">
        <v>355</v>
      </c>
      <c r="E123" t="s">
        <v>13</v>
      </c>
      <c r="F123" t="s">
        <v>356</v>
      </c>
      <c r="G123">
        <v>3282200761</v>
      </c>
      <c r="H123" t="s">
        <v>1103</v>
      </c>
      <c r="I123">
        <v>109</v>
      </c>
      <c r="J123">
        <v>13394</v>
      </c>
      <c r="K123" t="s">
        <v>982</v>
      </c>
      <c r="L123" t="s">
        <v>977</v>
      </c>
      <c r="M123" s="1"/>
      <c r="N123" t="s">
        <v>989</v>
      </c>
    </row>
    <row r="124" spans="1:14" x14ac:dyDescent="0.3">
      <c r="A124">
        <v>3733</v>
      </c>
      <c r="B124">
        <v>731</v>
      </c>
      <c r="C124" t="s">
        <v>357</v>
      </c>
      <c r="D124" t="s">
        <v>358</v>
      </c>
      <c r="E124" t="s">
        <v>9</v>
      </c>
      <c r="F124" t="s">
        <v>359</v>
      </c>
      <c r="G124">
        <v>8831717023</v>
      </c>
      <c r="H124" t="s">
        <v>1104</v>
      </c>
      <c r="I124">
        <v>823</v>
      </c>
      <c r="J124">
        <v>51472</v>
      </c>
      <c r="K124" t="s">
        <v>976</v>
      </c>
      <c r="L124" t="s">
        <v>977</v>
      </c>
      <c r="M124" s="1">
        <v>27534</v>
      </c>
      <c r="N124" t="s">
        <v>978</v>
      </c>
    </row>
    <row r="125" spans="1:14" x14ac:dyDescent="0.3">
      <c r="A125">
        <v>207</v>
      </c>
      <c r="B125">
        <v>638</v>
      </c>
      <c r="C125" t="s">
        <v>360</v>
      </c>
      <c r="D125" t="s">
        <v>361</v>
      </c>
      <c r="E125" t="s">
        <v>17</v>
      </c>
      <c r="F125" t="s">
        <v>362</v>
      </c>
      <c r="G125">
        <v>6274955877</v>
      </c>
      <c r="H125" t="s">
        <v>1105</v>
      </c>
      <c r="I125">
        <v>147</v>
      </c>
      <c r="J125">
        <v>99367</v>
      </c>
      <c r="K125" t="s">
        <v>976</v>
      </c>
      <c r="L125" t="s">
        <v>984</v>
      </c>
      <c r="M125" s="1">
        <v>38610</v>
      </c>
      <c r="N125" t="s">
        <v>980</v>
      </c>
    </row>
    <row r="126" spans="1:14" x14ac:dyDescent="0.3">
      <c r="A126">
        <v>3</v>
      </c>
      <c r="B126">
        <v>275</v>
      </c>
      <c r="C126" t="s">
        <v>363</v>
      </c>
      <c r="D126" t="s">
        <v>364</v>
      </c>
      <c r="E126" t="s">
        <v>9</v>
      </c>
      <c r="F126" t="s">
        <v>365</v>
      </c>
      <c r="G126">
        <v>9875661422</v>
      </c>
      <c r="H126" t="s">
        <v>1106</v>
      </c>
      <c r="I126">
        <v>625</v>
      </c>
      <c r="J126">
        <v>98982</v>
      </c>
      <c r="K126" t="s">
        <v>982</v>
      </c>
      <c r="L126" t="s">
        <v>977</v>
      </c>
      <c r="M126" s="1"/>
      <c r="N126" t="s">
        <v>980</v>
      </c>
    </row>
    <row r="127" spans="1:14" x14ac:dyDescent="0.3">
      <c r="A127">
        <v>1896</v>
      </c>
      <c r="B127">
        <v>278</v>
      </c>
      <c r="C127" t="s">
        <v>366</v>
      </c>
      <c r="D127" t="s">
        <v>367</v>
      </c>
      <c r="E127" t="s">
        <v>17</v>
      </c>
      <c r="F127" t="s">
        <v>368</v>
      </c>
      <c r="G127">
        <v>9976580262</v>
      </c>
      <c r="H127" t="s">
        <v>1107</v>
      </c>
      <c r="I127">
        <v>695</v>
      </c>
      <c r="J127">
        <v>47111</v>
      </c>
      <c r="K127" t="s">
        <v>982</v>
      </c>
      <c r="L127" t="s">
        <v>984</v>
      </c>
      <c r="M127" s="1"/>
      <c r="N127" t="s">
        <v>978</v>
      </c>
    </row>
    <row r="128" spans="1:14" x14ac:dyDescent="0.3">
      <c r="A128">
        <v>9631</v>
      </c>
      <c r="B128">
        <v>948</v>
      </c>
      <c r="C128" t="s">
        <v>369</v>
      </c>
      <c r="D128" t="s">
        <v>370</v>
      </c>
      <c r="E128" t="s">
        <v>17</v>
      </c>
      <c r="F128" t="s">
        <v>371</v>
      </c>
      <c r="G128">
        <v>7191264003</v>
      </c>
      <c r="H128" t="s">
        <v>1108</v>
      </c>
      <c r="I128">
        <v>983</v>
      </c>
      <c r="J128">
        <v>87420</v>
      </c>
      <c r="K128" t="s">
        <v>982</v>
      </c>
      <c r="L128" t="s">
        <v>984</v>
      </c>
      <c r="M128" s="1"/>
      <c r="N128" t="s">
        <v>980</v>
      </c>
    </row>
    <row r="129" spans="1:14" x14ac:dyDescent="0.3">
      <c r="A129">
        <v>3132</v>
      </c>
      <c r="B129">
        <v>912</v>
      </c>
      <c r="C129" t="s">
        <v>372</v>
      </c>
      <c r="D129" t="s">
        <v>373</v>
      </c>
      <c r="E129" t="s">
        <v>17</v>
      </c>
      <c r="F129" t="s">
        <v>374</v>
      </c>
      <c r="G129">
        <v>3477191930</v>
      </c>
      <c r="H129" t="s">
        <v>1109</v>
      </c>
      <c r="I129">
        <v>82</v>
      </c>
      <c r="J129">
        <v>59376</v>
      </c>
      <c r="K129" t="s">
        <v>982</v>
      </c>
      <c r="L129" t="s">
        <v>984</v>
      </c>
      <c r="M129" s="1"/>
      <c r="N129" t="s">
        <v>978</v>
      </c>
    </row>
    <row r="130" spans="1:14" x14ac:dyDescent="0.3">
      <c r="A130">
        <v>1202</v>
      </c>
      <c r="B130">
        <v>426</v>
      </c>
      <c r="C130" t="s">
        <v>375</v>
      </c>
      <c r="D130" t="s">
        <v>376</v>
      </c>
      <c r="E130" t="s">
        <v>9</v>
      </c>
      <c r="F130" t="s">
        <v>377</v>
      </c>
      <c r="G130">
        <v>4935174932</v>
      </c>
      <c r="H130" t="s">
        <v>1110</v>
      </c>
      <c r="I130">
        <v>397</v>
      </c>
      <c r="J130">
        <v>41003</v>
      </c>
      <c r="K130" t="s">
        <v>982</v>
      </c>
      <c r="L130" t="s">
        <v>977</v>
      </c>
      <c r="M130" s="1"/>
      <c r="N130" t="s">
        <v>978</v>
      </c>
    </row>
    <row r="131" spans="1:14" x14ac:dyDescent="0.3">
      <c r="A131">
        <v>8834</v>
      </c>
      <c r="B131">
        <v>735</v>
      </c>
      <c r="C131" t="s">
        <v>145</v>
      </c>
      <c r="D131" t="s">
        <v>378</v>
      </c>
      <c r="E131" t="s">
        <v>9</v>
      </c>
      <c r="F131" t="s">
        <v>379</v>
      </c>
      <c r="G131">
        <v>6582738747</v>
      </c>
      <c r="H131" t="s">
        <v>1111</v>
      </c>
      <c r="I131">
        <v>599</v>
      </c>
      <c r="J131">
        <v>58511</v>
      </c>
      <c r="K131" t="s">
        <v>982</v>
      </c>
      <c r="L131" t="s">
        <v>977</v>
      </c>
      <c r="M131" s="1"/>
      <c r="N131" t="s">
        <v>978</v>
      </c>
    </row>
    <row r="132" spans="1:14" x14ac:dyDescent="0.3">
      <c r="A132">
        <v>1201</v>
      </c>
      <c r="B132">
        <v>666</v>
      </c>
      <c r="C132" t="s">
        <v>380</v>
      </c>
      <c r="D132" t="s">
        <v>381</v>
      </c>
      <c r="E132" t="s">
        <v>9</v>
      </c>
      <c r="F132" t="s">
        <v>382</v>
      </c>
      <c r="G132">
        <v>7050577792</v>
      </c>
      <c r="H132" t="s">
        <v>1112</v>
      </c>
      <c r="I132">
        <v>306</v>
      </c>
      <c r="J132">
        <v>52868</v>
      </c>
      <c r="K132" t="s">
        <v>976</v>
      </c>
      <c r="L132" t="s">
        <v>984</v>
      </c>
      <c r="M132" s="1">
        <v>30519</v>
      </c>
      <c r="N132" t="s">
        <v>978</v>
      </c>
    </row>
    <row r="133" spans="1:14" x14ac:dyDescent="0.3">
      <c r="A133">
        <v>2573</v>
      </c>
      <c r="B133">
        <v>888</v>
      </c>
      <c r="C133" t="s">
        <v>383</v>
      </c>
      <c r="D133" t="s">
        <v>384</v>
      </c>
      <c r="E133" t="s">
        <v>9</v>
      </c>
      <c r="F133" t="s">
        <v>385</v>
      </c>
      <c r="G133">
        <v>8241842420</v>
      </c>
      <c r="H133" t="s">
        <v>1113</v>
      </c>
      <c r="I133">
        <v>536</v>
      </c>
      <c r="J133">
        <v>8206</v>
      </c>
      <c r="K133" t="s">
        <v>976</v>
      </c>
      <c r="L133" t="s">
        <v>977</v>
      </c>
      <c r="M133" s="1">
        <v>42634</v>
      </c>
      <c r="N133" t="s">
        <v>989</v>
      </c>
    </row>
    <row r="134" spans="1:14" x14ac:dyDescent="0.3">
      <c r="A134">
        <v>6759</v>
      </c>
      <c r="B134">
        <v>310</v>
      </c>
      <c r="C134" t="s">
        <v>386</v>
      </c>
      <c r="D134" t="s">
        <v>387</v>
      </c>
      <c r="E134" t="s">
        <v>9</v>
      </c>
      <c r="F134" t="s">
        <v>388</v>
      </c>
      <c r="G134">
        <v>2604037592</v>
      </c>
      <c r="H134" t="s">
        <v>1114</v>
      </c>
      <c r="I134">
        <v>20</v>
      </c>
      <c r="J134">
        <v>48873</v>
      </c>
      <c r="K134" t="s">
        <v>982</v>
      </c>
      <c r="L134" t="s">
        <v>977</v>
      </c>
      <c r="M134" s="1"/>
      <c r="N134" t="s">
        <v>978</v>
      </c>
    </row>
    <row r="135" spans="1:14" x14ac:dyDescent="0.3">
      <c r="A135">
        <v>2601</v>
      </c>
      <c r="B135">
        <v>43</v>
      </c>
      <c r="C135" t="s">
        <v>389</v>
      </c>
      <c r="D135" t="s">
        <v>390</v>
      </c>
      <c r="E135" t="s">
        <v>13</v>
      </c>
      <c r="F135" t="s">
        <v>391</v>
      </c>
      <c r="G135">
        <v>9380507727</v>
      </c>
      <c r="H135" t="s">
        <v>1115</v>
      </c>
      <c r="I135">
        <v>515</v>
      </c>
      <c r="J135">
        <v>22214</v>
      </c>
      <c r="K135" t="s">
        <v>982</v>
      </c>
      <c r="L135" t="s">
        <v>977</v>
      </c>
      <c r="M135" s="1"/>
      <c r="N135" t="s">
        <v>989</v>
      </c>
    </row>
    <row r="136" spans="1:14" x14ac:dyDescent="0.3">
      <c r="A136">
        <v>2656</v>
      </c>
      <c r="B136">
        <v>722</v>
      </c>
      <c r="C136" t="s">
        <v>133</v>
      </c>
      <c r="D136" t="s">
        <v>392</v>
      </c>
      <c r="E136" t="s">
        <v>13</v>
      </c>
      <c r="F136" t="s">
        <v>393</v>
      </c>
      <c r="G136">
        <v>4722321429</v>
      </c>
      <c r="H136" t="s">
        <v>1116</v>
      </c>
      <c r="I136">
        <v>332</v>
      </c>
      <c r="J136">
        <v>806</v>
      </c>
      <c r="K136" t="s">
        <v>982</v>
      </c>
      <c r="L136" t="s">
        <v>984</v>
      </c>
      <c r="M136" s="1"/>
      <c r="N136" t="s">
        <v>989</v>
      </c>
    </row>
    <row r="137" spans="1:14" x14ac:dyDescent="0.3">
      <c r="A137">
        <v>9645</v>
      </c>
      <c r="B137">
        <v>233</v>
      </c>
      <c r="C137" t="s">
        <v>142</v>
      </c>
      <c r="D137" t="s">
        <v>394</v>
      </c>
      <c r="E137" t="s">
        <v>13</v>
      </c>
      <c r="F137" t="s">
        <v>286</v>
      </c>
      <c r="G137">
        <v>9598036922</v>
      </c>
      <c r="H137" t="s">
        <v>1117</v>
      </c>
      <c r="I137">
        <v>127</v>
      </c>
      <c r="J137">
        <v>27590</v>
      </c>
      <c r="K137" t="s">
        <v>976</v>
      </c>
      <c r="L137" t="s">
        <v>977</v>
      </c>
      <c r="M137" s="1">
        <v>38726</v>
      </c>
      <c r="N137" t="s">
        <v>989</v>
      </c>
    </row>
    <row r="138" spans="1:14" x14ac:dyDescent="0.3">
      <c r="A138">
        <v>584</v>
      </c>
      <c r="B138">
        <v>392</v>
      </c>
      <c r="C138" t="s">
        <v>236</v>
      </c>
      <c r="D138" t="s">
        <v>395</v>
      </c>
      <c r="E138" t="s">
        <v>13</v>
      </c>
      <c r="F138" t="s">
        <v>396</v>
      </c>
      <c r="G138">
        <v>2677043411</v>
      </c>
      <c r="H138" t="s">
        <v>1118</v>
      </c>
      <c r="I138">
        <v>958</v>
      </c>
      <c r="J138">
        <v>5769</v>
      </c>
      <c r="K138" t="s">
        <v>982</v>
      </c>
      <c r="L138" t="s">
        <v>977</v>
      </c>
      <c r="M138" s="1"/>
      <c r="N138" t="s">
        <v>989</v>
      </c>
    </row>
    <row r="139" spans="1:14" x14ac:dyDescent="0.3">
      <c r="A139">
        <v>2121</v>
      </c>
      <c r="B139">
        <v>527</v>
      </c>
      <c r="C139" t="s">
        <v>397</v>
      </c>
      <c r="D139" t="s">
        <v>398</v>
      </c>
      <c r="E139" t="s">
        <v>13</v>
      </c>
      <c r="F139" t="s">
        <v>399</v>
      </c>
      <c r="G139">
        <v>4336869761</v>
      </c>
      <c r="H139" t="s">
        <v>1119</v>
      </c>
      <c r="I139">
        <v>42</v>
      </c>
      <c r="J139">
        <v>38290</v>
      </c>
      <c r="K139" t="s">
        <v>976</v>
      </c>
      <c r="L139" t="s">
        <v>984</v>
      </c>
      <c r="M139" s="1">
        <v>29110</v>
      </c>
      <c r="N139" t="s">
        <v>978</v>
      </c>
    </row>
    <row r="140" spans="1:14" x14ac:dyDescent="0.3">
      <c r="A140">
        <v>2142</v>
      </c>
      <c r="B140">
        <v>767</v>
      </c>
      <c r="C140" t="s">
        <v>37</v>
      </c>
      <c r="D140" t="s">
        <v>400</v>
      </c>
      <c r="E140" t="s">
        <v>9</v>
      </c>
      <c r="F140" t="s">
        <v>401</v>
      </c>
      <c r="G140">
        <v>3463358376</v>
      </c>
      <c r="H140" t="s">
        <v>1120</v>
      </c>
      <c r="I140">
        <v>977</v>
      </c>
      <c r="J140">
        <v>44807</v>
      </c>
      <c r="K140" t="s">
        <v>976</v>
      </c>
      <c r="L140" t="s">
        <v>977</v>
      </c>
      <c r="M140" s="1">
        <v>37549</v>
      </c>
      <c r="N140" t="s">
        <v>978</v>
      </c>
    </row>
    <row r="141" spans="1:14" x14ac:dyDescent="0.3">
      <c r="A141">
        <v>2396</v>
      </c>
      <c r="B141">
        <v>650</v>
      </c>
      <c r="C141" t="s">
        <v>402</v>
      </c>
      <c r="D141" t="s">
        <v>403</v>
      </c>
      <c r="E141" t="s">
        <v>17</v>
      </c>
      <c r="F141" t="s">
        <v>404</v>
      </c>
      <c r="G141">
        <v>6083580617</v>
      </c>
      <c r="H141" t="s">
        <v>1121</v>
      </c>
      <c r="I141">
        <v>460</v>
      </c>
      <c r="J141">
        <v>11223</v>
      </c>
      <c r="K141" t="s">
        <v>976</v>
      </c>
      <c r="L141" t="s">
        <v>984</v>
      </c>
      <c r="M141" s="1">
        <v>38610</v>
      </c>
      <c r="N141" t="s">
        <v>989</v>
      </c>
    </row>
    <row r="142" spans="1:14" x14ac:dyDescent="0.3">
      <c r="A142">
        <v>8747</v>
      </c>
      <c r="B142">
        <v>908</v>
      </c>
      <c r="C142" t="s">
        <v>405</v>
      </c>
      <c r="D142" t="s">
        <v>406</v>
      </c>
      <c r="E142" t="s">
        <v>17</v>
      </c>
      <c r="F142" t="s">
        <v>407</v>
      </c>
      <c r="G142">
        <v>3087180828</v>
      </c>
      <c r="H142" t="s">
        <v>1122</v>
      </c>
      <c r="I142">
        <v>659</v>
      </c>
      <c r="J142">
        <v>85889</v>
      </c>
      <c r="K142" t="s">
        <v>976</v>
      </c>
      <c r="L142" t="s">
        <v>984</v>
      </c>
      <c r="M142" s="1">
        <v>36049</v>
      </c>
      <c r="N142" t="s">
        <v>980</v>
      </c>
    </row>
    <row r="143" spans="1:14" x14ac:dyDescent="0.3">
      <c r="A143">
        <v>4142</v>
      </c>
      <c r="B143">
        <v>955</v>
      </c>
      <c r="C143" t="s">
        <v>408</v>
      </c>
      <c r="D143" t="s">
        <v>409</v>
      </c>
      <c r="E143" t="s">
        <v>17</v>
      </c>
      <c r="F143" t="s">
        <v>410</v>
      </c>
      <c r="G143">
        <v>1771412315</v>
      </c>
      <c r="H143" t="s">
        <v>1123</v>
      </c>
      <c r="I143">
        <v>197</v>
      </c>
      <c r="J143">
        <v>57138</v>
      </c>
      <c r="K143" t="s">
        <v>976</v>
      </c>
      <c r="L143" t="s">
        <v>984</v>
      </c>
      <c r="M143" s="1">
        <v>32743</v>
      </c>
      <c r="N143" t="s">
        <v>978</v>
      </c>
    </row>
    <row r="144" spans="1:14" x14ac:dyDescent="0.3">
      <c r="A144">
        <v>9770</v>
      </c>
      <c r="B144">
        <v>106</v>
      </c>
      <c r="C144" t="s">
        <v>411</v>
      </c>
      <c r="D144" t="s">
        <v>412</v>
      </c>
      <c r="E144" t="s">
        <v>13</v>
      </c>
      <c r="F144" t="s">
        <v>413</v>
      </c>
      <c r="G144">
        <v>7962531995</v>
      </c>
      <c r="H144" t="s">
        <v>1124</v>
      </c>
      <c r="I144">
        <v>540</v>
      </c>
      <c r="J144">
        <v>987</v>
      </c>
      <c r="K144" t="s">
        <v>976</v>
      </c>
      <c r="L144" t="s">
        <v>984</v>
      </c>
      <c r="M144" s="1">
        <v>28437</v>
      </c>
      <c r="N144" t="s">
        <v>989</v>
      </c>
    </row>
    <row r="145" spans="1:14" x14ac:dyDescent="0.3">
      <c r="A145">
        <v>2593</v>
      </c>
      <c r="B145">
        <v>410</v>
      </c>
      <c r="C145" t="s">
        <v>318</v>
      </c>
      <c r="D145" t="s">
        <v>414</v>
      </c>
      <c r="E145" t="s">
        <v>13</v>
      </c>
      <c r="F145" t="s">
        <v>415</v>
      </c>
      <c r="G145">
        <v>5212165773</v>
      </c>
      <c r="H145" t="s">
        <v>1125</v>
      </c>
      <c r="I145">
        <v>178</v>
      </c>
      <c r="J145">
        <v>80179</v>
      </c>
      <c r="K145" t="s">
        <v>976</v>
      </c>
      <c r="L145" t="s">
        <v>984</v>
      </c>
      <c r="M145" s="1">
        <v>39839</v>
      </c>
      <c r="N145" t="s">
        <v>980</v>
      </c>
    </row>
    <row r="146" spans="1:14" x14ac:dyDescent="0.3">
      <c r="A146">
        <v>9807</v>
      </c>
      <c r="B146">
        <v>311</v>
      </c>
      <c r="C146" t="s">
        <v>416</v>
      </c>
      <c r="D146" t="s">
        <v>417</v>
      </c>
      <c r="E146" t="s">
        <v>17</v>
      </c>
      <c r="F146" t="s">
        <v>418</v>
      </c>
      <c r="G146">
        <v>1106944265</v>
      </c>
      <c r="H146" t="s">
        <v>1126</v>
      </c>
      <c r="I146">
        <v>202</v>
      </c>
      <c r="J146">
        <v>63810</v>
      </c>
      <c r="K146" t="s">
        <v>976</v>
      </c>
      <c r="L146" t="s">
        <v>977</v>
      </c>
      <c r="M146" s="1">
        <v>37106</v>
      </c>
      <c r="N146" t="s">
        <v>978</v>
      </c>
    </row>
    <row r="147" spans="1:14" x14ac:dyDescent="0.3">
      <c r="A147">
        <v>2525</v>
      </c>
      <c r="B147">
        <v>830</v>
      </c>
      <c r="C147" t="s">
        <v>419</v>
      </c>
      <c r="D147" t="s">
        <v>420</v>
      </c>
      <c r="E147" t="s">
        <v>9</v>
      </c>
      <c r="F147" t="s">
        <v>421</v>
      </c>
      <c r="G147">
        <v>9484650144</v>
      </c>
      <c r="H147" t="s">
        <v>1127</v>
      </c>
      <c r="I147">
        <v>632</v>
      </c>
      <c r="J147">
        <v>22261</v>
      </c>
      <c r="K147" t="s">
        <v>976</v>
      </c>
      <c r="L147" t="s">
        <v>977</v>
      </c>
      <c r="M147" s="1">
        <v>33963</v>
      </c>
      <c r="N147" t="s">
        <v>989</v>
      </c>
    </row>
    <row r="148" spans="1:14" x14ac:dyDescent="0.3">
      <c r="A148">
        <v>1724</v>
      </c>
      <c r="B148">
        <v>805</v>
      </c>
      <c r="C148" t="s">
        <v>422</v>
      </c>
      <c r="D148" t="s">
        <v>423</v>
      </c>
      <c r="E148" t="s">
        <v>9</v>
      </c>
      <c r="F148" t="s">
        <v>424</v>
      </c>
      <c r="G148">
        <v>5023276687</v>
      </c>
      <c r="H148" t="s">
        <v>1128</v>
      </c>
      <c r="I148">
        <v>25</v>
      </c>
      <c r="J148">
        <v>37286</v>
      </c>
      <c r="K148" t="s">
        <v>976</v>
      </c>
      <c r="L148" t="s">
        <v>977</v>
      </c>
      <c r="M148" s="1">
        <v>38124</v>
      </c>
      <c r="N148" t="s">
        <v>978</v>
      </c>
    </row>
    <row r="149" spans="1:14" x14ac:dyDescent="0.3">
      <c r="A149">
        <v>7146</v>
      </c>
      <c r="B149">
        <v>351</v>
      </c>
      <c r="C149" t="s">
        <v>425</v>
      </c>
      <c r="D149" t="s">
        <v>426</v>
      </c>
      <c r="E149" t="s">
        <v>13</v>
      </c>
      <c r="F149" t="s">
        <v>427</v>
      </c>
      <c r="G149">
        <v>2048989791</v>
      </c>
      <c r="H149" t="s">
        <v>1129</v>
      </c>
      <c r="I149">
        <v>990</v>
      </c>
      <c r="J149">
        <v>73874</v>
      </c>
      <c r="K149" t="s">
        <v>976</v>
      </c>
      <c r="L149" t="s">
        <v>977</v>
      </c>
      <c r="M149" s="1">
        <v>37953</v>
      </c>
      <c r="N149" t="s">
        <v>980</v>
      </c>
    </row>
    <row r="150" spans="1:14" x14ac:dyDescent="0.3">
      <c r="A150">
        <v>563</v>
      </c>
      <c r="B150">
        <v>529</v>
      </c>
      <c r="C150" t="s">
        <v>428</v>
      </c>
      <c r="D150" t="s">
        <v>429</v>
      </c>
      <c r="E150" t="s">
        <v>17</v>
      </c>
      <c r="F150" t="s">
        <v>430</v>
      </c>
      <c r="G150">
        <v>8133737988</v>
      </c>
      <c r="H150" t="s">
        <v>1130</v>
      </c>
      <c r="I150">
        <v>913</v>
      </c>
      <c r="J150">
        <v>20187</v>
      </c>
      <c r="K150" t="s">
        <v>982</v>
      </c>
      <c r="L150" t="s">
        <v>984</v>
      </c>
      <c r="M150" s="1"/>
      <c r="N150" t="s">
        <v>989</v>
      </c>
    </row>
    <row r="151" spans="1:14" x14ac:dyDescent="0.3">
      <c r="A151">
        <v>7771</v>
      </c>
      <c r="B151">
        <v>52</v>
      </c>
      <c r="C151" t="s">
        <v>431</v>
      </c>
      <c r="D151" t="s">
        <v>432</v>
      </c>
      <c r="E151" t="s">
        <v>17</v>
      </c>
      <c r="F151" t="s">
        <v>433</v>
      </c>
      <c r="G151">
        <v>3262621948</v>
      </c>
      <c r="H151" t="s">
        <v>1131</v>
      </c>
      <c r="I151">
        <v>371</v>
      </c>
      <c r="J151">
        <v>51038</v>
      </c>
      <c r="K151" t="s">
        <v>982</v>
      </c>
      <c r="L151" t="s">
        <v>984</v>
      </c>
      <c r="M151" s="1"/>
      <c r="N151" t="s">
        <v>978</v>
      </c>
    </row>
    <row r="152" spans="1:14" x14ac:dyDescent="0.3">
      <c r="A152">
        <v>4789</v>
      </c>
      <c r="B152">
        <v>30</v>
      </c>
      <c r="C152" t="s">
        <v>434</v>
      </c>
      <c r="D152" t="s">
        <v>435</v>
      </c>
      <c r="E152" t="s">
        <v>9</v>
      </c>
      <c r="F152" t="s">
        <v>436</v>
      </c>
      <c r="G152">
        <v>3426943865</v>
      </c>
      <c r="H152" t="s">
        <v>1132</v>
      </c>
      <c r="I152">
        <v>514</v>
      </c>
      <c r="J152">
        <v>89846</v>
      </c>
      <c r="K152" t="s">
        <v>982</v>
      </c>
      <c r="L152" t="s">
        <v>984</v>
      </c>
      <c r="M152" s="1"/>
      <c r="N152" t="s">
        <v>980</v>
      </c>
    </row>
    <row r="153" spans="1:14" x14ac:dyDescent="0.3">
      <c r="A153">
        <v>3221</v>
      </c>
      <c r="B153">
        <v>421</v>
      </c>
      <c r="C153" t="s">
        <v>437</v>
      </c>
      <c r="D153" t="s">
        <v>438</v>
      </c>
      <c r="E153" t="s">
        <v>17</v>
      </c>
      <c r="F153" t="s">
        <v>439</v>
      </c>
      <c r="G153">
        <v>7803854441</v>
      </c>
      <c r="H153" t="s">
        <v>1133</v>
      </c>
      <c r="I153">
        <v>707</v>
      </c>
      <c r="J153">
        <v>59967</v>
      </c>
      <c r="K153" t="s">
        <v>982</v>
      </c>
      <c r="L153" t="s">
        <v>977</v>
      </c>
      <c r="M153" s="1"/>
      <c r="N153" t="s">
        <v>978</v>
      </c>
    </row>
    <row r="154" spans="1:14" x14ac:dyDescent="0.3">
      <c r="A154">
        <v>5197</v>
      </c>
      <c r="B154">
        <v>696</v>
      </c>
      <c r="C154" t="s">
        <v>440</v>
      </c>
      <c r="D154" t="s">
        <v>441</v>
      </c>
      <c r="E154" t="s">
        <v>9</v>
      </c>
      <c r="F154" t="s">
        <v>442</v>
      </c>
      <c r="G154">
        <v>9770768694</v>
      </c>
      <c r="H154" t="s">
        <v>1134</v>
      </c>
      <c r="I154">
        <v>473</v>
      </c>
      <c r="J154">
        <v>59474</v>
      </c>
      <c r="K154" t="s">
        <v>976</v>
      </c>
      <c r="L154" t="s">
        <v>984</v>
      </c>
      <c r="M154" s="1">
        <v>40925</v>
      </c>
      <c r="N154" t="s">
        <v>978</v>
      </c>
    </row>
    <row r="155" spans="1:14" x14ac:dyDescent="0.3">
      <c r="A155">
        <v>8183</v>
      </c>
      <c r="B155">
        <v>788</v>
      </c>
      <c r="C155" t="s">
        <v>443</v>
      </c>
      <c r="D155" t="s">
        <v>444</v>
      </c>
      <c r="E155" t="s">
        <v>17</v>
      </c>
      <c r="F155" t="s">
        <v>445</v>
      </c>
      <c r="G155">
        <v>2496040176</v>
      </c>
      <c r="H155" t="s">
        <v>1135</v>
      </c>
      <c r="I155">
        <v>847</v>
      </c>
      <c r="J155">
        <v>77342</v>
      </c>
      <c r="K155" t="s">
        <v>982</v>
      </c>
      <c r="L155" t="s">
        <v>984</v>
      </c>
      <c r="M155" s="1"/>
      <c r="N155" t="s">
        <v>980</v>
      </c>
    </row>
    <row r="156" spans="1:14" x14ac:dyDescent="0.3">
      <c r="A156">
        <v>1126</v>
      </c>
      <c r="B156">
        <v>590</v>
      </c>
      <c r="C156" t="s">
        <v>446</v>
      </c>
      <c r="D156" t="s">
        <v>447</v>
      </c>
      <c r="E156" t="s">
        <v>13</v>
      </c>
      <c r="F156" t="s">
        <v>448</v>
      </c>
      <c r="G156">
        <v>5597753640</v>
      </c>
      <c r="H156" t="s">
        <v>1136</v>
      </c>
      <c r="I156">
        <v>815</v>
      </c>
      <c r="J156">
        <v>57460</v>
      </c>
      <c r="K156" t="s">
        <v>976</v>
      </c>
      <c r="L156" t="s">
        <v>984</v>
      </c>
      <c r="M156" s="1">
        <v>40239</v>
      </c>
      <c r="N156" t="s">
        <v>978</v>
      </c>
    </row>
    <row r="157" spans="1:14" x14ac:dyDescent="0.3">
      <c r="A157">
        <v>4899</v>
      </c>
      <c r="B157">
        <v>417</v>
      </c>
      <c r="C157" t="s">
        <v>449</v>
      </c>
      <c r="D157" t="s">
        <v>450</v>
      </c>
      <c r="E157" t="s">
        <v>9</v>
      </c>
      <c r="F157" t="s">
        <v>451</v>
      </c>
      <c r="G157">
        <v>6624913103</v>
      </c>
      <c r="H157" t="s">
        <v>1137</v>
      </c>
      <c r="I157">
        <v>928</v>
      </c>
      <c r="J157">
        <v>74930</v>
      </c>
      <c r="K157" t="s">
        <v>982</v>
      </c>
      <c r="L157" t="s">
        <v>984</v>
      </c>
      <c r="M157" s="1"/>
      <c r="N157" t="s">
        <v>980</v>
      </c>
    </row>
    <row r="158" spans="1:14" x14ac:dyDescent="0.3">
      <c r="A158">
        <v>4732</v>
      </c>
      <c r="B158">
        <v>635</v>
      </c>
      <c r="C158" t="s">
        <v>452</v>
      </c>
      <c r="D158" t="s">
        <v>453</v>
      </c>
      <c r="E158" t="s">
        <v>9</v>
      </c>
      <c r="F158" t="s">
        <v>454</v>
      </c>
      <c r="G158">
        <v>2676477272</v>
      </c>
      <c r="H158" t="s">
        <v>1138</v>
      </c>
      <c r="I158">
        <v>210</v>
      </c>
      <c r="J158">
        <v>89389</v>
      </c>
      <c r="K158" t="s">
        <v>982</v>
      </c>
      <c r="L158" t="s">
        <v>984</v>
      </c>
      <c r="M158" s="1"/>
      <c r="N158" t="s">
        <v>980</v>
      </c>
    </row>
    <row r="159" spans="1:14" x14ac:dyDescent="0.3">
      <c r="A159">
        <v>4103</v>
      </c>
      <c r="B159">
        <v>549</v>
      </c>
      <c r="C159" t="s">
        <v>455</v>
      </c>
      <c r="D159" t="s">
        <v>456</v>
      </c>
      <c r="E159" t="s">
        <v>9</v>
      </c>
      <c r="F159" t="s">
        <v>457</v>
      </c>
      <c r="G159">
        <v>7164606551</v>
      </c>
      <c r="H159" t="s">
        <v>1139</v>
      </c>
      <c r="I159">
        <v>793</v>
      </c>
      <c r="J159">
        <v>86767</v>
      </c>
      <c r="K159" t="s">
        <v>982</v>
      </c>
      <c r="L159" t="s">
        <v>984</v>
      </c>
      <c r="M159" s="1"/>
      <c r="N159" t="s">
        <v>980</v>
      </c>
    </row>
    <row r="160" spans="1:14" x14ac:dyDescent="0.3">
      <c r="A160">
        <v>7861</v>
      </c>
      <c r="B160">
        <v>877</v>
      </c>
      <c r="C160" t="s">
        <v>458</v>
      </c>
      <c r="D160" t="s">
        <v>459</v>
      </c>
      <c r="E160" t="s">
        <v>13</v>
      </c>
      <c r="F160" t="s">
        <v>460</v>
      </c>
      <c r="G160">
        <v>6448120894</v>
      </c>
      <c r="H160" t="s">
        <v>1140</v>
      </c>
      <c r="I160">
        <v>872</v>
      </c>
      <c r="J160">
        <v>42257</v>
      </c>
      <c r="K160" t="s">
        <v>976</v>
      </c>
      <c r="L160" t="s">
        <v>984</v>
      </c>
      <c r="M160" s="1">
        <v>39585</v>
      </c>
      <c r="N160" t="s">
        <v>978</v>
      </c>
    </row>
    <row r="161" spans="1:14" x14ac:dyDescent="0.3">
      <c r="A161">
        <v>7764</v>
      </c>
      <c r="B161">
        <v>690</v>
      </c>
      <c r="C161" t="s">
        <v>461</v>
      </c>
      <c r="D161" t="s">
        <v>462</v>
      </c>
      <c r="E161" t="s">
        <v>13</v>
      </c>
      <c r="F161" t="s">
        <v>463</v>
      </c>
      <c r="G161">
        <v>8065274712</v>
      </c>
      <c r="H161" t="s">
        <v>1141</v>
      </c>
      <c r="I161">
        <v>298</v>
      </c>
      <c r="J161">
        <v>28987</v>
      </c>
      <c r="K161" t="s">
        <v>982</v>
      </c>
      <c r="L161" t="s">
        <v>984</v>
      </c>
      <c r="M161" s="1"/>
      <c r="N161" t="s">
        <v>989</v>
      </c>
    </row>
    <row r="162" spans="1:14" x14ac:dyDescent="0.3">
      <c r="A162">
        <v>5345</v>
      </c>
      <c r="B162">
        <v>164</v>
      </c>
      <c r="C162" t="s">
        <v>464</v>
      </c>
      <c r="D162" t="s">
        <v>465</v>
      </c>
      <c r="E162" t="s">
        <v>13</v>
      </c>
      <c r="F162" t="s">
        <v>466</v>
      </c>
      <c r="G162">
        <v>8636405460</v>
      </c>
      <c r="H162" t="s">
        <v>1142</v>
      </c>
      <c r="I162">
        <v>941</v>
      </c>
      <c r="J162">
        <v>38952</v>
      </c>
      <c r="K162" t="s">
        <v>976</v>
      </c>
      <c r="L162" t="s">
        <v>984</v>
      </c>
      <c r="M162" s="1">
        <v>40418</v>
      </c>
      <c r="N162" t="s">
        <v>978</v>
      </c>
    </row>
    <row r="163" spans="1:14" x14ac:dyDescent="0.3">
      <c r="A163">
        <v>6191</v>
      </c>
      <c r="B163">
        <v>279</v>
      </c>
      <c r="C163" t="s">
        <v>386</v>
      </c>
      <c r="D163" t="s">
        <v>467</v>
      </c>
      <c r="E163" t="s">
        <v>17</v>
      </c>
      <c r="F163" t="s">
        <v>468</v>
      </c>
      <c r="G163">
        <v>7478765147</v>
      </c>
      <c r="H163" t="s">
        <v>1143</v>
      </c>
      <c r="I163">
        <v>731</v>
      </c>
      <c r="J163">
        <v>50635</v>
      </c>
      <c r="K163" t="s">
        <v>982</v>
      </c>
      <c r="L163" t="s">
        <v>984</v>
      </c>
      <c r="M163" s="1"/>
      <c r="N163" t="s">
        <v>978</v>
      </c>
    </row>
    <row r="164" spans="1:14" x14ac:dyDescent="0.3">
      <c r="A164">
        <v>310</v>
      </c>
      <c r="B164">
        <v>574</v>
      </c>
      <c r="C164" t="s">
        <v>469</v>
      </c>
      <c r="D164" t="s">
        <v>470</v>
      </c>
      <c r="E164" t="s">
        <v>9</v>
      </c>
      <c r="F164" t="s">
        <v>471</v>
      </c>
      <c r="G164">
        <v>5704304288</v>
      </c>
      <c r="H164" t="s">
        <v>1144</v>
      </c>
      <c r="I164">
        <v>500</v>
      </c>
      <c r="J164">
        <v>32800</v>
      </c>
      <c r="K164" t="s">
        <v>982</v>
      </c>
      <c r="L164" t="s">
        <v>984</v>
      </c>
      <c r="M164" s="1"/>
      <c r="N164" t="s">
        <v>989</v>
      </c>
    </row>
    <row r="165" spans="1:14" x14ac:dyDescent="0.3">
      <c r="A165">
        <v>3095</v>
      </c>
      <c r="B165">
        <v>222</v>
      </c>
      <c r="C165" t="s">
        <v>472</v>
      </c>
      <c r="D165" t="s">
        <v>473</v>
      </c>
      <c r="E165" t="s">
        <v>17</v>
      </c>
      <c r="F165" t="s">
        <v>474</v>
      </c>
      <c r="G165">
        <v>7239777917</v>
      </c>
      <c r="H165" t="s">
        <v>1145</v>
      </c>
      <c r="I165">
        <v>142</v>
      </c>
      <c r="J165">
        <v>67478</v>
      </c>
      <c r="K165" t="s">
        <v>982</v>
      </c>
      <c r="L165" t="s">
        <v>977</v>
      </c>
      <c r="M165" s="1"/>
      <c r="N165" t="s">
        <v>980</v>
      </c>
    </row>
    <row r="166" spans="1:14" x14ac:dyDescent="0.3">
      <c r="A166">
        <v>2159</v>
      </c>
      <c r="B166">
        <v>640</v>
      </c>
      <c r="C166" t="s">
        <v>475</v>
      </c>
      <c r="D166" t="s">
        <v>476</v>
      </c>
      <c r="E166" t="s">
        <v>17</v>
      </c>
      <c r="F166" t="s">
        <v>477</v>
      </c>
      <c r="G166">
        <v>2543703845</v>
      </c>
      <c r="H166" t="s">
        <v>1146</v>
      </c>
      <c r="I166">
        <v>787</v>
      </c>
      <c r="J166">
        <v>24449</v>
      </c>
      <c r="K166" t="s">
        <v>976</v>
      </c>
      <c r="L166" t="s">
        <v>984</v>
      </c>
      <c r="M166" s="1">
        <v>40719</v>
      </c>
      <c r="N166" t="s">
        <v>989</v>
      </c>
    </row>
    <row r="167" spans="1:14" x14ac:dyDescent="0.3">
      <c r="A167">
        <v>3569</v>
      </c>
      <c r="B167">
        <v>896</v>
      </c>
      <c r="C167" t="s">
        <v>478</v>
      </c>
      <c r="D167" t="s">
        <v>479</v>
      </c>
      <c r="E167" t="s">
        <v>17</v>
      </c>
      <c r="F167" t="s">
        <v>480</v>
      </c>
      <c r="G167">
        <v>6104073082</v>
      </c>
      <c r="H167" t="s">
        <v>1147</v>
      </c>
      <c r="I167">
        <v>749</v>
      </c>
      <c r="J167">
        <v>3119</v>
      </c>
      <c r="K167" t="s">
        <v>976</v>
      </c>
      <c r="L167" t="s">
        <v>977</v>
      </c>
      <c r="M167" s="1">
        <v>41822</v>
      </c>
      <c r="N167" t="s">
        <v>989</v>
      </c>
    </row>
    <row r="168" spans="1:14" x14ac:dyDescent="0.3">
      <c r="A168">
        <v>5958</v>
      </c>
      <c r="B168">
        <v>318</v>
      </c>
      <c r="C168" t="s">
        <v>151</v>
      </c>
      <c r="D168" t="s">
        <v>481</v>
      </c>
      <c r="E168" t="s">
        <v>17</v>
      </c>
      <c r="F168" t="s">
        <v>482</v>
      </c>
      <c r="G168">
        <v>5160860537</v>
      </c>
      <c r="H168" t="s">
        <v>1148</v>
      </c>
      <c r="I168">
        <v>304</v>
      </c>
      <c r="J168">
        <v>13693</v>
      </c>
      <c r="K168" t="s">
        <v>976</v>
      </c>
      <c r="L168" t="s">
        <v>984</v>
      </c>
      <c r="M168" s="1">
        <v>38255</v>
      </c>
      <c r="N168" t="s">
        <v>989</v>
      </c>
    </row>
    <row r="169" spans="1:14" x14ac:dyDescent="0.3">
      <c r="A169">
        <v>1275</v>
      </c>
      <c r="B169">
        <v>953</v>
      </c>
      <c r="C169" t="s">
        <v>483</v>
      </c>
      <c r="D169" t="s">
        <v>484</v>
      </c>
      <c r="E169" t="s">
        <v>17</v>
      </c>
      <c r="F169" t="s">
        <v>485</v>
      </c>
      <c r="G169">
        <v>2792956542</v>
      </c>
      <c r="H169" t="s">
        <v>1149</v>
      </c>
      <c r="I169">
        <v>30</v>
      </c>
      <c r="J169">
        <v>80796</v>
      </c>
      <c r="K169" t="s">
        <v>976</v>
      </c>
      <c r="L169" t="s">
        <v>984</v>
      </c>
      <c r="M169" s="1">
        <v>40246</v>
      </c>
      <c r="N169" t="s">
        <v>980</v>
      </c>
    </row>
    <row r="170" spans="1:14" x14ac:dyDescent="0.3">
      <c r="A170">
        <v>6357</v>
      </c>
      <c r="B170">
        <v>681</v>
      </c>
      <c r="C170" t="s">
        <v>486</v>
      </c>
      <c r="D170" t="s">
        <v>487</v>
      </c>
      <c r="E170" t="s">
        <v>17</v>
      </c>
      <c r="F170" t="s">
        <v>488</v>
      </c>
      <c r="G170">
        <v>3676237077</v>
      </c>
      <c r="H170" t="s">
        <v>1150</v>
      </c>
      <c r="I170">
        <v>477</v>
      </c>
      <c r="J170">
        <v>19804</v>
      </c>
      <c r="K170" t="s">
        <v>982</v>
      </c>
      <c r="L170" t="s">
        <v>984</v>
      </c>
      <c r="M170" s="1"/>
      <c r="N170" t="s">
        <v>989</v>
      </c>
    </row>
    <row r="171" spans="1:14" x14ac:dyDescent="0.3">
      <c r="A171">
        <v>4551</v>
      </c>
      <c r="B171">
        <v>972</v>
      </c>
      <c r="C171" t="s">
        <v>489</v>
      </c>
      <c r="D171" t="s">
        <v>490</v>
      </c>
      <c r="E171" t="s">
        <v>13</v>
      </c>
      <c r="F171" t="s">
        <v>491</v>
      </c>
      <c r="G171">
        <v>2375791511</v>
      </c>
      <c r="H171" t="s">
        <v>1151</v>
      </c>
      <c r="I171">
        <v>52</v>
      </c>
      <c r="J171">
        <v>75766</v>
      </c>
      <c r="K171" t="s">
        <v>982</v>
      </c>
      <c r="L171" t="s">
        <v>977</v>
      </c>
      <c r="M171" s="1"/>
      <c r="N171" t="s">
        <v>980</v>
      </c>
    </row>
    <row r="172" spans="1:14" x14ac:dyDescent="0.3">
      <c r="A172">
        <v>4252</v>
      </c>
      <c r="B172">
        <v>407</v>
      </c>
      <c r="C172" t="s">
        <v>191</v>
      </c>
      <c r="D172" t="s">
        <v>492</v>
      </c>
      <c r="E172" t="s">
        <v>9</v>
      </c>
      <c r="F172" t="s">
        <v>493</v>
      </c>
      <c r="G172">
        <v>1578883625</v>
      </c>
      <c r="H172" t="s">
        <v>1152</v>
      </c>
      <c r="I172">
        <v>73</v>
      </c>
      <c r="J172">
        <v>74338</v>
      </c>
      <c r="K172" t="s">
        <v>982</v>
      </c>
      <c r="L172" t="s">
        <v>984</v>
      </c>
      <c r="M172" s="1"/>
      <c r="N172" t="s">
        <v>980</v>
      </c>
    </row>
    <row r="173" spans="1:14" x14ac:dyDescent="0.3">
      <c r="A173">
        <v>2096</v>
      </c>
      <c r="B173">
        <v>226</v>
      </c>
      <c r="C173" t="s">
        <v>494</v>
      </c>
      <c r="D173" t="s">
        <v>495</v>
      </c>
      <c r="E173" t="s">
        <v>9</v>
      </c>
      <c r="F173" t="s">
        <v>496</v>
      </c>
      <c r="G173">
        <v>3365326918</v>
      </c>
      <c r="H173" t="s">
        <v>1153</v>
      </c>
      <c r="I173">
        <v>691</v>
      </c>
      <c r="J173">
        <v>73423</v>
      </c>
      <c r="K173" t="s">
        <v>976</v>
      </c>
      <c r="L173" t="s">
        <v>977</v>
      </c>
      <c r="M173" s="1">
        <v>41141</v>
      </c>
      <c r="N173" t="s">
        <v>980</v>
      </c>
    </row>
    <row r="174" spans="1:14" x14ac:dyDescent="0.3">
      <c r="A174">
        <v>5209</v>
      </c>
      <c r="B174">
        <v>762</v>
      </c>
      <c r="C174" t="s">
        <v>497</v>
      </c>
      <c r="D174" t="s">
        <v>498</v>
      </c>
      <c r="E174" t="s">
        <v>17</v>
      </c>
      <c r="F174" t="s">
        <v>499</v>
      </c>
      <c r="G174">
        <v>8798033999</v>
      </c>
      <c r="H174" t="s">
        <v>1154</v>
      </c>
      <c r="I174">
        <v>786</v>
      </c>
      <c r="J174">
        <v>91842</v>
      </c>
      <c r="K174" t="s">
        <v>976</v>
      </c>
      <c r="L174" t="s">
        <v>984</v>
      </c>
      <c r="M174" s="1">
        <v>28003</v>
      </c>
      <c r="N174" t="s">
        <v>980</v>
      </c>
    </row>
    <row r="175" spans="1:14" x14ac:dyDescent="0.3">
      <c r="A175">
        <v>9271</v>
      </c>
      <c r="B175">
        <v>872</v>
      </c>
      <c r="C175" t="s">
        <v>500</v>
      </c>
      <c r="D175" t="s">
        <v>501</v>
      </c>
      <c r="E175" t="s">
        <v>17</v>
      </c>
      <c r="F175" t="s">
        <v>502</v>
      </c>
      <c r="G175">
        <v>5734730611</v>
      </c>
      <c r="H175" t="s">
        <v>1155</v>
      </c>
      <c r="I175">
        <v>68</v>
      </c>
      <c r="J175">
        <v>81148</v>
      </c>
      <c r="K175" t="s">
        <v>982</v>
      </c>
      <c r="L175" t="s">
        <v>984</v>
      </c>
      <c r="M175" s="1"/>
      <c r="N175" t="s">
        <v>980</v>
      </c>
    </row>
    <row r="176" spans="1:14" x14ac:dyDescent="0.3">
      <c r="A176">
        <v>6772</v>
      </c>
      <c r="B176">
        <v>473</v>
      </c>
      <c r="C176" t="s">
        <v>375</v>
      </c>
      <c r="D176" t="s">
        <v>503</v>
      </c>
      <c r="E176" t="s">
        <v>13</v>
      </c>
      <c r="F176" t="s">
        <v>504</v>
      </c>
      <c r="G176">
        <v>7600088539</v>
      </c>
      <c r="H176" t="s">
        <v>1156</v>
      </c>
      <c r="I176">
        <v>630</v>
      </c>
      <c r="J176">
        <v>96963</v>
      </c>
      <c r="K176" t="s">
        <v>976</v>
      </c>
      <c r="L176" t="s">
        <v>984</v>
      </c>
      <c r="M176" s="1">
        <v>40085</v>
      </c>
      <c r="N176" t="s">
        <v>980</v>
      </c>
    </row>
    <row r="177" spans="1:14" x14ac:dyDescent="0.3">
      <c r="A177">
        <v>4628</v>
      </c>
      <c r="B177">
        <v>248</v>
      </c>
      <c r="C177" t="s">
        <v>505</v>
      </c>
      <c r="D177" t="s">
        <v>506</v>
      </c>
      <c r="E177" t="s">
        <v>17</v>
      </c>
      <c r="F177" t="s">
        <v>507</v>
      </c>
      <c r="G177">
        <v>5946963380</v>
      </c>
      <c r="H177" t="s">
        <v>1157</v>
      </c>
      <c r="I177">
        <v>357</v>
      </c>
      <c r="J177">
        <v>88092</v>
      </c>
      <c r="K177" t="s">
        <v>982</v>
      </c>
      <c r="L177" t="s">
        <v>984</v>
      </c>
      <c r="M177" s="1"/>
      <c r="N177" t="s">
        <v>980</v>
      </c>
    </row>
    <row r="178" spans="1:14" x14ac:dyDescent="0.3">
      <c r="A178">
        <v>3853</v>
      </c>
      <c r="B178">
        <v>416</v>
      </c>
      <c r="C178" t="s">
        <v>157</v>
      </c>
      <c r="D178" t="s">
        <v>508</v>
      </c>
      <c r="E178" t="s">
        <v>17</v>
      </c>
      <c r="F178" t="s">
        <v>509</v>
      </c>
      <c r="G178">
        <v>2407798660</v>
      </c>
      <c r="H178" t="s">
        <v>1158</v>
      </c>
      <c r="I178">
        <v>455</v>
      </c>
      <c r="J178">
        <v>66397</v>
      </c>
      <c r="K178" t="s">
        <v>982</v>
      </c>
      <c r="L178" t="s">
        <v>977</v>
      </c>
      <c r="M178" s="1"/>
      <c r="N178" t="s">
        <v>978</v>
      </c>
    </row>
    <row r="179" spans="1:14" x14ac:dyDescent="0.3">
      <c r="A179">
        <v>515</v>
      </c>
      <c r="B179">
        <v>425</v>
      </c>
      <c r="C179" t="s">
        <v>510</v>
      </c>
      <c r="D179" t="s">
        <v>511</v>
      </c>
      <c r="E179" t="s">
        <v>13</v>
      </c>
      <c r="F179" t="s">
        <v>512</v>
      </c>
      <c r="G179">
        <v>3644687016</v>
      </c>
      <c r="H179" t="s">
        <v>1159</v>
      </c>
      <c r="I179">
        <v>947</v>
      </c>
      <c r="J179">
        <v>1714</v>
      </c>
      <c r="K179" t="s">
        <v>976</v>
      </c>
      <c r="L179" t="s">
        <v>977</v>
      </c>
      <c r="M179" s="1">
        <v>31897</v>
      </c>
      <c r="N179" t="s">
        <v>989</v>
      </c>
    </row>
    <row r="180" spans="1:14" x14ac:dyDescent="0.3">
      <c r="A180">
        <v>7513</v>
      </c>
      <c r="B180">
        <v>435</v>
      </c>
      <c r="C180" t="s">
        <v>513</v>
      </c>
      <c r="D180" t="s">
        <v>514</v>
      </c>
      <c r="E180" t="s">
        <v>13</v>
      </c>
      <c r="F180" t="s">
        <v>515</v>
      </c>
      <c r="G180">
        <v>1848195986</v>
      </c>
      <c r="H180" t="s">
        <v>1160</v>
      </c>
      <c r="I180">
        <v>589</v>
      </c>
      <c r="J180">
        <v>5059</v>
      </c>
      <c r="K180" t="s">
        <v>982</v>
      </c>
      <c r="L180" t="s">
        <v>977</v>
      </c>
      <c r="M180" s="1"/>
      <c r="N180" t="s">
        <v>989</v>
      </c>
    </row>
    <row r="181" spans="1:14" x14ac:dyDescent="0.3">
      <c r="A181">
        <v>9030</v>
      </c>
      <c r="B181">
        <v>370</v>
      </c>
      <c r="C181" t="s">
        <v>516</v>
      </c>
      <c r="D181" t="s">
        <v>517</v>
      </c>
      <c r="E181" t="s">
        <v>9</v>
      </c>
      <c r="F181" t="s">
        <v>518</v>
      </c>
      <c r="G181">
        <v>5755404369</v>
      </c>
      <c r="H181" t="s">
        <v>1161</v>
      </c>
      <c r="I181">
        <v>863</v>
      </c>
      <c r="J181">
        <v>66582</v>
      </c>
      <c r="K181" t="s">
        <v>982</v>
      </c>
      <c r="L181" t="s">
        <v>977</v>
      </c>
      <c r="M181" s="1"/>
      <c r="N181" t="s">
        <v>980</v>
      </c>
    </row>
    <row r="182" spans="1:14" x14ac:dyDescent="0.3">
      <c r="A182">
        <v>2378</v>
      </c>
      <c r="B182">
        <v>406</v>
      </c>
      <c r="C182" t="s">
        <v>247</v>
      </c>
      <c r="D182" t="s">
        <v>519</v>
      </c>
      <c r="E182" t="s">
        <v>9</v>
      </c>
      <c r="F182" t="s">
        <v>520</v>
      </c>
      <c r="G182">
        <v>2705083615</v>
      </c>
      <c r="H182" t="s">
        <v>1162</v>
      </c>
      <c r="I182">
        <v>668</v>
      </c>
      <c r="J182">
        <v>42143</v>
      </c>
      <c r="K182" t="s">
        <v>976</v>
      </c>
      <c r="L182" t="s">
        <v>977</v>
      </c>
      <c r="M182" s="1">
        <v>26466</v>
      </c>
      <c r="N182" t="s">
        <v>978</v>
      </c>
    </row>
    <row r="183" spans="1:14" x14ac:dyDescent="0.3">
      <c r="A183">
        <v>5894</v>
      </c>
      <c r="B183">
        <v>976</v>
      </c>
      <c r="C183" t="s">
        <v>521</v>
      </c>
      <c r="D183" t="s">
        <v>522</v>
      </c>
      <c r="E183" t="s">
        <v>9</v>
      </c>
      <c r="F183" t="s">
        <v>523</v>
      </c>
      <c r="G183">
        <v>2287296780</v>
      </c>
      <c r="H183" t="s">
        <v>1163</v>
      </c>
      <c r="I183">
        <v>206</v>
      </c>
      <c r="J183">
        <v>27741</v>
      </c>
      <c r="K183" t="s">
        <v>982</v>
      </c>
      <c r="L183" t="s">
        <v>984</v>
      </c>
      <c r="M183" s="1"/>
      <c r="N183" t="s">
        <v>989</v>
      </c>
    </row>
    <row r="184" spans="1:14" x14ac:dyDescent="0.3">
      <c r="A184">
        <v>7587</v>
      </c>
      <c r="B184">
        <v>349</v>
      </c>
      <c r="C184" t="s">
        <v>524</v>
      </c>
      <c r="D184" t="s">
        <v>525</v>
      </c>
      <c r="E184" t="s">
        <v>9</v>
      </c>
      <c r="F184" t="s">
        <v>526</v>
      </c>
      <c r="G184">
        <v>7152577292</v>
      </c>
      <c r="H184" t="s">
        <v>1164</v>
      </c>
      <c r="I184">
        <v>835</v>
      </c>
      <c r="J184">
        <v>696</v>
      </c>
      <c r="K184" t="s">
        <v>982</v>
      </c>
      <c r="L184" t="s">
        <v>977</v>
      </c>
      <c r="M184" s="1"/>
      <c r="N184" t="s">
        <v>989</v>
      </c>
    </row>
    <row r="185" spans="1:14" x14ac:dyDescent="0.3">
      <c r="A185">
        <v>1424</v>
      </c>
      <c r="B185">
        <v>595</v>
      </c>
      <c r="C185" t="s">
        <v>351</v>
      </c>
      <c r="D185" t="s">
        <v>527</v>
      </c>
      <c r="E185" t="s">
        <v>17</v>
      </c>
      <c r="F185" t="s">
        <v>528</v>
      </c>
      <c r="G185">
        <v>5818539801</v>
      </c>
      <c r="H185" t="s">
        <v>1165</v>
      </c>
      <c r="I185">
        <v>315</v>
      </c>
      <c r="J185">
        <v>37660</v>
      </c>
      <c r="K185" t="s">
        <v>982</v>
      </c>
      <c r="L185" t="s">
        <v>977</v>
      </c>
      <c r="M185" s="1"/>
      <c r="N185" t="s">
        <v>978</v>
      </c>
    </row>
    <row r="186" spans="1:14" x14ac:dyDescent="0.3">
      <c r="A186">
        <v>5214</v>
      </c>
      <c r="B186">
        <v>366</v>
      </c>
      <c r="C186" t="s">
        <v>529</v>
      </c>
      <c r="D186" t="s">
        <v>530</v>
      </c>
      <c r="E186" t="s">
        <v>17</v>
      </c>
      <c r="F186" t="s">
        <v>531</v>
      </c>
      <c r="G186">
        <v>5684234865</v>
      </c>
      <c r="H186" t="s">
        <v>1166</v>
      </c>
      <c r="I186">
        <v>553</v>
      </c>
      <c r="J186">
        <v>16299</v>
      </c>
      <c r="K186" t="s">
        <v>982</v>
      </c>
      <c r="L186" t="s">
        <v>977</v>
      </c>
      <c r="M186" s="1"/>
      <c r="N186" t="s">
        <v>989</v>
      </c>
    </row>
    <row r="187" spans="1:14" x14ac:dyDescent="0.3">
      <c r="A187">
        <v>8249</v>
      </c>
      <c r="B187">
        <v>39</v>
      </c>
      <c r="C187" t="s">
        <v>532</v>
      </c>
      <c r="D187" t="s">
        <v>533</v>
      </c>
      <c r="E187" t="s">
        <v>17</v>
      </c>
      <c r="F187" t="s">
        <v>534</v>
      </c>
      <c r="G187">
        <v>8687515154</v>
      </c>
      <c r="H187" t="s">
        <v>1167</v>
      </c>
      <c r="I187">
        <v>861</v>
      </c>
      <c r="J187">
        <v>16690</v>
      </c>
      <c r="K187" t="s">
        <v>976</v>
      </c>
      <c r="L187" t="s">
        <v>977</v>
      </c>
      <c r="M187" s="1">
        <v>35321</v>
      </c>
      <c r="N187" t="s">
        <v>989</v>
      </c>
    </row>
    <row r="188" spans="1:14" x14ac:dyDescent="0.3">
      <c r="A188">
        <v>3172</v>
      </c>
      <c r="B188">
        <v>978</v>
      </c>
      <c r="C188" t="s">
        <v>28</v>
      </c>
      <c r="D188" t="s">
        <v>535</v>
      </c>
      <c r="E188" t="s">
        <v>9</v>
      </c>
      <c r="F188" t="s">
        <v>536</v>
      </c>
      <c r="G188">
        <v>9719226221</v>
      </c>
      <c r="H188" t="s">
        <v>1168</v>
      </c>
      <c r="I188">
        <v>279</v>
      </c>
      <c r="J188">
        <v>21003</v>
      </c>
      <c r="K188" t="s">
        <v>982</v>
      </c>
      <c r="L188" t="s">
        <v>977</v>
      </c>
      <c r="M188" s="1"/>
      <c r="N188" t="s">
        <v>989</v>
      </c>
    </row>
    <row r="189" spans="1:14" x14ac:dyDescent="0.3">
      <c r="A189">
        <v>5489</v>
      </c>
      <c r="B189">
        <v>623</v>
      </c>
      <c r="C189" t="s">
        <v>537</v>
      </c>
      <c r="D189" t="s">
        <v>538</v>
      </c>
      <c r="E189" t="s">
        <v>17</v>
      </c>
      <c r="F189" t="s">
        <v>539</v>
      </c>
      <c r="G189">
        <v>4582180805</v>
      </c>
      <c r="H189" t="s">
        <v>1169</v>
      </c>
      <c r="I189">
        <v>75</v>
      </c>
      <c r="J189">
        <v>93642</v>
      </c>
      <c r="K189" t="s">
        <v>976</v>
      </c>
      <c r="L189" t="s">
        <v>984</v>
      </c>
      <c r="M189" s="1">
        <v>37507</v>
      </c>
      <c r="N189" t="s">
        <v>980</v>
      </c>
    </row>
    <row r="190" spans="1:14" x14ac:dyDescent="0.3">
      <c r="A190">
        <v>2037</v>
      </c>
      <c r="B190">
        <v>751</v>
      </c>
      <c r="C190" t="s">
        <v>540</v>
      </c>
      <c r="D190" t="s">
        <v>541</v>
      </c>
      <c r="E190" t="s">
        <v>13</v>
      </c>
      <c r="F190" t="s">
        <v>542</v>
      </c>
      <c r="G190">
        <v>1731496685</v>
      </c>
      <c r="H190" t="s">
        <v>1170</v>
      </c>
      <c r="I190">
        <v>895</v>
      </c>
      <c r="J190">
        <v>34832</v>
      </c>
      <c r="K190" t="s">
        <v>982</v>
      </c>
      <c r="L190" t="s">
        <v>984</v>
      </c>
      <c r="M190" s="1"/>
      <c r="N190" t="s">
        <v>978</v>
      </c>
    </row>
    <row r="191" spans="1:14" x14ac:dyDescent="0.3">
      <c r="A191">
        <v>2401</v>
      </c>
      <c r="B191">
        <v>899</v>
      </c>
      <c r="C191" t="s">
        <v>543</v>
      </c>
      <c r="D191" t="s">
        <v>544</v>
      </c>
      <c r="E191" t="s">
        <v>13</v>
      </c>
      <c r="F191" t="s">
        <v>545</v>
      </c>
      <c r="G191">
        <v>2656568705</v>
      </c>
      <c r="H191" t="s">
        <v>1171</v>
      </c>
      <c r="I191">
        <v>866</v>
      </c>
      <c r="J191">
        <v>59176</v>
      </c>
      <c r="K191" t="s">
        <v>976</v>
      </c>
      <c r="L191" t="s">
        <v>984</v>
      </c>
      <c r="M191" s="1">
        <v>34700</v>
      </c>
      <c r="N191" t="s">
        <v>978</v>
      </c>
    </row>
    <row r="192" spans="1:14" x14ac:dyDescent="0.3">
      <c r="A192">
        <v>1303</v>
      </c>
      <c r="B192">
        <v>396</v>
      </c>
      <c r="C192" t="s">
        <v>546</v>
      </c>
      <c r="D192" t="s">
        <v>547</v>
      </c>
      <c r="E192" t="s">
        <v>9</v>
      </c>
      <c r="F192" t="s">
        <v>471</v>
      </c>
      <c r="G192">
        <v>2383254556</v>
      </c>
      <c r="H192" t="s">
        <v>1172</v>
      </c>
      <c r="I192">
        <v>792</v>
      </c>
      <c r="J192">
        <v>3846</v>
      </c>
      <c r="K192" t="s">
        <v>982</v>
      </c>
      <c r="L192" t="s">
        <v>984</v>
      </c>
      <c r="M192" s="1"/>
      <c r="N192" t="s">
        <v>989</v>
      </c>
    </row>
    <row r="193" spans="1:14" x14ac:dyDescent="0.3">
      <c r="A193">
        <v>6798</v>
      </c>
      <c r="B193">
        <v>792</v>
      </c>
      <c r="C193" t="s">
        <v>548</v>
      </c>
      <c r="D193" t="s">
        <v>549</v>
      </c>
      <c r="E193" t="s">
        <v>9</v>
      </c>
      <c r="F193" t="s">
        <v>550</v>
      </c>
      <c r="G193">
        <v>3546706958</v>
      </c>
      <c r="H193" t="s">
        <v>1173</v>
      </c>
      <c r="I193">
        <v>191</v>
      </c>
      <c r="J193">
        <v>17651</v>
      </c>
      <c r="K193" t="s">
        <v>976</v>
      </c>
      <c r="L193" t="s">
        <v>977</v>
      </c>
      <c r="M193" s="1">
        <v>32798</v>
      </c>
      <c r="N193" t="s">
        <v>989</v>
      </c>
    </row>
    <row r="194" spans="1:14" x14ac:dyDescent="0.3">
      <c r="A194">
        <v>9917</v>
      </c>
      <c r="B194">
        <v>808</v>
      </c>
      <c r="C194" t="s">
        <v>67</v>
      </c>
      <c r="D194" t="s">
        <v>551</v>
      </c>
      <c r="E194" t="s">
        <v>13</v>
      </c>
      <c r="F194" t="s">
        <v>552</v>
      </c>
      <c r="G194">
        <v>4148247171</v>
      </c>
      <c r="H194" t="s">
        <v>1174</v>
      </c>
      <c r="I194">
        <v>59</v>
      </c>
      <c r="J194">
        <v>2282</v>
      </c>
      <c r="K194" t="s">
        <v>982</v>
      </c>
      <c r="L194" t="s">
        <v>977</v>
      </c>
      <c r="M194" s="1"/>
      <c r="N194" t="s">
        <v>989</v>
      </c>
    </row>
    <row r="195" spans="1:14" x14ac:dyDescent="0.3">
      <c r="A195">
        <v>2969</v>
      </c>
      <c r="B195">
        <v>903</v>
      </c>
      <c r="C195" t="s">
        <v>553</v>
      </c>
      <c r="D195" t="s">
        <v>554</v>
      </c>
      <c r="E195" t="s">
        <v>17</v>
      </c>
      <c r="F195" t="s">
        <v>555</v>
      </c>
      <c r="G195">
        <v>8158241511</v>
      </c>
      <c r="H195" t="s">
        <v>1175</v>
      </c>
      <c r="I195">
        <v>748</v>
      </c>
      <c r="J195">
        <v>49908</v>
      </c>
      <c r="K195" t="s">
        <v>982</v>
      </c>
      <c r="L195" t="s">
        <v>977</v>
      </c>
      <c r="M195" s="1"/>
      <c r="N195" t="s">
        <v>978</v>
      </c>
    </row>
    <row r="196" spans="1:14" x14ac:dyDescent="0.3">
      <c r="A196">
        <v>8737</v>
      </c>
      <c r="B196">
        <v>335</v>
      </c>
      <c r="C196" t="s">
        <v>556</v>
      </c>
      <c r="D196" t="s">
        <v>557</v>
      </c>
      <c r="E196" t="s">
        <v>17</v>
      </c>
      <c r="F196" t="s">
        <v>558</v>
      </c>
      <c r="G196">
        <v>1345806313</v>
      </c>
      <c r="H196" t="s">
        <v>1176</v>
      </c>
      <c r="I196">
        <v>693</v>
      </c>
      <c r="J196">
        <v>68886</v>
      </c>
      <c r="K196" t="s">
        <v>982</v>
      </c>
      <c r="L196" t="s">
        <v>984</v>
      </c>
      <c r="M196" s="1"/>
      <c r="N196" t="s">
        <v>980</v>
      </c>
    </row>
    <row r="197" spans="1:14" x14ac:dyDescent="0.3">
      <c r="A197">
        <v>2104</v>
      </c>
      <c r="B197">
        <v>784</v>
      </c>
      <c r="C197" t="s">
        <v>559</v>
      </c>
      <c r="D197" t="s">
        <v>560</v>
      </c>
      <c r="E197" t="s">
        <v>13</v>
      </c>
      <c r="F197" t="s">
        <v>561</v>
      </c>
      <c r="G197">
        <v>9076432313</v>
      </c>
      <c r="H197" t="s">
        <v>1177</v>
      </c>
      <c r="I197">
        <v>955</v>
      </c>
      <c r="J197">
        <v>41456</v>
      </c>
      <c r="K197" t="s">
        <v>976</v>
      </c>
      <c r="L197" t="s">
        <v>977</v>
      </c>
      <c r="M197" s="1">
        <v>33965</v>
      </c>
      <c r="N197" t="s">
        <v>978</v>
      </c>
    </row>
    <row r="198" spans="1:14" x14ac:dyDescent="0.3">
      <c r="A198">
        <v>1702</v>
      </c>
      <c r="B198">
        <v>683</v>
      </c>
      <c r="C198" t="s">
        <v>562</v>
      </c>
      <c r="D198" t="s">
        <v>563</v>
      </c>
      <c r="E198" t="s">
        <v>13</v>
      </c>
      <c r="F198" t="s">
        <v>564</v>
      </c>
      <c r="G198">
        <v>6507962797</v>
      </c>
      <c r="H198" t="s">
        <v>1178</v>
      </c>
      <c r="I198">
        <v>538</v>
      </c>
      <c r="J198">
        <v>39488</v>
      </c>
      <c r="K198" t="s">
        <v>982</v>
      </c>
      <c r="L198" t="s">
        <v>984</v>
      </c>
      <c r="M198" s="1"/>
      <c r="N198" t="s">
        <v>978</v>
      </c>
    </row>
    <row r="199" spans="1:14" x14ac:dyDescent="0.3">
      <c r="A199">
        <v>8933</v>
      </c>
      <c r="B199">
        <v>536</v>
      </c>
      <c r="C199" t="s">
        <v>565</v>
      </c>
      <c r="D199" t="s">
        <v>566</v>
      </c>
      <c r="E199" t="s">
        <v>17</v>
      </c>
      <c r="F199" t="s">
        <v>567</v>
      </c>
      <c r="G199">
        <v>5130575428</v>
      </c>
      <c r="H199" t="s">
        <v>1179</v>
      </c>
      <c r="I199">
        <v>169</v>
      </c>
      <c r="J199">
        <v>75362</v>
      </c>
      <c r="K199" t="s">
        <v>976</v>
      </c>
      <c r="L199" t="s">
        <v>984</v>
      </c>
      <c r="M199" s="1">
        <v>42971</v>
      </c>
      <c r="N199" t="s">
        <v>980</v>
      </c>
    </row>
    <row r="200" spans="1:14" x14ac:dyDescent="0.3">
      <c r="A200">
        <v>3624</v>
      </c>
      <c r="B200">
        <v>142</v>
      </c>
      <c r="C200" t="s">
        <v>568</v>
      </c>
      <c r="D200" t="s">
        <v>569</v>
      </c>
      <c r="E200" t="s">
        <v>9</v>
      </c>
      <c r="F200" t="s">
        <v>570</v>
      </c>
      <c r="G200">
        <v>7652369372</v>
      </c>
      <c r="H200" t="s">
        <v>1180</v>
      </c>
      <c r="I200">
        <v>924</v>
      </c>
      <c r="J200">
        <v>73137</v>
      </c>
      <c r="K200" t="s">
        <v>976</v>
      </c>
      <c r="L200" t="s">
        <v>977</v>
      </c>
      <c r="M200" s="1">
        <v>42083</v>
      </c>
      <c r="N200" t="s">
        <v>980</v>
      </c>
    </row>
    <row r="201" spans="1:14" x14ac:dyDescent="0.3">
      <c r="A201">
        <v>4892</v>
      </c>
      <c r="B201">
        <v>617</v>
      </c>
      <c r="C201" t="s">
        <v>571</v>
      </c>
      <c r="D201" t="s">
        <v>572</v>
      </c>
      <c r="E201" t="s">
        <v>13</v>
      </c>
      <c r="F201" t="s">
        <v>573</v>
      </c>
      <c r="G201">
        <v>9062287896</v>
      </c>
      <c r="H201" t="s">
        <v>1181</v>
      </c>
      <c r="I201">
        <v>579</v>
      </c>
      <c r="J201">
        <v>77570</v>
      </c>
      <c r="K201" t="s">
        <v>982</v>
      </c>
      <c r="L201" t="s">
        <v>977</v>
      </c>
      <c r="M201" s="1"/>
      <c r="N201" t="s">
        <v>980</v>
      </c>
    </row>
  </sheetData>
  <phoneticPr fontId="3" type="noConversion"/>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1C5BE-2920-43DB-BEB7-3AE57303B608}">
  <sheetPr codeName="Sheet19"/>
  <dimension ref="A3:B12"/>
  <sheetViews>
    <sheetView workbookViewId="0">
      <selection activeCell="A11" sqref="A11"/>
    </sheetView>
  </sheetViews>
  <sheetFormatPr defaultRowHeight="14.4" x14ac:dyDescent="0.3"/>
  <cols>
    <col min="1" max="1" width="18.21875" bestFit="1" customWidth="1"/>
    <col min="2" max="2" width="33.88671875" bestFit="1" customWidth="1"/>
  </cols>
  <sheetData>
    <row r="3" spans="1:2" x14ac:dyDescent="0.3">
      <c r="A3" s="4" t="s">
        <v>1567</v>
      </c>
      <c r="B3" t="s">
        <v>1568</v>
      </c>
    </row>
    <row r="4" spans="1:2" x14ac:dyDescent="0.3">
      <c r="A4" s="11" t="s">
        <v>9</v>
      </c>
      <c r="B4">
        <v>50298.352941176468</v>
      </c>
    </row>
    <row r="5" spans="1:2" x14ac:dyDescent="0.3">
      <c r="A5" s="13" t="s">
        <v>977</v>
      </c>
      <c r="B5">
        <v>52922.314285714288</v>
      </c>
    </row>
    <row r="6" spans="1:2" x14ac:dyDescent="0.3">
      <c r="A6" s="13" t="s">
        <v>984</v>
      </c>
      <c r="B6">
        <v>47515.36363636364</v>
      </c>
    </row>
    <row r="7" spans="1:2" x14ac:dyDescent="0.3">
      <c r="A7" s="11" t="s">
        <v>17</v>
      </c>
      <c r="B7">
        <v>47498.730769230766</v>
      </c>
    </row>
    <row r="8" spans="1:2" x14ac:dyDescent="0.3">
      <c r="A8" s="13" t="s">
        <v>977</v>
      </c>
      <c r="B8">
        <v>39482.4375</v>
      </c>
    </row>
    <row r="9" spans="1:2" x14ac:dyDescent="0.3">
      <c r="A9" s="13" t="s">
        <v>984</v>
      </c>
      <c r="B9">
        <v>53075.282608695656</v>
      </c>
    </row>
    <row r="10" spans="1:2" x14ac:dyDescent="0.3">
      <c r="A10" s="11" t="s">
        <v>13</v>
      </c>
      <c r="B10">
        <v>43776.296296296299</v>
      </c>
    </row>
    <row r="11" spans="1:2" x14ac:dyDescent="0.3">
      <c r="A11" s="13" t="s">
        <v>977</v>
      </c>
      <c r="B11">
        <v>41408.555555555555</v>
      </c>
    </row>
    <row r="12" spans="1:2" x14ac:dyDescent="0.3">
      <c r="A12" s="13" t="s">
        <v>984</v>
      </c>
      <c r="B12">
        <v>46144.037037037036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14721-454D-4A45-AE3B-3EBD2619CF8E}">
  <sheetPr codeName="Sheet7"/>
  <dimension ref="A1:D201"/>
  <sheetViews>
    <sheetView workbookViewId="0">
      <selection activeCell="E2" sqref="E2"/>
    </sheetView>
  </sheetViews>
  <sheetFormatPr defaultRowHeight="14.4" x14ac:dyDescent="0.3"/>
  <cols>
    <col min="1" max="1" width="16.44140625" bestFit="1" customWidth="1"/>
    <col min="2" max="2" width="17.33203125" bestFit="1" customWidth="1"/>
    <col min="3" max="3" width="14.33203125" bestFit="1" customWidth="1"/>
    <col min="4" max="4" width="30.6640625" bestFit="1" customWidth="1"/>
  </cols>
  <sheetData>
    <row r="1" spans="1:4" x14ac:dyDescent="0.3">
      <c r="A1" t="s">
        <v>1182</v>
      </c>
      <c r="B1" t="s">
        <v>1183</v>
      </c>
      <c r="C1" t="s">
        <v>1184</v>
      </c>
      <c r="D1" t="s">
        <v>1692</v>
      </c>
    </row>
    <row r="2" spans="1:4" x14ac:dyDescent="0.3">
      <c r="A2">
        <v>582</v>
      </c>
      <c r="B2">
        <v>690</v>
      </c>
      <c r="C2">
        <v>690</v>
      </c>
      <c r="D2">
        <f>COUNTIF(employee_manages_shipment[Employee_E_ID],A2)</f>
        <v>1</v>
      </c>
    </row>
    <row r="3" spans="1:4" x14ac:dyDescent="0.3">
      <c r="A3">
        <v>396</v>
      </c>
      <c r="B3">
        <v>933</v>
      </c>
      <c r="C3">
        <v>933</v>
      </c>
      <c r="D3">
        <f>COUNTIF(employee_manages_shipment[Employee_E_ID],A3)</f>
        <v>1</v>
      </c>
    </row>
    <row r="4" spans="1:4" x14ac:dyDescent="0.3">
      <c r="A4">
        <v>545</v>
      </c>
      <c r="B4">
        <v>261</v>
      </c>
      <c r="C4">
        <v>261</v>
      </c>
      <c r="D4">
        <f>COUNTIF(employee_manages_shipment[Employee_E_ID],A4)</f>
        <v>1</v>
      </c>
    </row>
    <row r="5" spans="1:4" x14ac:dyDescent="0.3">
      <c r="A5">
        <v>770</v>
      </c>
      <c r="B5">
        <v>445</v>
      </c>
      <c r="C5">
        <v>445</v>
      </c>
      <c r="D5">
        <f>COUNTIF(employee_manages_shipment[Employee_E_ID],A5)</f>
        <v>1</v>
      </c>
    </row>
    <row r="6" spans="1:4" x14ac:dyDescent="0.3">
      <c r="A6">
        <v>991</v>
      </c>
      <c r="B6">
        <v>722</v>
      </c>
      <c r="C6">
        <v>722</v>
      </c>
      <c r="D6">
        <f>COUNTIF(employee_manages_shipment[Employee_E_ID],A6)</f>
        <v>1</v>
      </c>
    </row>
    <row r="7" spans="1:4" x14ac:dyDescent="0.3">
      <c r="A7">
        <v>437</v>
      </c>
      <c r="B7">
        <v>129</v>
      </c>
      <c r="C7">
        <v>129</v>
      </c>
      <c r="D7">
        <f>COUNTIF(employee_manages_shipment[Employee_E_ID],A7)</f>
        <v>1</v>
      </c>
    </row>
    <row r="8" spans="1:4" x14ac:dyDescent="0.3">
      <c r="A8">
        <v>805</v>
      </c>
      <c r="B8">
        <v>489</v>
      </c>
      <c r="C8">
        <v>489</v>
      </c>
      <c r="D8">
        <f>COUNTIF(employee_manages_shipment[Employee_E_ID],A8)</f>
        <v>1</v>
      </c>
    </row>
    <row r="9" spans="1:4" x14ac:dyDescent="0.3">
      <c r="A9">
        <v>803</v>
      </c>
      <c r="B9">
        <v>165</v>
      </c>
      <c r="C9">
        <v>165</v>
      </c>
      <c r="D9">
        <f>COUNTIF(employee_manages_shipment[Employee_E_ID],A9)</f>
        <v>1</v>
      </c>
    </row>
    <row r="10" spans="1:4" x14ac:dyDescent="0.3">
      <c r="A10">
        <v>295</v>
      </c>
      <c r="B10">
        <v>164</v>
      </c>
      <c r="C10">
        <v>164</v>
      </c>
      <c r="D10">
        <f>COUNTIF(employee_manages_shipment[Employee_E_ID],A10)</f>
        <v>1</v>
      </c>
    </row>
    <row r="11" spans="1:4" x14ac:dyDescent="0.3">
      <c r="A11">
        <v>804</v>
      </c>
      <c r="B11">
        <v>364</v>
      </c>
      <c r="C11">
        <v>364</v>
      </c>
      <c r="D11">
        <f>COUNTIF(employee_manages_shipment[Employee_E_ID],A11)</f>
        <v>1</v>
      </c>
    </row>
    <row r="12" spans="1:4" x14ac:dyDescent="0.3">
      <c r="A12">
        <v>54</v>
      </c>
      <c r="B12">
        <v>469</v>
      </c>
      <c r="C12">
        <v>469</v>
      </c>
      <c r="D12">
        <f>COUNTIF(employee_manages_shipment[Employee_E_ID],A12)</f>
        <v>1</v>
      </c>
    </row>
    <row r="13" spans="1:4" x14ac:dyDescent="0.3">
      <c r="A13">
        <v>853</v>
      </c>
      <c r="B13">
        <v>158</v>
      </c>
      <c r="C13">
        <v>158</v>
      </c>
      <c r="D13">
        <f>COUNTIF(employee_manages_shipment[Employee_E_ID],A13)</f>
        <v>1</v>
      </c>
    </row>
    <row r="14" spans="1:4" x14ac:dyDescent="0.3">
      <c r="A14">
        <v>902</v>
      </c>
      <c r="B14">
        <v>337</v>
      </c>
      <c r="C14">
        <v>337</v>
      </c>
      <c r="D14">
        <f>COUNTIF(employee_manages_shipment[Employee_E_ID],A14)</f>
        <v>1</v>
      </c>
    </row>
    <row r="15" spans="1:4" x14ac:dyDescent="0.3">
      <c r="A15">
        <v>163</v>
      </c>
      <c r="B15">
        <v>634</v>
      </c>
      <c r="C15">
        <v>634</v>
      </c>
      <c r="D15">
        <f>COUNTIF(employee_manages_shipment[Employee_E_ID],A15)</f>
        <v>1</v>
      </c>
    </row>
    <row r="16" spans="1:4" x14ac:dyDescent="0.3">
      <c r="A16">
        <v>993</v>
      </c>
      <c r="B16">
        <v>577</v>
      </c>
      <c r="C16">
        <v>577</v>
      </c>
      <c r="D16">
        <f>COUNTIF(employee_manages_shipment[Employee_E_ID],A16)</f>
        <v>1</v>
      </c>
    </row>
    <row r="17" spans="1:4" x14ac:dyDescent="0.3">
      <c r="A17">
        <v>891</v>
      </c>
      <c r="B17">
        <v>907</v>
      </c>
      <c r="C17">
        <v>907</v>
      </c>
      <c r="D17">
        <f>COUNTIF(employee_manages_shipment[Employee_E_ID],A17)</f>
        <v>1</v>
      </c>
    </row>
    <row r="18" spans="1:4" x14ac:dyDescent="0.3">
      <c r="A18">
        <v>950</v>
      </c>
      <c r="B18">
        <v>870</v>
      </c>
      <c r="C18">
        <v>870</v>
      </c>
      <c r="D18">
        <f>COUNTIF(employee_manages_shipment[Employee_E_ID],A18)</f>
        <v>1</v>
      </c>
    </row>
    <row r="19" spans="1:4" x14ac:dyDescent="0.3">
      <c r="A19">
        <v>292</v>
      </c>
      <c r="B19">
        <v>982</v>
      </c>
      <c r="C19">
        <v>982</v>
      </c>
      <c r="D19">
        <f>COUNTIF(employee_manages_shipment[Employee_E_ID],A19)</f>
        <v>1</v>
      </c>
    </row>
    <row r="20" spans="1:4" x14ac:dyDescent="0.3">
      <c r="A20">
        <v>90</v>
      </c>
      <c r="B20">
        <v>351</v>
      </c>
      <c r="C20">
        <v>351</v>
      </c>
      <c r="D20">
        <f>COUNTIF(employee_manages_shipment[Employee_E_ID],A20)</f>
        <v>1</v>
      </c>
    </row>
    <row r="21" spans="1:4" x14ac:dyDescent="0.3">
      <c r="A21">
        <v>49</v>
      </c>
      <c r="B21">
        <v>328</v>
      </c>
      <c r="C21">
        <v>328</v>
      </c>
      <c r="D21">
        <f>COUNTIF(employee_manages_shipment[Employee_E_ID],A21)</f>
        <v>1</v>
      </c>
    </row>
    <row r="22" spans="1:4" x14ac:dyDescent="0.3">
      <c r="A22">
        <v>100</v>
      </c>
      <c r="B22">
        <v>242</v>
      </c>
      <c r="C22">
        <v>242</v>
      </c>
      <c r="D22">
        <f>COUNTIF(employee_manages_shipment[Employee_E_ID],A22)</f>
        <v>1</v>
      </c>
    </row>
    <row r="23" spans="1:4" x14ac:dyDescent="0.3">
      <c r="A23">
        <v>405</v>
      </c>
      <c r="B23">
        <v>421</v>
      </c>
      <c r="C23">
        <v>421</v>
      </c>
      <c r="D23">
        <f>COUNTIF(employee_manages_shipment[Employee_E_ID],A23)</f>
        <v>1</v>
      </c>
    </row>
    <row r="24" spans="1:4" x14ac:dyDescent="0.3">
      <c r="A24">
        <v>584</v>
      </c>
      <c r="B24">
        <v>6</v>
      </c>
      <c r="C24">
        <v>6</v>
      </c>
      <c r="D24">
        <f>COUNTIF(employee_manages_shipment[Employee_E_ID],A24)</f>
        <v>1</v>
      </c>
    </row>
    <row r="25" spans="1:4" x14ac:dyDescent="0.3">
      <c r="A25">
        <v>326</v>
      </c>
      <c r="B25">
        <v>384</v>
      </c>
      <c r="C25">
        <v>384</v>
      </c>
      <c r="D25">
        <f>COUNTIF(employee_manages_shipment[Employee_E_ID],A25)</f>
        <v>1</v>
      </c>
    </row>
    <row r="26" spans="1:4" x14ac:dyDescent="0.3">
      <c r="A26">
        <v>95</v>
      </c>
      <c r="B26">
        <v>286</v>
      </c>
      <c r="C26">
        <v>286</v>
      </c>
      <c r="D26">
        <f>COUNTIF(employee_manages_shipment[Employee_E_ID],A26)</f>
        <v>1</v>
      </c>
    </row>
    <row r="27" spans="1:4" x14ac:dyDescent="0.3">
      <c r="A27">
        <v>600</v>
      </c>
      <c r="B27">
        <v>892</v>
      </c>
      <c r="C27">
        <v>892</v>
      </c>
      <c r="D27">
        <f>COUNTIF(employee_manages_shipment[Employee_E_ID],A27)</f>
        <v>1</v>
      </c>
    </row>
    <row r="28" spans="1:4" x14ac:dyDescent="0.3">
      <c r="A28">
        <v>26</v>
      </c>
      <c r="B28">
        <v>558</v>
      </c>
      <c r="C28">
        <v>558</v>
      </c>
      <c r="D28">
        <f>COUNTIF(employee_manages_shipment[Employee_E_ID],A28)</f>
        <v>1</v>
      </c>
    </row>
    <row r="29" spans="1:4" x14ac:dyDescent="0.3">
      <c r="A29">
        <v>515</v>
      </c>
      <c r="B29">
        <v>481</v>
      </c>
      <c r="C29">
        <v>481</v>
      </c>
      <c r="D29">
        <f>COUNTIF(employee_manages_shipment[Employee_E_ID],A29)</f>
        <v>1</v>
      </c>
    </row>
    <row r="30" spans="1:4" x14ac:dyDescent="0.3">
      <c r="A30">
        <v>876</v>
      </c>
      <c r="B30">
        <v>155</v>
      </c>
      <c r="C30">
        <v>155</v>
      </c>
      <c r="D30">
        <f>COUNTIF(employee_manages_shipment[Employee_E_ID],A30)</f>
        <v>1</v>
      </c>
    </row>
    <row r="31" spans="1:4" x14ac:dyDescent="0.3">
      <c r="A31">
        <v>691</v>
      </c>
      <c r="B31">
        <v>771</v>
      </c>
      <c r="C31">
        <v>771</v>
      </c>
      <c r="D31">
        <f>COUNTIF(employee_manages_shipment[Employee_E_ID],A31)</f>
        <v>1</v>
      </c>
    </row>
    <row r="32" spans="1:4" x14ac:dyDescent="0.3">
      <c r="A32">
        <v>605</v>
      </c>
      <c r="B32">
        <v>945</v>
      </c>
      <c r="C32">
        <v>945</v>
      </c>
      <c r="D32">
        <f>COUNTIF(employee_manages_shipment[Employee_E_ID],A32)</f>
        <v>1</v>
      </c>
    </row>
    <row r="33" spans="1:4" x14ac:dyDescent="0.3">
      <c r="A33">
        <v>864</v>
      </c>
      <c r="B33">
        <v>719</v>
      </c>
      <c r="C33">
        <v>719</v>
      </c>
      <c r="D33">
        <f>COUNTIF(employee_manages_shipment[Employee_E_ID],A33)</f>
        <v>1</v>
      </c>
    </row>
    <row r="34" spans="1:4" x14ac:dyDescent="0.3">
      <c r="A34">
        <v>886</v>
      </c>
      <c r="B34">
        <v>493</v>
      </c>
      <c r="C34">
        <v>493</v>
      </c>
      <c r="D34">
        <f>COUNTIF(employee_manages_shipment[Employee_E_ID],A34)</f>
        <v>1</v>
      </c>
    </row>
    <row r="35" spans="1:4" x14ac:dyDescent="0.3">
      <c r="A35">
        <v>365</v>
      </c>
      <c r="B35">
        <v>998</v>
      </c>
      <c r="C35">
        <v>998</v>
      </c>
      <c r="D35">
        <f>COUNTIF(employee_manages_shipment[Employee_E_ID],A35)</f>
        <v>1</v>
      </c>
    </row>
    <row r="36" spans="1:4" x14ac:dyDescent="0.3">
      <c r="A36">
        <v>946</v>
      </c>
      <c r="B36">
        <v>968</v>
      </c>
      <c r="C36">
        <v>968</v>
      </c>
      <c r="D36">
        <f>COUNTIF(employee_manages_shipment[Employee_E_ID],A36)</f>
        <v>1</v>
      </c>
    </row>
    <row r="37" spans="1:4" x14ac:dyDescent="0.3">
      <c r="A37">
        <v>152</v>
      </c>
      <c r="B37">
        <v>738</v>
      </c>
      <c r="C37">
        <v>738</v>
      </c>
      <c r="D37">
        <f>COUNTIF(employee_manages_shipment[Employee_E_ID],A37)</f>
        <v>1</v>
      </c>
    </row>
    <row r="38" spans="1:4" x14ac:dyDescent="0.3">
      <c r="A38">
        <v>789</v>
      </c>
      <c r="B38">
        <v>912</v>
      </c>
      <c r="C38">
        <v>912</v>
      </c>
      <c r="D38">
        <f>COUNTIF(employee_manages_shipment[Employee_E_ID],A38)</f>
        <v>1</v>
      </c>
    </row>
    <row r="39" spans="1:4" x14ac:dyDescent="0.3">
      <c r="A39">
        <v>148</v>
      </c>
      <c r="B39">
        <v>782</v>
      </c>
      <c r="C39">
        <v>782</v>
      </c>
      <c r="D39">
        <f>COUNTIF(employee_manages_shipment[Employee_E_ID],A39)</f>
        <v>1</v>
      </c>
    </row>
    <row r="40" spans="1:4" x14ac:dyDescent="0.3">
      <c r="A40">
        <v>7</v>
      </c>
      <c r="B40">
        <v>140</v>
      </c>
      <c r="C40">
        <v>140</v>
      </c>
      <c r="D40">
        <f>COUNTIF(employee_manages_shipment[Employee_E_ID],A40)</f>
        <v>1</v>
      </c>
    </row>
    <row r="41" spans="1:4" x14ac:dyDescent="0.3">
      <c r="A41">
        <v>982</v>
      </c>
      <c r="B41">
        <v>702</v>
      </c>
      <c r="C41">
        <v>702</v>
      </c>
      <c r="D41">
        <f>COUNTIF(employee_manages_shipment[Employee_E_ID],A41)</f>
        <v>1</v>
      </c>
    </row>
    <row r="42" spans="1:4" x14ac:dyDescent="0.3">
      <c r="A42">
        <v>249</v>
      </c>
      <c r="B42">
        <v>284</v>
      </c>
      <c r="C42">
        <v>284</v>
      </c>
      <c r="D42">
        <f>COUNTIF(employee_manages_shipment[Employee_E_ID],A42)</f>
        <v>1</v>
      </c>
    </row>
    <row r="43" spans="1:4" x14ac:dyDescent="0.3">
      <c r="A43">
        <v>273</v>
      </c>
      <c r="B43">
        <v>199</v>
      </c>
      <c r="C43">
        <v>199</v>
      </c>
      <c r="D43">
        <f>COUNTIF(employee_manages_shipment[Employee_E_ID],A43)</f>
        <v>1</v>
      </c>
    </row>
    <row r="44" spans="1:4" x14ac:dyDescent="0.3">
      <c r="A44">
        <v>172</v>
      </c>
      <c r="B44">
        <v>228</v>
      </c>
      <c r="C44">
        <v>228</v>
      </c>
      <c r="D44">
        <f>COUNTIF(employee_manages_shipment[Employee_E_ID],A44)</f>
        <v>1</v>
      </c>
    </row>
    <row r="45" spans="1:4" x14ac:dyDescent="0.3">
      <c r="A45">
        <v>234</v>
      </c>
      <c r="B45">
        <v>908</v>
      </c>
      <c r="C45">
        <v>908</v>
      </c>
      <c r="D45">
        <f>COUNTIF(employee_manages_shipment[Employee_E_ID],A45)</f>
        <v>1</v>
      </c>
    </row>
    <row r="46" spans="1:4" x14ac:dyDescent="0.3">
      <c r="A46">
        <v>844</v>
      </c>
      <c r="B46">
        <v>594</v>
      </c>
      <c r="C46">
        <v>594</v>
      </c>
      <c r="D46">
        <f>COUNTIF(employee_manages_shipment[Employee_E_ID],A46)</f>
        <v>1</v>
      </c>
    </row>
    <row r="47" spans="1:4" x14ac:dyDescent="0.3">
      <c r="A47">
        <v>368</v>
      </c>
      <c r="B47">
        <v>542</v>
      </c>
      <c r="C47">
        <v>542</v>
      </c>
      <c r="D47">
        <f>COUNTIF(employee_manages_shipment[Employee_E_ID],A47)</f>
        <v>1</v>
      </c>
    </row>
    <row r="48" spans="1:4" x14ac:dyDescent="0.3">
      <c r="A48">
        <v>372</v>
      </c>
      <c r="B48">
        <v>586</v>
      </c>
      <c r="C48">
        <v>586</v>
      </c>
      <c r="D48">
        <f>COUNTIF(employee_manages_shipment[Employee_E_ID],A48)</f>
        <v>1</v>
      </c>
    </row>
    <row r="49" spans="1:4" x14ac:dyDescent="0.3">
      <c r="A49">
        <v>82</v>
      </c>
      <c r="B49">
        <v>636</v>
      </c>
      <c r="C49">
        <v>636</v>
      </c>
      <c r="D49">
        <f>COUNTIF(employee_manages_shipment[Employee_E_ID],A49)</f>
        <v>1</v>
      </c>
    </row>
    <row r="50" spans="1:4" x14ac:dyDescent="0.3">
      <c r="A50">
        <v>528</v>
      </c>
      <c r="B50">
        <v>581</v>
      </c>
      <c r="C50">
        <v>581</v>
      </c>
      <c r="D50">
        <f>COUNTIF(employee_manages_shipment[Employee_E_ID],A50)</f>
        <v>1</v>
      </c>
    </row>
    <row r="51" spans="1:4" x14ac:dyDescent="0.3">
      <c r="A51">
        <v>143</v>
      </c>
      <c r="B51">
        <v>336</v>
      </c>
      <c r="C51">
        <v>336</v>
      </c>
      <c r="D51">
        <f>COUNTIF(employee_manages_shipment[Employee_E_ID],A51)</f>
        <v>1</v>
      </c>
    </row>
    <row r="52" spans="1:4" x14ac:dyDescent="0.3">
      <c r="A52">
        <v>429</v>
      </c>
      <c r="B52">
        <v>504</v>
      </c>
      <c r="C52">
        <v>504</v>
      </c>
      <c r="D52">
        <f>COUNTIF(employee_manages_shipment[Employee_E_ID],A52)</f>
        <v>1</v>
      </c>
    </row>
    <row r="53" spans="1:4" x14ac:dyDescent="0.3">
      <c r="A53">
        <v>47</v>
      </c>
      <c r="B53">
        <v>346</v>
      </c>
      <c r="C53">
        <v>346</v>
      </c>
      <c r="D53">
        <f>COUNTIF(employee_manages_shipment[Employee_E_ID],A53)</f>
        <v>1</v>
      </c>
    </row>
    <row r="54" spans="1:4" x14ac:dyDescent="0.3">
      <c r="A54">
        <v>790</v>
      </c>
      <c r="B54">
        <v>135</v>
      </c>
      <c r="C54">
        <v>135</v>
      </c>
      <c r="D54">
        <f>COUNTIF(employee_manages_shipment[Employee_E_ID],A54)</f>
        <v>1</v>
      </c>
    </row>
    <row r="55" spans="1:4" x14ac:dyDescent="0.3">
      <c r="A55">
        <v>427</v>
      </c>
      <c r="B55">
        <v>822</v>
      </c>
      <c r="C55">
        <v>822</v>
      </c>
      <c r="D55">
        <f>COUNTIF(employee_manages_shipment[Employee_E_ID],A55)</f>
        <v>1</v>
      </c>
    </row>
    <row r="56" spans="1:4" x14ac:dyDescent="0.3">
      <c r="A56">
        <v>906</v>
      </c>
      <c r="B56">
        <v>95</v>
      </c>
      <c r="C56">
        <v>95</v>
      </c>
      <c r="D56">
        <f>COUNTIF(employee_manages_shipment[Employee_E_ID],A56)</f>
        <v>1</v>
      </c>
    </row>
    <row r="57" spans="1:4" x14ac:dyDescent="0.3">
      <c r="A57">
        <v>750</v>
      </c>
      <c r="B57">
        <v>597</v>
      </c>
      <c r="C57">
        <v>597</v>
      </c>
      <c r="D57">
        <f>COUNTIF(employee_manages_shipment[Employee_E_ID],A57)</f>
        <v>1</v>
      </c>
    </row>
    <row r="58" spans="1:4" x14ac:dyDescent="0.3">
      <c r="A58">
        <v>913</v>
      </c>
      <c r="B58">
        <v>340</v>
      </c>
      <c r="C58">
        <v>340</v>
      </c>
      <c r="D58">
        <f>COUNTIF(employee_manages_shipment[Employee_E_ID],A58)</f>
        <v>1</v>
      </c>
    </row>
    <row r="59" spans="1:4" x14ac:dyDescent="0.3">
      <c r="A59">
        <v>31</v>
      </c>
      <c r="B59">
        <v>905</v>
      </c>
      <c r="C59">
        <v>905</v>
      </c>
      <c r="D59">
        <f>COUNTIF(employee_manages_shipment[Employee_E_ID],A59)</f>
        <v>1</v>
      </c>
    </row>
    <row r="60" spans="1:4" x14ac:dyDescent="0.3">
      <c r="A60">
        <v>733</v>
      </c>
      <c r="B60">
        <v>250</v>
      </c>
      <c r="C60">
        <v>250</v>
      </c>
      <c r="D60">
        <f>COUNTIF(employee_manages_shipment[Employee_E_ID],A60)</f>
        <v>1</v>
      </c>
    </row>
    <row r="61" spans="1:4" x14ac:dyDescent="0.3">
      <c r="A61">
        <v>624</v>
      </c>
      <c r="B61">
        <v>400</v>
      </c>
      <c r="C61">
        <v>400</v>
      </c>
      <c r="D61">
        <f>COUNTIF(employee_manages_shipment[Employee_E_ID],A61)</f>
        <v>1</v>
      </c>
    </row>
    <row r="62" spans="1:4" x14ac:dyDescent="0.3">
      <c r="A62">
        <v>199</v>
      </c>
      <c r="B62">
        <v>877</v>
      </c>
      <c r="C62">
        <v>877</v>
      </c>
      <c r="D62">
        <f>COUNTIF(employee_manages_shipment[Employee_E_ID],A62)</f>
        <v>1</v>
      </c>
    </row>
    <row r="63" spans="1:4" x14ac:dyDescent="0.3">
      <c r="A63">
        <v>112</v>
      </c>
      <c r="B63">
        <v>97</v>
      </c>
      <c r="C63">
        <v>97</v>
      </c>
      <c r="D63">
        <f>COUNTIF(employee_manages_shipment[Employee_E_ID],A63)</f>
        <v>1</v>
      </c>
    </row>
    <row r="64" spans="1:4" x14ac:dyDescent="0.3">
      <c r="A64">
        <v>256</v>
      </c>
      <c r="B64">
        <v>12</v>
      </c>
      <c r="C64">
        <v>12</v>
      </c>
      <c r="D64">
        <f>COUNTIF(employee_manages_shipment[Employee_E_ID],A64)</f>
        <v>1</v>
      </c>
    </row>
    <row r="65" spans="1:4" x14ac:dyDescent="0.3">
      <c r="A65">
        <v>848</v>
      </c>
      <c r="B65">
        <v>353</v>
      </c>
      <c r="C65">
        <v>353</v>
      </c>
      <c r="D65">
        <f>COUNTIF(employee_manages_shipment[Employee_E_ID],A65)</f>
        <v>1</v>
      </c>
    </row>
    <row r="66" spans="1:4" x14ac:dyDescent="0.3">
      <c r="A66">
        <v>102</v>
      </c>
      <c r="B66">
        <v>856</v>
      </c>
      <c r="C66">
        <v>856</v>
      </c>
      <c r="D66">
        <f>COUNTIF(employee_manages_shipment[Employee_E_ID],A66)</f>
        <v>1</v>
      </c>
    </row>
    <row r="67" spans="1:4" x14ac:dyDescent="0.3">
      <c r="A67">
        <v>361</v>
      </c>
      <c r="B67">
        <v>1</v>
      </c>
      <c r="C67">
        <v>1</v>
      </c>
      <c r="D67">
        <f>COUNTIF(employee_manages_shipment[Employee_E_ID],A67)</f>
        <v>1</v>
      </c>
    </row>
    <row r="68" spans="1:4" x14ac:dyDescent="0.3">
      <c r="A68">
        <v>962</v>
      </c>
      <c r="B68">
        <v>390</v>
      </c>
      <c r="C68">
        <v>390</v>
      </c>
      <c r="D68">
        <f>COUNTIF(employee_manages_shipment[Employee_E_ID],A68)</f>
        <v>1</v>
      </c>
    </row>
    <row r="69" spans="1:4" x14ac:dyDescent="0.3">
      <c r="A69">
        <v>443</v>
      </c>
      <c r="B69">
        <v>446</v>
      </c>
      <c r="C69">
        <v>446</v>
      </c>
      <c r="D69">
        <f>COUNTIF(employee_manages_shipment[Employee_E_ID],A69)</f>
        <v>1</v>
      </c>
    </row>
    <row r="70" spans="1:4" x14ac:dyDescent="0.3">
      <c r="A70">
        <v>977</v>
      </c>
      <c r="B70">
        <v>32</v>
      </c>
      <c r="C70">
        <v>32</v>
      </c>
      <c r="D70">
        <f>COUNTIF(employee_manages_shipment[Employee_E_ID],A70)</f>
        <v>1</v>
      </c>
    </row>
    <row r="71" spans="1:4" x14ac:dyDescent="0.3">
      <c r="A71">
        <v>936</v>
      </c>
      <c r="B71">
        <v>420</v>
      </c>
      <c r="C71">
        <v>420</v>
      </c>
      <c r="D71">
        <f>COUNTIF(employee_manages_shipment[Employee_E_ID],A71)</f>
        <v>1</v>
      </c>
    </row>
    <row r="72" spans="1:4" x14ac:dyDescent="0.3">
      <c r="A72">
        <v>395</v>
      </c>
      <c r="B72">
        <v>708</v>
      </c>
      <c r="C72">
        <v>708</v>
      </c>
      <c r="D72">
        <f>COUNTIF(employee_manages_shipment[Employee_E_ID],A72)</f>
        <v>1</v>
      </c>
    </row>
    <row r="73" spans="1:4" x14ac:dyDescent="0.3">
      <c r="A73">
        <v>344</v>
      </c>
      <c r="B73">
        <v>227</v>
      </c>
      <c r="C73">
        <v>227</v>
      </c>
      <c r="D73">
        <f>COUNTIF(employee_manages_shipment[Employee_E_ID],A73)</f>
        <v>1</v>
      </c>
    </row>
    <row r="74" spans="1:4" x14ac:dyDescent="0.3">
      <c r="A74">
        <v>48</v>
      </c>
      <c r="B74">
        <v>595</v>
      </c>
      <c r="C74">
        <v>595</v>
      </c>
      <c r="D74">
        <f>COUNTIF(employee_manages_shipment[Employee_E_ID],A74)</f>
        <v>1</v>
      </c>
    </row>
    <row r="75" spans="1:4" x14ac:dyDescent="0.3">
      <c r="A75">
        <v>362</v>
      </c>
      <c r="B75">
        <v>211</v>
      </c>
      <c r="C75">
        <v>211</v>
      </c>
      <c r="D75">
        <f>COUNTIF(employee_manages_shipment[Employee_E_ID],A75)</f>
        <v>1</v>
      </c>
    </row>
    <row r="76" spans="1:4" x14ac:dyDescent="0.3">
      <c r="A76">
        <v>88</v>
      </c>
      <c r="B76">
        <v>650</v>
      </c>
      <c r="C76">
        <v>650</v>
      </c>
      <c r="D76">
        <f>COUNTIF(employee_manages_shipment[Employee_E_ID],A76)</f>
        <v>1</v>
      </c>
    </row>
    <row r="77" spans="1:4" x14ac:dyDescent="0.3">
      <c r="A77">
        <v>289</v>
      </c>
      <c r="B77">
        <v>45</v>
      </c>
      <c r="C77">
        <v>45</v>
      </c>
      <c r="D77">
        <f>COUNTIF(employee_manages_shipment[Employee_E_ID],A77)</f>
        <v>1</v>
      </c>
    </row>
    <row r="78" spans="1:4" x14ac:dyDescent="0.3">
      <c r="A78">
        <v>704</v>
      </c>
      <c r="B78">
        <v>201</v>
      </c>
      <c r="C78">
        <v>201</v>
      </c>
      <c r="D78">
        <f>COUNTIF(employee_manages_shipment[Employee_E_ID],A78)</f>
        <v>1</v>
      </c>
    </row>
    <row r="79" spans="1:4" x14ac:dyDescent="0.3">
      <c r="A79">
        <v>903</v>
      </c>
      <c r="B79">
        <v>564</v>
      </c>
      <c r="C79">
        <v>564</v>
      </c>
      <c r="D79">
        <f>COUNTIF(employee_manages_shipment[Employee_E_ID],A79)</f>
        <v>1</v>
      </c>
    </row>
    <row r="80" spans="1:4" x14ac:dyDescent="0.3">
      <c r="A80">
        <v>315</v>
      </c>
      <c r="B80">
        <v>138</v>
      </c>
      <c r="C80">
        <v>138</v>
      </c>
      <c r="D80">
        <f>COUNTIF(employee_manages_shipment[Employee_E_ID],A80)</f>
        <v>1</v>
      </c>
    </row>
    <row r="81" spans="1:4" x14ac:dyDescent="0.3">
      <c r="A81">
        <v>501</v>
      </c>
      <c r="B81">
        <v>57</v>
      </c>
      <c r="C81">
        <v>57</v>
      </c>
      <c r="D81">
        <f>COUNTIF(employee_manages_shipment[Employee_E_ID],A81)</f>
        <v>1</v>
      </c>
    </row>
    <row r="82" spans="1:4" x14ac:dyDescent="0.3">
      <c r="A82">
        <v>812</v>
      </c>
      <c r="B82">
        <v>128</v>
      </c>
      <c r="C82">
        <v>128</v>
      </c>
      <c r="D82">
        <f>COUNTIF(employee_manages_shipment[Employee_E_ID],A82)</f>
        <v>1</v>
      </c>
    </row>
    <row r="83" spans="1:4" x14ac:dyDescent="0.3">
      <c r="A83">
        <v>953</v>
      </c>
      <c r="B83">
        <v>33</v>
      </c>
      <c r="C83">
        <v>33</v>
      </c>
      <c r="D83">
        <f>COUNTIF(employee_manages_shipment[Employee_E_ID],A83)</f>
        <v>1</v>
      </c>
    </row>
    <row r="84" spans="1:4" x14ac:dyDescent="0.3">
      <c r="A84">
        <v>830</v>
      </c>
      <c r="B84">
        <v>936</v>
      </c>
      <c r="C84">
        <v>936</v>
      </c>
      <c r="D84">
        <f>COUNTIF(employee_manages_shipment[Employee_E_ID],A84)</f>
        <v>1</v>
      </c>
    </row>
    <row r="85" spans="1:4" x14ac:dyDescent="0.3">
      <c r="A85">
        <v>656</v>
      </c>
      <c r="B85">
        <v>762</v>
      </c>
      <c r="C85">
        <v>762</v>
      </c>
      <c r="D85">
        <f>COUNTIF(employee_manages_shipment[Employee_E_ID],A85)</f>
        <v>1</v>
      </c>
    </row>
    <row r="86" spans="1:4" x14ac:dyDescent="0.3">
      <c r="A86">
        <v>935</v>
      </c>
      <c r="B86">
        <v>838</v>
      </c>
      <c r="C86">
        <v>838</v>
      </c>
      <c r="D86">
        <f>COUNTIF(employee_manages_shipment[Employee_E_ID],A86)</f>
        <v>1</v>
      </c>
    </row>
    <row r="87" spans="1:4" x14ac:dyDescent="0.3">
      <c r="A87">
        <v>762</v>
      </c>
      <c r="B87">
        <v>215</v>
      </c>
      <c r="C87">
        <v>215</v>
      </c>
      <c r="D87">
        <f>COUNTIF(employee_manages_shipment[Employee_E_ID],A87)</f>
        <v>1</v>
      </c>
    </row>
    <row r="88" spans="1:4" x14ac:dyDescent="0.3">
      <c r="A88">
        <v>698</v>
      </c>
      <c r="B88">
        <v>818</v>
      </c>
      <c r="C88">
        <v>818</v>
      </c>
      <c r="D88">
        <f>COUNTIF(employee_manages_shipment[Employee_E_ID],A88)</f>
        <v>1</v>
      </c>
    </row>
    <row r="89" spans="1:4" x14ac:dyDescent="0.3">
      <c r="A89">
        <v>294</v>
      </c>
      <c r="B89">
        <v>780</v>
      </c>
      <c r="C89">
        <v>780</v>
      </c>
      <c r="D89">
        <f>COUNTIF(employee_manages_shipment[Employee_E_ID],A89)</f>
        <v>1</v>
      </c>
    </row>
    <row r="90" spans="1:4" x14ac:dyDescent="0.3">
      <c r="A90">
        <v>535</v>
      </c>
      <c r="B90">
        <v>40</v>
      </c>
      <c r="C90">
        <v>40</v>
      </c>
      <c r="D90">
        <f>COUNTIF(employee_manages_shipment[Employee_E_ID],A90)</f>
        <v>1</v>
      </c>
    </row>
    <row r="91" spans="1:4" x14ac:dyDescent="0.3">
      <c r="A91">
        <v>357</v>
      </c>
      <c r="B91">
        <v>366</v>
      </c>
      <c r="C91">
        <v>366</v>
      </c>
      <c r="D91">
        <f>COUNTIF(employee_manages_shipment[Employee_E_ID],A91)</f>
        <v>1</v>
      </c>
    </row>
    <row r="92" spans="1:4" x14ac:dyDescent="0.3">
      <c r="A92">
        <v>468</v>
      </c>
      <c r="B92">
        <v>678</v>
      </c>
      <c r="C92">
        <v>678</v>
      </c>
      <c r="D92">
        <f>COUNTIF(employee_manages_shipment[Employee_E_ID],A92)</f>
        <v>1</v>
      </c>
    </row>
    <row r="93" spans="1:4" x14ac:dyDescent="0.3">
      <c r="A93">
        <v>798</v>
      </c>
      <c r="B93">
        <v>703</v>
      </c>
      <c r="C93">
        <v>703</v>
      </c>
      <c r="D93">
        <f>COUNTIF(employee_manages_shipment[Employee_E_ID],A93)</f>
        <v>1</v>
      </c>
    </row>
    <row r="94" spans="1:4" x14ac:dyDescent="0.3">
      <c r="A94">
        <v>497</v>
      </c>
      <c r="B94">
        <v>180</v>
      </c>
      <c r="C94">
        <v>180</v>
      </c>
      <c r="D94">
        <f>COUNTIF(employee_manages_shipment[Employee_E_ID],A94)</f>
        <v>1</v>
      </c>
    </row>
    <row r="95" spans="1:4" x14ac:dyDescent="0.3">
      <c r="A95">
        <v>841</v>
      </c>
      <c r="B95">
        <v>214</v>
      </c>
      <c r="C95">
        <v>214</v>
      </c>
      <c r="D95">
        <f>COUNTIF(employee_manages_shipment[Employee_E_ID],A95)</f>
        <v>1</v>
      </c>
    </row>
    <row r="96" spans="1:4" x14ac:dyDescent="0.3">
      <c r="A96">
        <v>521</v>
      </c>
      <c r="B96">
        <v>408</v>
      </c>
      <c r="C96">
        <v>408</v>
      </c>
      <c r="D96">
        <f>COUNTIF(employee_manages_shipment[Employee_E_ID],A96)</f>
        <v>1</v>
      </c>
    </row>
    <row r="97" spans="1:4" x14ac:dyDescent="0.3">
      <c r="A97">
        <v>2</v>
      </c>
      <c r="B97">
        <v>902</v>
      </c>
      <c r="C97">
        <v>902</v>
      </c>
      <c r="D97">
        <f>COUNTIF(employee_manages_shipment[Employee_E_ID],A97)</f>
        <v>1</v>
      </c>
    </row>
    <row r="98" spans="1:4" x14ac:dyDescent="0.3">
      <c r="A98">
        <v>637</v>
      </c>
      <c r="B98">
        <v>763</v>
      </c>
      <c r="C98">
        <v>763</v>
      </c>
      <c r="D98">
        <f>COUNTIF(employee_manages_shipment[Employee_E_ID],A98)</f>
        <v>1</v>
      </c>
    </row>
    <row r="99" spans="1:4" x14ac:dyDescent="0.3">
      <c r="A99">
        <v>407</v>
      </c>
      <c r="B99">
        <v>168</v>
      </c>
      <c r="C99">
        <v>168</v>
      </c>
      <c r="D99">
        <f>COUNTIF(employee_manages_shipment[Employee_E_ID],A99)</f>
        <v>1</v>
      </c>
    </row>
    <row r="100" spans="1:4" x14ac:dyDescent="0.3">
      <c r="A100">
        <v>87</v>
      </c>
      <c r="B100">
        <v>723</v>
      </c>
      <c r="C100">
        <v>723</v>
      </c>
      <c r="D100">
        <f>COUNTIF(employee_manages_shipment[Employee_E_ID],A100)</f>
        <v>1</v>
      </c>
    </row>
    <row r="101" spans="1:4" x14ac:dyDescent="0.3">
      <c r="A101">
        <v>894</v>
      </c>
      <c r="B101">
        <v>438</v>
      </c>
      <c r="C101">
        <v>438</v>
      </c>
      <c r="D101">
        <f>COUNTIF(employee_manages_shipment[Employee_E_ID],A101)</f>
        <v>1</v>
      </c>
    </row>
    <row r="102" spans="1:4" x14ac:dyDescent="0.3">
      <c r="A102">
        <v>708</v>
      </c>
      <c r="B102">
        <v>162</v>
      </c>
      <c r="C102">
        <v>162</v>
      </c>
      <c r="D102">
        <f>COUNTIF(employee_manages_shipment[Employee_E_ID],A102)</f>
        <v>1</v>
      </c>
    </row>
    <row r="103" spans="1:4" x14ac:dyDescent="0.3">
      <c r="A103">
        <v>311</v>
      </c>
      <c r="B103">
        <v>246</v>
      </c>
      <c r="C103">
        <v>246</v>
      </c>
      <c r="D103">
        <f>COUNTIF(employee_manages_shipment[Employee_E_ID],A103)</f>
        <v>1</v>
      </c>
    </row>
    <row r="104" spans="1:4" x14ac:dyDescent="0.3">
      <c r="A104">
        <v>888</v>
      </c>
      <c r="B104">
        <v>105</v>
      </c>
      <c r="C104">
        <v>105</v>
      </c>
      <c r="D104">
        <f>COUNTIF(employee_manages_shipment[Employee_E_ID],A104)</f>
        <v>1</v>
      </c>
    </row>
    <row r="105" spans="1:4" x14ac:dyDescent="0.3">
      <c r="A105">
        <v>678</v>
      </c>
      <c r="B105">
        <v>308</v>
      </c>
      <c r="C105">
        <v>308</v>
      </c>
      <c r="D105">
        <f>COUNTIF(employee_manages_shipment[Employee_E_ID],A105)</f>
        <v>1</v>
      </c>
    </row>
    <row r="106" spans="1:4" x14ac:dyDescent="0.3">
      <c r="A106">
        <v>734</v>
      </c>
      <c r="B106">
        <v>172</v>
      </c>
      <c r="C106">
        <v>172</v>
      </c>
      <c r="D106">
        <f>COUNTIF(employee_manages_shipment[Employee_E_ID],A106)</f>
        <v>1</v>
      </c>
    </row>
    <row r="107" spans="1:4" x14ac:dyDescent="0.3">
      <c r="A107">
        <v>640</v>
      </c>
      <c r="B107">
        <v>775</v>
      </c>
      <c r="C107">
        <v>775</v>
      </c>
      <c r="D107">
        <f>COUNTIF(employee_manages_shipment[Employee_E_ID],A107)</f>
        <v>1</v>
      </c>
    </row>
    <row r="108" spans="1:4" x14ac:dyDescent="0.3">
      <c r="A108">
        <v>189</v>
      </c>
      <c r="B108">
        <v>333</v>
      </c>
      <c r="C108">
        <v>333</v>
      </c>
      <c r="D108">
        <f>COUNTIF(employee_manages_shipment[Employee_E_ID],A108)</f>
        <v>1</v>
      </c>
    </row>
    <row r="109" spans="1:4" x14ac:dyDescent="0.3">
      <c r="A109">
        <v>685</v>
      </c>
      <c r="B109">
        <v>548</v>
      </c>
      <c r="C109">
        <v>548</v>
      </c>
      <c r="D109">
        <f>COUNTIF(employee_manages_shipment[Employee_E_ID],A109)</f>
        <v>1</v>
      </c>
    </row>
    <row r="110" spans="1:4" x14ac:dyDescent="0.3">
      <c r="A110">
        <v>617</v>
      </c>
      <c r="B110">
        <v>665</v>
      </c>
      <c r="C110">
        <v>665</v>
      </c>
      <c r="D110">
        <f>COUNTIF(employee_manages_shipment[Employee_E_ID],A110)</f>
        <v>1</v>
      </c>
    </row>
    <row r="111" spans="1:4" x14ac:dyDescent="0.3">
      <c r="A111">
        <v>508</v>
      </c>
      <c r="B111">
        <v>305</v>
      </c>
      <c r="C111">
        <v>305</v>
      </c>
      <c r="D111">
        <f>COUNTIF(employee_manages_shipment[Employee_E_ID],A111)</f>
        <v>1</v>
      </c>
    </row>
    <row r="112" spans="1:4" x14ac:dyDescent="0.3">
      <c r="A112">
        <v>406</v>
      </c>
      <c r="B112">
        <v>938</v>
      </c>
      <c r="C112">
        <v>938</v>
      </c>
      <c r="D112">
        <f>COUNTIF(employee_manages_shipment[Employee_E_ID],A112)</f>
        <v>1</v>
      </c>
    </row>
    <row r="113" spans="1:4" x14ac:dyDescent="0.3">
      <c r="A113">
        <v>132</v>
      </c>
      <c r="B113">
        <v>714</v>
      </c>
      <c r="C113">
        <v>714</v>
      </c>
      <c r="D113">
        <f>COUNTIF(employee_manages_shipment[Employee_E_ID],A113)</f>
        <v>1</v>
      </c>
    </row>
    <row r="114" spans="1:4" x14ac:dyDescent="0.3">
      <c r="A114">
        <v>785</v>
      </c>
      <c r="B114">
        <v>251</v>
      </c>
      <c r="C114">
        <v>251</v>
      </c>
      <c r="D114">
        <f>COUNTIF(employee_manages_shipment[Employee_E_ID],A114)</f>
        <v>1</v>
      </c>
    </row>
    <row r="115" spans="1:4" x14ac:dyDescent="0.3">
      <c r="A115">
        <v>113</v>
      </c>
      <c r="B115">
        <v>330</v>
      </c>
      <c r="C115">
        <v>330</v>
      </c>
      <c r="D115">
        <f>COUNTIF(employee_manages_shipment[Employee_E_ID],A115)</f>
        <v>1</v>
      </c>
    </row>
    <row r="116" spans="1:4" x14ac:dyDescent="0.3">
      <c r="A116">
        <v>951</v>
      </c>
      <c r="B116">
        <v>69</v>
      </c>
      <c r="C116">
        <v>69</v>
      </c>
      <c r="D116">
        <f>COUNTIF(employee_manages_shipment[Employee_E_ID],A116)</f>
        <v>1</v>
      </c>
    </row>
    <row r="117" spans="1:4" x14ac:dyDescent="0.3">
      <c r="A117">
        <v>169</v>
      </c>
      <c r="B117">
        <v>969</v>
      </c>
      <c r="C117">
        <v>969</v>
      </c>
      <c r="D117">
        <f>COUNTIF(employee_manages_shipment[Employee_E_ID],A117)</f>
        <v>1</v>
      </c>
    </row>
    <row r="118" spans="1:4" x14ac:dyDescent="0.3">
      <c r="A118">
        <v>984</v>
      </c>
      <c r="B118">
        <v>974</v>
      </c>
      <c r="C118">
        <v>974</v>
      </c>
      <c r="D118">
        <f>COUNTIF(employee_manages_shipment[Employee_E_ID],A118)</f>
        <v>1</v>
      </c>
    </row>
    <row r="119" spans="1:4" x14ac:dyDescent="0.3">
      <c r="A119">
        <v>881</v>
      </c>
      <c r="B119">
        <v>526</v>
      </c>
      <c r="C119">
        <v>526</v>
      </c>
      <c r="D119">
        <f>COUNTIF(employee_manages_shipment[Employee_E_ID],A119)</f>
        <v>1</v>
      </c>
    </row>
    <row r="120" spans="1:4" x14ac:dyDescent="0.3">
      <c r="A120">
        <v>883</v>
      </c>
      <c r="B120">
        <v>510</v>
      </c>
      <c r="C120">
        <v>510</v>
      </c>
      <c r="D120">
        <f>COUNTIF(employee_manages_shipment[Employee_E_ID],A120)</f>
        <v>1</v>
      </c>
    </row>
    <row r="121" spans="1:4" x14ac:dyDescent="0.3">
      <c r="A121">
        <v>735</v>
      </c>
      <c r="B121">
        <v>444</v>
      </c>
      <c r="C121">
        <v>444</v>
      </c>
      <c r="D121">
        <f>COUNTIF(employee_manages_shipment[Employee_E_ID],A121)</f>
        <v>1</v>
      </c>
    </row>
    <row r="122" spans="1:4" x14ac:dyDescent="0.3">
      <c r="A122">
        <v>120</v>
      </c>
      <c r="B122">
        <v>503</v>
      </c>
      <c r="C122">
        <v>503</v>
      </c>
      <c r="D122">
        <f>COUNTIF(employee_manages_shipment[Employee_E_ID],A122)</f>
        <v>1</v>
      </c>
    </row>
    <row r="123" spans="1:4" x14ac:dyDescent="0.3">
      <c r="A123">
        <v>92</v>
      </c>
      <c r="B123">
        <v>109</v>
      </c>
      <c r="C123">
        <v>109</v>
      </c>
      <c r="D123">
        <f>COUNTIF(employee_manages_shipment[Employee_E_ID],A123)</f>
        <v>1</v>
      </c>
    </row>
    <row r="124" spans="1:4" x14ac:dyDescent="0.3">
      <c r="A124">
        <v>618</v>
      </c>
      <c r="B124">
        <v>823</v>
      </c>
      <c r="C124">
        <v>823</v>
      </c>
      <c r="D124">
        <f>COUNTIF(employee_manages_shipment[Employee_E_ID],A124)</f>
        <v>1</v>
      </c>
    </row>
    <row r="125" spans="1:4" x14ac:dyDescent="0.3">
      <c r="A125">
        <v>768</v>
      </c>
      <c r="B125">
        <v>147</v>
      </c>
      <c r="C125">
        <v>147</v>
      </c>
      <c r="D125">
        <f>COUNTIF(employee_manages_shipment[Employee_E_ID],A125)</f>
        <v>1</v>
      </c>
    </row>
    <row r="126" spans="1:4" x14ac:dyDescent="0.3">
      <c r="A126">
        <v>619</v>
      </c>
      <c r="B126">
        <v>625</v>
      </c>
      <c r="C126">
        <v>625</v>
      </c>
      <c r="D126">
        <f>COUNTIF(employee_manages_shipment[Employee_E_ID],A126)</f>
        <v>1</v>
      </c>
    </row>
    <row r="127" spans="1:4" x14ac:dyDescent="0.3">
      <c r="A127">
        <v>393</v>
      </c>
      <c r="B127">
        <v>695</v>
      </c>
      <c r="C127">
        <v>695</v>
      </c>
      <c r="D127">
        <f>COUNTIF(employee_manages_shipment[Employee_E_ID],A127)</f>
        <v>1</v>
      </c>
    </row>
    <row r="128" spans="1:4" x14ac:dyDescent="0.3">
      <c r="A128">
        <v>127</v>
      </c>
      <c r="B128">
        <v>983</v>
      </c>
      <c r="C128">
        <v>983</v>
      </c>
      <c r="D128">
        <f>COUNTIF(employee_manages_shipment[Employee_E_ID],A128)</f>
        <v>1</v>
      </c>
    </row>
    <row r="129" spans="1:4" x14ac:dyDescent="0.3">
      <c r="A129">
        <v>329</v>
      </c>
      <c r="B129">
        <v>82</v>
      </c>
      <c r="C129">
        <v>82</v>
      </c>
      <c r="D129">
        <f>COUNTIF(employee_manages_shipment[Employee_E_ID],A129)</f>
        <v>1</v>
      </c>
    </row>
    <row r="130" spans="1:4" x14ac:dyDescent="0.3">
      <c r="A130">
        <v>839</v>
      </c>
      <c r="B130">
        <v>397</v>
      </c>
      <c r="C130">
        <v>397</v>
      </c>
      <c r="D130">
        <f>COUNTIF(employee_manages_shipment[Employee_E_ID],A130)</f>
        <v>1</v>
      </c>
    </row>
    <row r="131" spans="1:4" x14ac:dyDescent="0.3">
      <c r="A131">
        <v>787</v>
      </c>
      <c r="B131">
        <v>599</v>
      </c>
      <c r="C131">
        <v>599</v>
      </c>
      <c r="D131">
        <f>COUNTIF(employee_manages_shipment[Employee_E_ID],A131)</f>
        <v>1</v>
      </c>
    </row>
    <row r="132" spans="1:4" x14ac:dyDescent="0.3">
      <c r="A132">
        <v>658</v>
      </c>
      <c r="B132">
        <v>306</v>
      </c>
      <c r="C132">
        <v>306</v>
      </c>
      <c r="D132">
        <f>COUNTIF(employee_manages_shipment[Employee_E_ID],A132)</f>
        <v>1</v>
      </c>
    </row>
    <row r="133" spans="1:4" x14ac:dyDescent="0.3">
      <c r="A133">
        <v>302</v>
      </c>
      <c r="B133">
        <v>536</v>
      </c>
      <c r="C133">
        <v>536</v>
      </c>
      <c r="D133">
        <f>COUNTIF(employee_manages_shipment[Employee_E_ID],A133)</f>
        <v>1</v>
      </c>
    </row>
    <row r="134" spans="1:4" x14ac:dyDescent="0.3">
      <c r="A134">
        <v>959</v>
      </c>
      <c r="B134">
        <v>20</v>
      </c>
      <c r="C134">
        <v>20</v>
      </c>
      <c r="D134">
        <f>COUNTIF(employee_manages_shipment[Employee_E_ID],A134)</f>
        <v>1</v>
      </c>
    </row>
    <row r="135" spans="1:4" x14ac:dyDescent="0.3">
      <c r="A135">
        <v>467</v>
      </c>
      <c r="B135">
        <v>515</v>
      </c>
      <c r="C135">
        <v>515</v>
      </c>
      <c r="D135">
        <f>COUNTIF(employee_manages_shipment[Employee_E_ID],A135)</f>
        <v>1</v>
      </c>
    </row>
    <row r="136" spans="1:4" x14ac:dyDescent="0.3">
      <c r="A136">
        <v>642</v>
      </c>
      <c r="B136">
        <v>332</v>
      </c>
      <c r="C136">
        <v>332</v>
      </c>
      <c r="D136">
        <f>COUNTIF(employee_manages_shipment[Employee_E_ID],A136)</f>
        <v>1</v>
      </c>
    </row>
    <row r="137" spans="1:4" x14ac:dyDescent="0.3">
      <c r="A137">
        <v>472</v>
      </c>
      <c r="B137">
        <v>127</v>
      </c>
      <c r="C137">
        <v>127</v>
      </c>
      <c r="D137">
        <f>COUNTIF(employee_manages_shipment[Employee_E_ID],A137)</f>
        <v>1</v>
      </c>
    </row>
    <row r="138" spans="1:4" x14ac:dyDescent="0.3">
      <c r="A138">
        <v>700</v>
      </c>
      <c r="B138">
        <v>958</v>
      </c>
      <c r="C138">
        <v>958</v>
      </c>
      <c r="D138">
        <f>COUNTIF(employee_manages_shipment[Employee_E_ID],A138)</f>
        <v>1</v>
      </c>
    </row>
    <row r="139" spans="1:4" x14ac:dyDescent="0.3">
      <c r="A139">
        <v>305</v>
      </c>
      <c r="B139">
        <v>42</v>
      </c>
      <c r="C139">
        <v>42</v>
      </c>
      <c r="D139">
        <f>COUNTIF(employee_manages_shipment[Employee_E_ID],A139)</f>
        <v>1</v>
      </c>
    </row>
    <row r="140" spans="1:4" x14ac:dyDescent="0.3">
      <c r="A140">
        <v>676</v>
      </c>
      <c r="B140">
        <v>977</v>
      </c>
      <c r="C140">
        <v>977</v>
      </c>
      <c r="D140">
        <f>COUNTIF(employee_manages_shipment[Employee_E_ID],A140)</f>
        <v>1</v>
      </c>
    </row>
    <row r="141" spans="1:4" x14ac:dyDescent="0.3">
      <c r="A141">
        <v>602</v>
      </c>
      <c r="B141">
        <v>460</v>
      </c>
      <c r="C141">
        <v>460</v>
      </c>
      <c r="D141">
        <f>COUNTIF(employee_manages_shipment[Employee_E_ID],A141)</f>
        <v>1</v>
      </c>
    </row>
    <row r="142" spans="1:4" x14ac:dyDescent="0.3">
      <c r="A142">
        <v>175</v>
      </c>
      <c r="B142">
        <v>659</v>
      </c>
      <c r="C142">
        <v>659</v>
      </c>
      <c r="D142">
        <f>COUNTIF(employee_manages_shipment[Employee_E_ID],A142)</f>
        <v>1</v>
      </c>
    </row>
    <row r="143" spans="1:4" x14ac:dyDescent="0.3">
      <c r="A143">
        <v>679</v>
      </c>
      <c r="B143">
        <v>197</v>
      </c>
      <c r="C143">
        <v>197</v>
      </c>
      <c r="D143">
        <f>COUNTIF(employee_manages_shipment[Employee_E_ID],A143)</f>
        <v>1</v>
      </c>
    </row>
    <row r="144" spans="1:4" x14ac:dyDescent="0.3">
      <c r="A144">
        <v>412</v>
      </c>
      <c r="B144">
        <v>540</v>
      </c>
      <c r="C144">
        <v>540</v>
      </c>
      <c r="D144">
        <f>COUNTIF(employee_manages_shipment[Employee_E_ID],A144)</f>
        <v>1</v>
      </c>
    </row>
    <row r="145" spans="1:4" x14ac:dyDescent="0.3">
      <c r="A145">
        <v>486</v>
      </c>
      <c r="B145">
        <v>178</v>
      </c>
      <c r="C145">
        <v>178</v>
      </c>
      <c r="D145">
        <f>COUNTIF(employee_manages_shipment[Employee_E_ID],A145)</f>
        <v>1</v>
      </c>
    </row>
    <row r="146" spans="1:4" x14ac:dyDescent="0.3">
      <c r="A146">
        <v>899</v>
      </c>
      <c r="B146">
        <v>202</v>
      </c>
      <c r="C146">
        <v>202</v>
      </c>
      <c r="D146">
        <f>COUNTIF(employee_manages_shipment[Employee_E_ID],A146)</f>
        <v>1</v>
      </c>
    </row>
    <row r="147" spans="1:4" x14ac:dyDescent="0.3">
      <c r="A147">
        <v>123</v>
      </c>
      <c r="B147">
        <v>632</v>
      </c>
      <c r="C147">
        <v>632</v>
      </c>
      <c r="D147">
        <f>COUNTIF(employee_manages_shipment[Employee_E_ID],A147)</f>
        <v>1</v>
      </c>
    </row>
    <row r="148" spans="1:4" x14ac:dyDescent="0.3">
      <c r="A148">
        <v>180</v>
      </c>
      <c r="B148">
        <v>25</v>
      </c>
      <c r="C148">
        <v>25</v>
      </c>
      <c r="D148">
        <f>COUNTIF(employee_manages_shipment[Employee_E_ID],A148)</f>
        <v>1</v>
      </c>
    </row>
    <row r="149" spans="1:4" x14ac:dyDescent="0.3">
      <c r="A149">
        <v>433</v>
      </c>
      <c r="B149">
        <v>990</v>
      </c>
      <c r="C149">
        <v>990</v>
      </c>
      <c r="D149">
        <f>COUNTIF(employee_manages_shipment[Employee_E_ID],A149)</f>
        <v>1</v>
      </c>
    </row>
    <row r="150" spans="1:4" x14ac:dyDescent="0.3">
      <c r="A150">
        <v>244</v>
      </c>
      <c r="B150">
        <v>913</v>
      </c>
      <c r="C150">
        <v>913</v>
      </c>
      <c r="D150">
        <f>COUNTIF(employee_manages_shipment[Employee_E_ID],A150)</f>
        <v>1</v>
      </c>
    </row>
    <row r="151" spans="1:4" x14ac:dyDescent="0.3">
      <c r="A151">
        <v>147</v>
      </c>
      <c r="B151">
        <v>371</v>
      </c>
      <c r="C151">
        <v>371</v>
      </c>
      <c r="D151">
        <f>COUNTIF(employee_manages_shipment[Employee_E_ID],A151)</f>
        <v>1</v>
      </c>
    </row>
    <row r="152" spans="1:4" x14ac:dyDescent="0.3">
      <c r="A152">
        <v>634</v>
      </c>
      <c r="B152">
        <v>514</v>
      </c>
      <c r="C152">
        <v>514</v>
      </c>
      <c r="D152">
        <f>COUNTIF(employee_manages_shipment[Employee_E_ID],A152)</f>
        <v>1</v>
      </c>
    </row>
    <row r="153" spans="1:4" x14ac:dyDescent="0.3">
      <c r="A153">
        <v>999</v>
      </c>
      <c r="B153">
        <v>707</v>
      </c>
      <c r="C153">
        <v>707</v>
      </c>
      <c r="D153">
        <f>COUNTIF(employee_manages_shipment[Employee_E_ID],A153)</f>
        <v>1</v>
      </c>
    </row>
    <row r="154" spans="1:4" x14ac:dyDescent="0.3">
      <c r="A154">
        <v>477</v>
      </c>
      <c r="B154">
        <v>473</v>
      </c>
      <c r="C154">
        <v>473</v>
      </c>
      <c r="D154">
        <f>COUNTIF(employee_manages_shipment[Employee_E_ID],A154)</f>
        <v>1</v>
      </c>
    </row>
    <row r="155" spans="1:4" x14ac:dyDescent="0.3">
      <c r="A155">
        <v>746</v>
      </c>
      <c r="B155">
        <v>847</v>
      </c>
      <c r="C155">
        <v>847</v>
      </c>
      <c r="D155">
        <f>COUNTIF(employee_manages_shipment[Employee_E_ID],A155)</f>
        <v>1</v>
      </c>
    </row>
    <row r="156" spans="1:4" x14ac:dyDescent="0.3">
      <c r="A156">
        <v>287</v>
      </c>
      <c r="B156">
        <v>815</v>
      </c>
      <c r="C156">
        <v>815</v>
      </c>
      <c r="D156">
        <f>COUNTIF(employee_manages_shipment[Employee_E_ID],A156)</f>
        <v>1</v>
      </c>
    </row>
    <row r="157" spans="1:4" x14ac:dyDescent="0.3">
      <c r="A157">
        <v>310</v>
      </c>
      <c r="B157">
        <v>928</v>
      </c>
      <c r="C157">
        <v>928</v>
      </c>
      <c r="D157">
        <f>COUNTIF(employee_manages_shipment[Employee_E_ID],A157)</f>
        <v>1</v>
      </c>
    </row>
    <row r="158" spans="1:4" x14ac:dyDescent="0.3">
      <c r="A158">
        <v>889</v>
      </c>
      <c r="B158">
        <v>210</v>
      </c>
      <c r="C158">
        <v>210</v>
      </c>
      <c r="D158">
        <f>COUNTIF(employee_manages_shipment[Employee_E_ID],A158)</f>
        <v>1</v>
      </c>
    </row>
    <row r="159" spans="1:4" x14ac:dyDescent="0.3">
      <c r="A159">
        <v>512</v>
      </c>
      <c r="B159">
        <v>793</v>
      </c>
      <c r="C159">
        <v>793</v>
      </c>
      <c r="D159">
        <f>COUNTIF(employee_manages_shipment[Employee_E_ID],A159)</f>
        <v>1</v>
      </c>
    </row>
    <row r="160" spans="1:4" x14ac:dyDescent="0.3">
      <c r="A160">
        <v>693</v>
      </c>
      <c r="B160">
        <v>872</v>
      </c>
      <c r="C160">
        <v>872</v>
      </c>
      <c r="D160">
        <f>COUNTIF(employee_manages_shipment[Employee_E_ID],A160)</f>
        <v>1</v>
      </c>
    </row>
    <row r="161" spans="1:4" x14ac:dyDescent="0.3">
      <c r="A161">
        <v>670</v>
      </c>
      <c r="B161">
        <v>298</v>
      </c>
      <c r="C161">
        <v>298</v>
      </c>
      <c r="D161">
        <f>COUNTIF(employee_manages_shipment[Employee_E_ID],A161)</f>
        <v>1</v>
      </c>
    </row>
    <row r="162" spans="1:4" x14ac:dyDescent="0.3">
      <c r="A162">
        <v>238</v>
      </c>
      <c r="B162">
        <v>941</v>
      </c>
      <c r="C162">
        <v>941</v>
      </c>
      <c r="D162">
        <f>COUNTIF(employee_manages_shipment[Employee_E_ID],A162)</f>
        <v>1</v>
      </c>
    </row>
    <row r="163" spans="1:4" x14ac:dyDescent="0.3">
      <c r="A163">
        <v>400</v>
      </c>
      <c r="B163">
        <v>731</v>
      </c>
      <c r="C163">
        <v>731</v>
      </c>
      <c r="D163">
        <f>COUNTIF(employee_manages_shipment[Employee_E_ID],A163)</f>
        <v>1</v>
      </c>
    </row>
    <row r="164" spans="1:4" x14ac:dyDescent="0.3">
      <c r="A164">
        <v>398</v>
      </c>
      <c r="B164">
        <v>500</v>
      </c>
      <c r="C164">
        <v>500</v>
      </c>
      <c r="D164">
        <f>COUNTIF(employee_manages_shipment[Employee_E_ID],A164)</f>
        <v>1</v>
      </c>
    </row>
    <row r="165" spans="1:4" x14ac:dyDescent="0.3">
      <c r="A165">
        <v>955</v>
      </c>
      <c r="B165">
        <v>142</v>
      </c>
      <c r="C165">
        <v>142</v>
      </c>
      <c r="D165">
        <f>COUNTIF(employee_manages_shipment[Employee_E_ID],A165)</f>
        <v>1</v>
      </c>
    </row>
    <row r="166" spans="1:4" x14ac:dyDescent="0.3">
      <c r="A166">
        <v>193</v>
      </c>
      <c r="B166">
        <v>787</v>
      </c>
      <c r="C166">
        <v>787</v>
      </c>
      <c r="D166">
        <f>COUNTIF(employee_manages_shipment[Employee_E_ID],A166)</f>
        <v>1</v>
      </c>
    </row>
    <row r="167" spans="1:4" x14ac:dyDescent="0.3">
      <c r="A167">
        <v>33</v>
      </c>
      <c r="B167">
        <v>749</v>
      </c>
      <c r="C167">
        <v>749</v>
      </c>
      <c r="D167">
        <f>COUNTIF(employee_manages_shipment[Employee_E_ID],A167)</f>
        <v>1</v>
      </c>
    </row>
    <row r="168" spans="1:4" x14ac:dyDescent="0.3">
      <c r="A168">
        <v>786</v>
      </c>
      <c r="B168">
        <v>304</v>
      </c>
      <c r="C168">
        <v>304</v>
      </c>
      <c r="D168">
        <f>COUNTIF(employee_manages_shipment[Employee_E_ID],A168)</f>
        <v>1</v>
      </c>
    </row>
    <row r="169" spans="1:4" x14ac:dyDescent="0.3">
      <c r="A169">
        <v>811</v>
      </c>
      <c r="B169">
        <v>30</v>
      </c>
      <c r="C169">
        <v>30</v>
      </c>
      <c r="D169">
        <f>COUNTIF(employee_manages_shipment[Employee_E_ID],A169)</f>
        <v>1</v>
      </c>
    </row>
    <row r="170" spans="1:4" x14ac:dyDescent="0.3">
      <c r="A170">
        <v>615</v>
      </c>
      <c r="B170">
        <v>477</v>
      </c>
      <c r="C170">
        <v>477</v>
      </c>
      <c r="D170">
        <f>COUNTIF(employee_manages_shipment[Employee_E_ID],A170)</f>
        <v>1</v>
      </c>
    </row>
    <row r="171" spans="1:4" x14ac:dyDescent="0.3">
      <c r="A171">
        <v>18</v>
      </c>
      <c r="B171">
        <v>52</v>
      </c>
      <c r="C171">
        <v>52</v>
      </c>
      <c r="D171">
        <f>COUNTIF(employee_manages_shipment[Employee_E_ID],A171)</f>
        <v>1</v>
      </c>
    </row>
    <row r="172" spans="1:4" x14ac:dyDescent="0.3">
      <c r="A172">
        <v>114</v>
      </c>
      <c r="B172">
        <v>73</v>
      </c>
      <c r="C172">
        <v>73</v>
      </c>
      <c r="D172">
        <f>COUNTIF(employee_manages_shipment[Employee_E_ID],A172)</f>
        <v>1</v>
      </c>
    </row>
    <row r="173" spans="1:4" x14ac:dyDescent="0.3">
      <c r="A173">
        <v>340</v>
      </c>
      <c r="B173">
        <v>691</v>
      </c>
      <c r="C173">
        <v>691</v>
      </c>
      <c r="D173">
        <f>COUNTIF(employee_manages_shipment[Employee_E_ID],A173)</f>
        <v>1</v>
      </c>
    </row>
    <row r="174" spans="1:4" x14ac:dyDescent="0.3">
      <c r="A174">
        <v>649</v>
      </c>
      <c r="B174">
        <v>786</v>
      </c>
      <c r="C174">
        <v>786</v>
      </c>
      <c r="D174">
        <f>COUNTIF(employee_manages_shipment[Employee_E_ID],A174)</f>
        <v>1</v>
      </c>
    </row>
    <row r="175" spans="1:4" x14ac:dyDescent="0.3">
      <c r="A175">
        <v>778</v>
      </c>
      <c r="B175">
        <v>68</v>
      </c>
      <c r="C175">
        <v>68</v>
      </c>
      <c r="D175">
        <f>COUNTIF(employee_manages_shipment[Employee_E_ID],A175)</f>
        <v>1</v>
      </c>
    </row>
    <row r="176" spans="1:4" x14ac:dyDescent="0.3">
      <c r="A176">
        <v>885</v>
      </c>
      <c r="B176">
        <v>630</v>
      </c>
      <c r="C176">
        <v>630</v>
      </c>
      <c r="D176">
        <f>COUNTIF(employee_manages_shipment[Employee_E_ID],A176)</f>
        <v>1</v>
      </c>
    </row>
    <row r="177" spans="1:4" x14ac:dyDescent="0.3">
      <c r="A177">
        <v>69</v>
      </c>
      <c r="B177">
        <v>357</v>
      </c>
      <c r="C177">
        <v>357</v>
      </c>
      <c r="D177">
        <f>COUNTIF(employee_manages_shipment[Employee_E_ID],A177)</f>
        <v>1</v>
      </c>
    </row>
    <row r="178" spans="1:4" x14ac:dyDescent="0.3">
      <c r="A178">
        <v>288</v>
      </c>
      <c r="B178">
        <v>455</v>
      </c>
      <c r="C178">
        <v>455</v>
      </c>
      <c r="D178">
        <f>COUNTIF(employee_manages_shipment[Employee_E_ID],A178)</f>
        <v>1</v>
      </c>
    </row>
    <row r="179" spans="1:4" x14ac:dyDescent="0.3">
      <c r="A179">
        <v>898</v>
      </c>
      <c r="B179">
        <v>947</v>
      </c>
      <c r="C179">
        <v>947</v>
      </c>
      <c r="D179">
        <f>COUNTIF(employee_manages_shipment[Employee_E_ID],A179)</f>
        <v>1</v>
      </c>
    </row>
    <row r="180" spans="1:4" x14ac:dyDescent="0.3">
      <c r="A180">
        <v>473</v>
      </c>
      <c r="B180">
        <v>589</v>
      </c>
      <c r="C180">
        <v>589</v>
      </c>
      <c r="D180">
        <f>COUNTIF(employee_manages_shipment[Employee_E_ID],A180)</f>
        <v>1</v>
      </c>
    </row>
    <row r="181" spans="1:4" x14ac:dyDescent="0.3">
      <c r="A181">
        <v>23</v>
      </c>
      <c r="B181">
        <v>863</v>
      </c>
      <c r="C181">
        <v>863</v>
      </c>
      <c r="D181">
        <f>COUNTIF(employee_manages_shipment[Employee_E_ID],A181)</f>
        <v>1</v>
      </c>
    </row>
    <row r="182" spans="1:4" x14ac:dyDescent="0.3">
      <c r="A182">
        <v>505</v>
      </c>
      <c r="B182">
        <v>668</v>
      </c>
      <c r="C182">
        <v>668</v>
      </c>
      <c r="D182">
        <f>COUNTIF(employee_manages_shipment[Employee_E_ID],A182)</f>
        <v>1</v>
      </c>
    </row>
    <row r="183" spans="1:4" x14ac:dyDescent="0.3">
      <c r="A183">
        <v>401</v>
      </c>
      <c r="B183">
        <v>206</v>
      </c>
      <c r="C183">
        <v>206</v>
      </c>
      <c r="D183">
        <f>COUNTIF(employee_manages_shipment[Employee_E_ID],A183)</f>
        <v>1</v>
      </c>
    </row>
    <row r="184" spans="1:4" x14ac:dyDescent="0.3">
      <c r="A184">
        <v>988</v>
      </c>
      <c r="B184">
        <v>835</v>
      </c>
      <c r="C184">
        <v>835</v>
      </c>
      <c r="D184">
        <f>COUNTIF(employee_manages_shipment[Employee_E_ID],A184)</f>
        <v>1</v>
      </c>
    </row>
    <row r="185" spans="1:4" x14ac:dyDescent="0.3">
      <c r="A185">
        <v>493</v>
      </c>
      <c r="B185">
        <v>315</v>
      </c>
      <c r="C185">
        <v>315</v>
      </c>
      <c r="D185">
        <f>COUNTIF(employee_manages_shipment[Employee_E_ID],A185)</f>
        <v>1</v>
      </c>
    </row>
    <row r="186" spans="1:4" x14ac:dyDescent="0.3">
      <c r="A186">
        <v>432</v>
      </c>
      <c r="B186">
        <v>553</v>
      </c>
      <c r="C186">
        <v>553</v>
      </c>
      <c r="D186">
        <f>COUNTIF(employee_manages_shipment[Employee_E_ID],A186)</f>
        <v>1</v>
      </c>
    </row>
    <row r="187" spans="1:4" x14ac:dyDescent="0.3">
      <c r="A187">
        <v>948</v>
      </c>
      <c r="B187">
        <v>861</v>
      </c>
      <c r="C187">
        <v>861</v>
      </c>
      <c r="D187">
        <f>COUNTIF(employee_manages_shipment[Employee_E_ID],A187)</f>
        <v>1</v>
      </c>
    </row>
    <row r="188" spans="1:4" x14ac:dyDescent="0.3">
      <c r="A188">
        <v>821</v>
      </c>
      <c r="B188">
        <v>279</v>
      </c>
      <c r="C188">
        <v>279</v>
      </c>
      <c r="D188">
        <f>COUNTIF(employee_manages_shipment[Employee_E_ID],A188)</f>
        <v>1</v>
      </c>
    </row>
    <row r="189" spans="1:4" x14ac:dyDescent="0.3">
      <c r="A189">
        <v>435</v>
      </c>
      <c r="B189">
        <v>75</v>
      </c>
      <c r="C189">
        <v>75</v>
      </c>
      <c r="D189">
        <f>COUNTIF(employee_manages_shipment[Employee_E_ID],A189)</f>
        <v>1</v>
      </c>
    </row>
    <row r="190" spans="1:4" x14ac:dyDescent="0.3">
      <c r="A190">
        <v>11</v>
      </c>
      <c r="B190">
        <v>895</v>
      </c>
      <c r="C190">
        <v>895</v>
      </c>
      <c r="D190">
        <f>COUNTIF(employee_manages_shipment[Employee_E_ID],A190)</f>
        <v>1</v>
      </c>
    </row>
    <row r="191" spans="1:4" x14ac:dyDescent="0.3">
      <c r="A191">
        <v>204</v>
      </c>
      <c r="B191">
        <v>866</v>
      </c>
      <c r="C191">
        <v>866</v>
      </c>
      <c r="D191">
        <f>COUNTIF(employee_manages_shipment[Employee_E_ID],A191)</f>
        <v>1</v>
      </c>
    </row>
    <row r="192" spans="1:4" x14ac:dyDescent="0.3">
      <c r="A192">
        <v>332</v>
      </c>
      <c r="B192">
        <v>792</v>
      </c>
      <c r="C192">
        <v>792</v>
      </c>
      <c r="D192">
        <f>COUNTIF(employee_manages_shipment[Employee_E_ID],A192)</f>
        <v>1</v>
      </c>
    </row>
    <row r="193" spans="1:4" x14ac:dyDescent="0.3">
      <c r="A193">
        <v>179</v>
      </c>
      <c r="B193">
        <v>191</v>
      </c>
      <c r="C193">
        <v>191</v>
      </c>
      <c r="D193">
        <f>COUNTIF(employee_manages_shipment[Employee_E_ID],A193)</f>
        <v>1</v>
      </c>
    </row>
    <row r="194" spans="1:4" x14ac:dyDescent="0.3">
      <c r="A194">
        <v>503</v>
      </c>
      <c r="B194">
        <v>59</v>
      </c>
      <c r="C194">
        <v>59</v>
      </c>
      <c r="D194">
        <f>COUNTIF(employee_manages_shipment[Employee_E_ID],A194)</f>
        <v>1</v>
      </c>
    </row>
    <row r="195" spans="1:4" x14ac:dyDescent="0.3">
      <c r="A195">
        <v>431</v>
      </c>
      <c r="B195">
        <v>748</v>
      </c>
      <c r="C195">
        <v>748</v>
      </c>
      <c r="D195">
        <f>COUNTIF(employee_manages_shipment[Employee_E_ID],A195)</f>
        <v>1</v>
      </c>
    </row>
    <row r="196" spans="1:4" x14ac:dyDescent="0.3">
      <c r="A196">
        <v>865</v>
      </c>
      <c r="B196">
        <v>693</v>
      </c>
      <c r="C196">
        <v>693</v>
      </c>
      <c r="D196">
        <f>COUNTIF(employee_manages_shipment[Employee_E_ID],A196)</f>
        <v>1</v>
      </c>
    </row>
    <row r="197" spans="1:4" x14ac:dyDescent="0.3">
      <c r="A197">
        <v>874</v>
      </c>
      <c r="B197">
        <v>955</v>
      </c>
      <c r="C197">
        <v>955</v>
      </c>
      <c r="D197">
        <f>COUNTIF(employee_manages_shipment[Employee_E_ID],A197)</f>
        <v>1</v>
      </c>
    </row>
    <row r="198" spans="1:4" x14ac:dyDescent="0.3">
      <c r="A198">
        <v>513</v>
      </c>
      <c r="B198">
        <v>538</v>
      </c>
      <c r="C198">
        <v>538</v>
      </c>
      <c r="D198">
        <f>COUNTIF(employee_manages_shipment[Employee_E_ID],A198)</f>
        <v>1</v>
      </c>
    </row>
    <row r="199" spans="1:4" x14ac:dyDescent="0.3">
      <c r="A199">
        <v>814</v>
      </c>
      <c r="B199">
        <v>169</v>
      </c>
      <c r="C199">
        <v>169</v>
      </c>
      <c r="D199">
        <f>COUNTIF(employee_manages_shipment[Employee_E_ID],A199)</f>
        <v>1</v>
      </c>
    </row>
    <row r="200" spans="1:4" x14ac:dyDescent="0.3">
      <c r="A200">
        <v>236</v>
      </c>
      <c r="B200">
        <v>924</v>
      </c>
      <c r="C200">
        <v>924</v>
      </c>
      <c r="D200">
        <f>COUNTIF(employee_manages_shipment[Employee_E_ID],A200)</f>
        <v>1</v>
      </c>
    </row>
    <row r="201" spans="1:4" x14ac:dyDescent="0.3">
      <c r="A201">
        <v>957</v>
      </c>
      <c r="B201">
        <v>579</v>
      </c>
      <c r="C201">
        <v>579</v>
      </c>
      <c r="D201">
        <f>COUNTIF(employee_manages_shipment[Employee_E_ID],A201)</f>
        <v>1</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2164F-A330-4AB4-A313-36474B578096}">
  <sheetPr codeName="Sheet20"/>
  <dimension ref="A1:F8"/>
  <sheetViews>
    <sheetView workbookViewId="0">
      <selection activeCell="B4" sqref="B4"/>
    </sheetView>
  </sheetViews>
  <sheetFormatPr defaultRowHeight="14.4" x14ac:dyDescent="0.3"/>
  <cols>
    <col min="1" max="1" width="14.33203125" customWidth="1"/>
    <col min="2" max="2" width="24.5546875" customWidth="1"/>
    <col min="5" max="5" width="14.21875" bestFit="1" customWidth="1"/>
    <col min="6" max="6" width="18.77734375" bestFit="1" customWidth="1"/>
  </cols>
  <sheetData>
    <row r="1" spans="1:6" x14ac:dyDescent="0.3">
      <c r="A1" s="5" t="s">
        <v>1571</v>
      </c>
      <c r="B1" s="5" t="s">
        <v>1572</v>
      </c>
      <c r="E1" s="4" t="s">
        <v>1550</v>
      </c>
      <c r="F1" t="s">
        <v>1573</v>
      </c>
    </row>
    <row r="2" spans="1:6" x14ac:dyDescent="0.3">
      <c r="A2" t="str" cm="1">
        <f t="array" ref="A2:A3">_xlfn.UNIQUE(Payment_Details[Payment_Mode])</f>
        <v>CARD PAYMENT</v>
      </c>
      <c r="B2">
        <f>AVERAGEIF(Payment_Details[Payment_Mode],A2,Payment_Details[AMOUNT])</f>
        <v>45039.893617021276</v>
      </c>
      <c r="E2" s="11" t="s">
        <v>977</v>
      </c>
      <c r="F2">
        <v>45039.893617021276</v>
      </c>
    </row>
    <row r="3" spans="1:6" x14ac:dyDescent="0.3">
      <c r="A3" t="str">
        <v>COD</v>
      </c>
      <c r="B3">
        <f>AVERAGEIF(Payment_Details[Payment_Mode],A3,Payment_Details[AMOUNT])</f>
        <v>49578.858490566039</v>
      </c>
      <c r="E3" s="11" t="s">
        <v>984</v>
      </c>
      <c r="F3">
        <v>49578.858490566039</v>
      </c>
    </row>
    <row r="8" spans="1:6" x14ac:dyDescent="0.3">
      <c r="A8" t="s">
        <v>1574</v>
      </c>
      <c r="E8" t="s">
        <v>1575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DB619-4B32-4B6F-9D2F-E8D27A538473}">
  <sheetPr codeName="Sheet21"/>
  <dimension ref="A4:H22"/>
  <sheetViews>
    <sheetView workbookViewId="0">
      <selection activeCell="H9" sqref="H9"/>
    </sheetView>
  </sheetViews>
  <sheetFormatPr defaultRowHeight="14.4" x14ac:dyDescent="0.3"/>
  <cols>
    <col min="1" max="1" width="11.44140625" customWidth="1"/>
    <col min="5" max="5" width="10.21875" customWidth="1"/>
    <col min="8" max="8" width="20.109375" bestFit="1" customWidth="1"/>
    <col min="9" max="9" width="30" bestFit="1" customWidth="1"/>
  </cols>
  <sheetData>
    <row r="4" spans="1:8" ht="19.8" customHeight="1" x14ac:dyDescent="0.3">
      <c r="A4" t="s">
        <v>1581</v>
      </c>
      <c r="H4" t="s">
        <v>1583</v>
      </c>
    </row>
    <row r="5" spans="1:8" ht="38.4" customHeight="1" x14ac:dyDescent="0.3">
      <c r="B5" s="48">
        <f>AVERAGE(shipmemt_details_status_Q4[delivery_time_months])</f>
        <v>3.4431818181818183</v>
      </c>
      <c r="C5" s="48"/>
      <c r="D5" s="48"/>
      <c r="H5" s="3" t="s">
        <v>1611</v>
      </c>
    </row>
    <row r="6" spans="1:8" x14ac:dyDescent="0.3">
      <c r="H6">
        <v>3.4431818181818183</v>
      </c>
    </row>
    <row r="9" spans="1:8" x14ac:dyDescent="0.3">
      <c r="A9" s="48" t="s">
        <v>1582</v>
      </c>
      <c r="B9" s="48"/>
      <c r="C9" s="48"/>
      <c r="D9" s="48"/>
      <c r="E9" s="48"/>
      <c r="F9" s="48"/>
      <c r="H9" t="s">
        <v>1580</v>
      </c>
    </row>
    <row r="10" spans="1:8" x14ac:dyDescent="0.3">
      <c r="B10" s="48">
        <f>AVERAGEIF(shipmemt_details_status_Q4[delivery_time_months], "&lt;&gt; H9", shipmemt_details_status_Q4[delivery_time_months])</f>
        <v>3.4431818181818183</v>
      </c>
      <c r="C10" s="48"/>
      <c r="D10" s="48"/>
    </row>
    <row r="13" spans="1:8" x14ac:dyDescent="0.3">
      <c r="B13" s="48" t="s">
        <v>1585</v>
      </c>
      <c r="C13" s="48"/>
      <c r="D13" s="48"/>
    </row>
    <row r="17" spans="1:8" x14ac:dyDescent="0.3">
      <c r="A17" t="s">
        <v>1584</v>
      </c>
    </row>
    <row r="19" spans="1:8" x14ac:dyDescent="0.3">
      <c r="A19" s="5" t="s">
        <v>1586</v>
      </c>
      <c r="B19" s="5" t="s">
        <v>1587</v>
      </c>
      <c r="H19" s="4" t="s">
        <v>1550</v>
      </c>
    </row>
    <row r="20" spans="1:8" x14ac:dyDescent="0.3">
      <c r="A20" t="str" cm="1">
        <f t="array" ref="A20:A21">_xlfn.UNIQUE(shipmemt_details_status_Q4[SH_DOMAIN])</f>
        <v>International</v>
      </c>
      <c r="B20" cm="1">
        <f t="array" ref="B20:B21">AVERAGEIF(shipmemt_details_status_Q4[SH_DOMAIN],_xlfn.ANCHORARRAY( A20), shipmemt_details_status_Q4[delivery_time_months])</f>
        <v>3.2380952380952381</v>
      </c>
      <c r="D20" t="s">
        <v>1588</v>
      </c>
      <c r="H20" s="11" t="s">
        <v>1204</v>
      </c>
    </row>
    <row r="21" spans="1:8" x14ac:dyDescent="0.3">
      <c r="A21" t="str">
        <v>Domestic</v>
      </c>
      <c r="B21">
        <v>3.6304347826086958</v>
      </c>
      <c r="H21" s="11" t="s">
        <v>1199</v>
      </c>
    </row>
    <row r="22" spans="1:8" x14ac:dyDescent="0.3">
      <c r="E22" t="s">
        <v>1589</v>
      </c>
    </row>
  </sheetData>
  <mergeCells count="4">
    <mergeCell ref="B5:D5"/>
    <mergeCell ref="A9:F9"/>
    <mergeCell ref="B10:D10"/>
    <mergeCell ref="B13:D13"/>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D28DA-9A3F-4BD1-8207-DEBCB9B6A404}">
  <sheetPr codeName="Sheet6"/>
  <dimension ref="A1:P201"/>
  <sheetViews>
    <sheetView topLeftCell="K1" workbookViewId="0">
      <selection activeCell="L1" sqref="L1"/>
    </sheetView>
  </sheetViews>
  <sheetFormatPr defaultRowHeight="14.4" x14ac:dyDescent="0.3"/>
  <cols>
    <col min="1" max="1" width="7" bestFit="1" customWidth="1"/>
    <col min="2" max="2" width="10.5546875" bestFit="1" customWidth="1"/>
    <col min="3" max="3" width="28.33203125" bestFit="1" customWidth="1"/>
    <col min="4" max="4" width="38.21875" bestFit="1" customWidth="1"/>
    <col min="5" max="5" width="12.33203125" bestFit="1" customWidth="1"/>
    <col min="6" max="6" width="13.6640625" bestFit="1" customWidth="1"/>
    <col min="7" max="7" width="44.44140625" bestFit="1" customWidth="1"/>
    <col min="8" max="8" width="41.44140625" bestFit="1" customWidth="1"/>
    <col min="9" max="9" width="22.5546875" bestFit="1" customWidth="1"/>
    <col min="10" max="10" width="30.21875" bestFit="1" customWidth="1"/>
    <col min="11" max="11" width="29.5546875" bestFit="1" customWidth="1"/>
    <col min="12" max="12" width="27" bestFit="1" customWidth="1"/>
    <col min="13" max="13" width="28.88671875" bestFit="1" customWidth="1"/>
    <col min="14" max="14" width="30" bestFit="1" customWidth="1"/>
    <col min="15" max="15" width="38.21875" bestFit="1" customWidth="1"/>
    <col min="16" max="16" width="39.109375" bestFit="1" customWidth="1"/>
  </cols>
  <sheetData>
    <row r="1" spans="1:16" x14ac:dyDescent="0.3">
      <c r="A1" t="s">
        <v>574</v>
      </c>
      <c r="B1" t="s">
        <v>575</v>
      </c>
      <c r="C1" t="s">
        <v>576</v>
      </c>
      <c r="D1" t="s">
        <v>577</v>
      </c>
      <c r="E1" t="s">
        <v>578</v>
      </c>
      <c r="F1" t="s">
        <v>579</v>
      </c>
      <c r="G1" t="s">
        <v>1590</v>
      </c>
      <c r="H1" t="s">
        <v>1591</v>
      </c>
      <c r="I1" t="s">
        <v>1592</v>
      </c>
      <c r="J1" t="s">
        <v>1593</v>
      </c>
      <c r="K1" t="s">
        <v>1594</v>
      </c>
      <c r="L1" t="s">
        <v>1595</v>
      </c>
      <c r="M1" t="s">
        <v>1596</v>
      </c>
      <c r="N1" t="s">
        <v>1597</v>
      </c>
      <c r="O1" t="s">
        <v>1598</v>
      </c>
      <c r="P1" t="s">
        <v>1599</v>
      </c>
    </row>
    <row r="2" spans="1:16" x14ac:dyDescent="0.3">
      <c r="A2">
        <v>582</v>
      </c>
      <c r="B2" t="s">
        <v>580</v>
      </c>
      <c r="C2" t="s">
        <v>581</v>
      </c>
      <c r="D2" t="s">
        <v>582</v>
      </c>
      <c r="E2" t="s">
        <v>583</v>
      </c>
      <c r="F2">
        <v>2754220306</v>
      </c>
      <c r="G2">
        <v>690</v>
      </c>
      <c r="H2">
        <v>690</v>
      </c>
      <c r="I2">
        <v>230</v>
      </c>
      <c r="J2" t="s">
        <v>1224</v>
      </c>
      <c r="K2" t="s">
        <v>1204</v>
      </c>
      <c r="L2" t="s">
        <v>1205</v>
      </c>
      <c r="M2">
        <v>553</v>
      </c>
      <c r="N2">
        <v>1210</v>
      </c>
      <c r="O2" t="s">
        <v>1426</v>
      </c>
      <c r="P2" t="s">
        <v>1427</v>
      </c>
    </row>
    <row r="3" spans="1:16" x14ac:dyDescent="0.3">
      <c r="A3">
        <v>396</v>
      </c>
      <c r="B3" t="s">
        <v>73</v>
      </c>
      <c r="C3" t="s">
        <v>584</v>
      </c>
      <c r="D3" t="s">
        <v>585</v>
      </c>
      <c r="E3" t="s">
        <v>586</v>
      </c>
      <c r="F3">
        <v>4171197971</v>
      </c>
      <c r="G3">
        <v>933</v>
      </c>
      <c r="H3">
        <v>933</v>
      </c>
      <c r="I3">
        <v>3189</v>
      </c>
      <c r="J3" t="s">
        <v>1224</v>
      </c>
      <c r="K3" t="s">
        <v>1199</v>
      </c>
      <c r="L3" t="s">
        <v>1200</v>
      </c>
      <c r="M3">
        <v>810</v>
      </c>
      <c r="N3">
        <v>1114</v>
      </c>
      <c r="O3" t="s">
        <v>1502</v>
      </c>
      <c r="P3" t="s">
        <v>1503</v>
      </c>
    </row>
    <row r="4" spans="1:16" x14ac:dyDescent="0.3">
      <c r="A4">
        <v>545</v>
      </c>
      <c r="B4" t="s">
        <v>587</v>
      </c>
      <c r="C4" t="s">
        <v>588</v>
      </c>
      <c r="D4" t="s">
        <v>21</v>
      </c>
      <c r="E4" t="s">
        <v>589</v>
      </c>
      <c r="F4">
        <v>8354987185</v>
      </c>
      <c r="G4">
        <v>261</v>
      </c>
      <c r="H4">
        <v>261</v>
      </c>
      <c r="I4">
        <v>2216</v>
      </c>
      <c r="J4" t="s">
        <v>1239</v>
      </c>
      <c r="K4" t="s">
        <v>1204</v>
      </c>
      <c r="L4" t="s">
        <v>1200</v>
      </c>
      <c r="M4">
        <v>994</v>
      </c>
      <c r="N4">
        <v>1020</v>
      </c>
      <c r="O4" t="s">
        <v>1306</v>
      </c>
      <c r="P4" t="s">
        <v>1307</v>
      </c>
    </row>
    <row r="5" spans="1:16" x14ac:dyDescent="0.3">
      <c r="A5">
        <v>770</v>
      </c>
      <c r="B5" t="s">
        <v>428</v>
      </c>
      <c r="C5" t="s">
        <v>590</v>
      </c>
      <c r="D5" t="s">
        <v>591</v>
      </c>
      <c r="E5" t="s">
        <v>592</v>
      </c>
      <c r="F5">
        <v>6348759218</v>
      </c>
      <c r="G5">
        <v>445</v>
      </c>
      <c r="H5">
        <v>445</v>
      </c>
      <c r="I5">
        <v>1904</v>
      </c>
      <c r="J5" t="s">
        <v>1210</v>
      </c>
      <c r="K5" t="s">
        <v>1204</v>
      </c>
      <c r="L5" t="s">
        <v>1200</v>
      </c>
      <c r="M5">
        <v>598</v>
      </c>
      <c r="N5">
        <v>1351</v>
      </c>
      <c r="O5" t="s">
        <v>1361</v>
      </c>
      <c r="P5" t="s">
        <v>1362</v>
      </c>
    </row>
    <row r="6" spans="1:16" x14ac:dyDescent="0.3">
      <c r="A6">
        <v>991</v>
      </c>
      <c r="B6" t="s">
        <v>593</v>
      </c>
      <c r="C6" t="s">
        <v>594</v>
      </c>
      <c r="D6" t="s">
        <v>595</v>
      </c>
      <c r="E6" t="s">
        <v>596</v>
      </c>
      <c r="F6">
        <v>5096424869</v>
      </c>
      <c r="G6">
        <v>722</v>
      </c>
      <c r="H6">
        <v>722</v>
      </c>
      <c r="I6">
        <v>7342</v>
      </c>
      <c r="J6" t="s">
        <v>1242</v>
      </c>
      <c r="K6" t="s">
        <v>1199</v>
      </c>
      <c r="L6" t="s">
        <v>1200</v>
      </c>
      <c r="M6">
        <v>412</v>
      </c>
      <c r="N6">
        <v>566</v>
      </c>
      <c r="O6" t="s">
        <v>1443</v>
      </c>
      <c r="P6" t="s">
        <v>1444</v>
      </c>
    </row>
    <row r="7" spans="1:16" x14ac:dyDescent="0.3">
      <c r="A7">
        <v>437</v>
      </c>
      <c r="B7" t="s">
        <v>597</v>
      </c>
      <c r="C7" t="s">
        <v>598</v>
      </c>
      <c r="D7" t="s">
        <v>599</v>
      </c>
      <c r="E7" t="s">
        <v>600</v>
      </c>
      <c r="F7">
        <v>2378946703</v>
      </c>
      <c r="G7">
        <v>129</v>
      </c>
      <c r="H7">
        <v>129</v>
      </c>
      <c r="I7">
        <v>7633</v>
      </c>
      <c r="J7" t="s">
        <v>1253</v>
      </c>
      <c r="K7" t="s">
        <v>1204</v>
      </c>
      <c r="L7" t="s">
        <v>1205</v>
      </c>
      <c r="M7">
        <v>379</v>
      </c>
      <c r="N7">
        <v>590</v>
      </c>
      <c r="O7" t="s">
        <v>1254</v>
      </c>
      <c r="P7" t="s">
        <v>1255</v>
      </c>
    </row>
    <row r="8" spans="1:16" x14ac:dyDescent="0.3">
      <c r="A8">
        <v>805</v>
      </c>
      <c r="B8" t="s">
        <v>106</v>
      </c>
      <c r="C8" t="s">
        <v>601</v>
      </c>
      <c r="D8" t="s">
        <v>602</v>
      </c>
      <c r="E8" t="s">
        <v>603</v>
      </c>
      <c r="F8">
        <v>8374022176</v>
      </c>
      <c r="G8">
        <v>489</v>
      </c>
      <c r="H8">
        <v>489</v>
      </c>
      <c r="I8">
        <v>2154</v>
      </c>
      <c r="J8" t="s">
        <v>1213</v>
      </c>
      <c r="K8" t="s">
        <v>1204</v>
      </c>
      <c r="L8" t="s">
        <v>1205</v>
      </c>
      <c r="M8">
        <v>892</v>
      </c>
      <c r="N8">
        <v>1407</v>
      </c>
      <c r="O8" t="s">
        <v>1371</v>
      </c>
      <c r="P8" t="s">
        <v>1372</v>
      </c>
    </row>
    <row r="9" spans="1:16" x14ac:dyDescent="0.3">
      <c r="A9">
        <v>803</v>
      </c>
      <c r="B9" t="s">
        <v>604</v>
      </c>
      <c r="C9" t="s">
        <v>605</v>
      </c>
      <c r="D9" t="s">
        <v>606</v>
      </c>
      <c r="E9" t="s">
        <v>592</v>
      </c>
      <c r="F9">
        <v>5698225463</v>
      </c>
      <c r="G9">
        <v>165</v>
      </c>
      <c r="H9">
        <v>165</v>
      </c>
      <c r="I9">
        <v>5543</v>
      </c>
      <c r="J9" t="s">
        <v>1217</v>
      </c>
      <c r="K9" t="s">
        <v>1204</v>
      </c>
      <c r="L9" t="s">
        <v>1205</v>
      </c>
      <c r="M9">
        <v>347</v>
      </c>
      <c r="N9">
        <v>786</v>
      </c>
      <c r="O9" t="s">
        <v>1246</v>
      </c>
      <c r="P9" t="s">
        <v>842</v>
      </c>
    </row>
    <row r="10" spans="1:16" x14ac:dyDescent="0.3">
      <c r="A10">
        <v>295</v>
      </c>
      <c r="B10" t="s">
        <v>607</v>
      </c>
      <c r="C10" t="s">
        <v>608</v>
      </c>
      <c r="D10" t="s">
        <v>609</v>
      </c>
      <c r="E10" t="s">
        <v>596</v>
      </c>
      <c r="F10">
        <v>1948808609</v>
      </c>
      <c r="G10">
        <v>164</v>
      </c>
      <c r="H10">
        <v>164</v>
      </c>
      <c r="I10">
        <v>2332</v>
      </c>
      <c r="J10" t="s">
        <v>1227</v>
      </c>
      <c r="K10" t="s">
        <v>1199</v>
      </c>
      <c r="L10" t="s">
        <v>1200</v>
      </c>
      <c r="M10">
        <v>457</v>
      </c>
      <c r="N10">
        <v>855</v>
      </c>
      <c r="O10" t="s">
        <v>1268</v>
      </c>
      <c r="P10" t="s">
        <v>1269</v>
      </c>
    </row>
    <row r="11" spans="1:16" x14ac:dyDescent="0.3">
      <c r="A11">
        <v>804</v>
      </c>
      <c r="B11" t="s">
        <v>610</v>
      </c>
      <c r="C11" t="s">
        <v>581</v>
      </c>
      <c r="D11" t="s">
        <v>57</v>
      </c>
      <c r="E11" t="s">
        <v>611</v>
      </c>
      <c r="F11">
        <v>5155277679</v>
      </c>
      <c r="G11">
        <v>364</v>
      </c>
      <c r="H11">
        <v>364</v>
      </c>
      <c r="I11">
        <v>4094</v>
      </c>
      <c r="J11" t="s">
        <v>1301</v>
      </c>
      <c r="K11" t="s">
        <v>1199</v>
      </c>
      <c r="L11" t="s">
        <v>1200</v>
      </c>
      <c r="M11">
        <v>957</v>
      </c>
      <c r="N11">
        <v>1182</v>
      </c>
      <c r="O11" t="s">
        <v>1341</v>
      </c>
      <c r="P11" t="s">
        <v>1342</v>
      </c>
    </row>
    <row r="12" spans="1:16" x14ac:dyDescent="0.3">
      <c r="A12">
        <v>54</v>
      </c>
      <c r="B12" t="s">
        <v>612</v>
      </c>
      <c r="C12" t="s">
        <v>613</v>
      </c>
      <c r="D12" t="s">
        <v>614</v>
      </c>
      <c r="E12" t="s">
        <v>615</v>
      </c>
      <c r="F12">
        <v>8682770474</v>
      </c>
      <c r="G12">
        <v>469</v>
      </c>
      <c r="H12">
        <v>469</v>
      </c>
      <c r="I12">
        <v>3042</v>
      </c>
      <c r="J12" t="s">
        <v>1242</v>
      </c>
      <c r="K12" t="s">
        <v>1199</v>
      </c>
      <c r="L12" t="s">
        <v>1205</v>
      </c>
      <c r="M12">
        <v>23</v>
      </c>
      <c r="N12">
        <v>25</v>
      </c>
      <c r="O12" t="s">
        <v>1365</v>
      </c>
      <c r="P12" t="s">
        <v>1366</v>
      </c>
    </row>
    <row r="13" spans="1:16" x14ac:dyDescent="0.3">
      <c r="A13">
        <v>853</v>
      </c>
      <c r="B13" t="s">
        <v>616</v>
      </c>
      <c r="C13" t="s">
        <v>617</v>
      </c>
      <c r="D13" t="s">
        <v>618</v>
      </c>
      <c r="E13" t="s">
        <v>619</v>
      </c>
      <c r="F13">
        <v>9334728554</v>
      </c>
      <c r="G13">
        <v>158</v>
      </c>
      <c r="H13">
        <v>158</v>
      </c>
      <c r="I13">
        <v>2220</v>
      </c>
      <c r="J13" t="s">
        <v>1224</v>
      </c>
      <c r="K13" t="s">
        <v>1204</v>
      </c>
      <c r="L13" t="s">
        <v>1200</v>
      </c>
      <c r="M13">
        <v>479</v>
      </c>
      <c r="N13">
        <v>861</v>
      </c>
      <c r="O13" t="s">
        <v>21</v>
      </c>
      <c r="P13" t="s">
        <v>1265</v>
      </c>
    </row>
    <row r="14" spans="1:16" x14ac:dyDescent="0.3">
      <c r="A14">
        <v>902</v>
      </c>
      <c r="B14" t="s">
        <v>620</v>
      </c>
      <c r="C14" t="s">
        <v>621</v>
      </c>
      <c r="D14" t="s">
        <v>622</v>
      </c>
      <c r="E14" t="s">
        <v>623</v>
      </c>
      <c r="F14">
        <v>8568849220</v>
      </c>
      <c r="G14">
        <v>337</v>
      </c>
      <c r="H14">
        <v>337</v>
      </c>
      <c r="I14">
        <v>4988</v>
      </c>
      <c r="J14" t="s">
        <v>1242</v>
      </c>
      <c r="K14" t="s">
        <v>1204</v>
      </c>
      <c r="L14" t="s">
        <v>1200</v>
      </c>
      <c r="M14">
        <v>305</v>
      </c>
      <c r="N14">
        <v>834</v>
      </c>
      <c r="O14" t="s">
        <v>1330</v>
      </c>
      <c r="P14" t="s">
        <v>1331</v>
      </c>
    </row>
    <row r="15" spans="1:16" x14ac:dyDescent="0.3">
      <c r="A15">
        <v>163</v>
      </c>
      <c r="B15" t="s">
        <v>624</v>
      </c>
      <c r="C15" t="s">
        <v>625</v>
      </c>
      <c r="D15" t="s">
        <v>626</v>
      </c>
      <c r="E15" t="s">
        <v>627</v>
      </c>
      <c r="F15">
        <v>6993831591</v>
      </c>
      <c r="G15">
        <v>634</v>
      </c>
      <c r="H15">
        <v>634</v>
      </c>
      <c r="I15">
        <v>175</v>
      </c>
      <c r="J15" t="s">
        <v>1224</v>
      </c>
      <c r="K15" t="s">
        <v>1199</v>
      </c>
      <c r="L15" t="s">
        <v>1200</v>
      </c>
      <c r="M15">
        <v>939</v>
      </c>
      <c r="N15">
        <v>1446</v>
      </c>
      <c r="O15" t="s">
        <v>1414</v>
      </c>
      <c r="P15" t="s">
        <v>1415</v>
      </c>
    </row>
    <row r="16" spans="1:16" x14ac:dyDescent="0.3">
      <c r="A16">
        <v>993</v>
      </c>
      <c r="B16" t="s">
        <v>628</v>
      </c>
      <c r="C16" t="s">
        <v>594</v>
      </c>
      <c r="D16" t="s">
        <v>629</v>
      </c>
      <c r="E16" t="s">
        <v>583</v>
      </c>
      <c r="F16">
        <v>3028920870</v>
      </c>
      <c r="G16">
        <v>577</v>
      </c>
      <c r="H16">
        <v>577</v>
      </c>
      <c r="I16">
        <v>4233</v>
      </c>
      <c r="J16" t="s">
        <v>1213</v>
      </c>
      <c r="K16" t="s">
        <v>1204</v>
      </c>
      <c r="L16" t="s">
        <v>1205</v>
      </c>
      <c r="M16">
        <v>679</v>
      </c>
      <c r="N16">
        <v>1455</v>
      </c>
      <c r="O16" t="s">
        <v>1396</v>
      </c>
      <c r="P16" t="s">
        <v>21</v>
      </c>
    </row>
    <row r="17" spans="1:16" x14ac:dyDescent="0.3">
      <c r="A17">
        <v>891</v>
      </c>
      <c r="B17" t="s">
        <v>630</v>
      </c>
      <c r="C17" t="s">
        <v>631</v>
      </c>
      <c r="D17" t="s">
        <v>632</v>
      </c>
      <c r="E17" t="s">
        <v>633</v>
      </c>
      <c r="F17">
        <v>8786356477</v>
      </c>
      <c r="G17">
        <v>907</v>
      </c>
      <c r="H17">
        <v>907</v>
      </c>
      <c r="I17">
        <v>4351</v>
      </c>
      <c r="J17" t="s">
        <v>1242</v>
      </c>
      <c r="K17" t="s">
        <v>1199</v>
      </c>
      <c r="L17" t="s">
        <v>1200</v>
      </c>
      <c r="M17">
        <v>803</v>
      </c>
      <c r="N17">
        <v>1020</v>
      </c>
      <c r="O17" t="s">
        <v>1494</v>
      </c>
      <c r="P17" t="s">
        <v>833</v>
      </c>
    </row>
    <row r="18" spans="1:16" x14ac:dyDescent="0.3">
      <c r="A18">
        <v>950</v>
      </c>
      <c r="B18" t="s">
        <v>634</v>
      </c>
      <c r="C18" t="s">
        <v>635</v>
      </c>
      <c r="D18" t="s">
        <v>636</v>
      </c>
      <c r="E18" t="s">
        <v>596</v>
      </c>
      <c r="F18">
        <v>5614057152</v>
      </c>
      <c r="G18">
        <v>870</v>
      </c>
      <c r="H18">
        <v>870</v>
      </c>
      <c r="I18">
        <v>5578</v>
      </c>
      <c r="J18" t="s">
        <v>1203</v>
      </c>
      <c r="K18" t="s">
        <v>1204</v>
      </c>
      <c r="L18" t="s">
        <v>1205</v>
      </c>
      <c r="M18">
        <v>783</v>
      </c>
      <c r="N18">
        <v>1042</v>
      </c>
      <c r="O18" t="s">
        <v>1481</v>
      </c>
      <c r="P18" t="s">
        <v>1482</v>
      </c>
    </row>
    <row r="19" spans="1:16" x14ac:dyDescent="0.3">
      <c r="A19">
        <v>292</v>
      </c>
      <c r="B19" t="s">
        <v>637</v>
      </c>
      <c r="C19" t="s">
        <v>613</v>
      </c>
      <c r="D19" t="s">
        <v>638</v>
      </c>
      <c r="E19" t="s">
        <v>596</v>
      </c>
      <c r="F19">
        <v>7483616892</v>
      </c>
      <c r="G19">
        <v>982</v>
      </c>
      <c r="H19">
        <v>982</v>
      </c>
      <c r="I19">
        <v>4523</v>
      </c>
      <c r="J19" t="s">
        <v>1217</v>
      </c>
      <c r="K19" t="s">
        <v>1204</v>
      </c>
      <c r="L19" t="s">
        <v>1205</v>
      </c>
      <c r="M19">
        <v>432</v>
      </c>
      <c r="N19">
        <v>915</v>
      </c>
      <c r="O19" t="s">
        <v>21</v>
      </c>
      <c r="P19" t="s">
        <v>1522</v>
      </c>
    </row>
    <row r="20" spans="1:16" x14ac:dyDescent="0.3">
      <c r="A20">
        <v>90</v>
      </c>
      <c r="B20" t="s">
        <v>639</v>
      </c>
      <c r="C20" t="s">
        <v>640</v>
      </c>
      <c r="D20" t="s">
        <v>641</v>
      </c>
      <c r="E20" t="s">
        <v>642</v>
      </c>
      <c r="F20">
        <v>2812376384</v>
      </c>
      <c r="G20">
        <v>351</v>
      </c>
      <c r="H20">
        <v>351</v>
      </c>
      <c r="I20">
        <v>2972</v>
      </c>
      <c r="J20" t="s">
        <v>1217</v>
      </c>
      <c r="K20" t="s">
        <v>1204</v>
      </c>
      <c r="L20" t="s">
        <v>1205</v>
      </c>
      <c r="M20">
        <v>776</v>
      </c>
      <c r="N20">
        <v>1053</v>
      </c>
      <c r="O20" t="s">
        <v>1336</v>
      </c>
      <c r="P20" t="s">
        <v>1234</v>
      </c>
    </row>
    <row r="21" spans="1:16" x14ac:dyDescent="0.3">
      <c r="A21">
        <v>49</v>
      </c>
      <c r="B21" t="s">
        <v>643</v>
      </c>
      <c r="C21" t="s">
        <v>584</v>
      </c>
      <c r="D21" t="s">
        <v>644</v>
      </c>
      <c r="E21" t="s">
        <v>586</v>
      </c>
      <c r="F21">
        <v>5956508519</v>
      </c>
      <c r="G21">
        <v>328</v>
      </c>
      <c r="H21">
        <v>328</v>
      </c>
      <c r="I21">
        <v>6153</v>
      </c>
      <c r="J21" t="s">
        <v>1224</v>
      </c>
      <c r="K21" t="s">
        <v>1204</v>
      </c>
      <c r="L21" t="s">
        <v>1200</v>
      </c>
      <c r="M21">
        <v>710</v>
      </c>
      <c r="N21">
        <v>1066</v>
      </c>
      <c r="O21" t="s">
        <v>1321</v>
      </c>
      <c r="P21" t="s">
        <v>1322</v>
      </c>
    </row>
    <row r="22" spans="1:16" x14ac:dyDescent="0.3">
      <c r="A22">
        <v>100</v>
      </c>
      <c r="B22" t="s">
        <v>645</v>
      </c>
      <c r="C22" t="s">
        <v>605</v>
      </c>
      <c r="D22" t="s">
        <v>646</v>
      </c>
      <c r="E22" t="s">
        <v>647</v>
      </c>
      <c r="F22">
        <v>5847136625</v>
      </c>
      <c r="G22">
        <v>242</v>
      </c>
      <c r="H22">
        <v>242</v>
      </c>
      <c r="I22">
        <v>4852</v>
      </c>
      <c r="J22" t="s">
        <v>1203</v>
      </c>
      <c r="K22" t="s">
        <v>1204</v>
      </c>
      <c r="L22" t="s">
        <v>1205</v>
      </c>
      <c r="M22">
        <v>959</v>
      </c>
      <c r="N22">
        <v>1253</v>
      </c>
      <c r="O22" t="s">
        <v>1299</v>
      </c>
      <c r="P22" t="s">
        <v>1300</v>
      </c>
    </row>
    <row r="23" spans="1:16" x14ac:dyDescent="0.3">
      <c r="A23">
        <v>405</v>
      </c>
      <c r="B23" t="s">
        <v>648</v>
      </c>
      <c r="C23" t="s">
        <v>631</v>
      </c>
      <c r="D23" t="s">
        <v>649</v>
      </c>
      <c r="E23" t="s">
        <v>650</v>
      </c>
      <c r="F23">
        <v>4048218701</v>
      </c>
      <c r="G23">
        <v>421</v>
      </c>
      <c r="H23">
        <v>421</v>
      </c>
      <c r="I23">
        <v>8106</v>
      </c>
      <c r="J23" t="s">
        <v>1301</v>
      </c>
      <c r="K23" t="s">
        <v>1199</v>
      </c>
      <c r="L23" t="s">
        <v>1205</v>
      </c>
      <c r="M23">
        <v>147</v>
      </c>
      <c r="N23">
        <v>535</v>
      </c>
      <c r="O23" t="s">
        <v>21</v>
      </c>
      <c r="P23" t="s">
        <v>1356</v>
      </c>
    </row>
    <row r="24" spans="1:16" x14ac:dyDescent="0.3">
      <c r="A24">
        <v>584</v>
      </c>
      <c r="B24" t="s">
        <v>651</v>
      </c>
      <c r="C24" t="s">
        <v>652</v>
      </c>
      <c r="D24" t="s">
        <v>653</v>
      </c>
      <c r="E24" t="s">
        <v>654</v>
      </c>
      <c r="F24">
        <v>1646327916</v>
      </c>
      <c r="G24">
        <v>6</v>
      </c>
      <c r="H24">
        <v>6</v>
      </c>
      <c r="I24">
        <v>3917</v>
      </c>
      <c r="J24" t="s">
        <v>1198</v>
      </c>
      <c r="K24" t="s">
        <v>1199</v>
      </c>
      <c r="L24" t="s">
        <v>1200</v>
      </c>
      <c r="M24">
        <v>613</v>
      </c>
      <c r="N24">
        <v>1256</v>
      </c>
      <c r="O24" t="s">
        <v>21</v>
      </c>
      <c r="P24" t="s">
        <v>638</v>
      </c>
    </row>
    <row r="25" spans="1:16" x14ac:dyDescent="0.3">
      <c r="A25">
        <v>326</v>
      </c>
      <c r="B25" t="s">
        <v>639</v>
      </c>
      <c r="C25" t="s">
        <v>655</v>
      </c>
      <c r="D25" t="s">
        <v>427</v>
      </c>
      <c r="E25" t="s">
        <v>656</v>
      </c>
      <c r="F25">
        <v>2898450180</v>
      </c>
      <c r="G25">
        <v>384</v>
      </c>
      <c r="H25">
        <v>384</v>
      </c>
      <c r="I25">
        <v>9377</v>
      </c>
      <c r="J25" t="s">
        <v>1239</v>
      </c>
      <c r="K25" t="s">
        <v>1204</v>
      </c>
      <c r="L25" t="s">
        <v>1205</v>
      </c>
      <c r="M25">
        <v>590</v>
      </c>
      <c r="N25">
        <v>1033</v>
      </c>
      <c r="O25" t="s">
        <v>1346</v>
      </c>
      <c r="P25" t="s">
        <v>1347</v>
      </c>
    </row>
    <row r="26" spans="1:16" x14ac:dyDescent="0.3">
      <c r="A26">
        <v>95</v>
      </c>
      <c r="B26" t="s">
        <v>657</v>
      </c>
      <c r="C26" t="s">
        <v>613</v>
      </c>
      <c r="D26" t="s">
        <v>658</v>
      </c>
      <c r="E26" t="s">
        <v>596</v>
      </c>
      <c r="F26">
        <v>1977102732</v>
      </c>
      <c r="G26">
        <v>286</v>
      </c>
      <c r="H26">
        <v>286</v>
      </c>
      <c r="I26">
        <v>5387</v>
      </c>
      <c r="J26" t="s">
        <v>1242</v>
      </c>
      <c r="K26" t="s">
        <v>1204</v>
      </c>
      <c r="L26" t="s">
        <v>1205</v>
      </c>
      <c r="M26">
        <v>193</v>
      </c>
      <c r="N26">
        <v>817</v>
      </c>
      <c r="O26" t="s">
        <v>1309</v>
      </c>
      <c r="P26" t="s">
        <v>1310</v>
      </c>
    </row>
    <row r="27" spans="1:16" x14ac:dyDescent="0.3">
      <c r="A27">
        <v>600</v>
      </c>
      <c r="B27" t="s">
        <v>659</v>
      </c>
      <c r="C27" t="s">
        <v>660</v>
      </c>
      <c r="D27" t="s">
        <v>661</v>
      </c>
      <c r="E27" t="s">
        <v>662</v>
      </c>
      <c r="F27">
        <v>1551452510</v>
      </c>
      <c r="G27">
        <v>892</v>
      </c>
      <c r="H27">
        <v>892</v>
      </c>
      <c r="I27">
        <v>6513</v>
      </c>
      <c r="J27" t="s">
        <v>1239</v>
      </c>
      <c r="K27" t="s">
        <v>1204</v>
      </c>
      <c r="L27" t="s">
        <v>1205</v>
      </c>
      <c r="M27">
        <v>879</v>
      </c>
      <c r="N27">
        <v>1037</v>
      </c>
      <c r="O27" t="s">
        <v>1486</v>
      </c>
      <c r="P27" t="s">
        <v>1487</v>
      </c>
    </row>
    <row r="28" spans="1:16" x14ac:dyDescent="0.3">
      <c r="A28">
        <v>26</v>
      </c>
      <c r="B28" t="s">
        <v>663</v>
      </c>
      <c r="C28" t="s">
        <v>608</v>
      </c>
      <c r="D28" t="s">
        <v>664</v>
      </c>
      <c r="E28" t="s">
        <v>665</v>
      </c>
      <c r="F28">
        <v>5544881818</v>
      </c>
      <c r="G28">
        <v>558</v>
      </c>
      <c r="H28">
        <v>558</v>
      </c>
      <c r="I28">
        <v>3965</v>
      </c>
      <c r="J28" t="s">
        <v>1217</v>
      </c>
      <c r="K28" t="s">
        <v>1204</v>
      </c>
      <c r="L28" t="s">
        <v>1205</v>
      </c>
      <c r="M28">
        <v>275</v>
      </c>
      <c r="N28">
        <v>951</v>
      </c>
      <c r="O28" t="s">
        <v>1392</v>
      </c>
      <c r="P28" t="s">
        <v>1393</v>
      </c>
    </row>
    <row r="29" spans="1:16" x14ac:dyDescent="0.3">
      <c r="A29">
        <v>515</v>
      </c>
      <c r="B29" t="s">
        <v>666</v>
      </c>
      <c r="C29" t="s">
        <v>667</v>
      </c>
      <c r="D29" t="s">
        <v>668</v>
      </c>
      <c r="E29" t="s">
        <v>600</v>
      </c>
      <c r="F29">
        <v>6808482203</v>
      </c>
      <c r="G29">
        <v>481</v>
      </c>
      <c r="H29">
        <v>481</v>
      </c>
      <c r="I29">
        <v>8893</v>
      </c>
      <c r="J29" t="s">
        <v>1203</v>
      </c>
      <c r="K29" t="s">
        <v>1199</v>
      </c>
      <c r="L29" t="s">
        <v>1205</v>
      </c>
      <c r="M29">
        <v>319</v>
      </c>
      <c r="N29">
        <v>770</v>
      </c>
      <c r="O29" t="s">
        <v>712</v>
      </c>
      <c r="P29" t="s">
        <v>1370</v>
      </c>
    </row>
    <row r="30" spans="1:16" x14ac:dyDescent="0.3">
      <c r="A30">
        <v>876</v>
      </c>
      <c r="B30" t="s">
        <v>669</v>
      </c>
      <c r="C30" t="s">
        <v>594</v>
      </c>
      <c r="D30" t="s">
        <v>670</v>
      </c>
      <c r="E30" t="s">
        <v>656</v>
      </c>
      <c r="F30">
        <v>6818183906</v>
      </c>
      <c r="G30">
        <v>155</v>
      </c>
      <c r="H30">
        <v>155</v>
      </c>
      <c r="I30">
        <v>1897</v>
      </c>
      <c r="J30" t="s">
        <v>1227</v>
      </c>
      <c r="K30" t="s">
        <v>1204</v>
      </c>
      <c r="L30" t="s">
        <v>1200</v>
      </c>
      <c r="M30">
        <v>52</v>
      </c>
      <c r="N30">
        <v>293</v>
      </c>
      <c r="O30" t="s">
        <v>21</v>
      </c>
      <c r="P30" t="s">
        <v>1264</v>
      </c>
    </row>
    <row r="31" spans="1:16" x14ac:dyDescent="0.3">
      <c r="A31">
        <v>691</v>
      </c>
      <c r="B31" t="s">
        <v>580</v>
      </c>
      <c r="C31" t="s">
        <v>608</v>
      </c>
      <c r="D31" t="s">
        <v>671</v>
      </c>
      <c r="E31" t="s">
        <v>615</v>
      </c>
      <c r="F31">
        <v>1052447026</v>
      </c>
      <c r="G31">
        <v>771</v>
      </c>
      <c r="H31">
        <v>771</v>
      </c>
      <c r="I31">
        <v>390</v>
      </c>
      <c r="J31" t="s">
        <v>1242</v>
      </c>
      <c r="K31" t="s">
        <v>1204</v>
      </c>
      <c r="L31" t="s">
        <v>1205</v>
      </c>
      <c r="M31">
        <v>702</v>
      </c>
      <c r="N31">
        <v>1414</v>
      </c>
      <c r="O31" t="s">
        <v>1455</v>
      </c>
      <c r="P31" t="s">
        <v>1456</v>
      </c>
    </row>
    <row r="32" spans="1:16" x14ac:dyDescent="0.3">
      <c r="A32">
        <v>605</v>
      </c>
      <c r="B32" t="s">
        <v>672</v>
      </c>
      <c r="C32" t="s">
        <v>673</v>
      </c>
      <c r="D32" t="s">
        <v>674</v>
      </c>
      <c r="E32" t="s">
        <v>675</v>
      </c>
      <c r="F32">
        <v>1926409080</v>
      </c>
      <c r="G32">
        <v>945</v>
      </c>
      <c r="H32">
        <v>945</v>
      </c>
      <c r="I32">
        <v>3633</v>
      </c>
      <c r="J32" t="s">
        <v>1224</v>
      </c>
      <c r="K32" t="s">
        <v>1204</v>
      </c>
      <c r="L32" t="s">
        <v>1200</v>
      </c>
      <c r="M32">
        <v>299</v>
      </c>
      <c r="N32">
        <v>524</v>
      </c>
      <c r="O32" t="s">
        <v>1509</v>
      </c>
      <c r="P32" t="s">
        <v>1510</v>
      </c>
    </row>
    <row r="33" spans="1:16" x14ac:dyDescent="0.3">
      <c r="A33">
        <v>864</v>
      </c>
      <c r="B33" t="s">
        <v>109</v>
      </c>
      <c r="C33" t="s">
        <v>676</v>
      </c>
      <c r="D33" t="s">
        <v>677</v>
      </c>
      <c r="E33" t="s">
        <v>611</v>
      </c>
      <c r="F33">
        <v>7332778584</v>
      </c>
      <c r="G33">
        <v>719</v>
      </c>
      <c r="H33">
        <v>719</v>
      </c>
      <c r="I33">
        <v>7828</v>
      </c>
      <c r="J33" t="s">
        <v>1198</v>
      </c>
      <c r="K33" t="s">
        <v>1204</v>
      </c>
      <c r="L33" t="s">
        <v>1205</v>
      </c>
      <c r="M33">
        <v>930</v>
      </c>
      <c r="N33">
        <v>1183</v>
      </c>
      <c r="O33" t="s">
        <v>1441</v>
      </c>
      <c r="P33" t="s">
        <v>1442</v>
      </c>
    </row>
    <row r="34" spans="1:16" x14ac:dyDescent="0.3">
      <c r="A34">
        <v>886</v>
      </c>
      <c r="B34" t="s">
        <v>678</v>
      </c>
      <c r="C34" t="s">
        <v>584</v>
      </c>
      <c r="D34" t="s">
        <v>679</v>
      </c>
      <c r="E34" t="s">
        <v>600</v>
      </c>
      <c r="F34">
        <v>1374706667</v>
      </c>
      <c r="G34">
        <v>493</v>
      </c>
      <c r="H34">
        <v>493</v>
      </c>
      <c r="I34">
        <v>2241</v>
      </c>
      <c r="J34" t="s">
        <v>1210</v>
      </c>
      <c r="K34" t="s">
        <v>1204</v>
      </c>
      <c r="L34" t="s">
        <v>1205</v>
      </c>
      <c r="M34">
        <v>314</v>
      </c>
      <c r="N34">
        <v>566</v>
      </c>
      <c r="O34" t="s">
        <v>1373</v>
      </c>
      <c r="P34" t="s">
        <v>1374</v>
      </c>
    </row>
    <row r="35" spans="1:16" x14ac:dyDescent="0.3">
      <c r="A35">
        <v>365</v>
      </c>
      <c r="B35" t="s">
        <v>40</v>
      </c>
      <c r="C35" t="s">
        <v>660</v>
      </c>
      <c r="D35" t="s">
        <v>261</v>
      </c>
      <c r="E35" t="s">
        <v>680</v>
      </c>
      <c r="F35">
        <v>2176301525</v>
      </c>
      <c r="G35">
        <v>998</v>
      </c>
      <c r="H35">
        <v>998</v>
      </c>
      <c r="I35">
        <v>896</v>
      </c>
      <c r="J35" t="s">
        <v>1227</v>
      </c>
      <c r="K35" t="s">
        <v>1199</v>
      </c>
      <c r="L35" t="s">
        <v>1200</v>
      </c>
      <c r="M35">
        <v>109</v>
      </c>
      <c r="N35">
        <v>961</v>
      </c>
      <c r="O35" t="s">
        <v>1526</v>
      </c>
      <c r="P35" t="s">
        <v>1527</v>
      </c>
    </row>
    <row r="36" spans="1:16" x14ac:dyDescent="0.3">
      <c r="A36">
        <v>946</v>
      </c>
      <c r="B36" t="s">
        <v>639</v>
      </c>
      <c r="C36" t="s">
        <v>681</v>
      </c>
      <c r="D36" t="s">
        <v>682</v>
      </c>
      <c r="E36" t="s">
        <v>633</v>
      </c>
      <c r="F36">
        <v>1590827102</v>
      </c>
      <c r="G36">
        <v>968</v>
      </c>
      <c r="H36">
        <v>968</v>
      </c>
      <c r="I36">
        <v>6361</v>
      </c>
      <c r="J36" t="s">
        <v>1253</v>
      </c>
      <c r="K36" t="s">
        <v>1204</v>
      </c>
      <c r="L36" t="s">
        <v>1205</v>
      </c>
      <c r="M36">
        <v>24</v>
      </c>
      <c r="N36">
        <v>54</v>
      </c>
      <c r="O36" t="s">
        <v>1517</v>
      </c>
      <c r="P36" t="s">
        <v>396</v>
      </c>
    </row>
    <row r="37" spans="1:16" x14ac:dyDescent="0.3">
      <c r="A37">
        <v>152</v>
      </c>
      <c r="B37" t="s">
        <v>683</v>
      </c>
      <c r="C37" t="s">
        <v>667</v>
      </c>
      <c r="D37" t="s">
        <v>684</v>
      </c>
      <c r="E37" t="s">
        <v>656</v>
      </c>
      <c r="F37">
        <v>1705805447</v>
      </c>
      <c r="G37">
        <v>738</v>
      </c>
      <c r="H37">
        <v>738</v>
      </c>
      <c r="I37">
        <v>6713</v>
      </c>
      <c r="J37" t="s">
        <v>1242</v>
      </c>
      <c r="K37" t="s">
        <v>1204</v>
      </c>
      <c r="L37" t="s">
        <v>1200</v>
      </c>
      <c r="M37">
        <v>545</v>
      </c>
      <c r="N37">
        <v>1044</v>
      </c>
      <c r="O37" t="s">
        <v>1449</v>
      </c>
      <c r="P37" t="s">
        <v>1450</v>
      </c>
    </row>
    <row r="38" spans="1:16" x14ac:dyDescent="0.3">
      <c r="A38">
        <v>789</v>
      </c>
      <c r="B38" t="s">
        <v>685</v>
      </c>
      <c r="C38" t="s">
        <v>598</v>
      </c>
      <c r="D38" t="s">
        <v>686</v>
      </c>
      <c r="E38" t="s">
        <v>592</v>
      </c>
      <c r="F38">
        <v>7412005788</v>
      </c>
      <c r="G38">
        <v>912</v>
      </c>
      <c r="H38">
        <v>912</v>
      </c>
      <c r="I38">
        <v>4283</v>
      </c>
      <c r="J38" t="s">
        <v>1213</v>
      </c>
      <c r="K38" t="s">
        <v>1199</v>
      </c>
      <c r="L38" t="s">
        <v>1205</v>
      </c>
      <c r="M38">
        <v>505</v>
      </c>
      <c r="N38">
        <v>1082</v>
      </c>
      <c r="O38" t="s">
        <v>1497</v>
      </c>
      <c r="P38" t="s">
        <v>1498</v>
      </c>
    </row>
    <row r="39" spans="1:16" x14ac:dyDescent="0.3">
      <c r="A39">
        <v>148</v>
      </c>
      <c r="B39" t="s">
        <v>687</v>
      </c>
      <c r="C39" t="s">
        <v>590</v>
      </c>
      <c r="D39" t="s">
        <v>688</v>
      </c>
      <c r="E39" t="s">
        <v>650</v>
      </c>
      <c r="F39">
        <v>4924177596</v>
      </c>
      <c r="G39">
        <v>782</v>
      </c>
      <c r="H39">
        <v>782</v>
      </c>
      <c r="I39">
        <v>9486</v>
      </c>
      <c r="J39" t="s">
        <v>1242</v>
      </c>
      <c r="K39" t="s">
        <v>1199</v>
      </c>
      <c r="L39" t="s">
        <v>1205</v>
      </c>
      <c r="M39">
        <v>182</v>
      </c>
      <c r="N39">
        <v>871</v>
      </c>
      <c r="O39" t="s">
        <v>1459</v>
      </c>
      <c r="P39" t="s">
        <v>1460</v>
      </c>
    </row>
    <row r="40" spans="1:16" x14ac:dyDescent="0.3">
      <c r="A40">
        <v>7</v>
      </c>
      <c r="B40" t="s">
        <v>689</v>
      </c>
      <c r="C40" t="s">
        <v>588</v>
      </c>
      <c r="D40" t="s">
        <v>690</v>
      </c>
      <c r="E40" t="s">
        <v>691</v>
      </c>
      <c r="F40">
        <v>9744154055</v>
      </c>
      <c r="G40">
        <v>140</v>
      </c>
      <c r="H40">
        <v>140</v>
      </c>
      <c r="I40">
        <v>308</v>
      </c>
      <c r="J40" t="s">
        <v>1239</v>
      </c>
      <c r="K40" t="s">
        <v>1199</v>
      </c>
      <c r="L40" t="s">
        <v>1205</v>
      </c>
      <c r="M40">
        <v>226</v>
      </c>
      <c r="N40">
        <v>970</v>
      </c>
      <c r="O40" t="s">
        <v>1259</v>
      </c>
      <c r="P40" t="s">
        <v>1260</v>
      </c>
    </row>
    <row r="41" spans="1:16" x14ac:dyDescent="0.3">
      <c r="A41">
        <v>982</v>
      </c>
      <c r="B41" t="s">
        <v>692</v>
      </c>
      <c r="C41" t="s">
        <v>652</v>
      </c>
      <c r="D41" t="s">
        <v>693</v>
      </c>
      <c r="E41" t="s">
        <v>586</v>
      </c>
      <c r="F41">
        <v>5862720266</v>
      </c>
      <c r="G41">
        <v>702</v>
      </c>
      <c r="H41">
        <v>702</v>
      </c>
      <c r="I41">
        <v>8927</v>
      </c>
      <c r="J41" t="s">
        <v>1210</v>
      </c>
      <c r="K41" t="s">
        <v>1199</v>
      </c>
      <c r="L41" t="s">
        <v>1205</v>
      </c>
      <c r="M41">
        <v>111</v>
      </c>
      <c r="N41">
        <v>617</v>
      </c>
      <c r="O41" t="s">
        <v>1431</v>
      </c>
      <c r="P41" t="s">
        <v>1432</v>
      </c>
    </row>
    <row r="42" spans="1:16" x14ac:dyDescent="0.3">
      <c r="A42">
        <v>249</v>
      </c>
      <c r="B42" t="s">
        <v>694</v>
      </c>
      <c r="C42" t="s">
        <v>640</v>
      </c>
      <c r="D42" t="s">
        <v>695</v>
      </c>
      <c r="E42" t="s">
        <v>583</v>
      </c>
      <c r="F42">
        <v>6264685114</v>
      </c>
      <c r="G42">
        <v>284</v>
      </c>
      <c r="H42">
        <v>284</v>
      </c>
      <c r="I42">
        <v>249</v>
      </c>
      <c r="J42" t="s">
        <v>1227</v>
      </c>
      <c r="K42" t="s">
        <v>1199</v>
      </c>
      <c r="L42" t="s">
        <v>1200</v>
      </c>
      <c r="M42">
        <v>145</v>
      </c>
      <c r="N42">
        <v>814</v>
      </c>
      <c r="O42" t="s">
        <v>1308</v>
      </c>
      <c r="P42" t="s">
        <v>21</v>
      </c>
    </row>
    <row r="43" spans="1:16" x14ac:dyDescent="0.3">
      <c r="A43">
        <v>273</v>
      </c>
      <c r="B43" t="s">
        <v>553</v>
      </c>
      <c r="C43" t="s">
        <v>594</v>
      </c>
      <c r="D43" t="s">
        <v>696</v>
      </c>
      <c r="E43" t="s">
        <v>656</v>
      </c>
      <c r="F43">
        <v>6650624462</v>
      </c>
      <c r="G43">
        <v>199</v>
      </c>
      <c r="H43">
        <v>199</v>
      </c>
      <c r="I43">
        <v>2620</v>
      </c>
      <c r="J43" t="s">
        <v>1242</v>
      </c>
      <c r="K43" t="s">
        <v>1204</v>
      </c>
      <c r="L43" t="s">
        <v>1205</v>
      </c>
      <c r="M43">
        <v>829</v>
      </c>
      <c r="N43">
        <v>1145</v>
      </c>
      <c r="O43" t="s">
        <v>1283</v>
      </c>
      <c r="P43" t="s">
        <v>1284</v>
      </c>
    </row>
    <row r="44" spans="1:16" x14ac:dyDescent="0.3">
      <c r="A44">
        <v>172</v>
      </c>
      <c r="B44" t="s">
        <v>697</v>
      </c>
      <c r="C44" t="s">
        <v>605</v>
      </c>
      <c r="D44" t="s">
        <v>698</v>
      </c>
      <c r="E44" t="s">
        <v>583</v>
      </c>
      <c r="F44">
        <v>7889923764</v>
      </c>
      <c r="G44">
        <v>228</v>
      </c>
      <c r="H44">
        <v>228</v>
      </c>
      <c r="I44">
        <v>1164</v>
      </c>
      <c r="J44" t="s">
        <v>1242</v>
      </c>
      <c r="K44" t="s">
        <v>1204</v>
      </c>
      <c r="L44" t="s">
        <v>1205</v>
      </c>
      <c r="M44">
        <v>269</v>
      </c>
      <c r="N44">
        <v>902</v>
      </c>
      <c r="O44" t="s">
        <v>21</v>
      </c>
      <c r="P44" t="s">
        <v>1298</v>
      </c>
    </row>
    <row r="45" spans="1:16" x14ac:dyDescent="0.3">
      <c r="A45">
        <v>234</v>
      </c>
      <c r="B45" t="s">
        <v>699</v>
      </c>
      <c r="C45" t="s">
        <v>598</v>
      </c>
      <c r="D45" t="s">
        <v>700</v>
      </c>
      <c r="E45" t="s">
        <v>642</v>
      </c>
      <c r="F45">
        <v>4666975381</v>
      </c>
      <c r="G45">
        <v>908</v>
      </c>
      <c r="H45">
        <v>908</v>
      </c>
      <c r="I45">
        <v>4711</v>
      </c>
      <c r="J45" t="s">
        <v>1227</v>
      </c>
      <c r="K45" t="s">
        <v>1199</v>
      </c>
      <c r="L45" t="s">
        <v>1205</v>
      </c>
      <c r="M45">
        <v>660</v>
      </c>
      <c r="N45">
        <v>1470</v>
      </c>
      <c r="O45" t="s">
        <v>1495</v>
      </c>
      <c r="P45" t="s">
        <v>1496</v>
      </c>
    </row>
    <row r="46" spans="1:16" x14ac:dyDescent="0.3">
      <c r="A46">
        <v>844</v>
      </c>
      <c r="B46" t="s">
        <v>701</v>
      </c>
      <c r="C46" t="s">
        <v>676</v>
      </c>
      <c r="D46" t="s">
        <v>702</v>
      </c>
      <c r="E46" t="s">
        <v>627</v>
      </c>
      <c r="F46">
        <v>1860620006</v>
      </c>
      <c r="G46">
        <v>594</v>
      </c>
      <c r="H46">
        <v>594</v>
      </c>
      <c r="I46">
        <v>4053</v>
      </c>
      <c r="J46" t="s">
        <v>1210</v>
      </c>
      <c r="K46" t="s">
        <v>1204</v>
      </c>
      <c r="L46" t="s">
        <v>1205</v>
      </c>
      <c r="M46">
        <v>484</v>
      </c>
      <c r="N46">
        <v>568</v>
      </c>
      <c r="O46" t="s">
        <v>653</v>
      </c>
      <c r="P46" t="s">
        <v>1405</v>
      </c>
    </row>
    <row r="47" spans="1:16" x14ac:dyDescent="0.3">
      <c r="A47">
        <v>368</v>
      </c>
      <c r="B47" t="s">
        <v>703</v>
      </c>
      <c r="C47" t="s">
        <v>605</v>
      </c>
      <c r="D47" t="s">
        <v>704</v>
      </c>
      <c r="E47" t="s">
        <v>583</v>
      </c>
      <c r="F47">
        <v>1015130737</v>
      </c>
      <c r="G47">
        <v>542</v>
      </c>
      <c r="H47">
        <v>542</v>
      </c>
      <c r="I47">
        <v>4272</v>
      </c>
      <c r="J47" t="s">
        <v>1253</v>
      </c>
      <c r="K47" t="s">
        <v>1199</v>
      </c>
      <c r="L47" t="s">
        <v>1205</v>
      </c>
      <c r="M47">
        <v>100</v>
      </c>
      <c r="N47">
        <v>487</v>
      </c>
      <c r="O47" t="s">
        <v>518</v>
      </c>
      <c r="P47" t="s">
        <v>1387</v>
      </c>
    </row>
    <row r="48" spans="1:16" x14ac:dyDescent="0.3">
      <c r="A48">
        <v>372</v>
      </c>
      <c r="B48" t="s">
        <v>64</v>
      </c>
      <c r="C48" t="s">
        <v>588</v>
      </c>
      <c r="D48" t="s">
        <v>705</v>
      </c>
      <c r="E48" t="s">
        <v>586</v>
      </c>
      <c r="F48">
        <v>3355369287</v>
      </c>
      <c r="G48">
        <v>586</v>
      </c>
      <c r="H48">
        <v>586</v>
      </c>
      <c r="I48">
        <v>7005</v>
      </c>
      <c r="J48" t="s">
        <v>1203</v>
      </c>
      <c r="K48" t="s">
        <v>1204</v>
      </c>
      <c r="L48" t="s">
        <v>1200</v>
      </c>
      <c r="M48">
        <v>711</v>
      </c>
      <c r="N48">
        <v>1197</v>
      </c>
      <c r="O48" t="s">
        <v>1401</v>
      </c>
      <c r="P48" t="s">
        <v>1402</v>
      </c>
    </row>
    <row r="49" spans="1:16" x14ac:dyDescent="0.3">
      <c r="A49">
        <v>82</v>
      </c>
      <c r="B49" t="s">
        <v>706</v>
      </c>
      <c r="C49" t="s">
        <v>655</v>
      </c>
      <c r="D49" t="s">
        <v>653</v>
      </c>
      <c r="E49" t="s">
        <v>707</v>
      </c>
      <c r="F49">
        <v>7381630742</v>
      </c>
      <c r="G49">
        <v>636</v>
      </c>
      <c r="H49">
        <v>636</v>
      </c>
      <c r="I49">
        <v>2308</v>
      </c>
      <c r="J49" t="s">
        <v>1210</v>
      </c>
      <c r="K49" t="s">
        <v>1199</v>
      </c>
      <c r="L49" t="s">
        <v>1205</v>
      </c>
      <c r="M49">
        <v>325</v>
      </c>
      <c r="N49">
        <v>994</v>
      </c>
      <c r="O49" t="s">
        <v>1416</v>
      </c>
      <c r="P49" t="s">
        <v>1417</v>
      </c>
    </row>
    <row r="50" spans="1:16" x14ac:dyDescent="0.3">
      <c r="A50">
        <v>528</v>
      </c>
      <c r="B50" t="s">
        <v>708</v>
      </c>
      <c r="C50" t="s">
        <v>581</v>
      </c>
      <c r="D50" t="s">
        <v>448</v>
      </c>
      <c r="E50" t="s">
        <v>691</v>
      </c>
      <c r="F50">
        <v>3343867513</v>
      </c>
      <c r="G50">
        <v>581</v>
      </c>
      <c r="H50">
        <v>581</v>
      </c>
      <c r="I50">
        <v>5150</v>
      </c>
      <c r="J50" t="s">
        <v>1301</v>
      </c>
      <c r="K50" t="s">
        <v>1204</v>
      </c>
      <c r="L50" t="s">
        <v>1205</v>
      </c>
      <c r="M50">
        <v>209</v>
      </c>
      <c r="N50">
        <v>933</v>
      </c>
      <c r="O50" t="s">
        <v>1399</v>
      </c>
      <c r="P50" t="s">
        <v>1400</v>
      </c>
    </row>
    <row r="51" spans="1:16" x14ac:dyDescent="0.3">
      <c r="A51">
        <v>143</v>
      </c>
      <c r="B51" t="s">
        <v>419</v>
      </c>
      <c r="C51" t="s">
        <v>631</v>
      </c>
      <c r="D51" t="s">
        <v>709</v>
      </c>
      <c r="E51" t="s">
        <v>589</v>
      </c>
      <c r="F51">
        <v>1484052991</v>
      </c>
      <c r="G51">
        <v>336</v>
      </c>
      <c r="H51">
        <v>336</v>
      </c>
      <c r="I51">
        <v>693</v>
      </c>
      <c r="J51" t="s">
        <v>1203</v>
      </c>
      <c r="K51" t="s">
        <v>1199</v>
      </c>
      <c r="L51" t="s">
        <v>1200</v>
      </c>
      <c r="M51">
        <v>996</v>
      </c>
      <c r="N51">
        <v>1168</v>
      </c>
      <c r="O51" t="s">
        <v>21</v>
      </c>
      <c r="P51" t="s">
        <v>1329</v>
      </c>
    </row>
    <row r="52" spans="1:16" x14ac:dyDescent="0.3">
      <c r="A52">
        <v>429</v>
      </c>
      <c r="B52" t="s">
        <v>710</v>
      </c>
      <c r="C52" t="s">
        <v>590</v>
      </c>
      <c r="D52" t="s">
        <v>711</v>
      </c>
      <c r="E52" t="s">
        <v>615</v>
      </c>
      <c r="F52">
        <v>5158272401</v>
      </c>
      <c r="G52">
        <v>504</v>
      </c>
      <c r="H52">
        <v>504</v>
      </c>
      <c r="I52">
        <v>9598</v>
      </c>
      <c r="J52" t="s">
        <v>1239</v>
      </c>
      <c r="K52" t="s">
        <v>1199</v>
      </c>
      <c r="L52" t="s">
        <v>1205</v>
      </c>
      <c r="M52">
        <v>420</v>
      </c>
      <c r="N52">
        <v>561</v>
      </c>
      <c r="O52" t="s">
        <v>1378</v>
      </c>
      <c r="P52" t="s">
        <v>1220</v>
      </c>
    </row>
    <row r="53" spans="1:16" x14ac:dyDescent="0.3">
      <c r="A53">
        <v>47</v>
      </c>
      <c r="B53" t="s">
        <v>119</v>
      </c>
      <c r="C53" t="s">
        <v>584</v>
      </c>
      <c r="D53" t="s">
        <v>712</v>
      </c>
      <c r="E53" t="s">
        <v>713</v>
      </c>
      <c r="F53">
        <v>6223189308</v>
      </c>
      <c r="G53">
        <v>346</v>
      </c>
      <c r="H53">
        <v>346</v>
      </c>
      <c r="I53">
        <v>8103</v>
      </c>
      <c r="J53" t="s">
        <v>1217</v>
      </c>
      <c r="K53" t="s">
        <v>1199</v>
      </c>
      <c r="L53" t="s">
        <v>1200</v>
      </c>
      <c r="M53">
        <v>182</v>
      </c>
      <c r="N53">
        <v>850</v>
      </c>
      <c r="O53" t="s">
        <v>1334</v>
      </c>
      <c r="P53" t="s">
        <v>1335</v>
      </c>
    </row>
    <row r="54" spans="1:16" x14ac:dyDescent="0.3">
      <c r="A54">
        <v>790</v>
      </c>
      <c r="B54" t="s">
        <v>562</v>
      </c>
      <c r="C54" t="s">
        <v>681</v>
      </c>
      <c r="D54" t="s">
        <v>714</v>
      </c>
      <c r="E54" t="s">
        <v>586</v>
      </c>
      <c r="F54">
        <v>1246424250</v>
      </c>
      <c r="G54">
        <v>135</v>
      </c>
      <c r="H54">
        <v>135</v>
      </c>
      <c r="I54">
        <v>8894</v>
      </c>
      <c r="J54" t="s">
        <v>1203</v>
      </c>
      <c r="K54" t="s">
        <v>1204</v>
      </c>
      <c r="L54" t="s">
        <v>1200</v>
      </c>
      <c r="M54">
        <v>901</v>
      </c>
      <c r="N54">
        <v>1393</v>
      </c>
      <c r="O54" t="s">
        <v>1256</v>
      </c>
      <c r="P54" t="s">
        <v>1257</v>
      </c>
    </row>
    <row r="55" spans="1:16" x14ac:dyDescent="0.3">
      <c r="A55">
        <v>427</v>
      </c>
      <c r="B55" t="s">
        <v>715</v>
      </c>
      <c r="C55" t="s">
        <v>594</v>
      </c>
      <c r="D55" t="s">
        <v>716</v>
      </c>
      <c r="E55" t="s">
        <v>642</v>
      </c>
      <c r="F55">
        <v>4239981168</v>
      </c>
      <c r="G55">
        <v>822</v>
      </c>
      <c r="H55">
        <v>822</v>
      </c>
      <c r="I55">
        <v>114</v>
      </c>
      <c r="J55" t="s">
        <v>1203</v>
      </c>
      <c r="K55" t="s">
        <v>1199</v>
      </c>
      <c r="L55" t="s">
        <v>1205</v>
      </c>
      <c r="M55">
        <v>88</v>
      </c>
      <c r="N55">
        <v>426</v>
      </c>
      <c r="O55" t="s">
        <v>1468</v>
      </c>
      <c r="P55" t="s">
        <v>1469</v>
      </c>
    </row>
    <row r="56" spans="1:16" x14ac:dyDescent="0.3">
      <c r="A56">
        <v>906</v>
      </c>
      <c r="B56" t="s">
        <v>717</v>
      </c>
      <c r="C56" t="s">
        <v>673</v>
      </c>
      <c r="D56" t="s">
        <v>638</v>
      </c>
      <c r="E56" t="s">
        <v>718</v>
      </c>
      <c r="F56">
        <v>3882423236</v>
      </c>
      <c r="G56">
        <v>95</v>
      </c>
      <c r="H56">
        <v>95</v>
      </c>
      <c r="I56">
        <v>6546</v>
      </c>
      <c r="J56" t="s">
        <v>1242</v>
      </c>
      <c r="K56" t="s">
        <v>1204</v>
      </c>
      <c r="L56" t="s">
        <v>1205</v>
      </c>
      <c r="M56">
        <v>660</v>
      </c>
      <c r="N56">
        <v>1208</v>
      </c>
      <c r="O56" t="s">
        <v>1243</v>
      </c>
      <c r="P56" t="s">
        <v>1244</v>
      </c>
    </row>
    <row r="57" spans="1:16" x14ac:dyDescent="0.3">
      <c r="A57">
        <v>750</v>
      </c>
      <c r="B57" t="s">
        <v>719</v>
      </c>
      <c r="C57" t="s">
        <v>660</v>
      </c>
      <c r="D57" t="s">
        <v>720</v>
      </c>
      <c r="E57" t="s">
        <v>721</v>
      </c>
      <c r="F57">
        <v>9166200177</v>
      </c>
      <c r="G57">
        <v>597</v>
      </c>
      <c r="H57">
        <v>597</v>
      </c>
      <c r="I57">
        <v>3571</v>
      </c>
      <c r="J57" t="s">
        <v>1239</v>
      </c>
      <c r="K57" t="s">
        <v>1204</v>
      </c>
      <c r="L57" t="s">
        <v>1205</v>
      </c>
      <c r="M57">
        <v>267</v>
      </c>
      <c r="N57">
        <v>925</v>
      </c>
      <c r="O57" t="s">
        <v>1408</v>
      </c>
      <c r="P57" t="s">
        <v>1409</v>
      </c>
    </row>
    <row r="58" spans="1:16" x14ac:dyDescent="0.3">
      <c r="A58">
        <v>913</v>
      </c>
      <c r="B58" t="s">
        <v>722</v>
      </c>
      <c r="C58" t="s">
        <v>723</v>
      </c>
      <c r="D58" t="s">
        <v>724</v>
      </c>
      <c r="E58" t="s">
        <v>596</v>
      </c>
      <c r="F58">
        <v>5137511014</v>
      </c>
      <c r="G58">
        <v>340</v>
      </c>
      <c r="H58">
        <v>340</v>
      </c>
      <c r="I58">
        <v>7316</v>
      </c>
      <c r="J58" t="s">
        <v>1213</v>
      </c>
      <c r="K58" t="s">
        <v>1199</v>
      </c>
      <c r="L58" t="s">
        <v>1200</v>
      </c>
      <c r="M58">
        <v>905</v>
      </c>
      <c r="N58">
        <v>1392</v>
      </c>
      <c r="O58" t="s">
        <v>1332</v>
      </c>
      <c r="P58" t="s">
        <v>1333</v>
      </c>
    </row>
    <row r="59" spans="1:16" x14ac:dyDescent="0.3">
      <c r="A59">
        <v>31</v>
      </c>
      <c r="B59" t="s">
        <v>725</v>
      </c>
      <c r="C59" t="s">
        <v>673</v>
      </c>
      <c r="D59" t="s">
        <v>726</v>
      </c>
      <c r="E59" t="s">
        <v>727</v>
      </c>
      <c r="F59">
        <v>9741124956</v>
      </c>
      <c r="G59">
        <v>905</v>
      </c>
      <c r="H59">
        <v>905</v>
      </c>
      <c r="I59">
        <v>2478</v>
      </c>
      <c r="J59" t="s">
        <v>1239</v>
      </c>
      <c r="K59" t="s">
        <v>1204</v>
      </c>
      <c r="L59" t="s">
        <v>1200</v>
      </c>
      <c r="M59">
        <v>799</v>
      </c>
      <c r="N59">
        <v>1425</v>
      </c>
      <c r="O59" t="s">
        <v>1492</v>
      </c>
      <c r="P59" t="s">
        <v>1493</v>
      </c>
    </row>
    <row r="60" spans="1:16" x14ac:dyDescent="0.3">
      <c r="A60">
        <v>733</v>
      </c>
      <c r="B60" t="s">
        <v>728</v>
      </c>
      <c r="C60" t="s">
        <v>652</v>
      </c>
      <c r="D60" t="s">
        <v>729</v>
      </c>
      <c r="E60" t="s">
        <v>730</v>
      </c>
      <c r="F60">
        <v>1055293942</v>
      </c>
      <c r="G60">
        <v>250</v>
      </c>
      <c r="H60">
        <v>250</v>
      </c>
      <c r="I60">
        <v>1215</v>
      </c>
      <c r="J60" t="s">
        <v>1203</v>
      </c>
      <c r="K60" t="s">
        <v>1199</v>
      </c>
      <c r="L60" t="s">
        <v>1200</v>
      </c>
      <c r="M60">
        <v>773</v>
      </c>
      <c r="N60">
        <v>1225</v>
      </c>
      <c r="O60" t="s">
        <v>912</v>
      </c>
      <c r="P60" t="s">
        <v>745</v>
      </c>
    </row>
    <row r="61" spans="1:16" x14ac:dyDescent="0.3">
      <c r="A61">
        <v>624</v>
      </c>
      <c r="B61" t="s">
        <v>521</v>
      </c>
      <c r="C61" t="s">
        <v>676</v>
      </c>
      <c r="D61" t="s">
        <v>731</v>
      </c>
      <c r="E61" t="s">
        <v>642</v>
      </c>
      <c r="F61">
        <v>2774587967</v>
      </c>
      <c r="G61">
        <v>400</v>
      </c>
      <c r="H61">
        <v>400</v>
      </c>
      <c r="I61">
        <v>5402</v>
      </c>
      <c r="J61" t="s">
        <v>1239</v>
      </c>
      <c r="K61" t="s">
        <v>1204</v>
      </c>
      <c r="L61" t="s">
        <v>1200</v>
      </c>
      <c r="M61">
        <v>78</v>
      </c>
      <c r="N61">
        <v>403</v>
      </c>
      <c r="O61" t="s">
        <v>1352</v>
      </c>
      <c r="P61" t="s">
        <v>1353</v>
      </c>
    </row>
    <row r="62" spans="1:16" x14ac:dyDescent="0.3">
      <c r="A62">
        <v>199</v>
      </c>
      <c r="B62" t="s">
        <v>375</v>
      </c>
      <c r="C62" t="s">
        <v>667</v>
      </c>
      <c r="D62" t="s">
        <v>732</v>
      </c>
      <c r="E62" t="s">
        <v>733</v>
      </c>
      <c r="F62">
        <v>6383939014</v>
      </c>
      <c r="G62">
        <v>877</v>
      </c>
      <c r="H62">
        <v>877</v>
      </c>
      <c r="I62">
        <v>1647</v>
      </c>
      <c r="J62" t="s">
        <v>1217</v>
      </c>
      <c r="K62" t="s">
        <v>1204</v>
      </c>
      <c r="L62" t="s">
        <v>1200</v>
      </c>
      <c r="M62">
        <v>791</v>
      </c>
      <c r="N62">
        <v>1169</v>
      </c>
      <c r="O62" t="s">
        <v>1484</v>
      </c>
      <c r="P62" t="s">
        <v>1485</v>
      </c>
    </row>
    <row r="63" spans="1:16" x14ac:dyDescent="0.3">
      <c r="A63">
        <v>112</v>
      </c>
      <c r="B63" t="s">
        <v>734</v>
      </c>
      <c r="C63" t="s">
        <v>608</v>
      </c>
      <c r="D63" t="s">
        <v>320</v>
      </c>
      <c r="E63" t="s">
        <v>589</v>
      </c>
      <c r="F63">
        <v>8157564947</v>
      </c>
      <c r="G63">
        <v>97</v>
      </c>
      <c r="H63">
        <v>97</v>
      </c>
      <c r="I63">
        <v>9423</v>
      </c>
      <c r="J63" t="s">
        <v>1203</v>
      </c>
      <c r="K63" t="s">
        <v>1204</v>
      </c>
      <c r="L63" t="s">
        <v>1200</v>
      </c>
      <c r="M63">
        <v>603</v>
      </c>
      <c r="N63">
        <v>1167</v>
      </c>
      <c r="O63" t="s">
        <v>1245</v>
      </c>
      <c r="P63" t="s">
        <v>1246</v>
      </c>
    </row>
    <row r="64" spans="1:16" x14ac:dyDescent="0.3">
      <c r="A64">
        <v>256</v>
      </c>
      <c r="B64" t="s">
        <v>88</v>
      </c>
      <c r="C64" t="s">
        <v>660</v>
      </c>
      <c r="D64" t="s">
        <v>735</v>
      </c>
      <c r="E64" t="s">
        <v>736</v>
      </c>
      <c r="F64">
        <v>2513725051</v>
      </c>
      <c r="G64">
        <v>12</v>
      </c>
      <c r="H64">
        <v>12</v>
      </c>
      <c r="I64">
        <v>6404</v>
      </c>
      <c r="J64" t="s">
        <v>1203</v>
      </c>
      <c r="K64" t="s">
        <v>1204</v>
      </c>
      <c r="L64" t="s">
        <v>1205</v>
      </c>
      <c r="M64">
        <v>360</v>
      </c>
      <c r="N64">
        <v>565</v>
      </c>
      <c r="O64" t="s">
        <v>1206</v>
      </c>
      <c r="P64" t="s">
        <v>1207</v>
      </c>
    </row>
    <row r="65" spans="1:16" x14ac:dyDescent="0.3">
      <c r="A65">
        <v>848</v>
      </c>
      <c r="B65" t="s">
        <v>737</v>
      </c>
      <c r="C65" t="s">
        <v>667</v>
      </c>
      <c r="D65" t="s">
        <v>738</v>
      </c>
      <c r="E65" t="s">
        <v>680</v>
      </c>
      <c r="F65">
        <v>6829482368</v>
      </c>
      <c r="G65">
        <v>353</v>
      </c>
      <c r="H65">
        <v>353</v>
      </c>
      <c r="I65">
        <v>6767</v>
      </c>
      <c r="J65" t="s">
        <v>1213</v>
      </c>
      <c r="K65" t="s">
        <v>1204</v>
      </c>
      <c r="L65" t="s">
        <v>1200</v>
      </c>
      <c r="M65">
        <v>84</v>
      </c>
      <c r="N65">
        <v>354</v>
      </c>
      <c r="O65" t="s">
        <v>1337</v>
      </c>
      <c r="P65" t="s">
        <v>1338</v>
      </c>
    </row>
    <row r="66" spans="1:16" x14ac:dyDescent="0.3">
      <c r="A66">
        <v>102</v>
      </c>
      <c r="B66" t="s">
        <v>106</v>
      </c>
      <c r="C66" t="s">
        <v>667</v>
      </c>
      <c r="D66" t="s">
        <v>739</v>
      </c>
      <c r="E66" t="s">
        <v>627</v>
      </c>
      <c r="F66">
        <v>3746956671</v>
      </c>
      <c r="G66">
        <v>856</v>
      </c>
      <c r="H66">
        <v>856</v>
      </c>
      <c r="I66">
        <v>1278</v>
      </c>
      <c r="J66" t="s">
        <v>1301</v>
      </c>
      <c r="K66" t="s">
        <v>1204</v>
      </c>
      <c r="L66" t="s">
        <v>1205</v>
      </c>
      <c r="M66">
        <v>880</v>
      </c>
      <c r="N66">
        <v>1178</v>
      </c>
      <c r="O66" t="s">
        <v>1475</v>
      </c>
      <c r="P66" t="s">
        <v>1476</v>
      </c>
    </row>
    <row r="67" spans="1:16" x14ac:dyDescent="0.3">
      <c r="A67">
        <v>361</v>
      </c>
      <c r="B67" t="s">
        <v>740</v>
      </c>
      <c r="C67" t="s">
        <v>581</v>
      </c>
      <c r="D67" t="s">
        <v>741</v>
      </c>
      <c r="E67" t="s">
        <v>656</v>
      </c>
      <c r="F67">
        <v>3968979172</v>
      </c>
      <c r="G67">
        <v>1</v>
      </c>
      <c r="H67">
        <v>1</v>
      </c>
      <c r="I67">
        <v>1334</v>
      </c>
      <c r="J67" t="s">
        <v>1198</v>
      </c>
      <c r="K67" t="s">
        <v>1199</v>
      </c>
      <c r="L67" t="s">
        <v>1200</v>
      </c>
      <c r="M67">
        <v>947</v>
      </c>
      <c r="N67">
        <v>1385</v>
      </c>
      <c r="O67" t="s">
        <v>1201</v>
      </c>
      <c r="P67" t="s">
        <v>1202</v>
      </c>
    </row>
    <row r="68" spans="1:16" x14ac:dyDescent="0.3">
      <c r="A68">
        <v>962</v>
      </c>
      <c r="B68" t="s">
        <v>742</v>
      </c>
      <c r="C68" t="s">
        <v>621</v>
      </c>
      <c r="D68" t="s">
        <v>743</v>
      </c>
      <c r="E68" t="s">
        <v>611</v>
      </c>
      <c r="F68">
        <v>3932448384</v>
      </c>
      <c r="G68">
        <v>390</v>
      </c>
      <c r="H68">
        <v>390</v>
      </c>
      <c r="I68">
        <v>8887</v>
      </c>
      <c r="J68" t="s">
        <v>1301</v>
      </c>
      <c r="K68" t="s">
        <v>1204</v>
      </c>
      <c r="L68" t="s">
        <v>1205</v>
      </c>
      <c r="M68">
        <v>234</v>
      </c>
      <c r="N68">
        <v>780</v>
      </c>
      <c r="O68" t="s">
        <v>1348</v>
      </c>
      <c r="P68" t="s">
        <v>1349</v>
      </c>
    </row>
    <row r="69" spans="1:16" x14ac:dyDescent="0.3">
      <c r="A69">
        <v>443</v>
      </c>
      <c r="B69" t="s">
        <v>744</v>
      </c>
      <c r="C69" t="s">
        <v>617</v>
      </c>
      <c r="D69" t="s">
        <v>745</v>
      </c>
      <c r="E69" t="s">
        <v>623</v>
      </c>
      <c r="F69">
        <v>2852248623</v>
      </c>
      <c r="G69">
        <v>446</v>
      </c>
      <c r="H69">
        <v>446</v>
      </c>
      <c r="I69">
        <v>9858</v>
      </c>
      <c r="J69" t="s">
        <v>1253</v>
      </c>
      <c r="K69" t="s">
        <v>1204</v>
      </c>
      <c r="L69" t="s">
        <v>1200</v>
      </c>
      <c r="M69">
        <v>931</v>
      </c>
      <c r="N69">
        <v>1247</v>
      </c>
      <c r="O69" t="s">
        <v>677</v>
      </c>
      <c r="P69" t="s">
        <v>1363</v>
      </c>
    </row>
    <row r="70" spans="1:16" x14ac:dyDescent="0.3">
      <c r="A70">
        <v>977</v>
      </c>
      <c r="B70" t="s">
        <v>746</v>
      </c>
      <c r="C70" t="s">
        <v>747</v>
      </c>
      <c r="D70" t="s">
        <v>712</v>
      </c>
      <c r="E70" t="s">
        <v>654</v>
      </c>
      <c r="F70">
        <v>2448301670</v>
      </c>
      <c r="G70">
        <v>32</v>
      </c>
      <c r="H70">
        <v>32</v>
      </c>
      <c r="I70">
        <v>9636</v>
      </c>
      <c r="J70" t="s">
        <v>1198</v>
      </c>
      <c r="K70" t="s">
        <v>1204</v>
      </c>
      <c r="L70" t="s">
        <v>1200</v>
      </c>
      <c r="M70">
        <v>478</v>
      </c>
      <c r="N70">
        <v>705</v>
      </c>
      <c r="O70" t="s">
        <v>1215</v>
      </c>
      <c r="P70" t="s">
        <v>1216</v>
      </c>
    </row>
    <row r="71" spans="1:16" x14ac:dyDescent="0.3">
      <c r="A71">
        <v>936</v>
      </c>
      <c r="B71" t="s">
        <v>324</v>
      </c>
      <c r="C71" t="s">
        <v>581</v>
      </c>
      <c r="D71" t="s">
        <v>748</v>
      </c>
      <c r="E71" t="s">
        <v>749</v>
      </c>
      <c r="F71">
        <v>3017545245</v>
      </c>
      <c r="G71">
        <v>420</v>
      </c>
      <c r="H71">
        <v>420</v>
      </c>
      <c r="I71">
        <v>9943</v>
      </c>
      <c r="J71" t="s">
        <v>1217</v>
      </c>
      <c r="K71" t="s">
        <v>1204</v>
      </c>
      <c r="L71" t="s">
        <v>1200</v>
      </c>
      <c r="M71">
        <v>638</v>
      </c>
      <c r="N71">
        <v>1130</v>
      </c>
      <c r="O71" t="s">
        <v>1355</v>
      </c>
      <c r="P71" t="s">
        <v>258</v>
      </c>
    </row>
    <row r="72" spans="1:16" x14ac:dyDescent="0.3">
      <c r="A72">
        <v>395</v>
      </c>
      <c r="B72" t="s">
        <v>750</v>
      </c>
      <c r="C72" t="s">
        <v>631</v>
      </c>
      <c r="D72" t="s">
        <v>751</v>
      </c>
      <c r="E72" t="s">
        <v>583</v>
      </c>
      <c r="F72">
        <v>3061127061</v>
      </c>
      <c r="G72">
        <v>708</v>
      </c>
      <c r="H72">
        <v>708</v>
      </c>
      <c r="I72">
        <v>1246</v>
      </c>
      <c r="J72" t="s">
        <v>1217</v>
      </c>
      <c r="K72" t="s">
        <v>1204</v>
      </c>
      <c r="L72" t="s">
        <v>1200</v>
      </c>
      <c r="M72">
        <v>50</v>
      </c>
      <c r="N72">
        <v>72</v>
      </c>
      <c r="O72" t="s">
        <v>1437</v>
      </c>
      <c r="P72" t="s">
        <v>1438</v>
      </c>
    </row>
    <row r="73" spans="1:16" x14ac:dyDescent="0.3">
      <c r="A73">
        <v>344</v>
      </c>
      <c r="B73" t="s">
        <v>145</v>
      </c>
      <c r="C73" t="s">
        <v>752</v>
      </c>
      <c r="D73" t="s">
        <v>753</v>
      </c>
      <c r="E73" t="s">
        <v>754</v>
      </c>
      <c r="F73">
        <v>6894953031</v>
      </c>
      <c r="G73">
        <v>227</v>
      </c>
      <c r="H73">
        <v>227</v>
      </c>
      <c r="I73">
        <v>4527</v>
      </c>
      <c r="J73" t="s">
        <v>1217</v>
      </c>
      <c r="K73" t="s">
        <v>1199</v>
      </c>
      <c r="L73" t="s">
        <v>1205</v>
      </c>
      <c r="M73">
        <v>477</v>
      </c>
      <c r="N73">
        <v>564</v>
      </c>
      <c r="O73" t="s">
        <v>1296</v>
      </c>
      <c r="P73" t="s">
        <v>1297</v>
      </c>
    </row>
    <row r="74" spans="1:16" x14ac:dyDescent="0.3">
      <c r="A74">
        <v>48</v>
      </c>
      <c r="B74" t="s">
        <v>755</v>
      </c>
      <c r="C74" t="s">
        <v>635</v>
      </c>
      <c r="D74" t="s">
        <v>756</v>
      </c>
      <c r="E74" t="s">
        <v>680</v>
      </c>
      <c r="F74">
        <v>3072705157</v>
      </c>
      <c r="G74">
        <v>595</v>
      </c>
      <c r="H74">
        <v>595</v>
      </c>
      <c r="I74">
        <v>3782</v>
      </c>
      <c r="J74" t="s">
        <v>1213</v>
      </c>
      <c r="K74" t="s">
        <v>1199</v>
      </c>
      <c r="L74" t="s">
        <v>1205</v>
      </c>
      <c r="M74">
        <v>879</v>
      </c>
      <c r="N74">
        <v>1040</v>
      </c>
      <c r="O74" t="s">
        <v>1406</v>
      </c>
      <c r="P74" t="s">
        <v>1407</v>
      </c>
    </row>
    <row r="75" spans="1:16" x14ac:dyDescent="0.3">
      <c r="A75">
        <v>362</v>
      </c>
      <c r="B75" t="s">
        <v>757</v>
      </c>
      <c r="C75" t="s">
        <v>584</v>
      </c>
      <c r="D75" t="s">
        <v>758</v>
      </c>
      <c r="E75" t="s">
        <v>600</v>
      </c>
      <c r="F75">
        <v>7245809798</v>
      </c>
      <c r="G75">
        <v>211</v>
      </c>
      <c r="H75">
        <v>211</v>
      </c>
      <c r="I75">
        <v>6225</v>
      </c>
      <c r="J75" t="s">
        <v>1242</v>
      </c>
      <c r="K75" t="s">
        <v>1204</v>
      </c>
      <c r="L75" t="s">
        <v>1200</v>
      </c>
      <c r="M75">
        <v>912</v>
      </c>
      <c r="N75">
        <v>1220</v>
      </c>
      <c r="O75" t="s">
        <v>1290</v>
      </c>
      <c r="P75" t="s">
        <v>1291</v>
      </c>
    </row>
    <row r="76" spans="1:16" x14ac:dyDescent="0.3">
      <c r="A76">
        <v>88</v>
      </c>
      <c r="B76" t="s">
        <v>759</v>
      </c>
      <c r="C76" t="s">
        <v>673</v>
      </c>
      <c r="D76" t="s">
        <v>760</v>
      </c>
      <c r="E76" t="s">
        <v>656</v>
      </c>
      <c r="F76">
        <v>8271644418</v>
      </c>
      <c r="G76">
        <v>650</v>
      </c>
      <c r="H76">
        <v>650</v>
      </c>
      <c r="I76">
        <v>2257</v>
      </c>
      <c r="J76" t="s">
        <v>1253</v>
      </c>
      <c r="K76" t="s">
        <v>1199</v>
      </c>
      <c r="L76" t="s">
        <v>1205</v>
      </c>
      <c r="M76">
        <v>868</v>
      </c>
      <c r="N76">
        <v>1141</v>
      </c>
      <c r="O76" t="s">
        <v>1418</v>
      </c>
      <c r="P76" t="s">
        <v>1419</v>
      </c>
    </row>
    <row r="77" spans="1:16" x14ac:dyDescent="0.3">
      <c r="A77">
        <v>289</v>
      </c>
      <c r="B77" t="s">
        <v>122</v>
      </c>
      <c r="C77" t="s">
        <v>584</v>
      </c>
      <c r="D77" t="s">
        <v>761</v>
      </c>
      <c r="E77" t="s">
        <v>762</v>
      </c>
      <c r="F77">
        <v>3201665520</v>
      </c>
      <c r="G77">
        <v>45</v>
      </c>
      <c r="H77">
        <v>45</v>
      </c>
      <c r="I77">
        <v>9177</v>
      </c>
      <c r="J77" t="s">
        <v>1224</v>
      </c>
      <c r="K77" t="s">
        <v>1204</v>
      </c>
      <c r="L77" t="s">
        <v>1200</v>
      </c>
      <c r="M77">
        <v>889</v>
      </c>
      <c r="N77">
        <v>1050</v>
      </c>
      <c r="O77" t="s">
        <v>1225</v>
      </c>
      <c r="P77" t="s">
        <v>1226</v>
      </c>
    </row>
    <row r="78" spans="1:16" x14ac:dyDescent="0.3">
      <c r="A78">
        <v>704</v>
      </c>
      <c r="B78" t="s">
        <v>763</v>
      </c>
      <c r="C78" t="s">
        <v>608</v>
      </c>
      <c r="D78" t="s">
        <v>764</v>
      </c>
      <c r="E78" t="s">
        <v>680</v>
      </c>
      <c r="F78">
        <v>3426056035</v>
      </c>
      <c r="G78">
        <v>201</v>
      </c>
      <c r="H78">
        <v>201</v>
      </c>
      <c r="I78">
        <v>8703</v>
      </c>
      <c r="J78" t="s">
        <v>1210</v>
      </c>
      <c r="K78" t="s">
        <v>1204</v>
      </c>
      <c r="L78" t="s">
        <v>1205</v>
      </c>
      <c r="M78">
        <v>482</v>
      </c>
      <c r="N78">
        <v>850</v>
      </c>
      <c r="O78" t="s">
        <v>1285</v>
      </c>
      <c r="P78" t="s">
        <v>1286</v>
      </c>
    </row>
    <row r="79" spans="1:16" x14ac:dyDescent="0.3">
      <c r="A79">
        <v>903</v>
      </c>
      <c r="B79" t="s">
        <v>154</v>
      </c>
      <c r="C79" t="s">
        <v>676</v>
      </c>
      <c r="D79" t="s">
        <v>765</v>
      </c>
      <c r="E79" t="s">
        <v>762</v>
      </c>
      <c r="F79">
        <v>1233066378</v>
      </c>
      <c r="G79">
        <v>564</v>
      </c>
      <c r="H79">
        <v>564</v>
      </c>
      <c r="I79">
        <v>3514</v>
      </c>
      <c r="J79" t="s">
        <v>1224</v>
      </c>
      <c r="K79" t="s">
        <v>1199</v>
      </c>
      <c r="L79" t="s">
        <v>1200</v>
      </c>
      <c r="M79">
        <v>683</v>
      </c>
      <c r="N79">
        <v>1275</v>
      </c>
      <c r="O79" t="s">
        <v>1394</v>
      </c>
      <c r="P79" t="s">
        <v>1395</v>
      </c>
    </row>
    <row r="80" spans="1:16" x14ac:dyDescent="0.3">
      <c r="A80">
        <v>315</v>
      </c>
      <c r="B80" t="s">
        <v>148</v>
      </c>
      <c r="C80" t="s">
        <v>584</v>
      </c>
      <c r="D80" t="s">
        <v>21</v>
      </c>
      <c r="E80" t="s">
        <v>718</v>
      </c>
      <c r="F80">
        <v>6263485134</v>
      </c>
      <c r="G80">
        <v>138</v>
      </c>
      <c r="H80">
        <v>138</v>
      </c>
      <c r="I80">
        <v>3089</v>
      </c>
      <c r="J80" t="s">
        <v>1210</v>
      </c>
      <c r="K80" t="s">
        <v>1204</v>
      </c>
      <c r="L80" t="s">
        <v>1205</v>
      </c>
      <c r="M80">
        <v>382</v>
      </c>
      <c r="N80">
        <v>714</v>
      </c>
      <c r="O80" t="s">
        <v>1258</v>
      </c>
      <c r="P80" t="s">
        <v>39</v>
      </c>
    </row>
    <row r="81" spans="1:16" x14ac:dyDescent="0.3">
      <c r="A81">
        <v>501</v>
      </c>
      <c r="B81" t="s">
        <v>766</v>
      </c>
      <c r="C81" t="s">
        <v>617</v>
      </c>
      <c r="D81" t="s">
        <v>767</v>
      </c>
      <c r="E81" t="s">
        <v>656</v>
      </c>
      <c r="F81">
        <v>1354925878</v>
      </c>
      <c r="G81">
        <v>57</v>
      </c>
      <c r="H81">
        <v>57</v>
      </c>
      <c r="I81">
        <v>7253</v>
      </c>
      <c r="J81" t="s">
        <v>1203</v>
      </c>
      <c r="K81" t="s">
        <v>1204</v>
      </c>
      <c r="L81" t="s">
        <v>1205</v>
      </c>
      <c r="M81">
        <v>753</v>
      </c>
      <c r="N81">
        <v>1027</v>
      </c>
      <c r="O81" t="s">
        <v>1230</v>
      </c>
      <c r="P81" t="s">
        <v>1231</v>
      </c>
    </row>
    <row r="82" spans="1:16" x14ac:dyDescent="0.3">
      <c r="A82">
        <v>812</v>
      </c>
      <c r="B82" t="s">
        <v>768</v>
      </c>
      <c r="C82" t="s">
        <v>581</v>
      </c>
      <c r="D82" t="s">
        <v>769</v>
      </c>
      <c r="E82" t="s">
        <v>600</v>
      </c>
      <c r="F82">
        <v>6143377957</v>
      </c>
      <c r="G82">
        <v>128</v>
      </c>
      <c r="H82">
        <v>128</v>
      </c>
      <c r="I82">
        <v>8786</v>
      </c>
      <c r="J82" t="s">
        <v>1198</v>
      </c>
      <c r="K82" t="s">
        <v>1199</v>
      </c>
      <c r="L82" t="s">
        <v>1200</v>
      </c>
      <c r="M82">
        <v>718</v>
      </c>
      <c r="N82">
        <v>1486</v>
      </c>
      <c r="O82" t="s">
        <v>159</v>
      </c>
      <c r="P82" t="s">
        <v>1252</v>
      </c>
    </row>
    <row r="83" spans="1:16" x14ac:dyDescent="0.3">
      <c r="A83">
        <v>953</v>
      </c>
      <c r="B83" t="s">
        <v>22</v>
      </c>
      <c r="C83" t="s">
        <v>752</v>
      </c>
      <c r="D83" t="s">
        <v>770</v>
      </c>
      <c r="E83" t="s">
        <v>589</v>
      </c>
      <c r="F83">
        <v>1029837290</v>
      </c>
      <c r="G83">
        <v>33</v>
      </c>
      <c r="H83">
        <v>33</v>
      </c>
      <c r="I83">
        <v>1211</v>
      </c>
      <c r="J83" t="s">
        <v>1217</v>
      </c>
      <c r="K83" t="s">
        <v>1204</v>
      </c>
      <c r="L83" t="s">
        <v>1200</v>
      </c>
      <c r="M83">
        <v>577</v>
      </c>
      <c r="N83">
        <v>1312</v>
      </c>
      <c r="O83" t="s">
        <v>1218</v>
      </c>
      <c r="P83" t="s">
        <v>1219</v>
      </c>
    </row>
    <row r="84" spans="1:16" x14ac:dyDescent="0.3">
      <c r="A84">
        <v>830</v>
      </c>
      <c r="B84" t="s">
        <v>694</v>
      </c>
      <c r="C84" t="s">
        <v>771</v>
      </c>
      <c r="D84" t="s">
        <v>772</v>
      </c>
      <c r="E84" t="s">
        <v>586</v>
      </c>
      <c r="F84">
        <v>9313787148</v>
      </c>
      <c r="G84">
        <v>936</v>
      </c>
      <c r="H84">
        <v>936</v>
      </c>
      <c r="I84">
        <v>359</v>
      </c>
      <c r="J84" t="s">
        <v>1242</v>
      </c>
      <c r="K84" t="s">
        <v>1199</v>
      </c>
      <c r="L84" t="s">
        <v>1200</v>
      </c>
      <c r="M84">
        <v>607</v>
      </c>
      <c r="N84">
        <v>1007</v>
      </c>
      <c r="O84" t="s">
        <v>1504</v>
      </c>
      <c r="P84" t="s">
        <v>1505</v>
      </c>
    </row>
    <row r="85" spans="1:16" x14ac:dyDescent="0.3">
      <c r="A85">
        <v>656</v>
      </c>
      <c r="B85" t="s">
        <v>773</v>
      </c>
      <c r="C85" t="s">
        <v>655</v>
      </c>
      <c r="D85" t="s">
        <v>774</v>
      </c>
      <c r="E85" t="s">
        <v>733</v>
      </c>
      <c r="F85">
        <v>9053980373</v>
      </c>
      <c r="G85">
        <v>762</v>
      </c>
      <c r="H85">
        <v>762</v>
      </c>
      <c r="I85">
        <v>2066</v>
      </c>
      <c r="J85" t="s">
        <v>1301</v>
      </c>
      <c r="K85" t="s">
        <v>1199</v>
      </c>
      <c r="L85" t="s">
        <v>1205</v>
      </c>
      <c r="M85">
        <v>242</v>
      </c>
      <c r="N85">
        <v>926</v>
      </c>
      <c r="O85" t="s">
        <v>1454</v>
      </c>
      <c r="P85" t="s">
        <v>688</v>
      </c>
    </row>
    <row r="86" spans="1:16" x14ac:dyDescent="0.3">
      <c r="A86">
        <v>935</v>
      </c>
      <c r="B86" t="s">
        <v>775</v>
      </c>
      <c r="C86" t="s">
        <v>660</v>
      </c>
      <c r="D86" t="s">
        <v>776</v>
      </c>
      <c r="E86" t="s">
        <v>675</v>
      </c>
      <c r="F86">
        <v>2836649349</v>
      </c>
      <c r="G86">
        <v>838</v>
      </c>
      <c r="H86">
        <v>838</v>
      </c>
      <c r="I86">
        <v>4322</v>
      </c>
      <c r="J86" t="s">
        <v>1217</v>
      </c>
      <c r="K86" t="s">
        <v>1199</v>
      </c>
      <c r="L86" t="s">
        <v>1200</v>
      </c>
      <c r="M86">
        <v>593</v>
      </c>
      <c r="N86">
        <v>1036</v>
      </c>
      <c r="O86" t="s">
        <v>42</v>
      </c>
      <c r="P86" t="s">
        <v>1472</v>
      </c>
    </row>
    <row r="87" spans="1:16" x14ac:dyDescent="0.3">
      <c r="A87">
        <v>762</v>
      </c>
      <c r="B87" t="s">
        <v>777</v>
      </c>
      <c r="C87" t="s">
        <v>581</v>
      </c>
      <c r="D87" t="s">
        <v>778</v>
      </c>
      <c r="E87" t="s">
        <v>619</v>
      </c>
      <c r="F87">
        <v>1786274009</v>
      </c>
      <c r="G87">
        <v>215</v>
      </c>
      <c r="H87">
        <v>215</v>
      </c>
      <c r="I87">
        <v>7773</v>
      </c>
      <c r="J87" t="s">
        <v>1242</v>
      </c>
      <c r="K87" t="s">
        <v>1204</v>
      </c>
      <c r="L87" t="s">
        <v>1200</v>
      </c>
      <c r="M87">
        <v>812</v>
      </c>
      <c r="N87">
        <v>1161</v>
      </c>
      <c r="O87" t="s">
        <v>1294</v>
      </c>
      <c r="P87" t="s">
        <v>1295</v>
      </c>
    </row>
    <row r="88" spans="1:16" x14ac:dyDescent="0.3">
      <c r="A88">
        <v>698</v>
      </c>
      <c r="B88" t="s">
        <v>119</v>
      </c>
      <c r="C88" t="s">
        <v>605</v>
      </c>
      <c r="D88" t="s">
        <v>779</v>
      </c>
      <c r="E88" t="s">
        <v>654</v>
      </c>
      <c r="F88">
        <v>1300453861</v>
      </c>
      <c r="G88">
        <v>818</v>
      </c>
      <c r="H88">
        <v>818</v>
      </c>
      <c r="I88">
        <v>6746</v>
      </c>
      <c r="J88" t="s">
        <v>1227</v>
      </c>
      <c r="K88" t="s">
        <v>1204</v>
      </c>
      <c r="L88" t="s">
        <v>1200</v>
      </c>
      <c r="M88">
        <v>833</v>
      </c>
      <c r="N88">
        <v>1016</v>
      </c>
      <c r="O88" t="s">
        <v>215</v>
      </c>
      <c r="P88" t="s">
        <v>1318</v>
      </c>
    </row>
    <row r="89" spans="1:16" x14ac:dyDescent="0.3">
      <c r="A89">
        <v>294</v>
      </c>
      <c r="B89" t="s">
        <v>780</v>
      </c>
      <c r="C89" t="s">
        <v>723</v>
      </c>
      <c r="D89" t="s">
        <v>668</v>
      </c>
      <c r="E89" t="s">
        <v>730</v>
      </c>
      <c r="F89">
        <v>6518015418</v>
      </c>
      <c r="G89">
        <v>780</v>
      </c>
      <c r="H89">
        <v>780</v>
      </c>
      <c r="I89">
        <v>6732</v>
      </c>
      <c r="J89" t="s">
        <v>1224</v>
      </c>
      <c r="K89" t="s">
        <v>1199</v>
      </c>
      <c r="L89" t="s">
        <v>1200</v>
      </c>
      <c r="M89">
        <v>872</v>
      </c>
      <c r="N89">
        <v>1058</v>
      </c>
      <c r="O89" t="s">
        <v>1458</v>
      </c>
      <c r="P89" t="s">
        <v>427</v>
      </c>
    </row>
    <row r="90" spans="1:16" x14ac:dyDescent="0.3">
      <c r="A90">
        <v>535</v>
      </c>
      <c r="B90" t="s">
        <v>293</v>
      </c>
      <c r="C90" t="s">
        <v>588</v>
      </c>
      <c r="D90" t="s">
        <v>781</v>
      </c>
      <c r="E90" t="s">
        <v>642</v>
      </c>
      <c r="F90">
        <v>7774474168</v>
      </c>
      <c r="G90">
        <v>40</v>
      </c>
      <c r="H90">
        <v>40</v>
      </c>
      <c r="I90">
        <v>805</v>
      </c>
      <c r="J90" t="s">
        <v>1198</v>
      </c>
      <c r="K90" t="s">
        <v>1204</v>
      </c>
      <c r="L90" t="s">
        <v>1205</v>
      </c>
      <c r="M90">
        <v>483</v>
      </c>
      <c r="N90">
        <v>648</v>
      </c>
      <c r="O90" t="s">
        <v>1220</v>
      </c>
      <c r="P90" t="s">
        <v>1221</v>
      </c>
    </row>
    <row r="91" spans="1:16" x14ac:dyDescent="0.3">
      <c r="A91">
        <v>357</v>
      </c>
      <c r="B91" t="s">
        <v>782</v>
      </c>
      <c r="C91" t="s">
        <v>752</v>
      </c>
      <c r="D91" t="s">
        <v>783</v>
      </c>
      <c r="E91" t="s">
        <v>754</v>
      </c>
      <c r="F91">
        <v>5796916149</v>
      </c>
      <c r="G91">
        <v>366</v>
      </c>
      <c r="H91">
        <v>366</v>
      </c>
      <c r="I91">
        <v>7540</v>
      </c>
      <c r="J91" t="s">
        <v>1213</v>
      </c>
      <c r="K91" t="s">
        <v>1199</v>
      </c>
      <c r="L91" t="s">
        <v>1205</v>
      </c>
      <c r="M91">
        <v>679</v>
      </c>
      <c r="N91">
        <v>1015</v>
      </c>
      <c r="O91" t="s">
        <v>1343</v>
      </c>
      <c r="P91" t="s">
        <v>1344</v>
      </c>
    </row>
    <row r="92" spans="1:16" x14ac:dyDescent="0.3">
      <c r="A92">
        <v>468</v>
      </c>
      <c r="B92" t="s">
        <v>784</v>
      </c>
      <c r="C92" t="s">
        <v>590</v>
      </c>
      <c r="D92" t="s">
        <v>785</v>
      </c>
      <c r="E92" t="s">
        <v>786</v>
      </c>
      <c r="F92">
        <v>2618359567</v>
      </c>
      <c r="G92">
        <v>678</v>
      </c>
      <c r="H92">
        <v>678</v>
      </c>
      <c r="I92">
        <v>5269</v>
      </c>
      <c r="J92" t="s">
        <v>1227</v>
      </c>
      <c r="K92" t="s">
        <v>1199</v>
      </c>
      <c r="L92" t="s">
        <v>1200</v>
      </c>
      <c r="M92">
        <v>318</v>
      </c>
      <c r="N92">
        <v>938</v>
      </c>
      <c r="O92" t="s">
        <v>1425</v>
      </c>
      <c r="P92" t="s">
        <v>51</v>
      </c>
    </row>
    <row r="93" spans="1:16" x14ac:dyDescent="0.3">
      <c r="A93">
        <v>798</v>
      </c>
      <c r="B93" t="s">
        <v>787</v>
      </c>
      <c r="C93" t="s">
        <v>652</v>
      </c>
      <c r="D93" t="s">
        <v>788</v>
      </c>
      <c r="E93" t="s">
        <v>733</v>
      </c>
      <c r="F93">
        <v>2073271791</v>
      </c>
      <c r="G93">
        <v>703</v>
      </c>
      <c r="H93">
        <v>703</v>
      </c>
      <c r="I93">
        <v>8404</v>
      </c>
      <c r="J93" t="s">
        <v>1210</v>
      </c>
      <c r="K93" t="s">
        <v>1204</v>
      </c>
      <c r="L93" t="s">
        <v>1200</v>
      </c>
      <c r="M93">
        <v>329</v>
      </c>
      <c r="N93">
        <v>597</v>
      </c>
      <c r="O93" t="s">
        <v>1433</v>
      </c>
      <c r="P93" t="s">
        <v>1434</v>
      </c>
    </row>
    <row r="94" spans="1:16" x14ac:dyDescent="0.3">
      <c r="A94">
        <v>497</v>
      </c>
      <c r="B94" t="s">
        <v>789</v>
      </c>
      <c r="C94" t="s">
        <v>667</v>
      </c>
      <c r="D94" t="s">
        <v>790</v>
      </c>
      <c r="E94" t="s">
        <v>619</v>
      </c>
      <c r="F94">
        <v>8030257579</v>
      </c>
      <c r="G94">
        <v>180</v>
      </c>
      <c r="H94">
        <v>180</v>
      </c>
      <c r="I94">
        <v>519</v>
      </c>
      <c r="J94" t="s">
        <v>1239</v>
      </c>
      <c r="K94" t="s">
        <v>1204</v>
      </c>
      <c r="L94" t="s">
        <v>1205</v>
      </c>
      <c r="M94">
        <v>588</v>
      </c>
      <c r="N94">
        <v>1182</v>
      </c>
      <c r="O94" t="s">
        <v>502</v>
      </c>
      <c r="P94" t="s">
        <v>1278</v>
      </c>
    </row>
    <row r="95" spans="1:16" x14ac:dyDescent="0.3">
      <c r="A95">
        <v>841</v>
      </c>
      <c r="B95" t="s">
        <v>791</v>
      </c>
      <c r="C95" t="s">
        <v>613</v>
      </c>
      <c r="D95" t="s">
        <v>792</v>
      </c>
      <c r="E95" t="s">
        <v>619</v>
      </c>
      <c r="F95">
        <v>1610528704</v>
      </c>
      <c r="G95">
        <v>214</v>
      </c>
      <c r="H95">
        <v>214</v>
      </c>
      <c r="I95">
        <v>4060</v>
      </c>
      <c r="J95" t="s">
        <v>1253</v>
      </c>
      <c r="K95" t="s">
        <v>1199</v>
      </c>
      <c r="L95" t="s">
        <v>1205</v>
      </c>
      <c r="M95">
        <v>442</v>
      </c>
      <c r="N95">
        <v>713</v>
      </c>
      <c r="O95" t="s">
        <v>1292</v>
      </c>
      <c r="P95" t="s">
        <v>1293</v>
      </c>
    </row>
    <row r="96" spans="1:16" x14ac:dyDescent="0.3">
      <c r="A96">
        <v>521</v>
      </c>
      <c r="B96" t="s">
        <v>793</v>
      </c>
      <c r="C96" t="s">
        <v>625</v>
      </c>
      <c r="D96" t="s">
        <v>794</v>
      </c>
      <c r="E96" t="s">
        <v>603</v>
      </c>
      <c r="F96">
        <v>4105997340</v>
      </c>
      <c r="G96">
        <v>408</v>
      </c>
      <c r="H96">
        <v>408</v>
      </c>
      <c r="I96">
        <v>8860</v>
      </c>
      <c r="J96" t="s">
        <v>1227</v>
      </c>
      <c r="K96" t="s">
        <v>1204</v>
      </c>
      <c r="L96" t="s">
        <v>1200</v>
      </c>
      <c r="M96">
        <v>216</v>
      </c>
      <c r="N96">
        <v>939</v>
      </c>
      <c r="O96" t="s">
        <v>1264</v>
      </c>
      <c r="P96" t="s">
        <v>1354</v>
      </c>
    </row>
    <row r="97" spans="1:16" x14ac:dyDescent="0.3">
      <c r="A97">
        <v>2</v>
      </c>
      <c r="B97" t="s">
        <v>795</v>
      </c>
      <c r="C97" t="s">
        <v>588</v>
      </c>
      <c r="D97" t="s">
        <v>796</v>
      </c>
      <c r="E97" t="s">
        <v>691</v>
      </c>
      <c r="F97">
        <v>9250747856</v>
      </c>
      <c r="G97">
        <v>902</v>
      </c>
      <c r="H97">
        <v>902</v>
      </c>
      <c r="I97">
        <v>7164</v>
      </c>
      <c r="J97" t="s">
        <v>1203</v>
      </c>
      <c r="K97" t="s">
        <v>1204</v>
      </c>
      <c r="L97" t="s">
        <v>1200</v>
      </c>
      <c r="M97">
        <v>946</v>
      </c>
      <c r="N97">
        <v>1082</v>
      </c>
      <c r="O97" t="s">
        <v>1490</v>
      </c>
      <c r="P97" t="s">
        <v>1491</v>
      </c>
    </row>
    <row r="98" spans="1:16" x14ac:dyDescent="0.3">
      <c r="A98">
        <v>637</v>
      </c>
      <c r="B98" t="s">
        <v>777</v>
      </c>
      <c r="C98" t="s">
        <v>635</v>
      </c>
      <c r="D98" t="s">
        <v>797</v>
      </c>
      <c r="E98" t="s">
        <v>798</v>
      </c>
      <c r="F98">
        <v>8907221376</v>
      </c>
      <c r="G98">
        <v>763</v>
      </c>
      <c r="H98">
        <v>763</v>
      </c>
      <c r="I98">
        <v>9792</v>
      </c>
      <c r="J98" t="s">
        <v>1239</v>
      </c>
      <c r="K98" t="s">
        <v>1199</v>
      </c>
      <c r="L98" t="s">
        <v>1200</v>
      </c>
      <c r="M98">
        <v>796</v>
      </c>
      <c r="N98">
        <v>1347</v>
      </c>
      <c r="O98" t="s">
        <v>1234</v>
      </c>
      <c r="P98" t="s">
        <v>42</v>
      </c>
    </row>
    <row r="99" spans="1:16" x14ac:dyDescent="0.3">
      <c r="A99">
        <v>407</v>
      </c>
      <c r="B99" t="s">
        <v>799</v>
      </c>
      <c r="C99" t="s">
        <v>594</v>
      </c>
      <c r="D99" t="s">
        <v>800</v>
      </c>
      <c r="E99" t="s">
        <v>713</v>
      </c>
      <c r="F99">
        <v>5519170607</v>
      </c>
      <c r="G99">
        <v>168</v>
      </c>
      <c r="H99">
        <v>168</v>
      </c>
      <c r="I99">
        <v>9934</v>
      </c>
      <c r="J99" t="s">
        <v>1198</v>
      </c>
      <c r="K99" t="s">
        <v>1204</v>
      </c>
      <c r="L99" t="s">
        <v>1205</v>
      </c>
      <c r="M99">
        <v>26</v>
      </c>
      <c r="N99">
        <v>47</v>
      </c>
      <c r="O99" t="s">
        <v>1270</v>
      </c>
      <c r="P99" t="s">
        <v>1271</v>
      </c>
    </row>
    <row r="100" spans="1:16" x14ac:dyDescent="0.3">
      <c r="A100">
        <v>87</v>
      </c>
      <c r="B100" t="s">
        <v>610</v>
      </c>
      <c r="C100" t="s">
        <v>594</v>
      </c>
      <c r="D100" t="s">
        <v>21</v>
      </c>
      <c r="E100" t="s">
        <v>680</v>
      </c>
      <c r="F100">
        <v>4444871583</v>
      </c>
      <c r="G100">
        <v>723</v>
      </c>
      <c r="H100">
        <v>723</v>
      </c>
      <c r="I100">
        <v>1980</v>
      </c>
      <c r="J100" t="s">
        <v>1301</v>
      </c>
      <c r="K100" t="s">
        <v>1204</v>
      </c>
      <c r="L100" t="s">
        <v>1200</v>
      </c>
      <c r="M100">
        <v>490</v>
      </c>
      <c r="N100">
        <v>762</v>
      </c>
      <c r="O100" t="s">
        <v>1445</v>
      </c>
      <c r="P100" t="s">
        <v>1446</v>
      </c>
    </row>
    <row r="101" spans="1:16" x14ac:dyDescent="0.3">
      <c r="A101">
        <v>894</v>
      </c>
      <c r="B101" t="s">
        <v>801</v>
      </c>
      <c r="C101" t="s">
        <v>635</v>
      </c>
      <c r="D101" t="s">
        <v>802</v>
      </c>
      <c r="E101" t="s">
        <v>596</v>
      </c>
      <c r="F101">
        <v>9892285623</v>
      </c>
      <c r="G101">
        <v>438</v>
      </c>
      <c r="H101">
        <v>438</v>
      </c>
      <c r="I101">
        <v>9251</v>
      </c>
      <c r="J101" t="s">
        <v>1210</v>
      </c>
      <c r="K101" t="s">
        <v>1204</v>
      </c>
      <c r="L101" t="s">
        <v>1205</v>
      </c>
      <c r="M101">
        <v>430</v>
      </c>
      <c r="N101">
        <v>642</v>
      </c>
      <c r="O101" t="s">
        <v>1357</v>
      </c>
      <c r="P101" t="s">
        <v>1358</v>
      </c>
    </row>
    <row r="102" spans="1:16" x14ac:dyDescent="0.3">
      <c r="A102">
        <v>708</v>
      </c>
      <c r="B102" t="s">
        <v>634</v>
      </c>
      <c r="C102" t="s">
        <v>635</v>
      </c>
      <c r="D102" t="s">
        <v>401</v>
      </c>
      <c r="E102" t="s">
        <v>619</v>
      </c>
      <c r="F102">
        <v>6155699440</v>
      </c>
      <c r="G102">
        <v>162</v>
      </c>
      <c r="H102">
        <v>162</v>
      </c>
      <c r="I102">
        <v>6717</v>
      </c>
      <c r="J102" t="s">
        <v>1198</v>
      </c>
      <c r="K102" t="s">
        <v>1204</v>
      </c>
      <c r="L102" t="s">
        <v>1200</v>
      </c>
      <c r="M102">
        <v>209</v>
      </c>
      <c r="N102">
        <v>665</v>
      </c>
      <c r="O102" t="s">
        <v>1266</v>
      </c>
      <c r="P102" t="s">
        <v>1267</v>
      </c>
    </row>
    <row r="103" spans="1:16" x14ac:dyDescent="0.3">
      <c r="A103">
        <v>311</v>
      </c>
      <c r="B103" t="s">
        <v>803</v>
      </c>
      <c r="C103" t="s">
        <v>613</v>
      </c>
      <c r="D103" t="s">
        <v>804</v>
      </c>
      <c r="E103" t="s">
        <v>619</v>
      </c>
      <c r="F103">
        <v>2539275235</v>
      </c>
      <c r="G103">
        <v>246</v>
      </c>
      <c r="H103">
        <v>246</v>
      </c>
      <c r="I103">
        <v>3622</v>
      </c>
      <c r="J103" t="s">
        <v>1301</v>
      </c>
      <c r="K103" t="s">
        <v>1199</v>
      </c>
      <c r="L103" t="s">
        <v>1200</v>
      </c>
      <c r="M103">
        <v>379</v>
      </c>
      <c r="N103">
        <v>963</v>
      </c>
      <c r="O103" t="s">
        <v>1302</v>
      </c>
      <c r="P103" t="s">
        <v>1303</v>
      </c>
    </row>
    <row r="104" spans="1:16" x14ac:dyDescent="0.3">
      <c r="A104">
        <v>888</v>
      </c>
      <c r="B104" t="s">
        <v>805</v>
      </c>
      <c r="C104" t="s">
        <v>667</v>
      </c>
      <c r="D104" t="s">
        <v>653</v>
      </c>
      <c r="E104" t="s">
        <v>619</v>
      </c>
      <c r="F104">
        <v>4534991454</v>
      </c>
      <c r="G104">
        <v>105</v>
      </c>
      <c r="H104">
        <v>105</v>
      </c>
      <c r="I104">
        <v>8808</v>
      </c>
      <c r="J104" t="s">
        <v>1217</v>
      </c>
      <c r="K104" t="s">
        <v>1204</v>
      </c>
      <c r="L104" t="s">
        <v>1205</v>
      </c>
      <c r="M104">
        <v>949</v>
      </c>
      <c r="N104">
        <v>1419</v>
      </c>
      <c r="O104" t="s">
        <v>1247</v>
      </c>
      <c r="P104" t="s">
        <v>1248</v>
      </c>
    </row>
    <row r="105" spans="1:16" x14ac:dyDescent="0.3">
      <c r="A105">
        <v>678</v>
      </c>
      <c r="B105" t="s">
        <v>806</v>
      </c>
      <c r="C105" t="s">
        <v>681</v>
      </c>
      <c r="D105" t="s">
        <v>182</v>
      </c>
      <c r="E105" t="s">
        <v>654</v>
      </c>
      <c r="F105">
        <v>9411155106</v>
      </c>
      <c r="G105">
        <v>308</v>
      </c>
      <c r="H105">
        <v>308</v>
      </c>
      <c r="I105">
        <v>4920</v>
      </c>
      <c r="J105" t="s">
        <v>1242</v>
      </c>
      <c r="K105" t="s">
        <v>1204</v>
      </c>
      <c r="L105" t="s">
        <v>1200</v>
      </c>
      <c r="M105">
        <v>438</v>
      </c>
      <c r="N105">
        <v>656</v>
      </c>
      <c r="O105" t="s">
        <v>1317</v>
      </c>
      <c r="P105" t="s">
        <v>1318</v>
      </c>
    </row>
    <row r="106" spans="1:16" x14ac:dyDescent="0.3">
      <c r="A106">
        <v>734</v>
      </c>
      <c r="B106" t="s">
        <v>807</v>
      </c>
      <c r="C106" t="s">
        <v>640</v>
      </c>
      <c r="D106" t="s">
        <v>808</v>
      </c>
      <c r="E106" t="s">
        <v>633</v>
      </c>
      <c r="F106">
        <v>1161903173</v>
      </c>
      <c r="G106">
        <v>172</v>
      </c>
      <c r="H106">
        <v>172</v>
      </c>
      <c r="I106">
        <v>3140</v>
      </c>
      <c r="J106" t="s">
        <v>1253</v>
      </c>
      <c r="K106" t="s">
        <v>1199</v>
      </c>
      <c r="L106" t="s">
        <v>1200</v>
      </c>
      <c r="M106">
        <v>726</v>
      </c>
      <c r="N106">
        <v>1381</v>
      </c>
      <c r="O106" t="s">
        <v>1274</v>
      </c>
      <c r="P106" t="s">
        <v>1275</v>
      </c>
    </row>
    <row r="107" spans="1:16" x14ac:dyDescent="0.3">
      <c r="A107">
        <v>640</v>
      </c>
      <c r="B107" t="s">
        <v>809</v>
      </c>
      <c r="C107" t="s">
        <v>635</v>
      </c>
      <c r="D107" t="s">
        <v>810</v>
      </c>
      <c r="E107" t="s">
        <v>656</v>
      </c>
      <c r="F107">
        <v>7858706884</v>
      </c>
      <c r="G107">
        <v>775</v>
      </c>
      <c r="H107">
        <v>775</v>
      </c>
      <c r="I107">
        <v>8104</v>
      </c>
      <c r="J107" t="s">
        <v>1210</v>
      </c>
      <c r="K107" t="s">
        <v>1204</v>
      </c>
      <c r="L107" t="s">
        <v>1200</v>
      </c>
      <c r="M107">
        <v>451</v>
      </c>
      <c r="N107">
        <v>713</v>
      </c>
      <c r="O107" t="s">
        <v>638</v>
      </c>
      <c r="P107" t="s">
        <v>1457</v>
      </c>
    </row>
    <row r="108" spans="1:16" x14ac:dyDescent="0.3">
      <c r="A108">
        <v>189</v>
      </c>
      <c r="B108" t="s">
        <v>811</v>
      </c>
      <c r="C108" t="s">
        <v>747</v>
      </c>
      <c r="D108" t="s">
        <v>812</v>
      </c>
      <c r="E108" t="s">
        <v>675</v>
      </c>
      <c r="F108">
        <v>1967221186</v>
      </c>
      <c r="G108">
        <v>333</v>
      </c>
      <c r="H108">
        <v>333</v>
      </c>
      <c r="I108">
        <v>2208</v>
      </c>
      <c r="J108" t="s">
        <v>1239</v>
      </c>
      <c r="K108" t="s">
        <v>1204</v>
      </c>
      <c r="L108" t="s">
        <v>1205</v>
      </c>
      <c r="M108">
        <v>812</v>
      </c>
      <c r="N108">
        <v>1104</v>
      </c>
      <c r="O108" t="s">
        <v>1327</v>
      </c>
      <c r="P108" t="s">
        <v>1328</v>
      </c>
    </row>
    <row r="109" spans="1:16" x14ac:dyDescent="0.3">
      <c r="A109">
        <v>685</v>
      </c>
      <c r="B109" t="s">
        <v>813</v>
      </c>
      <c r="C109" t="s">
        <v>605</v>
      </c>
      <c r="D109" t="s">
        <v>814</v>
      </c>
      <c r="E109" t="s">
        <v>730</v>
      </c>
      <c r="F109">
        <v>9336147887</v>
      </c>
      <c r="G109">
        <v>548</v>
      </c>
      <c r="H109">
        <v>548</v>
      </c>
      <c r="I109">
        <v>7043</v>
      </c>
      <c r="J109" t="s">
        <v>1224</v>
      </c>
      <c r="K109" t="s">
        <v>1199</v>
      </c>
      <c r="L109" t="s">
        <v>1205</v>
      </c>
      <c r="M109">
        <v>240</v>
      </c>
      <c r="N109">
        <v>571</v>
      </c>
      <c r="O109" t="s">
        <v>1388</v>
      </c>
      <c r="P109" t="s">
        <v>1389</v>
      </c>
    </row>
    <row r="110" spans="1:16" x14ac:dyDescent="0.3">
      <c r="A110">
        <v>617</v>
      </c>
      <c r="B110" t="s">
        <v>276</v>
      </c>
      <c r="C110" t="s">
        <v>676</v>
      </c>
      <c r="D110" t="s">
        <v>815</v>
      </c>
      <c r="E110" t="s">
        <v>754</v>
      </c>
      <c r="F110">
        <v>8437782692</v>
      </c>
      <c r="G110">
        <v>665</v>
      </c>
      <c r="H110">
        <v>665</v>
      </c>
      <c r="I110">
        <v>7485</v>
      </c>
      <c r="J110" t="s">
        <v>1198</v>
      </c>
      <c r="K110" t="s">
        <v>1204</v>
      </c>
      <c r="L110" t="s">
        <v>1205</v>
      </c>
      <c r="M110">
        <v>982</v>
      </c>
      <c r="N110">
        <v>1405</v>
      </c>
      <c r="O110" t="s">
        <v>1421</v>
      </c>
      <c r="P110" t="s">
        <v>1422</v>
      </c>
    </row>
    <row r="111" spans="1:16" x14ac:dyDescent="0.3">
      <c r="A111">
        <v>508</v>
      </c>
      <c r="B111" t="s">
        <v>816</v>
      </c>
      <c r="C111" t="s">
        <v>667</v>
      </c>
      <c r="D111" t="s">
        <v>817</v>
      </c>
      <c r="E111" t="s">
        <v>818</v>
      </c>
      <c r="F111">
        <v>4162410124</v>
      </c>
      <c r="G111">
        <v>305</v>
      </c>
      <c r="H111">
        <v>305</v>
      </c>
      <c r="I111">
        <v>1748</v>
      </c>
      <c r="J111" t="s">
        <v>1301</v>
      </c>
      <c r="K111" t="s">
        <v>1204</v>
      </c>
      <c r="L111" t="s">
        <v>1200</v>
      </c>
      <c r="M111">
        <v>954</v>
      </c>
      <c r="N111">
        <v>1473</v>
      </c>
      <c r="O111" t="s">
        <v>1314</v>
      </c>
      <c r="P111" t="s">
        <v>1315</v>
      </c>
    </row>
    <row r="112" spans="1:16" x14ac:dyDescent="0.3">
      <c r="A112">
        <v>406</v>
      </c>
      <c r="B112" t="s">
        <v>669</v>
      </c>
      <c r="C112" t="s">
        <v>655</v>
      </c>
      <c r="D112" t="s">
        <v>819</v>
      </c>
      <c r="E112" t="s">
        <v>749</v>
      </c>
      <c r="F112">
        <v>3864558057</v>
      </c>
      <c r="G112">
        <v>938</v>
      </c>
      <c r="H112">
        <v>938</v>
      </c>
      <c r="I112">
        <v>9968</v>
      </c>
      <c r="J112" t="s">
        <v>1227</v>
      </c>
      <c r="K112" t="s">
        <v>1204</v>
      </c>
      <c r="L112" t="s">
        <v>1205</v>
      </c>
      <c r="M112">
        <v>35</v>
      </c>
      <c r="N112">
        <v>20</v>
      </c>
      <c r="O112" t="s">
        <v>857</v>
      </c>
      <c r="P112" t="s">
        <v>1506</v>
      </c>
    </row>
    <row r="113" spans="1:16" x14ac:dyDescent="0.3">
      <c r="A113">
        <v>132</v>
      </c>
      <c r="B113" t="s">
        <v>820</v>
      </c>
      <c r="C113" t="s">
        <v>660</v>
      </c>
      <c r="D113" t="s">
        <v>821</v>
      </c>
      <c r="E113" t="s">
        <v>654</v>
      </c>
      <c r="F113">
        <v>2019622576</v>
      </c>
      <c r="G113">
        <v>714</v>
      </c>
      <c r="H113">
        <v>714</v>
      </c>
      <c r="I113">
        <v>5330</v>
      </c>
      <c r="J113" t="s">
        <v>1242</v>
      </c>
      <c r="K113" t="s">
        <v>1204</v>
      </c>
      <c r="L113" t="s">
        <v>1200</v>
      </c>
      <c r="M113">
        <v>148</v>
      </c>
      <c r="N113">
        <v>835</v>
      </c>
      <c r="O113" t="s">
        <v>1439</v>
      </c>
      <c r="P113" t="s">
        <v>1440</v>
      </c>
    </row>
    <row r="114" spans="1:16" x14ac:dyDescent="0.3">
      <c r="A114">
        <v>785</v>
      </c>
      <c r="B114" t="s">
        <v>822</v>
      </c>
      <c r="C114" t="s">
        <v>581</v>
      </c>
      <c r="D114" t="s">
        <v>823</v>
      </c>
      <c r="E114" t="s">
        <v>656</v>
      </c>
      <c r="F114">
        <v>1837040341</v>
      </c>
      <c r="G114">
        <v>251</v>
      </c>
      <c r="H114">
        <v>251</v>
      </c>
      <c r="I114">
        <v>2183</v>
      </c>
      <c r="J114" t="s">
        <v>1253</v>
      </c>
      <c r="K114" t="s">
        <v>1199</v>
      </c>
      <c r="L114" t="s">
        <v>1205</v>
      </c>
      <c r="M114">
        <v>422</v>
      </c>
      <c r="N114">
        <v>651</v>
      </c>
      <c r="O114" t="s">
        <v>1304</v>
      </c>
      <c r="P114" t="s">
        <v>1305</v>
      </c>
    </row>
    <row r="115" spans="1:16" x14ac:dyDescent="0.3">
      <c r="A115">
        <v>113</v>
      </c>
      <c r="B115" t="s">
        <v>824</v>
      </c>
      <c r="C115" t="s">
        <v>673</v>
      </c>
      <c r="D115" t="s">
        <v>825</v>
      </c>
      <c r="E115" t="s">
        <v>826</v>
      </c>
      <c r="F115">
        <v>4235755436</v>
      </c>
      <c r="G115">
        <v>330</v>
      </c>
      <c r="H115">
        <v>330</v>
      </c>
      <c r="I115">
        <v>2182</v>
      </c>
      <c r="J115" t="s">
        <v>1210</v>
      </c>
      <c r="K115" t="s">
        <v>1204</v>
      </c>
      <c r="L115" t="s">
        <v>1200</v>
      </c>
      <c r="M115">
        <v>275</v>
      </c>
      <c r="N115">
        <v>653</v>
      </c>
      <c r="O115" t="s">
        <v>1323</v>
      </c>
      <c r="P115" t="s">
        <v>1324</v>
      </c>
    </row>
    <row r="116" spans="1:16" x14ac:dyDescent="0.3">
      <c r="A116">
        <v>951</v>
      </c>
      <c r="B116" t="s">
        <v>440</v>
      </c>
      <c r="C116" t="s">
        <v>581</v>
      </c>
      <c r="D116" t="s">
        <v>827</v>
      </c>
      <c r="E116" t="s">
        <v>647</v>
      </c>
      <c r="F116">
        <v>4933964760</v>
      </c>
      <c r="G116">
        <v>69</v>
      </c>
      <c r="H116">
        <v>69</v>
      </c>
      <c r="I116">
        <v>1087</v>
      </c>
      <c r="J116" t="s">
        <v>1224</v>
      </c>
      <c r="K116" t="s">
        <v>1204</v>
      </c>
      <c r="L116" t="s">
        <v>1205</v>
      </c>
      <c r="M116">
        <v>367</v>
      </c>
      <c r="N116">
        <v>740</v>
      </c>
      <c r="O116" t="s">
        <v>471</v>
      </c>
      <c r="P116" t="s">
        <v>904</v>
      </c>
    </row>
    <row r="117" spans="1:16" x14ac:dyDescent="0.3">
      <c r="A117">
        <v>169</v>
      </c>
      <c r="B117" t="s">
        <v>828</v>
      </c>
      <c r="C117" t="s">
        <v>621</v>
      </c>
      <c r="D117" t="s">
        <v>829</v>
      </c>
      <c r="E117" t="s">
        <v>718</v>
      </c>
      <c r="F117">
        <v>9986862728</v>
      </c>
      <c r="G117">
        <v>969</v>
      </c>
      <c r="H117">
        <v>969</v>
      </c>
      <c r="I117">
        <v>4296</v>
      </c>
      <c r="J117" t="s">
        <v>1217</v>
      </c>
      <c r="K117" t="s">
        <v>1199</v>
      </c>
      <c r="L117" t="s">
        <v>1200</v>
      </c>
      <c r="M117">
        <v>507</v>
      </c>
      <c r="N117">
        <v>1334</v>
      </c>
      <c r="O117" t="s">
        <v>1518</v>
      </c>
      <c r="P117" t="s">
        <v>1519</v>
      </c>
    </row>
    <row r="118" spans="1:16" x14ac:dyDescent="0.3">
      <c r="A118">
        <v>984</v>
      </c>
      <c r="B118" t="s">
        <v>830</v>
      </c>
      <c r="C118" t="s">
        <v>621</v>
      </c>
      <c r="D118" t="s">
        <v>831</v>
      </c>
      <c r="E118" t="s">
        <v>603</v>
      </c>
      <c r="F118">
        <v>2460523574</v>
      </c>
      <c r="G118">
        <v>974</v>
      </c>
      <c r="H118">
        <v>974</v>
      </c>
      <c r="I118">
        <v>9784</v>
      </c>
      <c r="J118" t="s">
        <v>1301</v>
      </c>
      <c r="K118" t="s">
        <v>1199</v>
      </c>
      <c r="L118" t="s">
        <v>1205</v>
      </c>
      <c r="M118">
        <v>442</v>
      </c>
      <c r="N118">
        <v>770</v>
      </c>
      <c r="O118" t="s">
        <v>653</v>
      </c>
      <c r="P118" t="s">
        <v>1520</v>
      </c>
    </row>
    <row r="119" spans="1:16" x14ac:dyDescent="0.3">
      <c r="A119">
        <v>881</v>
      </c>
      <c r="B119" t="s">
        <v>832</v>
      </c>
      <c r="C119" t="s">
        <v>652</v>
      </c>
      <c r="D119" t="s">
        <v>833</v>
      </c>
      <c r="E119" t="s">
        <v>662</v>
      </c>
      <c r="F119">
        <v>3243646644</v>
      </c>
      <c r="G119">
        <v>526</v>
      </c>
      <c r="H119">
        <v>526</v>
      </c>
      <c r="I119">
        <v>6210</v>
      </c>
      <c r="J119" t="s">
        <v>1198</v>
      </c>
      <c r="K119" t="s">
        <v>1199</v>
      </c>
      <c r="L119" t="s">
        <v>1205</v>
      </c>
      <c r="M119">
        <v>510</v>
      </c>
      <c r="N119">
        <v>1205</v>
      </c>
      <c r="O119" t="s">
        <v>1383</v>
      </c>
      <c r="P119" t="s">
        <v>1384</v>
      </c>
    </row>
    <row r="120" spans="1:16" x14ac:dyDescent="0.3">
      <c r="A120">
        <v>883</v>
      </c>
      <c r="B120" t="s">
        <v>834</v>
      </c>
      <c r="C120" t="s">
        <v>605</v>
      </c>
      <c r="D120" t="s">
        <v>835</v>
      </c>
      <c r="E120" t="s">
        <v>836</v>
      </c>
      <c r="F120">
        <v>4932358514</v>
      </c>
      <c r="G120">
        <v>510</v>
      </c>
      <c r="H120">
        <v>510</v>
      </c>
      <c r="I120">
        <v>5781</v>
      </c>
      <c r="J120" t="s">
        <v>1213</v>
      </c>
      <c r="K120" t="s">
        <v>1199</v>
      </c>
      <c r="L120" t="s">
        <v>1205</v>
      </c>
      <c r="M120">
        <v>117</v>
      </c>
      <c r="N120">
        <v>716</v>
      </c>
      <c r="O120" t="s">
        <v>436</v>
      </c>
      <c r="P120" t="s">
        <v>1379</v>
      </c>
    </row>
    <row r="121" spans="1:16" x14ac:dyDescent="0.3">
      <c r="A121">
        <v>735</v>
      </c>
      <c r="B121" t="s">
        <v>657</v>
      </c>
      <c r="C121" t="s">
        <v>598</v>
      </c>
      <c r="D121" t="s">
        <v>837</v>
      </c>
      <c r="E121" t="s">
        <v>633</v>
      </c>
      <c r="F121">
        <v>1419382893</v>
      </c>
      <c r="G121">
        <v>444</v>
      </c>
      <c r="H121">
        <v>444</v>
      </c>
      <c r="I121">
        <v>8306</v>
      </c>
      <c r="J121" t="s">
        <v>1203</v>
      </c>
      <c r="K121" t="s">
        <v>1204</v>
      </c>
      <c r="L121" t="s">
        <v>1200</v>
      </c>
      <c r="M121">
        <v>973</v>
      </c>
      <c r="N121">
        <v>1250</v>
      </c>
      <c r="O121" t="s">
        <v>1359</v>
      </c>
      <c r="P121" t="s">
        <v>1360</v>
      </c>
    </row>
    <row r="122" spans="1:16" x14ac:dyDescent="0.3">
      <c r="A122">
        <v>120</v>
      </c>
      <c r="B122" t="s">
        <v>838</v>
      </c>
      <c r="C122" t="s">
        <v>588</v>
      </c>
      <c r="D122" t="s">
        <v>839</v>
      </c>
      <c r="E122" t="s">
        <v>840</v>
      </c>
      <c r="F122">
        <v>6456637698</v>
      </c>
      <c r="G122">
        <v>503</v>
      </c>
      <c r="H122">
        <v>503</v>
      </c>
      <c r="I122">
        <v>3270</v>
      </c>
      <c r="J122" t="s">
        <v>1253</v>
      </c>
      <c r="K122" t="s">
        <v>1204</v>
      </c>
      <c r="L122" t="s">
        <v>1205</v>
      </c>
      <c r="M122">
        <v>243</v>
      </c>
      <c r="N122">
        <v>935</v>
      </c>
      <c r="O122" t="s">
        <v>1377</v>
      </c>
      <c r="P122" t="s">
        <v>745</v>
      </c>
    </row>
    <row r="123" spans="1:16" x14ac:dyDescent="0.3">
      <c r="A123">
        <v>92</v>
      </c>
      <c r="B123" t="s">
        <v>841</v>
      </c>
      <c r="C123" t="s">
        <v>747</v>
      </c>
      <c r="D123" t="s">
        <v>842</v>
      </c>
      <c r="E123" t="s">
        <v>583</v>
      </c>
      <c r="F123">
        <v>4615496293</v>
      </c>
      <c r="G123">
        <v>109</v>
      </c>
      <c r="H123">
        <v>109</v>
      </c>
      <c r="I123">
        <v>6787</v>
      </c>
      <c r="J123" t="s">
        <v>1239</v>
      </c>
      <c r="K123" t="s">
        <v>1204</v>
      </c>
      <c r="L123" t="s">
        <v>1200</v>
      </c>
      <c r="M123">
        <v>715</v>
      </c>
      <c r="N123">
        <v>1185</v>
      </c>
      <c r="O123" t="s">
        <v>471</v>
      </c>
      <c r="P123" t="s">
        <v>1249</v>
      </c>
    </row>
    <row r="124" spans="1:16" x14ac:dyDescent="0.3">
      <c r="A124">
        <v>618</v>
      </c>
      <c r="B124" t="s">
        <v>806</v>
      </c>
      <c r="C124" t="s">
        <v>652</v>
      </c>
      <c r="D124" t="s">
        <v>843</v>
      </c>
      <c r="E124" t="s">
        <v>754</v>
      </c>
      <c r="F124">
        <v>6419268208</v>
      </c>
      <c r="G124">
        <v>823</v>
      </c>
      <c r="H124">
        <v>823</v>
      </c>
      <c r="I124">
        <v>3733</v>
      </c>
      <c r="J124" t="s">
        <v>1224</v>
      </c>
      <c r="K124" t="s">
        <v>1204</v>
      </c>
      <c r="L124" t="s">
        <v>1200</v>
      </c>
      <c r="M124">
        <v>571</v>
      </c>
      <c r="N124">
        <v>1031</v>
      </c>
      <c r="O124" t="s">
        <v>269</v>
      </c>
      <c r="P124" t="s">
        <v>1470</v>
      </c>
    </row>
    <row r="125" spans="1:16" x14ac:dyDescent="0.3">
      <c r="A125">
        <v>768</v>
      </c>
      <c r="B125" t="s">
        <v>844</v>
      </c>
      <c r="C125" t="s">
        <v>588</v>
      </c>
      <c r="D125" t="s">
        <v>845</v>
      </c>
      <c r="E125" t="s">
        <v>583</v>
      </c>
      <c r="F125">
        <v>3258758083</v>
      </c>
      <c r="G125">
        <v>147</v>
      </c>
      <c r="H125">
        <v>147</v>
      </c>
      <c r="I125">
        <v>207</v>
      </c>
      <c r="J125" t="s">
        <v>1217</v>
      </c>
      <c r="K125" t="s">
        <v>1204</v>
      </c>
      <c r="L125" t="s">
        <v>1200</v>
      </c>
      <c r="M125">
        <v>369</v>
      </c>
      <c r="N125">
        <v>646</v>
      </c>
      <c r="O125" t="s">
        <v>439</v>
      </c>
      <c r="P125" t="s">
        <v>1263</v>
      </c>
    </row>
    <row r="126" spans="1:16" x14ac:dyDescent="0.3">
      <c r="A126">
        <v>619</v>
      </c>
      <c r="B126" t="s">
        <v>846</v>
      </c>
      <c r="C126" t="s">
        <v>598</v>
      </c>
      <c r="D126" t="s">
        <v>847</v>
      </c>
      <c r="E126" t="s">
        <v>680</v>
      </c>
      <c r="F126">
        <v>9823103962</v>
      </c>
      <c r="G126">
        <v>625</v>
      </c>
      <c r="H126">
        <v>625</v>
      </c>
      <c r="I126">
        <v>3</v>
      </c>
      <c r="J126" t="s">
        <v>1217</v>
      </c>
      <c r="K126" t="s">
        <v>1199</v>
      </c>
      <c r="L126" t="s">
        <v>1205</v>
      </c>
      <c r="M126">
        <v>318</v>
      </c>
      <c r="N126">
        <v>980</v>
      </c>
      <c r="O126" t="s">
        <v>1410</v>
      </c>
      <c r="P126" t="s">
        <v>1411</v>
      </c>
    </row>
    <row r="127" spans="1:16" x14ac:dyDescent="0.3">
      <c r="A127">
        <v>393</v>
      </c>
      <c r="B127" t="s">
        <v>270</v>
      </c>
      <c r="C127" t="s">
        <v>652</v>
      </c>
      <c r="D127" t="s">
        <v>848</v>
      </c>
      <c r="E127" t="s">
        <v>583</v>
      </c>
      <c r="F127">
        <v>5931525319</v>
      </c>
      <c r="G127">
        <v>695</v>
      </c>
      <c r="H127">
        <v>695</v>
      </c>
      <c r="I127">
        <v>1896</v>
      </c>
      <c r="J127" t="s">
        <v>1253</v>
      </c>
      <c r="K127" t="s">
        <v>1204</v>
      </c>
      <c r="L127" t="s">
        <v>1205</v>
      </c>
      <c r="M127">
        <v>266</v>
      </c>
      <c r="N127">
        <v>833</v>
      </c>
      <c r="O127" t="s">
        <v>471</v>
      </c>
      <c r="P127" t="s">
        <v>1430</v>
      </c>
    </row>
    <row r="128" spans="1:16" x14ac:dyDescent="0.3">
      <c r="A128">
        <v>127</v>
      </c>
      <c r="B128" t="s">
        <v>270</v>
      </c>
      <c r="C128" t="s">
        <v>640</v>
      </c>
      <c r="D128" t="s">
        <v>849</v>
      </c>
      <c r="E128" t="s">
        <v>642</v>
      </c>
      <c r="F128">
        <v>5199096406</v>
      </c>
      <c r="G128">
        <v>983</v>
      </c>
      <c r="H128">
        <v>983</v>
      </c>
      <c r="I128">
        <v>9631</v>
      </c>
      <c r="J128" t="s">
        <v>1210</v>
      </c>
      <c r="K128" t="s">
        <v>1199</v>
      </c>
      <c r="L128" t="s">
        <v>1205</v>
      </c>
      <c r="M128">
        <v>60</v>
      </c>
      <c r="N128">
        <v>166</v>
      </c>
      <c r="O128" t="s">
        <v>1463</v>
      </c>
      <c r="P128" t="s">
        <v>1523</v>
      </c>
    </row>
    <row r="129" spans="1:16" x14ac:dyDescent="0.3">
      <c r="A129">
        <v>329</v>
      </c>
      <c r="B129" t="s">
        <v>850</v>
      </c>
      <c r="C129" t="s">
        <v>723</v>
      </c>
      <c r="D129" t="s">
        <v>851</v>
      </c>
      <c r="E129" t="s">
        <v>642</v>
      </c>
      <c r="F129">
        <v>4926013012</v>
      </c>
      <c r="G129">
        <v>82</v>
      </c>
      <c r="H129">
        <v>82</v>
      </c>
      <c r="I129">
        <v>3132</v>
      </c>
      <c r="J129" t="s">
        <v>1239</v>
      </c>
      <c r="K129" t="s">
        <v>1199</v>
      </c>
      <c r="L129" t="s">
        <v>1200</v>
      </c>
      <c r="M129">
        <v>121</v>
      </c>
      <c r="N129">
        <v>557</v>
      </c>
      <c r="O129" t="s">
        <v>1240</v>
      </c>
      <c r="P129" t="s">
        <v>1241</v>
      </c>
    </row>
    <row r="130" spans="1:16" x14ac:dyDescent="0.3">
      <c r="A130">
        <v>839</v>
      </c>
      <c r="B130" t="s">
        <v>852</v>
      </c>
      <c r="C130" t="s">
        <v>640</v>
      </c>
      <c r="D130" t="s">
        <v>853</v>
      </c>
      <c r="E130" t="s">
        <v>754</v>
      </c>
      <c r="F130">
        <v>1385206446</v>
      </c>
      <c r="G130">
        <v>397</v>
      </c>
      <c r="H130">
        <v>397</v>
      </c>
      <c r="I130">
        <v>1202</v>
      </c>
      <c r="J130" t="s">
        <v>1301</v>
      </c>
      <c r="K130" t="s">
        <v>1199</v>
      </c>
      <c r="L130" t="s">
        <v>1200</v>
      </c>
      <c r="M130">
        <v>876</v>
      </c>
      <c r="N130">
        <v>1045</v>
      </c>
      <c r="O130" t="s">
        <v>1350</v>
      </c>
      <c r="P130" t="s">
        <v>1351</v>
      </c>
    </row>
    <row r="131" spans="1:16" x14ac:dyDescent="0.3">
      <c r="A131">
        <v>787</v>
      </c>
      <c r="B131" t="s">
        <v>841</v>
      </c>
      <c r="C131" t="s">
        <v>631</v>
      </c>
      <c r="D131" t="s">
        <v>854</v>
      </c>
      <c r="E131" t="s">
        <v>762</v>
      </c>
      <c r="F131">
        <v>7592482439</v>
      </c>
      <c r="G131">
        <v>599</v>
      </c>
      <c r="H131">
        <v>599</v>
      </c>
      <c r="I131">
        <v>8834</v>
      </c>
      <c r="J131" t="s">
        <v>1217</v>
      </c>
      <c r="K131" t="s">
        <v>1204</v>
      </c>
      <c r="L131" t="s">
        <v>1205</v>
      </c>
      <c r="M131">
        <v>946</v>
      </c>
      <c r="N131">
        <v>1100</v>
      </c>
      <c r="O131" t="s">
        <v>261</v>
      </c>
      <c r="P131" t="s">
        <v>550</v>
      </c>
    </row>
    <row r="132" spans="1:16" x14ac:dyDescent="0.3">
      <c r="A132">
        <v>658</v>
      </c>
      <c r="B132" t="s">
        <v>282</v>
      </c>
      <c r="C132" t="s">
        <v>652</v>
      </c>
      <c r="D132" t="s">
        <v>855</v>
      </c>
      <c r="E132" t="s">
        <v>754</v>
      </c>
      <c r="F132">
        <v>1575826863</v>
      </c>
      <c r="G132">
        <v>306</v>
      </c>
      <c r="H132">
        <v>306</v>
      </c>
      <c r="I132">
        <v>1201</v>
      </c>
      <c r="J132" t="s">
        <v>1227</v>
      </c>
      <c r="K132" t="s">
        <v>1204</v>
      </c>
      <c r="L132" t="s">
        <v>1205</v>
      </c>
      <c r="M132">
        <v>654</v>
      </c>
      <c r="N132">
        <v>1150</v>
      </c>
      <c r="O132" t="s">
        <v>295</v>
      </c>
      <c r="P132" t="s">
        <v>1316</v>
      </c>
    </row>
    <row r="133" spans="1:16" x14ac:dyDescent="0.3">
      <c r="A133">
        <v>302</v>
      </c>
      <c r="B133" t="s">
        <v>856</v>
      </c>
      <c r="C133" t="s">
        <v>723</v>
      </c>
      <c r="D133" t="s">
        <v>857</v>
      </c>
      <c r="E133" t="s">
        <v>642</v>
      </c>
      <c r="F133">
        <v>4826890428</v>
      </c>
      <c r="G133">
        <v>536</v>
      </c>
      <c r="H133">
        <v>536</v>
      </c>
      <c r="I133">
        <v>2573</v>
      </c>
      <c r="J133" t="s">
        <v>1203</v>
      </c>
      <c r="K133" t="s">
        <v>1204</v>
      </c>
      <c r="L133" t="s">
        <v>1200</v>
      </c>
      <c r="M133">
        <v>74</v>
      </c>
      <c r="N133">
        <v>281</v>
      </c>
      <c r="O133" t="s">
        <v>1237</v>
      </c>
      <c r="P133" t="s">
        <v>927</v>
      </c>
    </row>
    <row r="134" spans="1:16" x14ac:dyDescent="0.3">
      <c r="A134">
        <v>959</v>
      </c>
      <c r="B134" t="s">
        <v>858</v>
      </c>
      <c r="C134" t="s">
        <v>617</v>
      </c>
      <c r="D134" t="s">
        <v>859</v>
      </c>
      <c r="E134" t="s">
        <v>713</v>
      </c>
      <c r="F134">
        <v>1171287473</v>
      </c>
      <c r="G134">
        <v>20</v>
      </c>
      <c r="H134">
        <v>20</v>
      </c>
      <c r="I134">
        <v>6759</v>
      </c>
      <c r="J134" t="s">
        <v>1203</v>
      </c>
      <c r="K134" t="s">
        <v>1204</v>
      </c>
      <c r="L134" t="s">
        <v>1205</v>
      </c>
      <c r="M134">
        <v>630</v>
      </c>
      <c r="N134">
        <v>1062</v>
      </c>
      <c r="O134" t="s">
        <v>1208</v>
      </c>
      <c r="P134" t="s">
        <v>1209</v>
      </c>
    </row>
    <row r="135" spans="1:16" x14ac:dyDescent="0.3">
      <c r="A135">
        <v>467</v>
      </c>
      <c r="B135" t="s">
        <v>860</v>
      </c>
      <c r="C135" t="s">
        <v>598</v>
      </c>
      <c r="D135" t="s">
        <v>861</v>
      </c>
      <c r="E135" t="s">
        <v>754</v>
      </c>
      <c r="F135">
        <v>3594123975</v>
      </c>
      <c r="G135">
        <v>515</v>
      </c>
      <c r="H135">
        <v>515</v>
      </c>
      <c r="I135">
        <v>2601</v>
      </c>
      <c r="J135" t="s">
        <v>1224</v>
      </c>
      <c r="K135" t="s">
        <v>1204</v>
      </c>
      <c r="L135" t="s">
        <v>1200</v>
      </c>
      <c r="M135">
        <v>782</v>
      </c>
      <c r="N135">
        <v>1425</v>
      </c>
      <c r="O135" t="s">
        <v>1381</v>
      </c>
      <c r="P135" t="s">
        <v>1382</v>
      </c>
    </row>
    <row r="136" spans="1:16" x14ac:dyDescent="0.3">
      <c r="A136">
        <v>642</v>
      </c>
      <c r="B136" t="s">
        <v>862</v>
      </c>
      <c r="C136" t="s">
        <v>598</v>
      </c>
      <c r="D136" t="s">
        <v>863</v>
      </c>
      <c r="E136" t="s">
        <v>656</v>
      </c>
      <c r="F136">
        <v>7051750919</v>
      </c>
      <c r="G136">
        <v>332</v>
      </c>
      <c r="H136">
        <v>332</v>
      </c>
      <c r="I136">
        <v>2656</v>
      </c>
      <c r="J136" t="s">
        <v>1239</v>
      </c>
      <c r="K136" t="s">
        <v>1199</v>
      </c>
      <c r="L136" t="s">
        <v>1205</v>
      </c>
      <c r="M136">
        <v>45</v>
      </c>
      <c r="N136">
        <v>39</v>
      </c>
      <c r="O136" t="s">
        <v>1325</v>
      </c>
      <c r="P136" t="s">
        <v>1326</v>
      </c>
    </row>
    <row r="137" spans="1:16" x14ac:dyDescent="0.3">
      <c r="A137">
        <v>472</v>
      </c>
      <c r="B137" t="s">
        <v>864</v>
      </c>
      <c r="C137" t="s">
        <v>590</v>
      </c>
      <c r="D137" t="s">
        <v>865</v>
      </c>
      <c r="E137" t="s">
        <v>818</v>
      </c>
      <c r="F137">
        <v>6886408134</v>
      </c>
      <c r="G137">
        <v>127</v>
      </c>
      <c r="H137">
        <v>127</v>
      </c>
      <c r="I137">
        <v>9645</v>
      </c>
      <c r="J137" t="s">
        <v>1239</v>
      </c>
      <c r="K137" t="s">
        <v>1199</v>
      </c>
      <c r="L137" t="s">
        <v>1200</v>
      </c>
      <c r="M137">
        <v>916</v>
      </c>
      <c r="N137">
        <v>1143</v>
      </c>
      <c r="O137" t="s">
        <v>1250</v>
      </c>
      <c r="P137" t="s">
        <v>1251</v>
      </c>
    </row>
    <row r="138" spans="1:16" x14ac:dyDescent="0.3">
      <c r="A138">
        <v>700</v>
      </c>
      <c r="B138" t="s">
        <v>866</v>
      </c>
      <c r="C138" t="s">
        <v>608</v>
      </c>
      <c r="D138" t="s">
        <v>867</v>
      </c>
      <c r="E138" t="s">
        <v>730</v>
      </c>
      <c r="F138">
        <v>7077868681</v>
      </c>
      <c r="G138">
        <v>958</v>
      </c>
      <c r="H138">
        <v>958</v>
      </c>
      <c r="I138">
        <v>584</v>
      </c>
      <c r="J138" t="s">
        <v>1227</v>
      </c>
      <c r="K138" t="s">
        <v>1199</v>
      </c>
      <c r="L138" t="s">
        <v>1200</v>
      </c>
      <c r="M138">
        <v>274</v>
      </c>
      <c r="N138">
        <v>669</v>
      </c>
      <c r="O138" t="s">
        <v>1515</v>
      </c>
      <c r="P138" t="s">
        <v>1516</v>
      </c>
    </row>
    <row r="139" spans="1:16" x14ac:dyDescent="0.3">
      <c r="A139">
        <v>305</v>
      </c>
      <c r="B139" t="s">
        <v>61</v>
      </c>
      <c r="C139" t="s">
        <v>660</v>
      </c>
      <c r="D139" t="s">
        <v>868</v>
      </c>
      <c r="E139" t="s">
        <v>596</v>
      </c>
      <c r="F139">
        <v>4425132485</v>
      </c>
      <c r="G139">
        <v>42</v>
      </c>
      <c r="H139">
        <v>42</v>
      </c>
      <c r="I139">
        <v>2121</v>
      </c>
      <c r="J139" t="s">
        <v>1198</v>
      </c>
      <c r="K139" t="s">
        <v>1204</v>
      </c>
      <c r="L139" t="s">
        <v>1205</v>
      </c>
      <c r="M139">
        <v>987</v>
      </c>
      <c r="N139">
        <v>1134</v>
      </c>
      <c r="O139" t="s">
        <v>1222</v>
      </c>
      <c r="P139" t="s">
        <v>1223</v>
      </c>
    </row>
    <row r="140" spans="1:16" x14ac:dyDescent="0.3">
      <c r="A140">
        <v>676</v>
      </c>
      <c r="B140" t="s">
        <v>869</v>
      </c>
      <c r="C140" t="s">
        <v>601</v>
      </c>
      <c r="D140" t="s">
        <v>870</v>
      </c>
      <c r="E140" t="s">
        <v>871</v>
      </c>
      <c r="F140">
        <v>3975638935</v>
      </c>
      <c r="G140">
        <v>977</v>
      </c>
      <c r="H140">
        <v>977</v>
      </c>
      <c r="I140">
        <v>2142</v>
      </c>
      <c r="J140" t="s">
        <v>1198</v>
      </c>
      <c r="K140" t="s">
        <v>1199</v>
      </c>
      <c r="L140" t="s">
        <v>1205</v>
      </c>
      <c r="M140">
        <v>434</v>
      </c>
      <c r="N140">
        <v>558</v>
      </c>
      <c r="O140" t="s">
        <v>1521</v>
      </c>
      <c r="P140" t="s">
        <v>1321</v>
      </c>
    </row>
    <row r="141" spans="1:16" x14ac:dyDescent="0.3">
      <c r="A141">
        <v>602</v>
      </c>
      <c r="B141" t="s">
        <v>872</v>
      </c>
      <c r="C141" t="s">
        <v>681</v>
      </c>
      <c r="D141" t="s">
        <v>873</v>
      </c>
      <c r="E141" t="s">
        <v>727</v>
      </c>
      <c r="F141">
        <v>8049380718</v>
      </c>
      <c r="G141">
        <v>460</v>
      </c>
      <c r="H141">
        <v>460</v>
      </c>
      <c r="I141">
        <v>2396</v>
      </c>
      <c r="J141" t="s">
        <v>1242</v>
      </c>
      <c r="K141" t="s">
        <v>1199</v>
      </c>
      <c r="L141" t="s">
        <v>1200</v>
      </c>
      <c r="M141">
        <v>897</v>
      </c>
      <c r="N141">
        <v>1313</v>
      </c>
      <c r="O141" t="s">
        <v>488</v>
      </c>
      <c r="P141" t="s">
        <v>1353</v>
      </c>
    </row>
    <row r="142" spans="1:16" x14ac:dyDescent="0.3">
      <c r="A142">
        <v>175</v>
      </c>
      <c r="B142" t="s">
        <v>874</v>
      </c>
      <c r="C142" t="s">
        <v>617</v>
      </c>
      <c r="D142" t="s">
        <v>875</v>
      </c>
      <c r="E142" t="s">
        <v>642</v>
      </c>
      <c r="F142">
        <v>6417574125</v>
      </c>
      <c r="G142">
        <v>659</v>
      </c>
      <c r="H142">
        <v>659</v>
      </c>
      <c r="I142">
        <v>8747</v>
      </c>
      <c r="J142" t="s">
        <v>1301</v>
      </c>
      <c r="K142" t="s">
        <v>1199</v>
      </c>
      <c r="L142" t="s">
        <v>1205</v>
      </c>
      <c r="M142">
        <v>442</v>
      </c>
      <c r="N142">
        <v>595</v>
      </c>
      <c r="O142" t="s">
        <v>1420</v>
      </c>
      <c r="P142" t="s">
        <v>1287</v>
      </c>
    </row>
    <row r="143" spans="1:16" x14ac:dyDescent="0.3">
      <c r="A143">
        <v>679</v>
      </c>
      <c r="B143" t="s">
        <v>449</v>
      </c>
      <c r="C143" t="s">
        <v>667</v>
      </c>
      <c r="D143" t="s">
        <v>712</v>
      </c>
      <c r="E143" t="s">
        <v>586</v>
      </c>
      <c r="F143">
        <v>2458047806</v>
      </c>
      <c r="G143">
        <v>197</v>
      </c>
      <c r="H143">
        <v>197</v>
      </c>
      <c r="I143">
        <v>4142</v>
      </c>
      <c r="J143" t="s">
        <v>1253</v>
      </c>
      <c r="K143" t="s">
        <v>1204</v>
      </c>
      <c r="L143" t="s">
        <v>1200</v>
      </c>
      <c r="M143">
        <v>98</v>
      </c>
      <c r="N143">
        <v>360</v>
      </c>
      <c r="O143" t="s">
        <v>1281</v>
      </c>
      <c r="P143" t="s">
        <v>1282</v>
      </c>
    </row>
    <row r="144" spans="1:16" x14ac:dyDescent="0.3">
      <c r="A144">
        <v>412</v>
      </c>
      <c r="B144" t="s">
        <v>706</v>
      </c>
      <c r="C144" t="s">
        <v>598</v>
      </c>
      <c r="D144" t="s">
        <v>876</v>
      </c>
      <c r="E144" t="s">
        <v>589</v>
      </c>
      <c r="F144">
        <v>4345935028</v>
      </c>
      <c r="G144">
        <v>540</v>
      </c>
      <c r="H144">
        <v>540</v>
      </c>
      <c r="I144">
        <v>9770</v>
      </c>
      <c r="J144" t="s">
        <v>1239</v>
      </c>
      <c r="K144" t="s">
        <v>1199</v>
      </c>
      <c r="L144" t="s">
        <v>1200</v>
      </c>
      <c r="M144">
        <v>431</v>
      </c>
      <c r="N144">
        <v>934</v>
      </c>
      <c r="O144" t="s">
        <v>1386</v>
      </c>
      <c r="P144" t="s">
        <v>653</v>
      </c>
    </row>
    <row r="145" spans="1:16" x14ac:dyDescent="0.3">
      <c r="A145">
        <v>486</v>
      </c>
      <c r="B145" t="s">
        <v>877</v>
      </c>
      <c r="C145" t="s">
        <v>667</v>
      </c>
      <c r="D145" t="s">
        <v>878</v>
      </c>
      <c r="E145" t="s">
        <v>730</v>
      </c>
      <c r="F145">
        <v>4167720507</v>
      </c>
      <c r="G145">
        <v>178</v>
      </c>
      <c r="H145">
        <v>178</v>
      </c>
      <c r="I145">
        <v>2593</v>
      </c>
      <c r="J145" t="s">
        <v>1203</v>
      </c>
      <c r="K145" t="s">
        <v>1199</v>
      </c>
      <c r="L145" t="s">
        <v>1200</v>
      </c>
      <c r="M145">
        <v>745</v>
      </c>
      <c r="N145">
        <v>1383</v>
      </c>
      <c r="O145" t="s">
        <v>1276</v>
      </c>
      <c r="P145" t="s">
        <v>1277</v>
      </c>
    </row>
    <row r="146" spans="1:16" x14ac:dyDescent="0.3">
      <c r="A146">
        <v>899</v>
      </c>
      <c r="B146" t="s">
        <v>879</v>
      </c>
      <c r="C146" t="s">
        <v>640</v>
      </c>
      <c r="D146" t="s">
        <v>880</v>
      </c>
      <c r="E146" t="s">
        <v>656</v>
      </c>
      <c r="F146">
        <v>4565205218</v>
      </c>
      <c r="G146">
        <v>202</v>
      </c>
      <c r="H146">
        <v>202</v>
      </c>
      <c r="I146">
        <v>9807</v>
      </c>
      <c r="J146" t="s">
        <v>1210</v>
      </c>
      <c r="K146" t="s">
        <v>1199</v>
      </c>
      <c r="L146" t="s">
        <v>1200</v>
      </c>
      <c r="M146">
        <v>871</v>
      </c>
      <c r="N146">
        <v>1274</v>
      </c>
      <c r="O146" t="s">
        <v>1287</v>
      </c>
      <c r="P146" t="s">
        <v>1264</v>
      </c>
    </row>
    <row r="147" spans="1:16" x14ac:dyDescent="0.3">
      <c r="A147">
        <v>123</v>
      </c>
      <c r="B147" t="s">
        <v>881</v>
      </c>
      <c r="C147" t="s">
        <v>617</v>
      </c>
      <c r="D147" t="s">
        <v>185</v>
      </c>
      <c r="E147" t="s">
        <v>596</v>
      </c>
      <c r="F147">
        <v>1029848581</v>
      </c>
      <c r="G147">
        <v>632</v>
      </c>
      <c r="H147">
        <v>632</v>
      </c>
      <c r="I147">
        <v>2525</v>
      </c>
      <c r="J147" t="s">
        <v>1217</v>
      </c>
      <c r="K147" t="s">
        <v>1204</v>
      </c>
      <c r="L147" t="s">
        <v>1205</v>
      </c>
      <c r="M147">
        <v>67</v>
      </c>
      <c r="N147">
        <v>193</v>
      </c>
      <c r="O147" t="s">
        <v>124</v>
      </c>
      <c r="P147" t="s">
        <v>1413</v>
      </c>
    </row>
    <row r="148" spans="1:16" x14ac:dyDescent="0.3">
      <c r="A148">
        <v>180</v>
      </c>
      <c r="B148" t="s">
        <v>565</v>
      </c>
      <c r="C148" t="s">
        <v>617</v>
      </c>
      <c r="D148" t="s">
        <v>882</v>
      </c>
      <c r="E148" t="s">
        <v>730</v>
      </c>
      <c r="F148">
        <v>6076587686</v>
      </c>
      <c r="G148">
        <v>25</v>
      </c>
      <c r="H148">
        <v>25</v>
      </c>
      <c r="I148">
        <v>1724</v>
      </c>
      <c r="J148" t="s">
        <v>1210</v>
      </c>
      <c r="K148" t="s">
        <v>1204</v>
      </c>
      <c r="L148" t="s">
        <v>1200</v>
      </c>
      <c r="M148">
        <v>431</v>
      </c>
      <c r="N148">
        <v>702</v>
      </c>
      <c r="O148" t="s">
        <v>1211</v>
      </c>
      <c r="P148" t="s">
        <v>1212</v>
      </c>
    </row>
    <row r="149" spans="1:16" x14ac:dyDescent="0.3">
      <c r="A149">
        <v>433</v>
      </c>
      <c r="B149" t="s">
        <v>565</v>
      </c>
      <c r="C149" t="s">
        <v>590</v>
      </c>
      <c r="D149" t="s">
        <v>883</v>
      </c>
      <c r="E149" t="s">
        <v>884</v>
      </c>
      <c r="F149">
        <v>4382867697</v>
      </c>
      <c r="G149">
        <v>990</v>
      </c>
      <c r="H149">
        <v>990</v>
      </c>
      <c r="I149">
        <v>7146</v>
      </c>
      <c r="J149" t="s">
        <v>1203</v>
      </c>
      <c r="K149" t="s">
        <v>1199</v>
      </c>
      <c r="L149" t="s">
        <v>1205</v>
      </c>
      <c r="M149">
        <v>178</v>
      </c>
      <c r="N149">
        <v>646</v>
      </c>
      <c r="O149" t="s">
        <v>1524</v>
      </c>
      <c r="P149" t="s">
        <v>1525</v>
      </c>
    </row>
    <row r="150" spans="1:16" x14ac:dyDescent="0.3">
      <c r="A150">
        <v>244</v>
      </c>
      <c r="B150" t="s">
        <v>885</v>
      </c>
      <c r="C150" t="s">
        <v>590</v>
      </c>
      <c r="D150" t="s">
        <v>886</v>
      </c>
      <c r="E150" t="s">
        <v>754</v>
      </c>
      <c r="F150">
        <v>8529787345</v>
      </c>
      <c r="G150">
        <v>913</v>
      </c>
      <c r="H150">
        <v>913</v>
      </c>
      <c r="I150">
        <v>563</v>
      </c>
      <c r="J150" t="s">
        <v>1210</v>
      </c>
      <c r="K150" t="s">
        <v>1204</v>
      </c>
      <c r="L150" t="s">
        <v>1200</v>
      </c>
      <c r="M150">
        <v>180</v>
      </c>
      <c r="N150">
        <v>755</v>
      </c>
      <c r="O150" t="s">
        <v>1424</v>
      </c>
      <c r="P150" t="s">
        <v>1499</v>
      </c>
    </row>
    <row r="151" spans="1:16" x14ac:dyDescent="0.3">
      <c r="A151">
        <v>147</v>
      </c>
      <c r="B151" t="s">
        <v>186</v>
      </c>
      <c r="C151" t="s">
        <v>635</v>
      </c>
      <c r="D151" t="s">
        <v>887</v>
      </c>
      <c r="E151" t="s">
        <v>654</v>
      </c>
      <c r="F151">
        <v>2933328030</v>
      </c>
      <c r="G151">
        <v>371</v>
      </c>
      <c r="H151">
        <v>371</v>
      </c>
      <c r="I151">
        <v>7771</v>
      </c>
      <c r="J151" t="s">
        <v>1198</v>
      </c>
      <c r="K151" t="s">
        <v>1204</v>
      </c>
      <c r="L151" t="s">
        <v>1200</v>
      </c>
      <c r="M151">
        <v>280</v>
      </c>
      <c r="N151">
        <v>990</v>
      </c>
      <c r="O151" t="s">
        <v>810</v>
      </c>
      <c r="P151" t="s">
        <v>1345</v>
      </c>
    </row>
    <row r="152" spans="1:16" x14ac:dyDescent="0.3">
      <c r="A152">
        <v>634</v>
      </c>
      <c r="B152" t="s">
        <v>678</v>
      </c>
      <c r="C152" t="s">
        <v>598</v>
      </c>
      <c r="D152" t="s">
        <v>888</v>
      </c>
      <c r="E152" t="s">
        <v>647</v>
      </c>
      <c r="F152">
        <v>1549574380</v>
      </c>
      <c r="G152">
        <v>514</v>
      </c>
      <c r="H152">
        <v>514</v>
      </c>
      <c r="I152">
        <v>4789</v>
      </c>
      <c r="J152" t="s">
        <v>1227</v>
      </c>
      <c r="K152" t="s">
        <v>1204</v>
      </c>
      <c r="L152" t="s">
        <v>1200</v>
      </c>
      <c r="M152">
        <v>263</v>
      </c>
      <c r="N152">
        <v>965</v>
      </c>
      <c r="O152" t="s">
        <v>1380</v>
      </c>
      <c r="P152" t="s">
        <v>585</v>
      </c>
    </row>
    <row r="153" spans="1:16" x14ac:dyDescent="0.3">
      <c r="A153">
        <v>999</v>
      </c>
      <c r="B153" t="s">
        <v>889</v>
      </c>
      <c r="C153" t="s">
        <v>631</v>
      </c>
      <c r="D153" t="s">
        <v>849</v>
      </c>
      <c r="E153" t="s">
        <v>826</v>
      </c>
      <c r="F153">
        <v>5348595059</v>
      </c>
      <c r="G153">
        <v>707</v>
      </c>
      <c r="H153">
        <v>707</v>
      </c>
      <c r="I153">
        <v>3221</v>
      </c>
      <c r="J153" t="s">
        <v>1301</v>
      </c>
      <c r="K153" t="s">
        <v>1204</v>
      </c>
      <c r="L153" t="s">
        <v>1205</v>
      </c>
      <c r="M153">
        <v>187</v>
      </c>
      <c r="N153">
        <v>931</v>
      </c>
      <c r="O153" t="s">
        <v>1435</v>
      </c>
      <c r="P153" t="s">
        <v>1436</v>
      </c>
    </row>
    <row r="154" spans="1:16" x14ac:dyDescent="0.3">
      <c r="A154">
        <v>477</v>
      </c>
      <c r="B154" t="s">
        <v>890</v>
      </c>
      <c r="C154" t="s">
        <v>631</v>
      </c>
      <c r="D154" t="s">
        <v>891</v>
      </c>
      <c r="E154" t="s">
        <v>818</v>
      </c>
      <c r="F154">
        <v>8326159645</v>
      </c>
      <c r="G154">
        <v>473</v>
      </c>
      <c r="H154">
        <v>473</v>
      </c>
      <c r="I154">
        <v>5197</v>
      </c>
      <c r="J154" t="s">
        <v>1198</v>
      </c>
      <c r="K154" t="s">
        <v>1199</v>
      </c>
      <c r="L154" t="s">
        <v>1205</v>
      </c>
      <c r="M154">
        <v>94</v>
      </c>
      <c r="N154">
        <v>361</v>
      </c>
      <c r="O154" t="s">
        <v>1367</v>
      </c>
      <c r="P154" t="s">
        <v>1368</v>
      </c>
    </row>
    <row r="155" spans="1:16" x14ac:dyDescent="0.3">
      <c r="A155">
        <v>746</v>
      </c>
      <c r="B155" t="s">
        <v>151</v>
      </c>
      <c r="C155" t="s">
        <v>676</v>
      </c>
      <c r="D155" t="s">
        <v>892</v>
      </c>
      <c r="E155" t="s">
        <v>754</v>
      </c>
      <c r="F155">
        <v>4303568430</v>
      </c>
      <c r="G155">
        <v>847</v>
      </c>
      <c r="H155">
        <v>847</v>
      </c>
      <c r="I155">
        <v>8183</v>
      </c>
      <c r="J155" t="s">
        <v>1213</v>
      </c>
      <c r="K155" t="s">
        <v>1199</v>
      </c>
      <c r="L155" t="s">
        <v>1200</v>
      </c>
      <c r="M155">
        <v>906</v>
      </c>
      <c r="N155">
        <v>1297</v>
      </c>
      <c r="O155" t="s">
        <v>1473</v>
      </c>
      <c r="P155" t="s">
        <v>1474</v>
      </c>
    </row>
    <row r="156" spans="1:16" x14ac:dyDescent="0.3">
      <c r="A156">
        <v>287</v>
      </c>
      <c r="B156" t="s">
        <v>893</v>
      </c>
      <c r="C156" t="s">
        <v>667</v>
      </c>
      <c r="D156" t="s">
        <v>894</v>
      </c>
      <c r="E156" t="s">
        <v>895</v>
      </c>
      <c r="F156">
        <v>4386754323</v>
      </c>
      <c r="G156">
        <v>815</v>
      </c>
      <c r="H156">
        <v>815</v>
      </c>
      <c r="I156">
        <v>1126</v>
      </c>
      <c r="J156" t="s">
        <v>1224</v>
      </c>
      <c r="K156" t="s">
        <v>1199</v>
      </c>
      <c r="L156" t="s">
        <v>1205</v>
      </c>
      <c r="M156">
        <v>71</v>
      </c>
      <c r="N156">
        <v>130</v>
      </c>
      <c r="O156" t="s">
        <v>1466</v>
      </c>
      <c r="P156" t="s">
        <v>1467</v>
      </c>
    </row>
    <row r="157" spans="1:16" x14ac:dyDescent="0.3">
      <c r="A157">
        <v>310</v>
      </c>
      <c r="B157" t="s">
        <v>896</v>
      </c>
      <c r="C157" t="s">
        <v>752</v>
      </c>
      <c r="D157" t="s">
        <v>897</v>
      </c>
      <c r="E157" t="s">
        <v>642</v>
      </c>
      <c r="F157">
        <v>8824594477</v>
      </c>
      <c r="G157">
        <v>928</v>
      </c>
      <c r="H157">
        <v>928</v>
      </c>
      <c r="I157">
        <v>4899</v>
      </c>
      <c r="J157" t="s">
        <v>1227</v>
      </c>
      <c r="K157" t="s">
        <v>1199</v>
      </c>
      <c r="L157" t="s">
        <v>1200</v>
      </c>
      <c r="M157">
        <v>253</v>
      </c>
      <c r="N157">
        <v>904</v>
      </c>
      <c r="O157" t="s">
        <v>712</v>
      </c>
      <c r="P157" t="s">
        <v>712</v>
      </c>
    </row>
    <row r="158" spans="1:16" x14ac:dyDescent="0.3">
      <c r="A158">
        <v>889</v>
      </c>
      <c r="B158" t="s">
        <v>898</v>
      </c>
      <c r="C158" t="s">
        <v>590</v>
      </c>
      <c r="D158" t="s">
        <v>899</v>
      </c>
      <c r="E158" t="s">
        <v>650</v>
      </c>
      <c r="F158">
        <v>1096489886</v>
      </c>
      <c r="G158">
        <v>210</v>
      </c>
      <c r="H158">
        <v>210</v>
      </c>
      <c r="I158">
        <v>4732</v>
      </c>
      <c r="J158" t="s">
        <v>1210</v>
      </c>
      <c r="K158" t="s">
        <v>1199</v>
      </c>
      <c r="L158" t="s">
        <v>1200</v>
      </c>
      <c r="M158">
        <v>591</v>
      </c>
      <c r="N158">
        <v>1433</v>
      </c>
      <c r="O158" t="s">
        <v>1289</v>
      </c>
      <c r="P158" t="s">
        <v>427</v>
      </c>
    </row>
    <row r="159" spans="1:16" x14ac:dyDescent="0.3">
      <c r="A159">
        <v>512</v>
      </c>
      <c r="B159" t="s">
        <v>900</v>
      </c>
      <c r="C159" t="s">
        <v>673</v>
      </c>
      <c r="D159" t="s">
        <v>901</v>
      </c>
      <c r="E159" t="s">
        <v>600</v>
      </c>
      <c r="F159">
        <v>3305516916</v>
      </c>
      <c r="G159">
        <v>793</v>
      </c>
      <c r="H159">
        <v>793</v>
      </c>
      <c r="I159">
        <v>4103</v>
      </c>
      <c r="J159" t="s">
        <v>1301</v>
      </c>
      <c r="K159" t="s">
        <v>1204</v>
      </c>
      <c r="L159" t="s">
        <v>1205</v>
      </c>
      <c r="M159">
        <v>399</v>
      </c>
      <c r="N159">
        <v>835</v>
      </c>
      <c r="O159" t="s">
        <v>261</v>
      </c>
      <c r="P159" t="s">
        <v>182</v>
      </c>
    </row>
    <row r="160" spans="1:16" x14ac:dyDescent="0.3">
      <c r="A160">
        <v>693</v>
      </c>
      <c r="B160" t="s">
        <v>902</v>
      </c>
      <c r="C160" t="s">
        <v>594</v>
      </c>
      <c r="D160" t="s">
        <v>903</v>
      </c>
      <c r="E160" t="s">
        <v>749</v>
      </c>
      <c r="F160">
        <v>6982317596</v>
      </c>
      <c r="G160">
        <v>872</v>
      </c>
      <c r="H160">
        <v>872</v>
      </c>
      <c r="I160">
        <v>7861</v>
      </c>
      <c r="J160" t="s">
        <v>1301</v>
      </c>
      <c r="K160" t="s">
        <v>1199</v>
      </c>
      <c r="L160" t="s">
        <v>1200</v>
      </c>
      <c r="M160">
        <v>91</v>
      </c>
      <c r="N160">
        <v>242</v>
      </c>
      <c r="O160" t="s">
        <v>1483</v>
      </c>
      <c r="P160" t="s">
        <v>1418</v>
      </c>
    </row>
    <row r="161" spans="1:16" x14ac:dyDescent="0.3">
      <c r="A161">
        <v>670</v>
      </c>
      <c r="B161" t="s">
        <v>510</v>
      </c>
      <c r="C161" t="s">
        <v>617</v>
      </c>
      <c r="D161" t="s">
        <v>904</v>
      </c>
      <c r="E161" t="s">
        <v>718</v>
      </c>
      <c r="F161">
        <v>6215794970</v>
      </c>
      <c r="G161">
        <v>298</v>
      </c>
      <c r="H161">
        <v>298</v>
      </c>
      <c r="I161">
        <v>7764</v>
      </c>
      <c r="J161" t="s">
        <v>1227</v>
      </c>
      <c r="K161" t="s">
        <v>1199</v>
      </c>
      <c r="L161" t="s">
        <v>1205</v>
      </c>
      <c r="M161">
        <v>717</v>
      </c>
      <c r="N161">
        <v>1297</v>
      </c>
      <c r="O161" t="s">
        <v>1311</v>
      </c>
      <c r="P161" t="s">
        <v>1261</v>
      </c>
    </row>
    <row r="162" spans="1:16" x14ac:dyDescent="0.3">
      <c r="A162">
        <v>238</v>
      </c>
      <c r="B162" t="s">
        <v>905</v>
      </c>
      <c r="C162" t="s">
        <v>601</v>
      </c>
      <c r="D162" t="s">
        <v>906</v>
      </c>
      <c r="E162" t="s">
        <v>600</v>
      </c>
      <c r="F162">
        <v>2452732341</v>
      </c>
      <c r="G162">
        <v>941</v>
      </c>
      <c r="H162">
        <v>941</v>
      </c>
      <c r="I162">
        <v>5345</v>
      </c>
      <c r="J162" t="s">
        <v>1253</v>
      </c>
      <c r="K162" t="s">
        <v>1199</v>
      </c>
      <c r="L162" t="s">
        <v>1205</v>
      </c>
      <c r="M162">
        <v>735</v>
      </c>
      <c r="N162">
        <v>1181</v>
      </c>
      <c r="O162" t="s">
        <v>1507</v>
      </c>
      <c r="P162" t="s">
        <v>1508</v>
      </c>
    </row>
    <row r="163" spans="1:16" x14ac:dyDescent="0.3">
      <c r="A163">
        <v>400</v>
      </c>
      <c r="B163" t="s">
        <v>907</v>
      </c>
      <c r="C163" t="s">
        <v>601</v>
      </c>
      <c r="D163" t="s">
        <v>908</v>
      </c>
      <c r="E163" t="s">
        <v>909</v>
      </c>
      <c r="F163">
        <v>1402030924</v>
      </c>
      <c r="G163">
        <v>731</v>
      </c>
      <c r="H163">
        <v>731</v>
      </c>
      <c r="I163">
        <v>6191</v>
      </c>
      <c r="J163" t="s">
        <v>1227</v>
      </c>
      <c r="K163" t="s">
        <v>1204</v>
      </c>
      <c r="L163" t="s">
        <v>1200</v>
      </c>
      <c r="M163">
        <v>970</v>
      </c>
      <c r="N163">
        <v>1242</v>
      </c>
      <c r="O163" t="s">
        <v>1447</v>
      </c>
      <c r="P163" t="s">
        <v>1448</v>
      </c>
    </row>
    <row r="164" spans="1:16" x14ac:dyDescent="0.3">
      <c r="A164">
        <v>398</v>
      </c>
      <c r="B164" t="s">
        <v>910</v>
      </c>
      <c r="C164" t="s">
        <v>723</v>
      </c>
      <c r="D164" t="s">
        <v>911</v>
      </c>
      <c r="E164" t="s">
        <v>596</v>
      </c>
      <c r="F164">
        <v>1812999737</v>
      </c>
      <c r="G164">
        <v>500</v>
      </c>
      <c r="H164">
        <v>500</v>
      </c>
      <c r="I164">
        <v>310</v>
      </c>
      <c r="J164" t="s">
        <v>1198</v>
      </c>
      <c r="K164" t="s">
        <v>1204</v>
      </c>
      <c r="L164" t="s">
        <v>1205</v>
      </c>
      <c r="M164">
        <v>80</v>
      </c>
      <c r="N164">
        <v>236</v>
      </c>
      <c r="O164" t="s">
        <v>1375</v>
      </c>
      <c r="P164" t="s">
        <v>1376</v>
      </c>
    </row>
    <row r="165" spans="1:16" x14ac:dyDescent="0.3">
      <c r="A165">
        <v>955</v>
      </c>
      <c r="B165" t="s">
        <v>348</v>
      </c>
      <c r="C165" t="s">
        <v>667</v>
      </c>
      <c r="D165" t="s">
        <v>912</v>
      </c>
      <c r="E165" t="s">
        <v>754</v>
      </c>
      <c r="F165">
        <v>6234964560</v>
      </c>
      <c r="G165">
        <v>142</v>
      </c>
      <c r="H165">
        <v>142</v>
      </c>
      <c r="I165">
        <v>3095</v>
      </c>
      <c r="J165" t="s">
        <v>1198</v>
      </c>
      <c r="K165" t="s">
        <v>1204</v>
      </c>
      <c r="L165" t="s">
        <v>1200</v>
      </c>
      <c r="M165">
        <v>550</v>
      </c>
      <c r="N165">
        <v>1171</v>
      </c>
      <c r="O165" t="s">
        <v>1261</v>
      </c>
      <c r="P165" t="s">
        <v>1262</v>
      </c>
    </row>
    <row r="166" spans="1:16" x14ac:dyDescent="0.3">
      <c r="A166">
        <v>193</v>
      </c>
      <c r="B166" t="s">
        <v>913</v>
      </c>
      <c r="C166" t="s">
        <v>590</v>
      </c>
      <c r="D166" t="s">
        <v>914</v>
      </c>
      <c r="E166" t="s">
        <v>656</v>
      </c>
      <c r="F166">
        <v>2906446799</v>
      </c>
      <c r="G166">
        <v>787</v>
      </c>
      <c r="H166">
        <v>787</v>
      </c>
      <c r="I166">
        <v>2159</v>
      </c>
      <c r="J166" t="s">
        <v>1198</v>
      </c>
      <c r="K166" t="s">
        <v>1199</v>
      </c>
      <c r="L166" t="s">
        <v>1200</v>
      </c>
      <c r="M166">
        <v>187</v>
      </c>
      <c r="N166">
        <v>864</v>
      </c>
      <c r="O166" t="s">
        <v>132</v>
      </c>
      <c r="P166" t="s">
        <v>1463</v>
      </c>
    </row>
    <row r="167" spans="1:16" x14ac:dyDescent="0.3">
      <c r="A167">
        <v>33</v>
      </c>
      <c r="B167" t="s">
        <v>494</v>
      </c>
      <c r="C167" t="s">
        <v>676</v>
      </c>
      <c r="D167" t="s">
        <v>915</v>
      </c>
      <c r="E167" t="s">
        <v>586</v>
      </c>
      <c r="F167">
        <v>6522949251</v>
      </c>
      <c r="G167">
        <v>749</v>
      </c>
      <c r="H167">
        <v>749</v>
      </c>
      <c r="I167">
        <v>3569</v>
      </c>
      <c r="J167" t="s">
        <v>1301</v>
      </c>
      <c r="K167" t="s">
        <v>1199</v>
      </c>
      <c r="L167" t="s">
        <v>1200</v>
      </c>
      <c r="M167">
        <v>262</v>
      </c>
      <c r="N167">
        <v>875</v>
      </c>
      <c r="O167" t="s">
        <v>1453</v>
      </c>
      <c r="P167" t="s">
        <v>320</v>
      </c>
    </row>
    <row r="168" spans="1:16" x14ac:dyDescent="0.3">
      <c r="A168">
        <v>786</v>
      </c>
      <c r="B168" t="s">
        <v>881</v>
      </c>
      <c r="C168" t="s">
        <v>655</v>
      </c>
      <c r="D168" t="s">
        <v>739</v>
      </c>
      <c r="E168" t="s">
        <v>589</v>
      </c>
      <c r="F168">
        <v>3669773727</v>
      </c>
      <c r="G168">
        <v>304</v>
      </c>
      <c r="H168">
        <v>304</v>
      </c>
      <c r="I168">
        <v>5958</v>
      </c>
      <c r="J168" t="s">
        <v>1253</v>
      </c>
      <c r="K168" t="s">
        <v>1204</v>
      </c>
      <c r="L168" t="s">
        <v>1205</v>
      </c>
      <c r="M168">
        <v>540</v>
      </c>
      <c r="N168">
        <v>1172</v>
      </c>
      <c r="O168" t="s">
        <v>1312</v>
      </c>
      <c r="P168" t="s">
        <v>1313</v>
      </c>
    </row>
    <row r="169" spans="1:16" x14ac:dyDescent="0.3">
      <c r="A169">
        <v>811</v>
      </c>
      <c r="B169" t="s">
        <v>916</v>
      </c>
      <c r="C169" t="s">
        <v>588</v>
      </c>
      <c r="D169" t="s">
        <v>917</v>
      </c>
      <c r="E169" t="s">
        <v>619</v>
      </c>
      <c r="F169">
        <v>3993420544</v>
      </c>
      <c r="G169">
        <v>30</v>
      </c>
      <c r="H169">
        <v>30</v>
      </c>
      <c r="I169">
        <v>1275</v>
      </c>
      <c r="J169" t="s">
        <v>1213</v>
      </c>
      <c r="K169" t="s">
        <v>1204</v>
      </c>
      <c r="L169" t="s">
        <v>1205</v>
      </c>
      <c r="M169">
        <v>581</v>
      </c>
      <c r="N169">
        <v>1422</v>
      </c>
      <c r="O169" t="s">
        <v>1214</v>
      </c>
      <c r="P169" t="s">
        <v>515</v>
      </c>
    </row>
    <row r="170" spans="1:16" x14ac:dyDescent="0.3">
      <c r="A170">
        <v>615</v>
      </c>
      <c r="B170" t="s">
        <v>918</v>
      </c>
      <c r="C170" t="s">
        <v>667</v>
      </c>
      <c r="D170" t="s">
        <v>919</v>
      </c>
      <c r="E170" t="s">
        <v>654</v>
      </c>
      <c r="F170">
        <v>5372626672</v>
      </c>
      <c r="G170">
        <v>477</v>
      </c>
      <c r="H170">
        <v>477</v>
      </c>
      <c r="I170">
        <v>6357</v>
      </c>
      <c r="J170" t="s">
        <v>1213</v>
      </c>
      <c r="K170" t="s">
        <v>1199</v>
      </c>
      <c r="L170" t="s">
        <v>1205</v>
      </c>
      <c r="M170">
        <v>840</v>
      </c>
      <c r="N170">
        <v>1061</v>
      </c>
      <c r="O170" t="s">
        <v>57</v>
      </c>
      <c r="P170" t="s">
        <v>1369</v>
      </c>
    </row>
    <row r="171" spans="1:16" x14ac:dyDescent="0.3">
      <c r="A171">
        <v>18</v>
      </c>
      <c r="B171" t="s">
        <v>201</v>
      </c>
      <c r="C171" t="s">
        <v>598</v>
      </c>
      <c r="D171" t="s">
        <v>904</v>
      </c>
      <c r="E171" t="s">
        <v>733</v>
      </c>
      <c r="F171">
        <v>8311555346</v>
      </c>
      <c r="G171">
        <v>52</v>
      </c>
      <c r="H171">
        <v>52</v>
      </c>
      <c r="I171">
        <v>4551</v>
      </c>
      <c r="J171" t="s">
        <v>1227</v>
      </c>
      <c r="K171" t="s">
        <v>1204</v>
      </c>
      <c r="L171" t="s">
        <v>1200</v>
      </c>
      <c r="M171">
        <v>873</v>
      </c>
      <c r="N171">
        <v>1199</v>
      </c>
      <c r="O171" t="s">
        <v>1228</v>
      </c>
      <c r="P171" t="s">
        <v>1229</v>
      </c>
    </row>
    <row r="172" spans="1:16" x14ac:dyDescent="0.3">
      <c r="A172">
        <v>114</v>
      </c>
      <c r="B172" t="s">
        <v>920</v>
      </c>
      <c r="C172" t="s">
        <v>590</v>
      </c>
      <c r="D172" t="s">
        <v>921</v>
      </c>
      <c r="E172" t="s">
        <v>762</v>
      </c>
      <c r="F172">
        <v>7612488075</v>
      </c>
      <c r="G172">
        <v>73</v>
      </c>
      <c r="H172">
        <v>73</v>
      </c>
      <c r="I172">
        <v>4252</v>
      </c>
      <c r="J172" t="s">
        <v>1210</v>
      </c>
      <c r="K172" t="s">
        <v>1204</v>
      </c>
      <c r="L172" t="s">
        <v>1200</v>
      </c>
      <c r="M172">
        <v>315</v>
      </c>
      <c r="N172">
        <v>937</v>
      </c>
      <c r="O172" t="s">
        <v>21</v>
      </c>
      <c r="P172" t="s">
        <v>1236</v>
      </c>
    </row>
    <row r="173" spans="1:16" x14ac:dyDescent="0.3">
      <c r="A173">
        <v>340</v>
      </c>
      <c r="B173" t="s">
        <v>267</v>
      </c>
      <c r="C173" t="s">
        <v>673</v>
      </c>
      <c r="D173" t="s">
        <v>922</v>
      </c>
      <c r="E173" t="s">
        <v>596</v>
      </c>
      <c r="F173">
        <v>6431033790</v>
      </c>
      <c r="G173">
        <v>691</v>
      </c>
      <c r="H173">
        <v>691</v>
      </c>
      <c r="I173">
        <v>2096</v>
      </c>
      <c r="J173" t="s">
        <v>1217</v>
      </c>
      <c r="K173" t="s">
        <v>1204</v>
      </c>
      <c r="L173" t="s">
        <v>1205</v>
      </c>
      <c r="M173">
        <v>955</v>
      </c>
      <c r="N173">
        <v>1369</v>
      </c>
      <c r="O173" t="s">
        <v>1428</v>
      </c>
      <c r="P173" t="s">
        <v>1429</v>
      </c>
    </row>
    <row r="174" spans="1:16" x14ac:dyDescent="0.3">
      <c r="A174">
        <v>649</v>
      </c>
      <c r="B174" t="s">
        <v>923</v>
      </c>
      <c r="C174" t="s">
        <v>584</v>
      </c>
      <c r="D174" t="s">
        <v>924</v>
      </c>
      <c r="E174" t="s">
        <v>736</v>
      </c>
      <c r="F174">
        <v>7665617991</v>
      </c>
      <c r="G174">
        <v>786</v>
      </c>
      <c r="H174">
        <v>786</v>
      </c>
      <c r="I174">
        <v>5209</v>
      </c>
      <c r="J174" t="s">
        <v>1224</v>
      </c>
      <c r="K174" t="s">
        <v>1199</v>
      </c>
      <c r="L174" t="s">
        <v>1200</v>
      </c>
      <c r="M174">
        <v>372</v>
      </c>
      <c r="N174">
        <v>679</v>
      </c>
      <c r="O174" t="s">
        <v>1461</v>
      </c>
      <c r="P174" t="s">
        <v>1462</v>
      </c>
    </row>
    <row r="175" spans="1:16" x14ac:dyDescent="0.3">
      <c r="A175">
        <v>778</v>
      </c>
      <c r="B175" t="s">
        <v>925</v>
      </c>
      <c r="C175" t="s">
        <v>581</v>
      </c>
      <c r="D175" t="s">
        <v>926</v>
      </c>
      <c r="E175" t="s">
        <v>583</v>
      </c>
      <c r="F175">
        <v>4815198694</v>
      </c>
      <c r="G175">
        <v>68</v>
      </c>
      <c r="H175">
        <v>68</v>
      </c>
      <c r="I175">
        <v>9271</v>
      </c>
      <c r="J175" t="s">
        <v>1198</v>
      </c>
      <c r="K175" t="s">
        <v>1204</v>
      </c>
      <c r="L175" t="s">
        <v>1200</v>
      </c>
      <c r="M175">
        <v>182</v>
      </c>
      <c r="N175">
        <v>726</v>
      </c>
      <c r="O175" t="s">
        <v>1234</v>
      </c>
      <c r="P175" t="s">
        <v>1235</v>
      </c>
    </row>
    <row r="176" spans="1:16" x14ac:dyDescent="0.3">
      <c r="A176">
        <v>885</v>
      </c>
      <c r="B176" t="s">
        <v>663</v>
      </c>
      <c r="C176" t="s">
        <v>621</v>
      </c>
      <c r="D176" t="s">
        <v>927</v>
      </c>
      <c r="E176" t="s">
        <v>662</v>
      </c>
      <c r="F176">
        <v>9875605267</v>
      </c>
      <c r="G176">
        <v>630</v>
      </c>
      <c r="H176">
        <v>630</v>
      </c>
      <c r="I176">
        <v>6772</v>
      </c>
      <c r="J176" t="s">
        <v>1227</v>
      </c>
      <c r="K176" t="s">
        <v>1204</v>
      </c>
      <c r="L176" t="s">
        <v>1205</v>
      </c>
      <c r="M176">
        <v>868</v>
      </c>
      <c r="N176">
        <v>1320</v>
      </c>
      <c r="O176" t="s">
        <v>1412</v>
      </c>
      <c r="P176" t="s">
        <v>14</v>
      </c>
    </row>
    <row r="177" spans="1:16" x14ac:dyDescent="0.3">
      <c r="A177">
        <v>69</v>
      </c>
      <c r="B177" t="s">
        <v>928</v>
      </c>
      <c r="C177" t="s">
        <v>581</v>
      </c>
      <c r="D177" t="s">
        <v>929</v>
      </c>
      <c r="E177" t="s">
        <v>623</v>
      </c>
      <c r="F177">
        <v>5913610613</v>
      </c>
      <c r="G177">
        <v>357</v>
      </c>
      <c r="H177">
        <v>357</v>
      </c>
      <c r="I177">
        <v>4628</v>
      </c>
      <c r="J177" t="s">
        <v>1224</v>
      </c>
      <c r="K177" t="s">
        <v>1199</v>
      </c>
      <c r="L177" t="s">
        <v>1200</v>
      </c>
      <c r="M177">
        <v>777</v>
      </c>
      <c r="N177">
        <v>1113</v>
      </c>
      <c r="O177" t="s">
        <v>1339</v>
      </c>
      <c r="P177" t="s">
        <v>1340</v>
      </c>
    </row>
    <row r="178" spans="1:16" x14ac:dyDescent="0.3">
      <c r="A178">
        <v>288</v>
      </c>
      <c r="B178" t="s">
        <v>930</v>
      </c>
      <c r="C178" t="s">
        <v>625</v>
      </c>
      <c r="D178" t="s">
        <v>931</v>
      </c>
      <c r="E178" t="s">
        <v>611</v>
      </c>
      <c r="F178">
        <v>7009589164</v>
      </c>
      <c r="G178">
        <v>455</v>
      </c>
      <c r="H178">
        <v>455</v>
      </c>
      <c r="I178">
        <v>3853</v>
      </c>
      <c r="J178" t="s">
        <v>1203</v>
      </c>
      <c r="K178" t="s">
        <v>1199</v>
      </c>
      <c r="L178" t="s">
        <v>1205</v>
      </c>
      <c r="M178">
        <v>172</v>
      </c>
      <c r="N178">
        <v>580</v>
      </c>
      <c r="O178" t="s">
        <v>1364</v>
      </c>
      <c r="P178" t="s">
        <v>471</v>
      </c>
    </row>
    <row r="179" spans="1:16" x14ac:dyDescent="0.3">
      <c r="A179">
        <v>898</v>
      </c>
      <c r="B179" t="s">
        <v>142</v>
      </c>
      <c r="C179" t="s">
        <v>631</v>
      </c>
      <c r="D179" t="s">
        <v>932</v>
      </c>
      <c r="E179" t="s">
        <v>718</v>
      </c>
      <c r="F179">
        <v>3097734889</v>
      </c>
      <c r="G179">
        <v>947</v>
      </c>
      <c r="H179">
        <v>947</v>
      </c>
      <c r="I179">
        <v>515</v>
      </c>
      <c r="J179" t="s">
        <v>1213</v>
      </c>
      <c r="K179" t="s">
        <v>1199</v>
      </c>
      <c r="L179" t="s">
        <v>1200</v>
      </c>
      <c r="M179">
        <v>665</v>
      </c>
      <c r="N179">
        <v>1257</v>
      </c>
      <c r="O179" t="s">
        <v>1511</v>
      </c>
      <c r="P179" t="s">
        <v>1512</v>
      </c>
    </row>
    <row r="180" spans="1:16" x14ac:dyDescent="0.3">
      <c r="A180">
        <v>473</v>
      </c>
      <c r="B180" t="s">
        <v>933</v>
      </c>
      <c r="C180" t="s">
        <v>635</v>
      </c>
      <c r="D180" t="s">
        <v>934</v>
      </c>
      <c r="E180" t="s">
        <v>718</v>
      </c>
      <c r="F180">
        <v>3349318383</v>
      </c>
      <c r="G180">
        <v>589</v>
      </c>
      <c r="H180">
        <v>589</v>
      </c>
      <c r="I180">
        <v>7513</v>
      </c>
      <c r="J180" t="s">
        <v>1198</v>
      </c>
      <c r="K180" t="s">
        <v>1199</v>
      </c>
      <c r="L180" t="s">
        <v>1200</v>
      </c>
      <c r="M180">
        <v>516</v>
      </c>
      <c r="N180">
        <v>1084</v>
      </c>
      <c r="O180" t="s">
        <v>1403</v>
      </c>
      <c r="P180" t="s">
        <v>1404</v>
      </c>
    </row>
    <row r="181" spans="1:16" x14ac:dyDescent="0.3">
      <c r="A181">
        <v>23</v>
      </c>
      <c r="B181" t="s">
        <v>935</v>
      </c>
      <c r="C181" t="s">
        <v>613</v>
      </c>
      <c r="D181" t="s">
        <v>936</v>
      </c>
      <c r="E181" t="s">
        <v>583</v>
      </c>
      <c r="F181">
        <v>2261795235</v>
      </c>
      <c r="G181">
        <v>863</v>
      </c>
      <c r="H181">
        <v>863</v>
      </c>
      <c r="I181">
        <v>9030</v>
      </c>
      <c r="J181" t="s">
        <v>1301</v>
      </c>
      <c r="K181" t="s">
        <v>1199</v>
      </c>
      <c r="L181" t="s">
        <v>1205</v>
      </c>
      <c r="M181">
        <v>412</v>
      </c>
      <c r="N181">
        <v>872</v>
      </c>
      <c r="O181" t="s">
        <v>1478</v>
      </c>
      <c r="P181" t="s">
        <v>1479</v>
      </c>
    </row>
    <row r="182" spans="1:16" x14ac:dyDescent="0.3">
      <c r="A182">
        <v>505</v>
      </c>
      <c r="B182" t="s">
        <v>937</v>
      </c>
      <c r="C182" t="s">
        <v>605</v>
      </c>
      <c r="D182" t="s">
        <v>938</v>
      </c>
      <c r="E182" t="s">
        <v>665</v>
      </c>
      <c r="F182">
        <v>8692599127</v>
      </c>
      <c r="G182">
        <v>668</v>
      </c>
      <c r="H182">
        <v>668</v>
      </c>
      <c r="I182">
        <v>2378</v>
      </c>
      <c r="J182" t="s">
        <v>1239</v>
      </c>
      <c r="K182" t="s">
        <v>1204</v>
      </c>
      <c r="L182" t="s">
        <v>1200</v>
      </c>
      <c r="M182">
        <v>938</v>
      </c>
      <c r="N182">
        <v>1067</v>
      </c>
      <c r="O182" t="s">
        <v>1423</v>
      </c>
      <c r="P182" t="s">
        <v>1424</v>
      </c>
    </row>
    <row r="183" spans="1:16" x14ac:dyDescent="0.3">
      <c r="A183">
        <v>401</v>
      </c>
      <c r="B183" t="s">
        <v>939</v>
      </c>
      <c r="C183" t="s">
        <v>588</v>
      </c>
      <c r="D183" t="s">
        <v>940</v>
      </c>
      <c r="E183" t="s">
        <v>647</v>
      </c>
      <c r="F183">
        <v>3288511772</v>
      </c>
      <c r="G183">
        <v>206</v>
      </c>
      <c r="H183">
        <v>206</v>
      </c>
      <c r="I183">
        <v>5894</v>
      </c>
      <c r="J183" t="s">
        <v>1239</v>
      </c>
      <c r="K183" t="s">
        <v>1199</v>
      </c>
      <c r="L183" t="s">
        <v>1200</v>
      </c>
      <c r="M183">
        <v>854</v>
      </c>
      <c r="N183">
        <v>1251</v>
      </c>
      <c r="O183" t="s">
        <v>1288</v>
      </c>
      <c r="P183" t="s">
        <v>244</v>
      </c>
    </row>
    <row r="184" spans="1:16" x14ac:dyDescent="0.3">
      <c r="A184">
        <v>988</v>
      </c>
      <c r="B184" t="s">
        <v>941</v>
      </c>
      <c r="C184" t="s">
        <v>608</v>
      </c>
      <c r="D184" t="s">
        <v>942</v>
      </c>
      <c r="E184" t="s">
        <v>943</v>
      </c>
      <c r="F184">
        <v>9918649402</v>
      </c>
      <c r="G184">
        <v>835</v>
      </c>
      <c r="H184">
        <v>835</v>
      </c>
      <c r="I184">
        <v>7587</v>
      </c>
      <c r="J184" t="s">
        <v>1239</v>
      </c>
      <c r="K184" t="s">
        <v>1199</v>
      </c>
      <c r="L184" t="s">
        <v>1205</v>
      </c>
      <c r="M184">
        <v>638</v>
      </c>
      <c r="N184">
        <v>1314</v>
      </c>
      <c r="O184" t="s">
        <v>1471</v>
      </c>
      <c r="P184" t="s">
        <v>1220</v>
      </c>
    </row>
    <row r="185" spans="1:16" x14ac:dyDescent="0.3">
      <c r="A185">
        <v>493</v>
      </c>
      <c r="B185" t="s">
        <v>944</v>
      </c>
      <c r="C185" t="s">
        <v>588</v>
      </c>
      <c r="D185" t="s">
        <v>945</v>
      </c>
      <c r="E185" t="s">
        <v>627</v>
      </c>
      <c r="F185">
        <v>5243247634</v>
      </c>
      <c r="G185">
        <v>315</v>
      </c>
      <c r="H185">
        <v>315</v>
      </c>
      <c r="I185">
        <v>1424</v>
      </c>
      <c r="J185" t="s">
        <v>1253</v>
      </c>
      <c r="K185" t="s">
        <v>1204</v>
      </c>
      <c r="L185" t="s">
        <v>1200</v>
      </c>
      <c r="M185">
        <v>230</v>
      </c>
      <c r="N185">
        <v>638</v>
      </c>
      <c r="O185" t="s">
        <v>1319</v>
      </c>
      <c r="P185" t="s">
        <v>1320</v>
      </c>
    </row>
    <row r="186" spans="1:16" x14ac:dyDescent="0.3">
      <c r="A186">
        <v>432</v>
      </c>
      <c r="B186" t="s">
        <v>946</v>
      </c>
      <c r="C186" t="s">
        <v>584</v>
      </c>
      <c r="D186" t="s">
        <v>947</v>
      </c>
      <c r="E186" t="s">
        <v>603</v>
      </c>
      <c r="F186">
        <v>1058029786</v>
      </c>
      <c r="G186">
        <v>553</v>
      </c>
      <c r="H186">
        <v>553</v>
      </c>
      <c r="I186">
        <v>5214</v>
      </c>
      <c r="J186" t="s">
        <v>1198</v>
      </c>
      <c r="K186" t="s">
        <v>1204</v>
      </c>
      <c r="L186" t="s">
        <v>1205</v>
      </c>
      <c r="M186">
        <v>245</v>
      </c>
      <c r="N186">
        <v>611</v>
      </c>
      <c r="O186" t="s">
        <v>1390</v>
      </c>
      <c r="P186" t="s">
        <v>1391</v>
      </c>
    </row>
    <row r="187" spans="1:16" x14ac:dyDescent="0.3">
      <c r="A187">
        <v>948</v>
      </c>
      <c r="B187" t="s">
        <v>860</v>
      </c>
      <c r="C187" t="s">
        <v>584</v>
      </c>
      <c r="D187" t="s">
        <v>948</v>
      </c>
      <c r="E187" t="s">
        <v>754</v>
      </c>
      <c r="F187">
        <v>2276744816</v>
      </c>
      <c r="G187">
        <v>861</v>
      </c>
      <c r="H187">
        <v>861</v>
      </c>
      <c r="I187">
        <v>8249</v>
      </c>
      <c r="J187" t="s">
        <v>1239</v>
      </c>
      <c r="K187" t="s">
        <v>1199</v>
      </c>
      <c r="L187" t="s">
        <v>1205</v>
      </c>
      <c r="M187">
        <v>916</v>
      </c>
      <c r="N187">
        <v>1255</v>
      </c>
      <c r="O187" t="s">
        <v>421</v>
      </c>
      <c r="P187" t="s">
        <v>1477</v>
      </c>
    </row>
    <row r="188" spans="1:16" x14ac:dyDescent="0.3">
      <c r="A188">
        <v>821</v>
      </c>
      <c r="B188" t="s">
        <v>949</v>
      </c>
      <c r="C188" t="s">
        <v>625</v>
      </c>
      <c r="D188" t="s">
        <v>950</v>
      </c>
      <c r="E188" t="s">
        <v>754</v>
      </c>
      <c r="F188">
        <v>6595878396</v>
      </c>
      <c r="G188">
        <v>279</v>
      </c>
      <c r="H188">
        <v>279</v>
      </c>
      <c r="I188">
        <v>3172</v>
      </c>
      <c r="J188" t="s">
        <v>1203</v>
      </c>
      <c r="K188" t="s">
        <v>1199</v>
      </c>
      <c r="L188" t="s">
        <v>1205</v>
      </c>
      <c r="M188">
        <v>84</v>
      </c>
      <c r="N188">
        <v>464</v>
      </c>
      <c r="O188" t="s">
        <v>712</v>
      </c>
      <c r="P188" t="s">
        <v>950</v>
      </c>
    </row>
    <row r="189" spans="1:16" x14ac:dyDescent="0.3">
      <c r="A189">
        <v>435</v>
      </c>
      <c r="B189" t="s">
        <v>951</v>
      </c>
      <c r="C189" t="s">
        <v>652</v>
      </c>
      <c r="D189" t="s">
        <v>21</v>
      </c>
      <c r="E189" t="s">
        <v>589</v>
      </c>
      <c r="F189">
        <v>9703448223</v>
      </c>
      <c r="G189">
        <v>75</v>
      </c>
      <c r="H189">
        <v>75</v>
      </c>
      <c r="I189">
        <v>5489</v>
      </c>
      <c r="J189" t="s">
        <v>1213</v>
      </c>
      <c r="K189" t="s">
        <v>1204</v>
      </c>
      <c r="L189" t="s">
        <v>1205</v>
      </c>
      <c r="M189">
        <v>869</v>
      </c>
      <c r="N189">
        <v>1317</v>
      </c>
      <c r="O189" t="s">
        <v>1237</v>
      </c>
      <c r="P189" t="s">
        <v>1238</v>
      </c>
    </row>
    <row r="190" spans="1:16" x14ac:dyDescent="0.3">
      <c r="A190">
        <v>11</v>
      </c>
      <c r="B190" t="s">
        <v>548</v>
      </c>
      <c r="C190" t="s">
        <v>640</v>
      </c>
      <c r="D190" t="s">
        <v>952</v>
      </c>
      <c r="E190" t="s">
        <v>953</v>
      </c>
      <c r="F190">
        <v>7945949825</v>
      </c>
      <c r="G190">
        <v>895</v>
      </c>
      <c r="H190">
        <v>895</v>
      </c>
      <c r="I190">
        <v>2037</v>
      </c>
      <c r="J190" t="s">
        <v>1198</v>
      </c>
      <c r="K190" t="s">
        <v>1199</v>
      </c>
      <c r="L190" t="s">
        <v>1200</v>
      </c>
      <c r="M190">
        <v>271</v>
      </c>
      <c r="N190">
        <v>704</v>
      </c>
      <c r="O190" t="s">
        <v>1488</v>
      </c>
      <c r="P190" t="s">
        <v>1489</v>
      </c>
    </row>
    <row r="191" spans="1:16" x14ac:dyDescent="0.3">
      <c r="A191">
        <v>204</v>
      </c>
      <c r="B191" t="s">
        <v>954</v>
      </c>
      <c r="C191" t="s">
        <v>673</v>
      </c>
      <c r="D191" t="s">
        <v>21</v>
      </c>
      <c r="E191" t="s">
        <v>583</v>
      </c>
      <c r="F191">
        <v>4209429743</v>
      </c>
      <c r="G191">
        <v>866</v>
      </c>
      <c r="H191">
        <v>866</v>
      </c>
      <c r="I191">
        <v>2401</v>
      </c>
      <c r="J191" t="s">
        <v>1239</v>
      </c>
      <c r="K191" t="s">
        <v>1199</v>
      </c>
      <c r="L191" t="s">
        <v>1205</v>
      </c>
      <c r="M191">
        <v>691</v>
      </c>
      <c r="N191">
        <v>1260</v>
      </c>
      <c r="O191" t="s">
        <v>144</v>
      </c>
      <c r="P191" t="s">
        <v>1480</v>
      </c>
    </row>
    <row r="192" spans="1:16" x14ac:dyDescent="0.3">
      <c r="A192">
        <v>332</v>
      </c>
      <c r="B192" t="s">
        <v>408</v>
      </c>
      <c r="C192" t="s">
        <v>601</v>
      </c>
      <c r="D192" t="s">
        <v>21</v>
      </c>
      <c r="E192" t="s">
        <v>662</v>
      </c>
      <c r="F192">
        <v>9621041593</v>
      </c>
      <c r="G192">
        <v>792</v>
      </c>
      <c r="H192">
        <v>792</v>
      </c>
      <c r="I192">
        <v>1303</v>
      </c>
      <c r="J192" t="s">
        <v>1198</v>
      </c>
      <c r="K192" t="s">
        <v>1204</v>
      </c>
      <c r="L192" t="s">
        <v>1205</v>
      </c>
      <c r="M192">
        <v>808</v>
      </c>
      <c r="N192">
        <v>1257</v>
      </c>
      <c r="O192" t="s">
        <v>1464</v>
      </c>
      <c r="P192" t="s">
        <v>1465</v>
      </c>
    </row>
    <row r="193" spans="1:16" x14ac:dyDescent="0.3">
      <c r="A193">
        <v>179</v>
      </c>
      <c r="B193" t="s">
        <v>775</v>
      </c>
      <c r="C193" t="s">
        <v>621</v>
      </c>
      <c r="D193" t="s">
        <v>955</v>
      </c>
      <c r="E193" t="s">
        <v>583</v>
      </c>
      <c r="F193">
        <v>9768020592</v>
      </c>
      <c r="G193">
        <v>191</v>
      </c>
      <c r="H193">
        <v>191</v>
      </c>
      <c r="I193">
        <v>6798</v>
      </c>
      <c r="J193" t="s">
        <v>1210</v>
      </c>
      <c r="K193" t="s">
        <v>1199</v>
      </c>
      <c r="L193" t="s">
        <v>1200</v>
      </c>
      <c r="M193">
        <v>997</v>
      </c>
      <c r="N193">
        <v>1382</v>
      </c>
      <c r="O193" t="s">
        <v>1279</v>
      </c>
      <c r="P193" t="s">
        <v>1280</v>
      </c>
    </row>
    <row r="194" spans="1:16" x14ac:dyDescent="0.3">
      <c r="A194">
        <v>503</v>
      </c>
      <c r="B194" t="s">
        <v>956</v>
      </c>
      <c r="C194" t="s">
        <v>673</v>
      </c>
      <c r="D194" t="s">
        <v>957</v>
      </c>
      <c r="E194" t="s">
        <v>675</v>
      </c>
      <c r="F194">
        <v>1791431137</v>
      </c>
      <c r="G194">
        <v>59</v>
      </c>
      <c r="H194">
        <v>59</v>
      </c>
      <c r="I194">
        <v>9917</v>
      </c>
      <c r="J194" t="s">
        <v>1203</v>
      </c>
      <c r="K194" t="s">
        <v>1199</v>
      </c>
      <c r="L194" t="s">
        <v>1205</v>
      </c>
      <c r="M194">
        <v>329</v>
      </c>
      <c r="N194">
        <v>977</v>
      </c>
      <c r="O194" t="s">
        <v>1232</v>
      </c>
      <c r="P194" t="s">
        <v>1233</v>
      </c>
    </row>
    <row r="195" spans="1:16" x14ac:dyDescent="0.3">
      <c r="A195">
        <v>431</v>
      </c>
      <c r="B195" t="s">
        <v>879</v>
      </c>
      <c r="C195" t="s">
        <v>747</v>
      </c>
      <c r="D195" t="s">
        <v>958</v>
      </c>
      <c r="E195" t="s">
        <v>586</v>
      </c>
      <c r="F195">
        <v>7461936580</v>
      </c>
      <c r="G195">
        <v>748</v>
      </c>
      <c r="H195">
        <v>748</v>
      </c>
      <c r="I195">
        <v>2969</v>
      </c>
      <c r="J195" t="s">
        <v>1210</v>
      </c>
      <c r="K195" t="s">
        <v>1204</v>
      </c>
      <c r="L195" t="s">
        <v>1205</v>
      </c>
      <c r="M195">
        <v>600</v>
      </c>
      <c r="N195">
        <v>1048</v>
      </c>
      <c r="O195" t="s">
        <v>1451</v>
      </c>
      <c r="P195" t="s">
        <v>1452</v>
      </c>
    </row>
    <row r="196" spans="1:16" x14ac:dyDescent="0.3">
      <c r="A196">
        <v>865</v>
      </c>
      <c r="B196" t="s">
        <v>959</v>
      </c>
      <c r="C196" t="s">
        <v>673</v>
      </c>
      <c r="D196" t="s">
        <v>960</v>
      </c>
      <c r="E196" t="s">
        <v>871</v>
      </c>
      <c r="F196">
        <v>6828905297</v>
      </c>
      <c r="G196">
        <v>693</v>
      </c>
      <c r="H196">
        <v>693</v>
      </c>
      <c r="I196">
        <v>8737</v>
      </c>
      <c r="J196" t="s">
        <v>1210</v>
      </c>
      <c r="K196" t="s">
        <v>1199</v>
      </c>
      <c r="L196" t="s">
        <v>1200</v>
      </c>
      <c r="M196">
        <v>715</v>
      </c>
      <c r="N196">
        <v>1271</v>
      </c>
      <c r="O196" t="s">
        <v>320</v>
      </c>
      <c r="P196" t="s">
        <v>1264</v>
      </c>
    </row>
    <row r="197" spans="1:16" x14ac:dyDescent="0.3">
      <c r="A197">
        <v>874</v>
      </c>
      <c r="B197" t="s">
        <v>397</v>
      </c>
      <c r="C197" t="s">
        <v>631</v>
      </c>
      <c r="D197" t="s">
        <v>961</v>
      </c>
      <c r="E197" t="s">
        <v>627</v>
      </c>
      <c r="F197">
        <v>2273691148</v>
      </c>
      <c r="G197">
        <v>955</v>
      </c>
      <c r="H197">
        <v>955</v>
      </c>
      <c r="I197">
        <v>2104</v>
      </c>
      <c r="J197" t="s">
        <v>1210</v>
      </c>
      <c r="K197" t="s">
        <v>1199</v>
      </c>
      <c r="L197" t="s">
        <v>1200</v>
      </c>
      <c r="M197">
        <v>957</v>
      </c>
      <c r="N197">
        <v>1007</v>
      </c>
      <c r="O197" t="s">
        <v>1513</v>
      </c>
      <c r="P197" t="s">
        <v>1514</v>
      </c>
    </row>
    <row r="198" spans="1:16" x14ac:dyDescent="0.3">
      <c r="A198">
        <v>513</v>
      </c>
      <c r="B198" t="s">
        <v>103</v>
      </c>
      <c r="C198" t="s">
        <v>655</v>
      </c>
      <c r="D198" t="s">
        <v>957</v>
      </c>
      <c r="E198" t="s">
        <v>656</v>
      </c>
      <c r="F198">
        <v>5144195389</v>
      </c>
      <c r="G198">
        <v>538</v>
      </c>
      <c r="H198">
        <v>538</v>
      </c>
      <c r="I198">
        <v>1702</v>
      </c>
      <c r="J198" t="s">
        <v>1217</v>
      </c>
      <c r="K198" t="s">
        <v>1199</v>
      </c>
      <c r="L198" t="s">
        <v>1200</v>
      </c>
      <c r="M198">
        <v>484</v>
      </c>
      <c r="N198">
        <v>863</v>
      </c>
      <c r="O198" t="s">
        <v>436</v>
      </c>
      <c r="P198" t="s">
        <v>1385</v>
      </c>
    </row>
    <row r="199" spans="1:16" x14ac:dyDescent="0.3">
      <c r="A199">
        <v>814</v>
      </c>
      <c r="B199" t="s">
        <v>807</v>
      </c>
      <c r="C199" t="s">
        <v>771</v>
      </c>
      <c r="D199" t="s">
        <v>962</v>
      </c>
      <c r="E199" t="s">
        <v>600</v>
      </c>
      <c r="F199">
        <v>7057705428</v>
      </c>
      <c r="G199">
        <v>169</v>
      </c>
      <c r="H199">
        <v>169</v>
      </c>
      <c r="I199">
        <v>8933</v>
      </c>
      <c r="J199" t="s">
        <v>1242</v>
      </c>
      <c r="K199" t="s">
        <v>1199</v>
      </c>
      <c r="L199" t="s">
        <v>1200</v>
      </c>
      <c r="M199">
        <v>576</v>
      </c>
      <c r="N199">
        <v>1077</v>
      </c>
      <c r="O199" t="s">
        <v>1272</v>
      </c>
      <c r="P199" t="s">
        <v>1273</v>
      </c>
    </row>
    <row r="200" spans="1:16" x14ac:dyDescent="0.3">
      <c r="A200">
        <v>236</v>
      </c>
      <c r="B200" t="s">
        <v>766</v>
      </c>
      <c r="C200" t="s">
        <v>667</v>
      </c>
      <c r="D200" t="s">
        <v>963</v>
      </c>
      <c r="E200" t="s">
        <v>583</v>
      </c>
      <c r="F200">
        <v>2261152495</v>
      </c>
      <c r="G200">
        <v>924</v>
      </c>
      <c r="H200">
        <v>924</v>
      </c>
      <c r="I200">
        <v>3624</v>
      </c>
      <c r="J200" t="s">
        <v>1203</v>
      </c>
      <c r="K200" t="s">
        <v>1199</v>
      </c>
      <c r="L200" t="s">
        <v>1205</v>
      </c>
      <c r="M200">
        <v>606</v>
      </c>
      <c r="N200">
        <v>1021</v>
      </c>
      <c r="O200" t="s">
        <v>1500</v>
      </c>
      <c r="P200" t="s">
        <v>1501</v>
      </c>
    </row>
    <row r="201" spans="1:16" x14ac:dyDescent="0.3">
      <c r="A201">
        <v>957</v>
      </c>
      <c r="B201" t="s">
        <v>964</v>
      </c>
      <c r="C201" t="s">
        <v>631</v>
      </c>
      <c r="D201" t="s">
        <v>965</v>
      </c>
      <c r="E201" t="s">
        <v>642</v>
      </c>
      <c r="F201">
        <v>1160558300</v>
      </c>
      <c r="G201">
        <v>579</v>
      </c>
      <c r="H201">
        <v>579</v>
      </c>
      <c r="I201">
        <v>4892</v>
      </c>
      <c r="J201" t="s">
        <v>1210</v>
      </c>
      <c r="K201" t="s">
        <v>1204</v>
      </c>
      <c r="L201" t="s">
        <v>1200</v>
      </c>
      <c r="M201">
        <v>913</v>
      </c>
      <c r="N201">
        <v>1385</v>
      </c>
      <c r="O201" t="s">
        <v>1397</v>
      </c>
      <c r="P201" t="s">
        <v>1398</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F146-4A76-4803-80AD-BF986C87E321}">
  <sheetPr codeName="Sheet1"/>
  <dimension ref="A3:B15"/>
  <sheetViews>
    <sheetView workbookViewId="0">
      <selection activeCell="K10" sqref="K10"/>
    </sheetView>
  </sheetViews>
  <sheetFormatPr defaultRowHeight="14.4" x14ac:dyDescent="0.3"/>
  <cols>
    <col min="1" max="1" width="28.33203125" bestFit="1" customWidth="1"/>
    <col min="2" max="2" width="37.5546875" bestFit="1" customWidth="1"/>
  </cols>
  <sheetData>
    <row r="3" spans="1:2" x14ac:dyDescent="0.3">
      <c r="A3" s="4" t="s">
        <v>1601</v>
      </c>
      <c r="B3" t="s">
        <v>1600</v>
      </c>
    </row>
    <row r="4" spans="1:2" x14ac:dyDescent="0.3">
      <c r="A4" s="11" t="s">
        <v>667</v>
      </c>
      <c r="B4">
        <v>1325.5</v>
      </c>
    </row>
    <row r="5" spans="1:2" x14ac:dyDescent="0.3">
      <c r="A5" s="11" t="s">
        <v>581</v>
      </c>
      <c r="B5">
        <v>1057.5</v>
      </c>
    </row>
    <row r="6" spans="1:2" x14ac:dyDescent="0.3">
      <c r="A6" s="11" t="s">
        <v>640</v>
      </c>
      <c r="B6">
        <v>1045</v>
      </c>
    </row>
    <row r="7" spans="1:2" x14ac:dyDescent="0.3">
      <c r="A7" s="11" t="s">
        <v>655</v>
      </c>
      <c r="B7">
        <v>926</v>
      </c>
    </row>
    <row r="8" spans="1:2" x14ac:dyDescent="0.3">
      <c r="A8" s="11" t="s">
        <v>613</v>
      </c>
      <c r="B8">
        <v>917.5</v>
      </c>
    </row>
    <row r="9" spans="1:2" x14ac:dyDescent="0.3">
      <c r="A9" s="11" t="s">
        <v>676</v>
      </c>
      <c r="B9">
        <v>875</v>
      </c>
    </row>
    <row r="10" spans="1:2" x14ac:dyDescent="0.3">
      <c r="A10" s="11" t="s">
        <v>673</v>
      </c>
      <c r="B10">
        <v>835</v>
      </c>
    </row>
    <row r="11" spans="1:2" x14ac:dyDescent="0.3">
      <c r="A11" s="11" t="s">
        <v>621</v>
      </c>
      <c r="B11">
        <v>775</v>
      </c>
    </row>
    <row r="12" spans="1:2" x14ac:dyDescent="0.3">
      <c r="A12" s="11" t="s">
        <v>631</v>
      </c>
      <c r="B12">
        <v>733</v>
      </c>
    </row>
    <row r="13" spans="1:2" x14ac:dyDescent="0.3">
      <c r="A13" s="11" t="s">
        <v>617</v>
      </c>
      <c r="B13">
        <v>595</v>
      </c>
    </row>
    <row r="14" spans="1:2" x14ac:dyDescent="0.3">
      <c r="A14" s="11" t="s">
        <v>594</v>
      </c>
      <c r="B14">
        <v>502</v>
      </c>
    </row>
    <row r="15" spans="1:2" x14ac:dyDescent="0.3">
      <c r="A15" s="11" t="s">
        <v>1189</v>
      </c>
      <c r="B15">
        <v>876.29411764705878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7C63C-BEEE-4944-A629-8BC61D172B81}">
  <dimension ref="A2:C12"/>
  <sheetViews>
    <sheetView workbookViewId="0">
      <selection activeCell="C12" sqref="C12"/>
    </sheetView>
  </sheetViews>
  <sheetFormatPr defaultRowHeight="14.4" x14ac:dyDescent="0.3"/>
  <cols>
    <col min="1" max="1" width="11.5546875" bestFit="1" customWidth="1"/>
    <col min="2" max="2" width="29.77734375" bestFit="1" customWidth="1"/>
  </cols>
  <sheetData>
    <row r="2" spans="1:3" x14ac:dyDescent="0.3">
      <c r="A2" t="s">
        <v>1604</v>
      </c>
    </row>
    <row r="4" spans="1:3" x14ac:dyDescent="0.3">
      <c r="A4" s="4" t="s">
        <v>1605</v>
      </c>
      <c r="B4" t="s">
        <v>1603</v>
      </c>
    </row>
    <row r="5" spans="1:3" x14ac:dyDescent="0.3">
      <c r="A5" s="11" t="s">
        <v>1204</v>
      </c>
      <c r="B5">
        <v>0.55741748394859103</v>
      </c>
      <c r="C5" t="s">
        <v>1606</v>
      </c>
    </row>
    <row r="6" spans="1:3" x14ac:dyDescent="0.3">
      <c r="A6" s="11" t="s">
        <v>1199</v>
      </c>
      <c r="B6">
        <v>0.52503629605758528</v>
      </c>
    </row>
    <row r="10" spans="1:3" x14ac:dyDescent="0.3">
      <c r="A10" s="4" t="s">
        <v>1550</v>
      </c>
      <c r="B10" t="s">
        <v>1603</v>
      </c>
    </row>
    <row r="11" spans="1:3" x14ac:dyDescent="0.3">
      <c r="A11" s="11" t="s">
        <v>1200</v>
      </c>
      <c r="B11">
        <v>0.54333152989909506</v>
      </c>
      <c r="C11" t="s">
        <v>1607</v>
      </c>
    </row>
    <row r="12" spans="1:3" x14ac:dyDescent="0.3">
      <c r="A12" s="11" t="s">
        <v>1205</v>
      </c>
      <c r="B12">
        <v>0.54201012899927525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E0B01-593B-4431-A033-B80EDE832CA4}">
  <dimension ref="A2:I105"/>
  <sheetViews>
    <sheetView topLeftCell="A81" workbookViewId="0">
      <selection activeCell="J86" sqref="J86"/>
    </sheetView>
  </sheetViews>
  <sheetFormatPr defaultRowHeight="14.4" x14ac:dyDescent="0.3"/>
  <cols>
    <col min="1" max="1" width="12.5546875" bestFit="1" customWidth="1"/>
    <col min="2" max="2" width="15.5546875" bestFit="1" customWidth="1"/>
    <col min="8" max="8" width="13.5546875" bestFit="1" customWidth="1"/>
  </cols>
  <sheetData>
    <row r="2" spans="1:9" x14ac:dyDescent="0.3">
      <c r="A2" s="26" t="s">
        <v>1671</v>
      </c>
      <c r="B2" s="27" t="s">
        <v>1672</v>
      </c>
      <c r="H2" s="9" t="s">
        <v>973</v>
      </c>
      <c r="I2" s="9" t="s">
        <v>970</v>
      </c>
    </row>
    <row r="3" spans="1:9" x14ac:dyDescent="0.3">
      <c r="A3" s="28">
        <v>25934</v>
      </c>
      <c r="B3" s="29">
        <v>56881</v>
      </c>
      <c r="H3" s="35">
        <v>26238</v>
      </c>
      <c r="I3" s="33">
        <v>56881</v>
      </c>
    </row>
    <row r="4" spans="1:9" x14ac:dyDescent="0.3">
      <c r="A4" s="30">
        <v>26299</v>
      </c>
      <c r="B4" s="31">
        <v>42143</v>
      </c>
      <c r="H4" s="36">
        <v>26466</v>
      </c>
      <c r="I4" s="34">
        <v>42143</v>
      </c>
    </row>
    <row r="5" spans="1:9" x14ac:dyDescent="0.3">
      <c r="A5" s="28">
        <v>26665</v>
      </c>
      <c r="B5" s="29">
        <v>21351</v>
      </c>
      <c r="H5" s="35">
        <v>27174</v>
      </c>
      <c r="I5" s="33">
        <v>559</v>
      </c>
    </row>
    <row r="6" spans="1:9" x14ac:dyDescent="0.3">
      <c r="A6" s="30">
        <v>27030</v>
      </c>
      <c r="B6" s="31">
        <v>559</v>
      </c>
      <c r="H6" s="36">
        <v>27534</v>
      </c>
      <c r="I6" s="34">
        <v>51472</v>
      </c>
    </row>
    <row r="7" spans="1:9" x14ac:dyDescent="0.3">
      <c r="A7" s="28">
        <v>27395</v>
      </c>
      <c r="B7" s="29">
        <v>51472</v>
      </c>
      <c r="H7" s="35">
        <v>27941</v>
      </c>
      <c r="I7" s="33">
        <v>62528</v>
      </c>
    </row>
    <row r="8" spans="1:9" x14ac:dyDescent="0.3">
      <c r="A8" s="30">
        <v>27760</v>
      </c>
      <c r="B8" s="31">
        <v>154370</v>
      </c>
      <c r="H8" s="36">
        <v>28003</v>
      </c>
      <c r="I8" s="34">
        <v>91842</v>
      </c>
    </row>
    <row r="9" spans="1:9" x14ac:dyDescent="0.3">
      <c r="A9" s="28">
        <v>28126</v>
      </c>
      <c r="B9" s="29">
        <v>164207</v>
      </c>
      <c r="H9" s="35">
        <v>28214</v>
      </c>
      <c r="I9" s="33">
        <v>20238</v>
      </c>
    </row>
    <row r="10" spans="1:9" x14ac:dyDescent="0.3">
      <c r="A10" s="30">
        <v>28491</v>
      </c>
      <c r="B10" s="31">
        <v>101248.5</v>
      </c>
      <c r="H10" s="36">
        <v>28312</v>
      </c>
      <c r="I10" s="34">
        <v>68227</v>
      </c>
    </row>
    <row r="11" spans="1:9" x14ac:dyDescent="0.3">
      <c r="A11" s="28">
        <v>28856</v>
      </c>
      <c r="B11" s="29">
        <v>38290</v>
      </c>
      <c r="H11" s="35">
        <v>28437</v>
      </c>
      <c r="I11" s="33">
        <v>47650</v>
      </c>
    </row>
    <row r="12" spans="1:9" x14ac:dyDescent="0.3">
      <c r="A12" s="30">
        <v>29221</v>
      </c>
      <c r="B12" s="31">
        <v>34797</v>
      </c>
      <c r="H12" s="36">
        <v>28437</v>
      </c>
      <c r="I12" s="34">
        <v>27105</v>
      </c>
    </row>
    <row r="13" spans="1:9" x14ac:dyDescent="0.3">
      <c r="A13" s="28">
        <v>29587</v>
      </c>
      <c r="B13" s="29">
        <v>84493</v>
      </c>
      <c r="H13" s="35">
        <v>28437</v>
      </c>
      <c r="I13" s="33">
        <v>987</v>
      </c>
    </row>
    <row r="14" spans="1:9" x14ac:dyDescent="0.3">
      <c r="A14" s="30">
        <v>29952</v>
      </c>
      <c r="B14" s="31">
        <v>134189</v>
      </c>
      <c r="H14" s="36">
        <v>29110</v>
      </c>
      <c r="I14" s="34">
        <v>38290</v>
      </c>
    </row>
    <row r="15" spans="1:9" x14ac:dyDescent="0.3">
      <c r="A15" s="28">
        <v>30317</v>
      </c>
      <c r="B15" s="29">
        <v>130517</v>
      </c>
      <c r="H15" s="35">
        <v>29296</v>
      </c>
      <c r="I15" s="33">
        <v>34797</v>
      </c>
    </row>
    <row r="16" spans="1:9" x14ac:dyDescent="0.3">
      <c r="A16" s="30">
        <v>30682</v>
      </c>
      <c r="B16" s="31">
        <v>80378</v>
      </c>
      <c r="H16" s="36">
        <v>30018</v>
      </c>
      <c r="I16" s="34">
        <v>47260</v>
      </c>
    </row>
    <row r="17" spans="1:9" x14ac:dyDescent="0.3">
      <c r="A17" s="28">
        <v>31048</v>
      </c>
      <c r="B17" s="29">
        <v>30239</v>
      </c>
      <c r="H17" s="35">
        <v>30239</v>
      </c>
      <c r="I17" s="33">
        <v>18598</v>
      </c>
    </row>
    <row r="18" spans="1:9" x14ac:dyDescent="0.3">
      <c r="A18" s="30">
        <v>31413</v>
      </c>
      <c r="B18" s="31">
        <v>94365.5</v>
      </c>
      <c r="H18" s="36">
        <v>30253</v>
      </c>
      <c r="I18" s="34">
        <v>68331</v>
      </c>
    </row>
    <row r="19" spans="1:9" x14ac:dyDescent="0.3">
      <c r="A19" s="28">
        <v>31778</v>
      </c>
      <c r="B19" s="29">
        <v>158492</v>
      </c>
      <c r="H19" s="35">
        <v>30519</v>
      </c>
      <c r="I19" s="33">
        <v>52868</v>
      </c>
    </row>
    <row r="20" spans="1:9" x14ac:dyDescent="0.3">
      <c r="A20" s="30">
        <v>32143</v>
      </c>
      <c r="B20" s="31">
        <v>187502</v>
      </c>
      <c r="H20" s="36">
        <v>30589</v>
      </c>
      <c r="I20" s="34">
        <v>77649</v>
      </c>
    </row>
    <row r="21" spans="1:9" x14ac:dyDescent="0.3">
      <c r="A21" s="28">
        <v>32509</v>
      </c>
      <c r="B21" s="29">
        <v>216512</v>
      </c>
      <c r="H21" s="35">
        <v>31078</v>
      </c>
      <c r="I21" s="33">
        <v>30239</v>
      </c>
    </row>
    <row r="22" spans="1:9" x14ac:dyDescent="0.3">
      <c r="A22" s="30">
        <v>32874</v>
      </c>
      <c r="B22" s="31">
        <v>2988</v>
      </c>
      <c r="H22" s="36">
        <v>31897</v>
      </c>
      <c r="I22" s="34">
        <v>1714</v>
      </c>
    </row>
    <row r="23" spans="1:9" x14ac:dyDescent="0.3">
      <c r="A23" s="28">
        <v>33239</v>
      </c>
      <c r="B23" s="29">
        <v>231752</v>
      </c>
      <c r="H23" s="35">
        <v>31998</v>
      </c>
      <c r="I23" s="33">
        <v>60282</v>
      </c>
    </row>
    <row r="24" spans="1:9" x14ac:dyDescent="0.3">
      <c r="A24" s="30">
        <v>33604</v>
      </c>
      <c r="B24" s="31">
        <v>95748</v>
      </c>
      <c r="H24" s="36">
        <v>31998</v>
      </c>
      <c r="I24" s="34">
        <v>96496</v>
      </c>
    </row>
    <row r="25" spans="1:9" x14ac:dyDescent="0.3">
      <c r="A25" s="28">
        <v>33970</v>
      </c>
      <c r="B25" s="29">
        <v>90380</v>
      </c>
      <c r="H25" s="35">
        <v>32743</v>
      </c>
      <c r="I25" s="33">
        <v>57138</v>
      </c>
    </row>
    <row r="26" spans="1:9" x14ac:dyDescent="0.3">
      <c r="A26" s="30">
        <v>34335</v>
      </c>
      <c r="B26" s="31">
        <v>30192</v>
      </c>
      <c r="H26" s="36">
        <v>32768</v>
      </c>
      <c r="I26" s="34">
        <v>83253</v>
      </c>
    </row>
    <row r="27" spans="1:9" x14ac:dyDescent="0.3">
      <c r="A27" s="28">
        <v>34700</v>
      </c>
      <c r="B27" s="29">
        <v>60936</v>
      </c>
      <c r="H27" s="35">
        <v>32798</v>
      </c>
      <c r="I27" s="33">
        <v>58470</v>
      </c>
    </row>
    <row r="28" spans="1:9" x14ac:dyDescent="0.3">
      <c r="A28" s="30">
        <v>35065</v>
      </c>
      <c r="B28" s="31">
        <v>31997</v>
      </c>
      <c r="H28" s="36">
        <v>32798</v>
      </c>
      <c r="I28" s="34">
        <v>17651</v>
      </c>
    </row>
    <row r="29" spans="1:9" x14ac:dyDescent="0.3">
      <c r="A29" s="28">
        <v>35431</v>
      </c>
      <c r="B29" s="29">
        <v>173594</v>
      </c>
      <c r="H29" s="35">
        <v>33127</v>
      </c>
      <c r="I29" s="33">
        <v>2988</v>
      </c>
    </row>
    <row r="30" spans="1:9" x14ac:dyDescent="0.3">
      <c r="A30" s="30">
        <v>35796</v>
      </c>
      <c r="B30" s="31">
        <v>85889</v>
      </c>
      <c r="H30" s="36">
        <v>33373</v>
      </c>
      <c r="I30" s="34">
        <v>95516</v>
      </c>
    </row>
    <row r="31" spans="1:9" x14ac:dyDescent="0.3">
      <c r="A31" s="28">
        <v>36161</v>
      </c>
      <c r="B31" s="29">
        <v>83002</v>
      </c>
      <c r="H31" s="35">
        <v>33422</v>
      </c>
      <c r="I31" s="33">
        <v>67123</v>
      </c>
    </row>
    <row r="32" spans="1:9" x14ac:dyDescent="0.3">
      <c r="A32" s="30">
        <v>36526</v>
      </c>
      <c r="B32" s="31">
        <v>61325</v>
      </c>
      <c r="H32" s="36">
        <v>33434</v>
      </c>
      <c r="I32" s="34">
        <v>69113</v>
      </c>
    </row>
    <row r="33" spans="1:9" x14ac:dyDescent="0.3">
      <c r="A33" s="28">
        <v>36892</v>
      </c>
      <c r="B33" s="29">
        <v>119958</v>
      </c>
      <c r="H33" s="35">
        <v>33909</v>
      </c>
      <c r="I33" s="33">
        <v>32031</v>
      </c>
    </row>
    <row r="34" spans="1:9" x14ac:dyDescent="0.3">
      <c r="A34" s="30">
        <v>37257</v>
      </c>
      <c r="B34" s="31">
        <v>167256</v>
      </c>
      <c r="H34" s="36">
        <v>33963</v>
      </c>
      <c r="I34" s="34">
        <v>22261</v>
      </c>
    </row>
    <row r="35" spans="1:9" x14ac:dyDescent="0.3">
      <c r="A35" s="28">
        <v>37622</v>
      </c>
      <c r="B35" s="29">
        <v>168800</v>
      </c>
      <c r="H35" s="35">
        <v>33965</v>
      </c>
      <c r="I35" s="33">
        <v>41456</v>
      </c>
    </row>
    <row r="36" spans="1:9" x14ac:dyDescent="0.3">
      <c r="A36" s="30">
        <v>37987</v>
      </c>
      <c r="B36" s="31">
        <v>322929</v>
      </c>
      <c r="H36" s="36">
        <v>34183</v>
      </c>
      <c r="I36" s="34">
        <v>90380</v>
      </c>
    </row>
    <row r="37" spans="1:9" x14ac:dyDescent="0.3">
      <c r="A37" s="28">
        <v>38353</v>
      </c>
      <c r="B37" s="29">
        <v>150022</v>
      </c>
      <c r="H37" s="35">
        <v>34433</v>
      </c>
      <c r="I37" s="33">
        <v>30192</v>
      </c>
    </row>
    <row r="38" spans="1:9" x14ac:dyDescent="0.3">
      <c r="A38" s="30">
        <v>38718</v>
      </c>
      <c r="B38" s="31">
        <v>171839</v>
      </c>
      <c r="H38" s="36">
        <v>34700</v>
      </c>
      <c r="I38" s="34">
        <v>59176</v>
      </c>
    </row>
    <row r="39" spans="1:9" x14ac:dyDescent="0.3">
      <c r="A39" s="28">
        <v>39083</v>
      </c>
      <c r="B39" s="29">
        <v>23003</v>
      </c>
      <c r="H39" s="35">
        <v>34934</v>
      </c>
      <c r="I39" s="33">
        <v>1760</v>
      </c>
    </row>
    <row r="40" spans="1:9" x14ac:dyDescent="0.3">
      <c r="A40" s="30">
        <v>39448</v>
      </c>
      <c r="B40" s="31">
        <v>55997</v>
      </c>
      <c r="H40" s="36">
        <v>35186</v>
      </c>
      <c r="I40" s="34">
        <v>15307</v>
      </c>
    </row>
    <row r="41" spans="1:9" x14ac:dyDescent="0.3">
      <c r="A41" s="28">
        <v>39814</v>
      </c>
      <c r="B41" s="29">
        <v>267591</v>
      </c>
      <c r="H41" s="35">
        <v>35321</v>
      </c>
      <c r="I41" s="33">
        <v>16690</v>
      </c>
    </row>
    <row r="42" spans="1:9" x14ac:dyDescent="0.3">
      <c r="A42" s="30">
        <v>40179</v>
      </c>
      <c r="B42" s="31">
        <v>280056</v>
      </c>
      <c r="H42" s="36">
        <v>35593</v>
      </c>
      <c r="I42" s="34">
        <v>17035</v>
      </c>
    </row>
    <row r="43" spans="1:9" x14ac:dyDescent="0.3">
      <c r="A43" s="28">
        <v>40544</v>
      </c>
      <c r="B43" s="29">
        <v>47504</v>
      </c>
      <c r="H43" s="35">
        <v>35621</v>
      </c>
      <c r="I43" s="33">
        <v>78698</v>
      </c>
    </row>
    <row r="44" spans="1:9" x14ac:dyDescent="0.3">
      <c r="A44" s="30">
        <v>40909</v>
      </c>
      <c r="B44" s="31">
        <v>145359</v>
      </c>
      <c r="H44" s="36">
        <v>35681</v>
      </c>
      <c r="I44" s="34">
        <v>77861</v>
      </c>
    </row>
    <row r="45" spans="1:9" x14ac:dyDescent="0.3">
      <c r="A45" s="28">
        <v>41275</v>
      </c>
      <c r="B45" s="29">
        <v>274188</v>
      </c>
      <c r="H45" s="35">
        <v>36049</v>
      </c>
      <c r="I45" s="33">
        <v>85889</v>
      </c>
    </row>
    <row r="46" spans="1:9" x14ac:dyDescent="0.3">
      <c r="A46" s="30">
        <v>41640</v>
      </c>
      <c r="B46" s="31">
        <v>140249</v>
      </c>
      <c r="H46" s="36">
        <v>36224</v>
      </c>
      <c r="I46" s="34">
        <v>83002</v>
      </c>
    </row>
    <row r="47" spans="1:9" x14ac:dyDescent="0.3">
      <c r="A47" s="28">
        <v>42005</v>
      </c>
      <c r="B47" s="29">
        <v>73137</v>
      </c>
      <c r="H47" s="35">
        <v>36607</v>
      </c>
      <c r="I47" s="33">
        <v>61325</v>
      </c>
    </row>
    <row r="48" spans="1:9" x14ac:dyDescent="0.3">
      <c r="A48" s="30">
        <v>42370</v>
      </c>
      <c r="B48" s="31">
        <v>8206</v>
      </c>
      <c r="H48" s="36">
        <v>37106</v>
      </c>
      <c r="I48" s="34">
        <v>63810</v>
      </c>
    </row>
    <row r="49" spans="1:9" x14ac:dyDescent="0.3">
      <c r="A49" s="28">
        <v>42736</v>
      </c>
      <c r="B49" s="29">
        <v>75362</v>
      </c>
      <c r="H49" s="35">
        <v>37113</v>
      </c>
      <c r="I49" s="33">
        <v>56148</v>
      </c>
    </row>
    <row r="50" spans="1:9" x14ac:dyDescent="0.3">
      <c r="A50" s="30">
        <v>43101</v>
      </c>
      <c r="B50" s="31">
        <v>45852</v>
      </c>
      <c r="H50" s="36">
        <v>37261</v>
      </c>
      <c r="I50" s="34">
        <v>3951</v>
      </c>
    </row>
    <row r="51" spans="1:9" x14ac:dyDescent="0.3">
      <c r="H51" s="35">
        <v>37507</v>
      </c>
      <c r="I51" s="33">
        <v>93642</v>
      </c>
    </row>
    <row r="52" spans="1:9" x14ac:dyDescent="0.3">
      <c r="H52" s="36">
        <v>37549</v>
      </c>
      <c r="I52" s="34">
        <v>24856</v>
      </c>
    </row>
    <row r="53" spans="1:9" x14ac:dyDescent="0.3">
      <c r="H53" s="35">
        <v>37549</v>
      </c>
      <c r="I53" s="33">
        <v>44807</v>
      </c>
    </row>
    <row r="54" spans="1:9" x14ac:dyDescent="0.3">
      <c r="H54" s="36">
        <v>37953</v>
      </c>
      <c r="I54" s="34">
        <v>73874</v>
      </c>
    </row>
    <row r="55" spans="1:9" x14ac:dyDescent="0.3">
      <c r="H55" s="35">
        <v>37957</v>
      </c>
      <c r="I55" s="33">
        <v>94926</v>
      </c>
    </row>
    <row r="56" spans="1:9" x14ac:dyDescent="0.3">
      <c r="H56" s="36">
        <v>38048</v>
      </c>
      <c r="I56" s="34">
        <v>89420</v>
      </c>
    </row>
    <row r="57" spans="1:9" x14ac:dyDescent="0.3">
      <c r="H57" s="35">
        <v>38124</v>
      </c>
      <c r="I57" s="33">
        <v>37286</v>
      </c>
    </row>
    <row r="58" spans="1:9" x14ac:dyDescent="0.3">
      <c r="H58" s="36">
        <v>38255</v>
      </c>
      <c r="I58" s="34">
        <v>59651</v>
      </c>
    </row>
    <row r="59" spans="1:9" x14ac:dyDescent="0.3">
      <c r="H59" s="35">
        <v>38255</v>
      </c>
      <c r="I59" s="33">
        <v>13693</v>
      </c>
    </row>
    <row r="60" spans="1:9" x14ac:dyDescent="0.3">
      <c r="H60" s="36">
        <v>38286</v>
      </c>
      <c r="I60" s="34">
        <v>48657</v>
      </c>
    </row>
    <row r="61" spans="1:9" x14ac:dyDescent="0.3">
      <c r="H61" s="35">
        <v>38311</v>
      </c>
      <c r="I61" s="33">
        <v>74222</v>
      </c>
    </row>
    <row r="62" spans="1:9" x14ac:dyDescent="0.3">
      <c r="H62" s="36">
        <v>38610</v>
      </c>
      <c r="I62" s="34">
        <v>39432</v>
      </c>
    </row>
    <row r="63" spans="1:9" x14ac:dyDescent="0.3">
      <c r="H63" s="35">
        <v>38610</v>
      </c>
      <c r="I63" s="33">
        <v>99367</v>
      </c>
    </row>
    <row r="64" spans="1:9" x14ac:dyDescent="0.3">
      <c r="H64" s="36">
        <v>38610</v>
      </c>
      <c r="I64" s="34">
        <v>11223</v>
      </c>
    </row>
    <row r="65" spans="8:9" x14ac:dyDescent="0.3">
      <c r="H65" s="35">
        <v>38726</v>
      </c>
      <c r="I65" s="33">
        <v>27590</v>
      </c>
    </row>
    <row r="66" spans="8:9" x14ac:dyDescent="0.3">
      <c r="H66" s="36">
        <v>38915</v>
      </c>
      <c r="I66" s="34">
        <v>894</v>
      </c>
    </row>
    <row r="67" spans="8:9" x14ac:dyDescent="0.3">
      <c r="H67" s="35">
        <v>38915</v>
      </c>
      <c r="I67" s="33">
        <v>39234</v>
      </c>
    </row>
    <row r="68" spans="8:9" x14ac:dyDescent="0.3">
      <c r="H68" s="36">
        <v>39010</v>
      </c>
      <c r="I68" s="34">
        <v>20194</v>
      </c>
    </row>
    <row r="69" spans="8:9" x14ac:dyDescent="0.3">
      <c r="H69" s="35">
        <v>39012</v>
      </c>
      <c r="I69" s="33">
        <v>73561</v>
      </c>
    </row>
    <row r="70" spans="8:9" x14ac:dyDescent="0.3">
      <c r="H70" s="36">
        <v>39074</v>
      </c>
      <c r="I70" s="34">
        <v>10366</v>
      </c>
    </row>
    <row r="71" spans="8:9" x14ac:dyDescent="0.3">
      <c r="H71" s="35">
        <v>39275</v>
      </c>
      <c r="I71" s="33">
        <v>23003</v>
      </c>
    </row>
    <row r="72" spans="8:9" x14ac:dyDescent="0.3">
      <c r="H72" s="36">
        <v>39585</v>
      </c>
      <c r="I72" s="34">
        <v>42257</v>
      </c>
    </row>
    <row r="73" spans="8:9" x14ac:dyDescent="0.3">
      <c r="H73" s="35">
        <v>39669</v>
      </c>
      <c r="I73" s="33">
        <v>13740</v>
      </c>
    </row>
    <row r="74" spans="8:9" x14ac:dyDescent="0.3">
      <c r="H74" s="36">
        <v>39839</v>
      </c>
      <c r="I74" s="34">
        <v>80179</v>
      </c>
    </row>
    <row r="75" spans="8:9" x14ac:dyDescent="0.3">
      <c r="H75" s="35">
        <v>39881</v>
      </c>
      <c r="I75" s="33">
        <v>90449</v>
      </c>
    </row>
    <row r="76" spans="8:9" x14ac:dyDescent="0.3">
      <c r="H76" s="36">
        <v>40085</v>
      </c>
      <c r="I76" s="34">
        <v>96963</v>
      </c>
    </row>
    <row r="77" spans="8:9" x14ac:dyDescent="0.3">
      <c r="H77" s="35">
        <v>40239</v>
      </c>
      <c r="I77" s="33">
        <v>57460</v>
      </c>
    </row>
    <row r="78" spans="8:9" x14ac:dyDescent="0.3">
      <c r="H78" s="36">
        <v>40246</v>
      </c>
      <c r="I78" s="34">
        <v>80796</v>
      </c>
    </row>
    <row r="79" spans="8:9" x14ac:dyDescent="0.3">
      <c r="H79" s="35">
        <v>40295</v>
      </c>
      <c r="I79" s="33">
        <v>3244</v>
      </c>
    </row>
    <row r="80" spans="8:9" x14ac:dyDescent="0.3">
      <c r="H80" s="36">
        <v>40418</v>
      </c>
      <c r="I80" s="34">
        <v>38952</v>
      </c>
    </row>
    <row r="81" spans="8:9" x14ac:dyDescent="0.3">
      <c r="H81" s="35">
        <v>40512</v>
      </c>
      <c r="I81" s="33">
        <v>99604</v>
      </c>
    </row>
    <row r="82" spans="8:9" x14ac:dyDescent="0.3">
      <c r="H82" s="36">
        <v>40702</v>
      </c>
      <c r="I82" s="34">
        <v>23055</v>
      </c>
    </row>
    <row r="83" spans="8:9" x14ac:dyDescent="0.3">
      <c r="H83" s="35">
        <v>40719</v>
      </c>
      <c r="I83" s="33">
        <v>24449</v>
      </c>
    </row>
    <row r="84" spans="8:9" x14ac:dyDescent="0.3">
      <c r="H84" s="36">
        <v>40925</v>
      </c>
      <c r="I84" s="34">
        <v>59474</v>
      </c>
    </row>
    <row r="85" spans="8:9" x14ac:dyDescent="0.3">
      <c r="H85" s="35">
        <v>41141</v>
      </c>
      <c r="I85" s="33">
        <v>73423</v>
      </c>
    </row>
    <row r="86" spans="8:9" x14ac:dyDescent="0.3">
      <c r="H86" s="36">
        <v>41186</v>
      </c>
      <c r="I86" s="34">
        <v>12462</v>
      </c>
    </row>
    <row r="87" spans="8:9" x14ac:dyDescent="0.3">
      <c r="H87" s="35">
        <v>41342</v>
      </c>
      <c r="I87" s="33">
        <v>77063</v>
      </c>
    </row>
    <row r="88" spans="8:9" x14ac:dyDescent="0.3">
      <c r="H88" s="36">
        <v>41446</v>
      </c>
      <c r="I88" s="34">
        <v>44299</v>
      </c>
    </row>
    <row r="89" spans="8:9" x14ac:dyDescent="0.3">
      <c r="H89" s="35">
        <v>41497</v>
      </c>
      <c r="I89" s="33">
        <v>21972</v>
      </c>
    </row>
    <row r="90" spans="8:9" x14ac:dyDescent="0.3">
      <c r="H90" s="36">
        <v>41593</v>
      </c>
      <c r="I90" s="34">
        <v>16113</v>
      </c>
    </row>
    <row r="91" spans="8:9" x14ac:dyDescent="0.3">
      <c r="H91" s="35">
        <v>41593</v>
      </c>
      <c r="I91" s="33">
        <v>86040</v>
      </c>
    </row>
    <row r="92" spans="8:9" x14ac:dyDescent="0.3">
      <c r="H92" s="36">
        <v>41593</v>
      </c>
      <c r="I92" s="34">
        <v>28701</v>
      </c>
    </row>
    <row r="93" spans="8:9" x14ac:dyDescent="0.3">
      <c r="H93" s="35">
        <v>41822</v>
      </c>
      <c r="I93" s="33">
        <v>3119</v>
      </c>
    </row>
    <row r="94" spans="8:9" x14ac:dyDescent="0.3">
      <c r="H94" s="36">
        <v>41891</v>
      </c>
      <c r="I94" s="34">
        <v>87828</v>
      </c>
    </row>
    <row r="95" spans="8:9" x14ac:dyDescent="0.3">
      <c r="H95" s="35">
        <v>41991</v>
      </c>
      <c r="I95" s="33">
        <v>49302</v>
      </c>
    </row>
    <row r="96" spans="8:9" x14ac:dyDescent="0.3">
      <c r="H96" s="36">
        <v>42083</v>
      </c>
      <c r="I96" s="34">
        <v>73137</v>
      </c>
    </row>
    <row r="97" spans="8:9" x14ac:dyDescent="0.3">
      <c r="H97" s="35">
        <v>42634</v>
      </c>
      <c r="I97" s="33">
        <v>8206</v>
      </c>
    </row>
    <row r="98" spans="8:9" x14ac:dyDescent="0.3">
      <c r="H98" s="36">
        <v>42971</v>
      </c>
      <c r="I98" s="34">
        <v>75362</v>
      </c>
    </row>
    <row r="99" spans="8:9" x14ac:dyDescent="0.3">
      <c r="H99" s="35">
        <v>43342</v>
      </c>
      <c r="I99" s="33">
        <v>45852</v>
      </c>
    </row>
    <row r="100" spans="8:9" x14ac:dyDescent="0.3">
      <c r="H100" s="36">
        <v>43525</v>
      </c>
      <c r="I100" s="34">
        <v>86132</v>
      </c>
    </row>
    <row r="101" spans="8:9" x14ac:dyDescent="0.3">
      <c r="H101" s="35">
        <v>43677</v>
      </c>
      <c r="I101" s="33">
        <v>58736</v>
      </c>
    </row>
    <row r="102" spans="8:9" x14ac:dyDescent="0.3">
      <c r="H102" s="37">
        <v>43811</v>
      </c>
      <c r="I102" s="38">
        <v>1421</v>
      </c>
    </row>
    <row r="103" spans="8:9" x14ac:dyDescent="0.3">
      <c r="H103" s="37">
        <v>43891</v>
      </c>
      <c r="I103" s="39">
        <f>FORECAST(H103,I3:I102,H3:H102)</f>
        <v>50296.681983356437</v>
      </c>
    </row>
    <row r="104" spans="8:9" x14ac:dyDescent="0.3">
      <c r="H104" s="40">
        <v>44408</v>
      </c>
      <c r="I104" s="39">
        <f>FORECAST(H104,I4:I103,H4:H103)</f>
        <v>50720.020816313423</v>
      </c>
    </row>
    <row r="105" spans="8:9" x14ac:dyDescent="0.3">
      <c r="H105" s="37">
        <v>44907</v>
      </c>
      <c r="I105" s="39">
        <f>FORECAST(H105,I5:I104,H5:H104)</f>
        <v>50773.253893807618</v>
      </c>
    </row>
  </sheetData>
  <conditionalFormatting sqref="A1:A3 A21:A1048576">
    <cfRule type="cellIs" dxfId="3383" priority="1" operator="equal">
      <formula>"""(blank)"""</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44564-3126-4040-9ED1-90DB9C02921D}">
  <dimension ref="A1:E61"/>
  <sheetViews>
    <sheetView workbookViewId="0">
      <selection activeCell="J26" sqref="J26"/>
    </sheetView>
  </sheetViews>
  <sheetFormatPr defaultRowHeight="14.4" x14ac:dyDescent="0.3"/>
  <cols>
    <col min="1" max="1" width="10.33203125" bestFit="1" customWidth="1"/>
    <col min="2" max="2" width="9.77734375" customWidth="1"/>
    <col min="3" max="3" width="18.109375" customWidth="1"/>
    <col min="4" max="4" width="32.21875" customWidth="1"/>
    <col min="5" max="5" width="32.33203125" customWidth="1"/>
  </cols>
  <sheetData>
    <row r="1" spans="1:5" x14ac:dyDescent="0.3">
      <c r="A1" t="s">
        <v>1671</v>
      </c>
      <c r="B1" t="s">
        <v>1672</v>
      </c>
      <c r="C1" t="s">
        <v>1673</v>
      </c>
      <c r="D1" t="s">
        <v>1674</v>
      </c>
      <c r="E1" t="s">
        <v>1675</v>
      </c>
    </row>
    <row r="2" spans="1:5" x14ac:dyDescent="0.3">
      <c r="A2" s="1">
        <v>25934</v>
      </c>
      <c r="B2">
        <v>56881</v>
      </c>
    </row>
    <row r="3" spans="1:5" x14ac:dyDescent="0.3">
      <c r="A3" s="1">
        <v>26299</v>
      </c>
      <c r="B3">
        <v>42143</v>
      </c>
    </row>
    <row r="4" spans="1:5" x14ac:dyDescent="0.3">
      <c r="A4" s="1">
        <v>26665</v>
      </c>
      <c r="B4">
        <v>21351</v>
      </c>
    </row>
    <row r="5" spans="1:5" x14ac:dyDescent="0.3">
      <c r="A5" s="1">
        <v>27030</v>
      </c>
      <c r="B5">
        <v>559</v>
      </c>
    </row>
    <row r="6" spans="1:5" x14ac:dyDescent="0.3">
      <c r="A6" s="1">
        <v>27395</v>
      </c>
      <c r="B6">
        <v>51472</v>
      </c>
    </row>
    <row r="7" spans="1:5" x14ac:dyDescent="0.3">
      <c r="A7" s="1">
        <v>27760</v>
      </c>
      <c r="B7">
        <v>154370</v>
      </c>
    </row>
    <row r="8" spans="1:5" x14ac:dyDescent="0.3">
      <c r="A8" s="1">
        <v>28126</v>
      </c>
      <c r="B8">
        <v>164207</v>
      </c>
    </row>
    <row r="9" spans="1:5" x14ac:dyDescent="0.3">
      <c r="A9" s="1">
        <v>28491</v>
      </c>
      <c r="B9">
        <v>101248.5</v>
      </c>
    </row>
    <row r="10" spans="1:5" x14ac:dyDescent="0.3">
      <c r="A10" s="1">
        <v>28856</v>
      </c>
      <c r="B10">
        <v>38290</v>
      </c>
    </row>
    <row r="11" spans="1:5" x14ac:dyDescent="0.3">
      <c r="A11" s="1">
        <v>29221</v>
      </c>
      <c r="B11">
        <v>34797</v>
      </c>
    </row>
    <row r="12" spans="1:5" x14ac:dyDescent="0.3">
      <c r="A12" s="1">
        <v>29587</v>
      </c>
      <c r="B12">
        <v>84493</v>
      </c>
    </row>
    <row r="13" spans="1:5" x14ac:dyDescent="0.3">
      <c r="A13" s="1">
        <v>29952</v>
      </c>
      <c r="B13">
        <v>134189</v>
      </c>
    </row>
    <row r="14" spans="1:5" x14ac:dyDescent="0.3">
      <c r="A14" s="1">
        <v>30317</v>
      </c>
      <c r="B14">
        <v>130517</v>
      </c>
    </row>
    <row r="15" spans="1:5" x14ac:dyDescent="0.3">
      <c r="A15" s="1">
        <v>30682</v>
      </c>
      <c r="B15">
        <v>80378</v>
      </c>
    </row>
    <row r="16" spans="1:5" x14ac:dyDescent="0.3">
      <c r="A16" s="1">
        <v>31048</v>
      </c>
      <c r="B16">
        <v>30239</v>
      </c>
    </row>
    <row r="17" spans="1:2" x14ac:dyDescent="0.3">
      <c r="A17" s="1">
        <v>31413</v>
      </c>
      <c r="B17">
        <v>94365.5</v>
      </c>
    </row>
    <row r="18" spans="1:2" x14ac:dyDescent="0.3">
      <c r="A18" s="1">
        <v>31778</v>
      </c>
      <c r="B18">
        <v>158492</v>
      </c>
    </row>
    <row r="19" spans="1:2" x14ac:dyDescent="0.3">
      <c r="A19" s="1">
        <v>32143</v>
      </c>
      <c r="B19">
        <v>187502</v>
      </c>
    </row>
    <row r="20" spans="1:2" x14ac:dyDescent="0.3">
      <c r="A20" s="1">
        <v>32509</v>
      </c>
      <c r="B20">
        <v>216512</v>
      </c>
    </row>
    <row r="21" spans="1:2" x14ac:dyDescent="0.3">
      <c r="A21" s="1">
        <v>32874</v>
      </c>
      <c r="B21">
        <v>2988</v>
      </c>
    </row>
    <row r="22" spans="1:2" x14ac:dyDescent="0.3">
      <c r="A22" s="1">
        <v>33239</v>
      </c>
      <c r="B22">
        <v>231752</v>
      </c>
    </row>
    <row r="23" spans="1:2" x14ac:dyDescent="0.3">
      <c r="A23" s="1">
        <v>33604</v>
      </c>
      <c r="B23">
        <v>95748</v>
      </c>
    </row>
    <row r="24" spans="1:2" x14ac:dyDescent="0.3">
      <c r="A24" s="1">
        <v>33970</v>
      </c>
      <c r="B24">
        <v>90380</v>
      </c>
    </row>
    <row r="25" spans="1:2" x14ac:dyDescent="0.3">
      <c r="A25" s="1">
        <v>34335</v>
      </c>
      <c r="B25">
        <v>30192</v>
      </c>
    </row>
    <row r="26" spans="1:2" x14ac:dyDescent="0.3">
      <c r="A26" s="1">
        <v>34700</v>
      </c>
      <c r="B26">
        <v>60936</v>
      </c>
    </row>
    <row r="27" spans="1:2" x14ac:dyDescent="0.3">
      <c r="A27" s="1">
        <v>35065</v>
      </c>
      <c r="B27">
        <v>31997</v>
      </c>
    </row>
    <row r="28" spans="1:2" x14ac:dyDescent="0.3">
      <c r="A28" s="1">
        <v>35431</v>
      </c>
      <c r="B28">
        <v>173594</v>
      </c>
    </row>
    <row r="29" spans="1:2" x14ac:dyDescent="0.3">
      <c r="A29" s="1">
        <v>35796</v>
      </c>
      <c r="B29">
        <v>85889</v>
      </c>
    </row>
    <row r="30" spans="1:2" x14ac:dyDescent="0.3">
      <c r="A30" s="1">
        <v>36161</v>
      </c>
      <c r="B30">
        <v>83002</v>
      </c>
    </row>
    <row r="31" spans="1:2" x14ac:dyDescent="0.3">
      <c r="A31" s="1">
        <v>36526</v>
      </c>
      <c r="B31">
        <v>61325</v>
      </c>
    </row>
    <row r="32" spans="1:2" x14ac:dyDescent="0.3">
      <c r="A32" s="1">
        <v>36892</v>
      </c>
      <c r="B32">
        <v>119958</v>
      </c>
    </row>
    <row r="33" spans="1:2" x14ac:dyDescent="0.3">
      <c r="A33" s="1">
        <v>37257</v>
      </c>
      <c r="B33">
        <v>167256</v>
      </c>
    </row>
    <row r="34" spans="1:2" x14ac:dyDescent="0.3">
      <c r="A34" s="1">
        <v>37622</v>
      </c>
      <c r="B34">
        <v>168800</v>
      </c>
    </row>
    <row r="35" spans="1:2" x14ac:dyDescent="0.3">
      <c r="A35" s="1">
        <v>37987</v>
      </c>
      <c r="B35">
        <v>322929</v>
      </c>
    </row>
    <row r="36" spans="1:2" x14ac:dyDescent="0.3">
      <c r="A36" s="1">
        <v>38353</v>
      </c>
      <c r="B36">
        <v>150022</v>
      </c>
    </row>
    <row r="37" spans="1:2" x14ac:dyDescent="0.3">
      <c r="A37" s="1">
        <v>38718</v>
      </c>
      <c r="B37">
        <v>171839</v>
      </c>
    </row>
    <row r="38" spans="1:2" x14ac:dyDescent="0.3">
      <c r="A38" s="1">
        <v>39083</v>
      </c>
      <c r="B38">
        <v>23003</v>
      </c>
    </row>
    <row r="39" spans="1:2" x14ac:dyDescent="0.3">
      <c r="A39" s="1">
        <v>39448</v>
      </c>
      <c r="B39">
        <v>55997</v>
      </c>
    </row>
    <row r="40" spans="1:2" x14ac:dyDescent="0.3">
      <c r="A40" s="1">
        <v>39814</v>
      </c>
      <c r="B40">
        <v>267591</v>
      </c>
    </row>
    <row r="41" spans="1:2" x14ac:dyDescent="0.3">
      <c r="A41" s="1">
        <v>40179</v>
      </c>
      <c r="B41">
        <v>280056</v>
      </c>
    </row>
    <row r="42" spans="1:2" x14ac:dyDescent="0.3">
      <c r="A42" s="1">
        <v>40544</v>
      </c>
      <c r="B42">
        <v>47504</v>
      </c>
    </row>
    <row r="43" spans="1:2" x14ac:dyDescent="0.3">
      <c r="A43" s="1">
        <v>40909</v>
      </c>
      <c r="B43">
        <v>145359</v>
      </c>
    </row>
    <row r="44" spans="1:2" x14ac:dyDescent="0.3">
      <c r="A44" s="1">
        <v>41275</v>
      </c>
      <c r="B44">
        <v>274188</v>
      </c>
    </row>
    <row r="45" spans="1:2" x14ac:dyDescent="0.3">
      <c r="A45" s="1">
        <v>41640</v>
      </c>
      <c r="B45">
        <v>140249</v>
      </c>
    </row>
    <row r="46" spans="1:2" x14ac:dyDescent="0.3">
      <c r="A46" s="1">
        <v>42005</v>
      </c>
      <c r="B46">
        <v>73137</v>
      </c>
    </row>
    <row r="47" spans="1:2" x14ac:dyDescent="0.3">
      <c r="A47" s="1">
        <v>42370</v>
      </c>
      <c r="B47">
        <v>8206</v>
      </c>
    </row>
    <row r="48" spans="1:2" x14ac:dyDescent="0.3">
      <c r="A48" s="1">
        <v>42736</v>
      </c>
      <c r="B48">
        <v>75362</v>
      </c>
    </row>
    <row r="49" spans="1:5" x14ac:dyDescent="0.3">
      <c r="A49" s="1">
        <v>43101</v>
      </c>
      <c r="B49">
        <v>45852</v>
      </c>
      <c r="C49">
        <v>45852</v>
      </c>
      <c r="D49" s="32">
        <v>45852</v>
      </c>
      <c r="E49" s="32">
        <v>45852</v>
      </c>
    </row>
    <row r="50" spans="1:5" x14ac:dyDescent="0.3">
      <c r="A50" s="1">
        <v>43466</v>
      </c>
      <c r="C50">
        <f t="shared" ref="C50:C61" si="0">_xlfn.FORECAST.ETS(A50,$B$2:$B$49,$A$2:$A$49,1,1)</f>
        <v>146093.87235540035</v>
      </c>
      <c r="D50" s="32">
        <f t="shared" ref="D50:D61" si="1">C50-_xlfn.FORECAST.ETS.CONFINT(A50,$B$2:$B$49,$A$2:$A$49,0.95,1,1)</f>
        <v>-6956.235260089481</v>
      </c>
      <c r="E50" s="32">
        <f t="shared" ref="E50:E61" si="2">C50+_xlfn.FORECAST.ETS.CONFINT(A50,$B$2:$B$49,$A$2:$A$49,0.95,1,1)</f>
        <v>299143.97997089021</v>
      </c>
    </row>
    <row r="51" spans="1:5" x14ac:dyDescent="0.3">
      <c r="A51" s="1">
        <v>43831</v>
      </c>
      <c r="C51">
        <f t="shared" si="0"/>
        <v>148149.60900784971</v>
      </c>
      <c r="D51" s="32">
        <f t="shared" si="1"/>
        <v>-4901.1873315747653</v>
      </c>
      <c r="E51" s="32">
        <f t="shared" si="2"/>
        <v>301200.40534727415</v>
      </c>
    </row>
    <row r="52" spans="1:5" x14ac:dyDescent="0.3">
      <c r="A52" s="1">
        <v>44197</v>
      </c>
      <c r="C52">
        <f t="shared" si="0"/>
        <v>150205.34566029915</v>
      </c>
      <c r="D52" s="32">
        <f t="shared" si="1"/>
        <v>-2846.6750695789815</v>
      </c>
      <c r="E52" s="32">
        <f t="shared" si="2"/>
        <v>303257.36639017728</v>
      </c>
    </row>
    <row r="53" spans="1:5" x14ac:dyDescent="0.3">
      <c r="A53" s="1">
        <v>44562</v>
      </c>
      <c r="C53">
        <f t="shared" si="0"/>
        <v>152261.08231274848</v>
      </c>
      <c r="D53" s="32">
        <f t="shared" si="1"/>
        <v>-792.85150760479155</v>
      </c>
      <c r="E53" s="32">
        <f t="shared" si="2"/>
        <v>305315.01613310177</v>
      </c>
    </row>
    <row r="54" spans="1:5" x14ac:dyDescent="0.3">
      <c r="A54" s="1">
        <v>44927</v>
      </c>
      <c r="C54">
        <f t="shared" si="0"/>
        <v>154316.81896519792</v>
      </c>
      <c r="D54" s="32">
        <f t="shared" si="1"/>
        <v>1260.1303365693602</v>
      </c>
      <c r="E54" s="32">
        <f t="shared" si="2"/>
        <v>307373.50759382651</v>
      </c>
    </row>
    <row r="55" spans="1:5" x14ac:dyDescent="0.3">
      <c r="A55" s="1">
        <v>45292</v>
      </c>
      <c r="C55">
        <f t="shared" si="0"/>
        <v>156372.55561764727</v>
      </c>
      <c r="D55" s="32">
        <f t="shared" si="1"/>
        <v>3312.1174685371516</v>
      </c>
      <c r="E55" s="32">
        <f t="shared" si="2"/>
        <v>309432.99376675743</v>
      </c>
    </row>
    <row r="56" spans="1:5" x14ac:dyDescent="0.3">
      <c r="A56" s="1">
        <v>45658</v>
      </c>
      <c r="C56">
        <f t="shared" si="0"/>
        <v>158428.29227009672</v>
      </c>
      <c r="D56" s="32">
        <f t="shared" si="1"/>
        <v>5362.9569264409074</v>
      </c>
      <c r="E56" s="32">
        <f t="shared" si="2"/>
        <v>311493.6276137525</v>
      </c>
    </row>
    <row r="57" spans="1:5" x14ac:dyDescent="0.3">
      <c r="A57" s="1">
        <v>46023</v>
      </c>
      <c r="C57">
        <f t="shared" si="0"/>
        <v>160484.02892254604</v>
      </c>
      <c r="D57" s="32">
        <f t="shared" si="1"/>
        <v>7412.4957916711573</v>
      </c>
      <c r="E57" s="32">
        <f t="shared" si="2"/>
        <v>313555.56205342093</v>
      </c>
    </row>
    <row r="58" spans="1:5" x14ac:dyDescent="0.3">
      <c r="A58" s="1">
        <v>46388</v>
      </c>
      <c r="C58">
        <f t="shared" si="0"/>
        <v>162539.76557499552</v>
      </c>
      <c r="D58" s="32">
        <f t="shared" si="1"/>
        <v>9460.581201088411</v>
      </c>
      <c r="E58" s="32">
        <f t="shared" si="2"/>
        <v>315618.94994890259</v>
      </c>
    </row>
    <row r="59" spans="1:5" x14ac:dyDescent="0.3">
      <c r="A59" s="1">
        <v>46753</v>
      </c>
      <c r="C59">
        <f t="shared" si="0"/>
        <v>164595.50222744484</v>
      </c>
      <c r="D59" s="32">
        <f t="shared" si="1"/>
        <v>11507.060360761097</v>
      </c>
      <c r="E59" s="32">
        <f t="shared" si="2"/>
        <v>317683.94409412856</v>
      </c>
    </row>
    <row r="60" spans="1:5" x14ac:dyDescent="0.3">
      <c r="A60" s="1">
        <v>47119</v>
      </c>
      <c r="C60">
        <f t="shared" si="0"/>
        <v>166651.23887989428</v>
      </c>
      <c r="D60" s="32">
        <f t="shared" si="1"/>
        <v>13551.780561216554</v>
      </c>
      <c r="E60" s="32">
        <f t="shared" si="2"/>
        <v>319750.69719857199</v>
      </c>
    </row>
    <row r="61" spans="1:5" x14ac:dyDescent="0.3">
      <c r="A61" s="1">
        <v>47484</v>
      </c>
      <c r="C61">
        <f t="shared" si="0"/>
        <v>168706.97553234364</v>
      </c>
      <c r="D61" s="32">
        <f t="shared" si="1"/>
        <v>15594.589194196305</v>
      </c>
      <c r="E61" s="32">
        <f t="shared" si="2"/>
        <v>321819.36187049095</v>
      </c>
    </row>
  </sheetData>
  <pageMargins left="0.7" right="0.7" top="0.75" bottom="0.75" header="0.3" footer="0.3"/>
  <drawing r:id="rId1"/>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6A0F9-B64F-4FFA-A3C7-17DA8B7FD0D9}">
  <dimension ref="A1:I201"/>
  <sheetViews>
    <sheetView workbookViewId="0">
      <selection activeCell="H1" sqref="H1:H201"/>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27.21875" bestFit="1" customWidth="1"/>
    <col min="9" max="9" width="32.88671875" bestFit="1" customWidth="1"/>
  </cols>
  <sheetData>
    <row r="1" spans="1:9" x14ac:dyDescent="0.3">
      <c r="A1" t="s">
        <v>0</v>
      </c>
      <c r="B1" t="s">
        <v>1</v>
      </c>
      <c r="C1" t="s">
        <v>2</v>
      </c>
      <c r="D1" t="s">
        <v>3</v>
      </c>
      <c r="E1" t="s">
        <v>4</v>
      </c>
      <c r="F1" t="s">
        <v>5</v>
      </c>
      <c r="G1" t="s">
        <v>6</v>
      </c>
      <c r="H1" t="s">
        <v>1609</v>
      </c>
      <c r="I1" t="s">
        <v>1610</v>
      </c>
    </row>
    <row r="2" spans="1:9" x14ac:dyDescent="0.3">
      <c r="A2">
        <v>230</v>
      </c>
      <c r="B2">
        <v>31</v>
      </c>
      <c r="C2" t="s">
        <v>7</v>
      </c>
      <c r="D2" t="s">
        <v>8</v>
      </c>
      <c r="E2" t="s">
        <v>9</v>
      </c>
      <c r="F2" t="s">
        <v>10</v>
      </c>
      <c r="G2">
        <v>9961255787</v>
      </c>
      <c r="H2">
        <v>49302</v>
      </c>
      <c r="I2">
        <v>3</v>
      </c>
    </row>
    <row r="3" spans="1:9" x14ac:dyDescent="0.3">
      <c r="A3">
        <v>2972</v>
      </c>
      <c r="B3">
        <v>0</v>
      </c>
      <c r="C3" t="s">
        <v>64</v>
      </c>
      <c r="D3" t="s">
        <v>65</v>
      </c>
      <c r="E3" t="s">
        <v>13</v>
      </c>
      <c r="F3" t="s">
        <v>66</v>
      </c>
      <c r="G3">
        <v>7176117751</v>
      </c>
      <c r="H3">
        <v>68227</v>
      </c>
      <c r="I3">
        <v>4</v>
      </c>
    </row>
    <row r="4" spans="1:9" x14ac:dyDescent="0.3">
      <c r="A4">
        <v>3189</v>
      </c>
      <c r="B4">
        <v>495</v>
      </c>
      <c r="C4" t="s">
        <v>11</v>
      </c>
      <c r="D4" t="s">
        <v>12</v>
      </c>
      <c r="E4" t="s">
        <v>13</v>
      </c>
      <c r="F4" t="s">
        <v>14</v>
      </c>
      <c r="G4">
        <v>3555176867</v>
      </c>
      <c r="H4">
        <v>78698</v>
      </c>
      <c r="I4">
        <v>19</v>
      </c>
    </row>
    <row r="5" spans="1:9" x14ac:dyDescent="0.3">
      <c r="A5">
        <v>6404</v>
      </c>
      <c r="B5">
        <v>10</v>
      </c>
      <c r="C5" t="s">
        <v>189</v>
      </c>
      <c r="D5" t="s">
        <v>190</v>
      </c>
      <c r="E5" t="s">
        <v>9</v>
      </c>
      <c r="F5" t="s">
        <v>159</v>
      </c>
      <c r="G5">
        <v>4771182901</v>
      </c>
      <c r="H5">
        <v>35525</v>
      </c>
      <c r="I5">
        <v>5</v>
      </c>
    </row>
    <row r="6" spans="1:9" x14ac:dyDescent="0.3">
      <c r="A6">
        <v>2216</v>
      </c>
      <c r="B6">
        <v>795</v>
      </c>
      <c r="C6" t="s">
        <v>15</v>
      </c>
      <c r="D6" t="s">
        <v>16</v>
      </c>
      <c r="E6" t="s">
        <v>17</v>
      </c>
      <c r="F6" t="s">
        <v>18</v>
      </c>
      <c r="G6">
        <v>9835395970</v>
      </c>
      <c r="H6">
        <v>69417</v>
      </c>
      <c r="I6">
        <v>18</v>
      </c>
    </row>
    <row r="7" spans="1:9" x14ac:dyDescent="0.3">
      <c r="A7">
        <v>3917</v>
      </c>
      <c r="B7">
        <v>17</v>
      </c>
      <c r="C7" t="s">
        <v>76</v>
      </c>
      <c r="D7" t="s">
        <v>77</v>
      </c>
      <c r="E7" t="s">
        <v>9</v>
      </c>
      <c r="F7" t="s">
        <v>78</v>
      </c>
      <c r="G7">
        <v>2224750233</v>
      </c>
      <c r="H7">
        <v>47650</v>
      </c>
      <c r="I7">
        <v>16</v>
      </c>
    </row>
    <row r="8" spans="1:9" x14ac:dyDescent="0.3">
      <c r="A8">
        <v>1904</v>
      </c>
      <c r="B8">
        <v>33</v>
      </c>
      <c r="C8" t="s">
        <v>19</v>
      </c>
      <c r="D8" t="s">
        <v>20</v>
      </c>
      <c r="E8" t="s">
        <v>9</v>
      </c>
      <c r="F8" t="s">
        <v>21</v>
      </c>
      <c r="G8">
        <v>3881250181</v>
      </c>
      <c r="H8">
        <v>39655</v>
      </c>
      <c r="I8">
        <v>17</v>
      </c>
    </row>
    <row r="9" spans="1:9" x14ac:dyDescent="0.3">
      <c r="A9">
        <v>9177</v>
      </c>
      <c r="B9">
        <v>19</v>
      </c>
      <c r="C9" t="s">
        <v>224</v>
      </c>
      <c r="D9" t="s">
        <v>225</v>
      </c>
      <c r="E9" t="s">
        <v>13</v>
      </c>
      <c r="F9" t="s">
        <v>226</v>
      </c>
      <c r="G9">
        <v>7591554939</v>
      </c>
      <c r="H9">
        <v>15307</v>
      </c>
      <c r="I9">
        <v>10</v>
      </c>
    </row>
    <row r="10" spans="1:9" x14ac:dyDescent="0.3">
      <c r="A10">
        <v>7342</v>
      </c>
      <c r="B10">
        <v>882</v>
      </c>
      <c r="C10" t="s">
        <v>22</v>
      </c>
      <c r="D10" t="s">
        <v>23</v>
      </c>
      <c r="E10" t="s">
        <v>13</v>
      </c>
      <c r="F10" t="s">
        <v>24</v>
      </c>
      <c r="G10">
        <v>1507211823</v>
      </c>
      <c r="H10">
        <v>87400</v>
      </c>
      <c r="I10">
        <v>13</v>
      </c>
    </row>
    <row r="11" spans="1:9" x14ac:dyDescent="0.3">
      <c r="A11">
        <v>5543</v>
      </c>
      <c r="B11">
        <v>20</v>
      </c>
      <c r="C11" t="s">
        <v>31</v>
      </c>
      <c r="D11" t="s">
        <v>32</v>
      </c>
      <c r="E11" t="s">
        <v>13</v>
      </c>
      <c r="F11" t="s">
        <v>33</v>
      </c>
      <c r="G11">
        <v>4133741447</v>
      </c>
      <c r="H11">
        <v>23921</v>
      </c>
      <c r="I11">
        <v>13</v>
      </c>
    </row>
    <row r="12" spans="1:9" x14ac:dyDescent="0.3">
      <c r="A12">
        <v>7633</v>
      </c>
      <c r="B12">
        <v>657</v>
      </c>
      <c r="C12" t="s">
        <v>25</v>
      </c>
      <c r="D12" t="s">
        <v>26</v>
      </c>
      <c r="E12" t="s">
        <v>9</v>
      </c>
      <c r="F12" t="s">
        <v>27</v>
      </c>
      <c r="G12">
        <v>5612381477</v>
      </c>
      <c r="H12">
        <v>56881</v>
      </c>
      <c r="I12">
        <v>20</v>
      </c>
    </row>
    <row r="13" spans="1:9" x14ac:dyDescent="0.3">
      <c r="A13">
        <v>4789</v>
      </c>
      <c r="B13">
        <v>30</v>
      </c>
      <c r="C13" t="s">
        <v>434</v>
      </c>
      <c r="D13" t="s">
        <v>435</v>
      </c>
      <c r="E13" t="s">
        <v>9</v>
      </c>
      <c r="F13" t="s">
        <v>436</v>
      </c>
      <c r="G13">
        <v>3426943865</v>
      </c>
      <c r="H13">
        <v>89846</v>
      </c>
      <c r="I13">
        <v>12</v>
      </c>
    </row>
    <row r="14" spans="1:9" x14ac:dyDescent="0.3">
      <c r="A14">
        <v>2154</v>
      </c>
      <c r="B14">
        <v>761</v>
      </c>
      <c r="C14" t="s">
        <v>28</v>
      </c>
      <c r="D14" t="s">
        <v>29</v>
      </c>
      <c r="E14" t="s">
        <v>13</v>
      </c>
      <c r="F14" t="s">
        <v>30</v>
      </c>
      <c r="G14">
        <v>8094222335</v>
      </c>
      <c r="H14">
        <v>99239</v>
      </c>
      <c r="I14">
        <v>6</v>
      </c>
    </row>
    <row r="15" spans="1:9" x14ac:dyDescent="0.3">
      <c r="A15">
        <v>2332</v>
      </c>
      <c r="B15">
        <v>356</v>
      </c>
      <c r="C15" t="s">
        <v>34</v>
      </c>
      <c r="D15" t="s">
        <v>35</v>
      </c>
      <c r="E15" t="s">
        <v>17</v>
      </c>
      <c r="F15" t="s">
        <v>36</v>
      </c>
      <c r="G15">
        <v>4399641006</v>
      </c>
      <c r="H15">
        <v>67599</v>
      </c>
      <c r="I15">
        <v>5</v>
      </c>
    </row>
    <row r="16" spans="1:9" x14ac:dyDescent="0.3">
      <c r="A16">
        <v>6713</v>
      </c>
      <c r="B16">
        <v>37</v>
      </c>
      <c r="C16" t="s">
        <v>114</v>
      </c>
      <c r="D16" t="s">
        <v>115</v>
      </c>
      <c r="E16" t="s">
        <v>17</v>
      </c>
      <c r="F16" t="s">
        <v>116</v>
      </c>
      <c r="G16">
        <v>7134849334</v>
      </c>
      <c r="H16">
        <v>21813</v>
      </c>
      <c r="I16">
        <v>19</v>
      </c>
    </row>
    <row r="17" spans="1:9" x14ac:dyDescent="0.3">
      <c r="A17">
        <v>4094</v>
      </c>
      <c r="B17">
        <v>301</v>
      </c>
      <c r="C17" t="s">
        <v>37</v>
      </c>
      <c r="D17" t="s">
        <v>38</v>
      </c>
      <c r="E17" t="s">
        <v>9</v>
      </c>
      <c r="F17" t="s">
        <v>39</v>
      </c>
      <c r="G17">
        <v>7077259810</v>
      </c>
      <c r="H17">
        <v>3725</v>
      </c>
      <c r="I17">
        <v>17</v>
      </c>
    </row>
    <row r="18" spans="1:9" x14ac:dyDescent="0.3">
      <c r="A18">
        <v>8249</v>
      </c>
      <c r="B18">
        <v>39</v>
      </c>
      <c r="C18" t="s">
        <v>532</v>
      </c>
      <c r="D18" t="s">
        <v>533</v>
      </c>
      <c r="E18" t="s">
        <v>17</v>
      </c>
      <c r="F18" t="s">
        <v>534</v>
      </c>
      <c r="G18">
        <v>8687515154</v>
      </c>
      <c r="H18">
        <v>16690</v>
      </c>
      <c r="I18">
        <v>14</v>
      </c>
    </row>
    <row r="19" spans="1:9" x14ac:dyDescent="0.3">
      <c r="A19">
        <v>3042</v>
      </c>
      <c r="B19">
        <v>450</v>
      </c>
      <c r="C19" t="s">
        <v>40</v>
      </c>
      <c r="D19" t="s">
        <v>41</v>
      </c>
      <c r="E19" t="s">
        <v>13</v>
      </c>
      <c r="F19" t="s">
        <v>42</v>
      </c>
      <c r="G19">
        <v>1634188566</v>
      </c>
      <c r="H19">
        <v>95516</v>
      </c>
      <c r="I19">
        <v>9</v>
      </c>
    </row>
    <row r="20" spans="1:9" x14ac:dyDescent="0.3">
      <c r="A20">
        <v>2601</v>
      </c>
      <c r="B20">
        <v>43</v>
      </c>
      <c r="C20" t="s">
        <v>389</v>
      </c>
      <c r="D20" t="s">
        <v>390</v>
      </c>
      <c r="E20" t="s">
        <v>13</v>
      </c>
      <c r="F20" t="s">
        <v>391</v>
      </c>
      <c r="G20">
        <v>9380507727</v>
      </c>
      <c r="H20">
        <v>22214</v>
      </c>
      <c r="I20">
        <v>12</v>
      </c>
    </row>
    <row r="21" spans="1:9" x14ac:dyDescent="0.3">
      <c r="A21">
        <v>2220</v>
      </c>
      <c r="B21">
        <v>782</v>
      </c>
      <c r="C21" t="s">
        <v>43</v>
      </c>
      <c r="D21" t="s">
        <v>44</v>
      </c>
      <c r="E21" t="s">
        <v>13</v>
      </c>
      <c r="F21" t="s">
        <v>45</v>
      </c>
      <c r="G21">
        <v>6963794710</v>
      </c>
      <c r="H21">
        <v>62528</v>
      </c>
      <c r="I21">
        <v>13</v>
      </c>
    </row>
    <row r="22" spans="1:9" x14ac:dyDescent="0.3">
      <c r="A22">
        <v>9377</v>
      </c>
      <c r="B22">
        <v>48</v>
      </c>
      <c r="C22" t="s">
        <v>79</v>
      </c>
      <c r="D22" t="s">
        <v>80</v>
      </c>
      <c r="E22" t="s">
        <v>9</v>
      </c>
      <c r="F22" t="s">
        <v>81</v>
      </c>
      <c r="G22">
        <v>8017236646</v>
      </c>
      <c r="H22">
        <v>19386</v>
      </c>
      <c r="I22">
        <v>6</v>
      </c>
    </row>
    <row r="23" spans="1:9" x14ac:dyDescent="0.3">
      <c r="A23">
        <v>4988</v>
      </c>
      <c r="B23">
        <v>820</v>
      </c>
      <c r="C23" t="s">
        <v>46</v>
      </c>
      <c r="D23" t="s">
        <v>47</v>
      </c>
      <c r="E23" t="s">
        <v>13</v>
      </c>
      <c r="F23" t="s">
        <v>48</v>
      </c>
      <c r="G23">
        <v>2644171337</v>
      </c>
      <c r="H23">
        <v>21021</v>
      </c>
      <c r="I23">
        <v>12</v>
      </c>
    </row>
    <row r="24" spans="1:9" x14ac:dyDescent="0.3">
      <c r="A24">
        <v>7771</v>
      </c>
      <c r="B24">
        <v>52</v>
      </c>
      <c r="C24" t="s">
        <v>431</v>
      </c>
      <c r="D24" t="s">
        <v>432</v>
      </c>
      <c r="E24" t="s">
        <v>17</v>
      </c>
      <c r="F24" t="s">
        <v>433</v>
      </c>
      <c r="G24">
        <v>3262621948</v>
      </c>
      <c r="H24">
        <v>51038</v>
      </c>
      <c r="I24">
        <v>20</v>
      </c>
    </row>
    <row r="25" spans="1:9" x14ac:dyDescent="0.3">
      <c r="A25">
        <v>175</v>
      </c>
      <c r="B25">
        <v>316</v>
      </c>
      <c r="C25" t="s">
        <v>49</v>
      </c>
      <c r="D25" t="s">
        <v>50</v>
      </c>
      <c r="E25" t="s">
        <v>13</v>
      </c>
      <c r="F25" t="s">
        <v>51</v>
      </c>
      <c r="G25">
        <v>3057896481</v>
      </c>
      <c r="H25">
        <v>99492</v>
      </c>
      <c r="I25">
        <v>5</v>
      </c>
    </row>
    <row r="26" spans="1:9" x14ac:dyDescent="0.3">
      <c r="A26">
        <v>9968</v>
      </c>
      <c r="B26">
        <v>69</v>
      </c>
      <c r="C26" t="s">
        <v>321</v>
      </c>
      <c r="D26" t="s">
        <v>322</v>
      </c>
      <c r="E26" t="s">
        <v>17</v>
      </c>
      <c r="F26" t="s">
        <v>323</v>
      </c>
      <c r="G26">
        <v>1840361778</v>
      </c>
      <c r="H26">
        <v>51284</v>
      </c>
      <c r="I26">
        <v>10</v>
      </c>
    </row>
    <row r="27" spans="1:9" x14ac:dyDescent="0.3">
      <c r="A27">
        <v>4233</v>
      </c>
      <c r="B27">
        <v>945</v>
      </c>
      <c r="C27" t="s">
        <v>52</v>
      </c>
      <c r="D27" t="s">
        <v>53</v>
      </c>
      <c r="E27" t="s">
        <v>9</v>
      </c>
      <c r="F27" t="s">
        <v>54</v>
      </c>
      <c r="G27">
        <v>3335480444</v>
      </c>
      <c r="H27">
        <v>60282</v>
      </c>
      <c r="I27">
        <v>15</v>
      </c>
    </row>
    <row r="28" spans="1:9" x14ac:dyDescent="0.3">
      <c r="A28">
        <v>896</v>
      </c>
      <c r="B28">
        <v>74</v>
      </c>
      <c r="C28" t="s">
        <v>109</v>
      </c>
      <c r="D28" t="s">
        <v>110</v>
      </c>
      <c r="E28" t="s">
        <v>9</v>
      </c>
      <c r="F28" t="s">
        <v>21</v>
      </c>
      <c r="G28">
        <v>5785102250</v>
      </c>
      <c r="H28">
        <v>28701</v>
      </c>
      <c r="I28">
        <v>18</v>
      </c>
    </row>
    <row r="29" spans="1:9" x14ac:dyDescent="0.3">
      <c r="A29">
        <v>4351</v>
      </c>
      <c r="B29">
        <v>174</v>
      </c>
      <c r="C29" t="s">
        <v>55</v>
      </c>
      <c r="D29" t="s">
        <v>56</v>
      </c>
      <c r="E29" t="s">
        <v>9</v>
      </c>
      <c r="F29" t="s">
        <v>57</v>
      </c>
      <c r="G29">
        <v>1772719208</v>
      </c>
      <c r="H29">
        <v>20357</v>
      </c>
      <c r="I29">
        <v>5</v>
      </c>
    </row>
    <row r="30" spans="1:9" x14ac:dyDescent="0.3">
      <c r="A30">
        <v>1246</v>
      </c>
      <c r="B30">
        <v>77</v>
      </c>
      <c r="C30" t="s">
        <v>210</v>
      </c>
      <c r="D30" t="s">
        <v>211</v>
      </c>
      <c r="E30" t="s">
        <v>17</v>
      </c>
      <c r="F30" t="s">
        <v>212</v>
      </c>
      <c r="G30">
        <v>9998350900</v>
      </c>
      <c r="H30">
        <v>58736</v>
      </c>
      <c r="I30">
        <v>19</v>
      </c>
    </row>
    <row r="31" spans="1:9" x14ac:dyDescent="0.3">
      <c r="A31">
        <v>5578</v>
      </c>
      <c r="B31">
        <v>634</v>
      </c>
      <c r="C31" t="s">
        <v>58</v>
      </c>
      <c r="D31" t="s">
        <v>59</v>
      </c>
      <c r="E31" t="s">
        <v>13</v>
      </c>
      <c r="F31" t="s">
        <v>60</v>
      </c>
      <c r="G31">
        <v>3581081156</v>
      </c>
      <c r="H31">
        <v>24053</v>
      </c>
      <c r="I31">
        <v>12</v>
      </c>
    </row>
    <row r="32" spans="1:9" x14ac:dyDescent="0.3">
      <c r="A32">
        <v>2066</v>
      </c>
      <c r="B32">
        <v>80</v>
      </c>
      <c r="C32" t="s">
        <v>28</v>
      </c>
      <c r="D32" t="s">
        <v>245</v>
      </c>
      <c r="E32" t="s">
        <v>17</v>
      </c>
      <c r="F32" t="s">
        <v>246</v>
      </c>
      <c r="G32">
        <v>5965931339</v>
      </c>
      <c r="H32">
        <v>84665</v>
      </c>
      <c r="I32">
        <v>18</v>
      </c>
    </row>
    <row r="33" spans="1:9" x14ac:dyDescent="0.3">
      <c r="A33">
        <v>4523</v>
      </c>
      <c r="B33">
        <v>456</v>
      </c>
      <c r="C33" t="s">
        <v>61</v>
      </c>
      <c r="D33" t="s">
        <v>62</v>
      </c>
      <c r="E33" t="s">
        <v>13</v>
      </c>
      <c r="F33" t="s">
        <v>63</v>
      </c>
      <c r="G33">
        <v>9811567113</v>
      </c>
      <c r="H33">
        <v>50958</v>
      </c>
      <c r="I33">
        <v>17</v>
      </c>
    </row>
    <row r="34" spans="1:9" x14ac:dyDescent="0.3">
      <c r="A34">
        <v>7005</v>
      </c>
      <c r="B34">
        <v>81</v>
      </c>
      <c r="C34" t="s">
        <v>145</v>
      </c>
      <c r="D34" t="s">
        <v>146</v>
      </c>
      <c r="E34" t="s">
        <v>17</v>
      </c>
      <c r="F34" t="s">
        <v>147</v>
      </c>
      <c r="G34">
        <v>3907479910</v>
      </c>
      <c r="H34">
        <v>70814</v>
      </c>
      <c r="I34">
        <v>11</v>
      </c>
    </row>
    <row r="35" spans="1:9" x14ac:dyDescent="0.3">
      <c r="A35">
        <v>3270</v>
      </c>
      <c r="B35">
        <v>85</v>
      </c>
      <c r="C35" t="s">
        <v>351</v>
      </c>
      <c r="D35" t="s">
        <v>352</v>
      </c>
      <c r="E35" t="s">
        <v>17</v>
      </c>
      <c r="F35" t="s">
        <v>353</v>
      </c>
      <c r="G35">
        <v>3253132607</v>
      </c>
      <c r="H35">
        <v>559</v>
      </c>
      <c r="I35">
        <v>20</v>
      </c>
    </row>
    <row r="36" spans="1:9" x14ac:dyDescent="0.3">
      <c r="A36">
        <v>6153</v>
      </c>
      <c r="B36">
        <v>186</v>
      </c>
      <c r="C36" t="s">
        <v>67</v>
      </c>
      <c r="D36" t="s">
        <v>68</v>
      </c>
      <c r="E36" t="s">
        <v>17</v>
      </c>
      <c r="F36" t="s">
        <v>69</v>
      </c>
      <c r="G36">
        <v>5362454917</v>
      </c>
      <c r="H36">
        <v>77861</v>
      </c>
      <c r="I36">
        <v>10</v>
      </c>
    </row>
    <row r="37" spans="1:9" x14ac:dyDescent="0.3">
      <c r="A37">
        <v>9770</v>
      </c>
      <c r="B37">
        <v>106</v>
      </c>
      <c r="C37" t="s">
        <v>411</v>
      </c>
      <c r="D37" t="s">
        <v>412</v>
      </c>
      <c r="E37" t="s">
        <v>13</v>
      </c>
      <c r="F37" t="s">
        <v>413</v>
      </c>
      <c r="G37">
        <v>7962531995</v>
      </c>
      <c r="H37">
        <v>987</v>
      </c>
      <c r="I37">
        <v>6</v>
      </c>
    </row>
    <row r="38" spans="1:9" x14ac:dyDescent="0.3">
      <c r="A38">
        <v>4852</v>
      </c>
      <c r="B38">
        <v>596</v>
      </c>
      <c r="C38" t="s">
        <v>70</v>
      </c>
      <c r="D38" t="s">
        <v>71</v>
      </c>
      <c r="E38" t="s">
        <v>9</v>
      </c>
      <c r="F38" t="s">
        <v>72</v>
      </c>
      <c r="G38">
        <v>9745073612</v>
      </c>
      <c r="H38">
        <v>48315</v>
      </c>
      <c r="I38">
        <v>16</v>
      </c>
    </row>
    <row r="39" spans="1:9" x14ac:dyDescent="0.3">
      <c r="A39">
        <v>5781</v>
      </c>
      <c r="B39">
        <v>110</v>
      </c>
      <c r="C39" t="s">
        <v>345</v>
      </c>
      <c r="D39" t="s">
        <v>346</v>
      </c>
      <c r="E39" t="s">
        <v>17</v>
      </c>
      <c r="F39" t="s">
        <v>347</v>
      </c>
      <c r="G39">
        <v>5391751398</v>
      </c>
      <c r="H39">
        <v>51104</v>
      </c>
      <c r="I39">
        <v>8</v>
      </c>
    </row>
    <row r="40" spans="1:9" x14ac:dyDescent="0.3">
      <c r="A40">
        <v>8106</v>
      </c>
      <c r="B40">
        <v>245</v>
      </c>
      <c r="C40" t="s">
        <v>73</v>
      </c>
      <c r="D40" t="s">
        <v>74</v>
      </c>
      <c r="E40" t="s">
        <v>17</v>
      </c>
      <c r="F40" t="s">
        <v>75</v>
      </c>
      <c r="G40">
        <v>4218762280</v>
      </c>
      <c r="H40">
        <v>83002</v>
      </c>
      <c r="I40">
        <v>5</v>
      </c>
    </row>
    <row r="41" spans="1:9" x14ac:dyDescent="0.3">
      <c r="A41">
        <v>3140</v>
      </c>
      <c r="B41">
        <v>112</v>
      </c>
      <c r="C41" t="s">
        <v>304</v>
      </c>
      <c r="D41" t="s">
        <v>305</v>
      </c>
      <c r="E41" t="s">
        <v>13</v>
      </c>
      <c r="F41" t="s">
        <v>306</v>
      </c>
      <c r="G41">
        <v>7624401610</v>
      </c>
      <c r="H41">
        <v>48657</v>
      </c>
      <c r="I41">
        <v>1</v>
      </c>
    </row>
    <row r="42" spans="1:9" x14ac:dyDescent="0.3">
      <c r="A42">
        <v>390</v>
      </c>
      <c r="B42">
        <v>115</v>
      </c>
      <c r="C42" t="s">
        <v>97</v>
      </c>
      <c r="D42" t="s">
        <v>98</v>
      </c>
      <c r="E42" t="s">
        <v>17</v>
      </c>
      <c r="F42" t="s">
        <v>99</v>
      </c>
      <c r="G42">
        <v>6958292565</v>
      </c>
      <c r="H42">
        <v>86040</v>
      </c>
      <c r="I42">
        <v>2</v>
      </c>
    </row>
    <row r="43" spans="1:9" x14ac:dyDescent="0.3">
      <c r="A43">
        <v>1211</v>
      </c>
      <c r="B43">
        <v>121</v>
      </c>
      <c r="C43" t="s">
        <v>239</v>
      </c>
      <c r="D43" t="s">
        <v>240</v>
      </c>
      <c r="E43" t="s">
        <v>9</v>
      </c>
      <c r="F43" t="s">
        <v>241</v>
      </c>
      <c r="G43">
        <v>2797657807</v>
      </c>
      <c r="H43">
        <v>83102</v>
      </c>
      <c r="I43">
        <v>2</v>
      </c>
    </row>
    <row r="44" spans="1:9" x14ac:dyDescent="0.3">
      <c r="A44">
        <v>5387</v>
      </c>
      <c r="B44">
        <v>457</v>
      </c>
      <c r="C44" t="s">
        <v>82</v>
      </c>
      <c r="D44" t="s">
        <v>83</v>
      </c>
      <c r="E44" t="s">
        <v>17</v>
      </c>
      <c r="F44" t="s">
        <v>84</v>
      </c>
      <c r="G44">
        <v>5712616501</v>
      </c>
      <c r="H44">
        <v>39432</v>
      </c>
      <c r="I44">
        <v>2</v>
      </c>
    </row>
    <row r="45" spans="1:9" x14ac:dyDescent="0.3">
      <c r="A45">
        <v>9251</v>
      </c>
      <c r="B45">
        <v>130</v>
      </c>
      <c r="C45" t="s">
        <v>290</v>
      </c>
      <c r="D45" t="s">
        <v>291</v>
      </c>
      <c r="E45" t="s">
        <v>17</v>
      </c>
      <c r="F45" t="s">
        <v>292</v>
      </c>
      <c r="G45">
        <v>5905581451</v>
      </c>
      <c r="H45">
        <v>20238</v>
      </c>
      <c r="I45">
        <v>3</v>
      </c>
    </row>
    <row r="46" spans="1:9" x14ac:dyDescent="0.3">
      <c r="A46">
        <v>6513</v>
      </c>
      <c r="B46">
        <v>944</v>
      </c>
      <c r="C46" t="s">
        <v>85</v>
      </c>
      <c r="D46" t="s">
        <v>86</v>
      </c>
      <c r="E46" t="s">
        <v>17</v>
      </c>
      <c r="F46" t="s">
        <v>87</v>
      </c>
      <c r="G46">
        <v>7065731530</v>
      </c>
      <c r="H46">
        <v>1421</v>
      </c>
      <c r="I46">
        <v>12</v>
      </c>
    </row>
    <row r="47" spans="1:9" x14ac:dyDescent="0.3">
      <c r="A47">
        <v>114</v>
      </c>
      <c r="B47">
        <v>135</v>
      </c>
      <c r="C47" t="s">
        <v>61</v>
      </c>
      <c r="D47" t="s">
        <v>165</v>
      </c>
      <c r="E47" t="s">
        <v>9</v>
      </c>
      <c r="F47" t="s">
        <v>166</v>
      </c>
      <c r="G47">
        <v>5958159146</v>
      </c>
      <c r="H47">
        <v>69113</v>
      </c>
      <c r="I47">
        <v>13</v>
      </c>
    </row>
    <row r="48" spans="1:9" x14ac:dyDescent="0.3">
      <c r="A48">
        <v>3965</v>
      </c>
      <c r="B48">
        <v>516</v>
      </c>
      <c r="C48" t="s">
        <v>88</v>
      </c>
      <c r="D48" t="s">
        <v>89</v>
      </c>
      <c r="E48" t="s">
        <v>17</v>
      </c>
      <c r="F48" t="s">
        <v>90</v>
      </c>
      <c r="G48">
        <v>3636499761</v>
      </c>
      <c r="H48">
        <v>16113</v>
      </c>
      <c r="I48">
        <v>6</v>
      </c>
    </row>
    <row r="49" spans="1:9" x14ac:dyDescent="0.3">
      <c r="A49">
        <v>1278</v>
      </c>
      <c r="B49">
        <v>136</v>
      </c>
      <c r="C49" t="s">
        <v>55</v>
      </c>
      <c r="D49" t="s">
        <v>194</v>
      </c>
      <c r="E49" t="s">
        <v>13</v>
      </c>
      <c r="F49" t="s">
        <v>195</v>
      </c>
      <c r="G49">
        <v>9801474305</v>
      </c>
      <c r="H49">
        <v>27105</v>
      </c>
      <c r="I49">
        <v>19</v>
      </c>
    </row>
    <row r="50" spans="1:9" x14ac:dyDescent="0.3">
      <c r="A50">
        <v>8893</v>
      </c>
      <c r="B50">
        <v>847</v>
      </c>
      <c r="C50" t="s">
        <v>91</v>
      </c>
      <c r="D50" t="s">
        <v>92</v>
      </c>
      <c r="E50" t="s">
        <v>17</v>
      </c>
      <c r="F50" t="s">
        <v>93</v>
      </c>
      <c r="G50">
        <v>6491626668</v>
      </c>
      <c r="H50">
        <v>52318</v>
      </c>
      <c r="I50">
        <v>8</v>
      </c>
    </row>
    <row r="51" spans="1:9" x14ac:dyDescent="0.3">
      <c r="A51">
        <v>9934</v>
      </c>
      <c r="B51">
        <v>138</v>
      </c>
      <c r="C51" t="s">
        <v>221</v>
      </c>
      <c r="D51" t="s">
        <v>285</v>
      </c>
      <c r="E51" t="s">
        <v>17</v>
      </c>
      <c r="F51" t="s">
        <v>286</v>
      </c>
      <c r="G51">
        <v>2535125840</v>
      </c>
      <c r="H51">
        <v>17035</v>
      </c>
      <c r="I51">
        <v>15</v>
      </c>
    </row>
    <row r="52" spans="1:9" x14ac:dyDescent="0.3">
      <c r="A52">
        <v>1897</v>
      </c>
      <c r="B52">
        <v>504</v>
      </c>
      <c r="C52" t="s">
        <v>94</v>
      </c>
      <c r="D52" t="s">
        <v>95</v>
      </c>
      <c r="E52" t="s">
        <v>13</v>
      </c>
      <c r="F52" t="s">
        <v>96</v>
      </c>
      <c r="G52">
        <v>8023324199</v>
      </c>
      <c r="H52">
        <v>7389</v>
      </c>
      <c r="I52">
        <v>8</v>
      </c>
    </row>
    <row r="53" spans="1:9" x14ac:dyDescent="0.3">
      <c r="A53">
        <v>3624</v>
      </c>
      <c r="B53">
        <v>142</v>
      </c>
      <c r="C53" t="s">
        <v>568</v>
      </c>
      <c r="D53" t="s">
        <v>569</v>
      </c>
      <c r="E53" t="s">
        <v>9</v>
      </c>
      <c r="F53" t="s">
        <v>570</v>
      </c>
      <c r="G53">
        <v>7652369372</v>
      </c>
      <c r="H53">
        <v>73137</v>
      </c>
      <c r="I53">
        <v>5</v>
      </c>
    </row>
    <row r="54" spans="1:9" x14ac:dyDescent="0.3">
      <c r="A54">
        <v>3782</v>
      </c>
      <c r="B54">
        <v>146</v>
      </c>
      <c r="C54" t="s">
        <v>216</v>
      </c>
      <c r="D54" t="s">
        <v>217</v>
      </c>
      <c r="E54" t="s">
        <v>17</v>
      </c>
      <c r="F54" t="s">
        <v>218</v>
      </c>
      <c r="G54">
        <v>8089653286</v>
      </c>
      <c r="H54">
        <v>69479</v>
      </c>
      <c r="I54">
        <v>6</v>
      </c>
    </row>
    <row r="55" spans="1:9" x14ac:dyDescent="0.3">
      <c r="A55">
        <v>3633</v>
      </c>
      <c r="B55">
        <v>740</v>
      </c>
      <c r="C55" t="s">
        <v>100</v>
      </c>
      <c r="D55" t="s">
        <v>101</v>
      </c>
      <c r="E55" t="s">
        <v>9</v>
      </c>
      <c r="F55" t="s">
        <v>102</v>
      </c>
      <c r="G55">
        <v>3794685776</v>
      </c>
      <c r="H55">
        <v>56148</v>
      </c>
      <c r="I55">
        <v>1</v>
      </c>
    </row>
    <row r="56" spans="1:9" x14ac:dyDescent="0.3">
      <c r="A56">
        <v>5345</v>
      </c>
      <c r="B56">
        <v>164</v>
      </c>
      <c r="C56" t="s">
        <v>464</v>
      </c>
      <c r="D56" t="s">
        <v>465</v>
      </c>
      <c r="E56" t="s">
        <v>13</v>
      </c>
      <c r="F56" t="s">
        <v>466</v>
      </c>
      <c r="G56">
        <v>8636405460</v>
      </c>
      <c r="H56">
        <v>38952</v>
      </c>
      <c r="I56">
        <v>10</v>
      </c>
    </row>
    <row r="57" spans="1:9" x14ac:dyDescent="0.3">
      <c r="A57">
        <v>7828</v>
      </c>
      <c r="B57">
        <v>884</v>
      </c>
      <c r="C57" t="s">
        <v>103</v>
      </c>
      <c r="D57" t="s">
        <v>104</v>
      </c>
      <c r="E57" t="s">
        <v>9</v>
      </c>
      <c r="F57" t="s">
        <v>105</v>
      </c>
      <c r="G57">
        <v>1973040699</v>
      </c>
      <c r="H57">
        <v>894</v>
      </c>
      <c r="I57">
        <v>18</v>
      </c>
    </row>
    <row r="58" spans="1:9" x14ac:dyDescent="0.3">
      <c r="A58">
        <v>7316</v>
      </c>
      <c r="B58">
        <v>169</v>
      </c>
      <c r="C58" t="s">
        <v>173</v>
      </c>
      <c r="D58" t="s">
        <v>174</v>
      </c>
      <c r="E58" t="s">
        <v>17</v>
      </c>
      <c r="F58" t="s">
        <v>175</v>
      </c>
      <c r="G58">
        <v>2950413181</v>
      </c>
      <c r="H58">
        <v>62912</v>
      </c>
      <c r="I58">
        <v>18</v>
      </c>
    </row>
    <row r="59" spans="1:9" x14ac:dyDescent="0.3">
      <c r="A59">
        <v>2241</v>
      </c>
      <c r="B59">
        <v>446</v>
      </c>
      <c r="C59" t="s">
        <v>106</v>
      </c>
      <c r="D59" t="s">
        <v>107</v>
      </c>
      <c r="E59" t="s">
        <v>9</v>
      </c>
      <c r="F59" t="s">
        <v>108</v>
      </c>
      <c r="G59">
        <v>4120733093</v>
      </c>
      <c r="H59">
        <v>35634</v>
      </c>
      <c r="I59">
        <v>18</v>
      </c>
    </row>
    <row r="60" spans="1:9" x14ac:dyDescent="0.3">
      <c r="A60">
        <v>6361</v>
      </c>
      <c r="B60">
        <v>636</v>
      </c>
      <c r="C60" t="s">
        <v>111</v>
      </c>
      <c r="D60" t="s">
        <v>112</v>
      </c>
      <c r="E60" t="s">
        <v>9</v>
      </c>
      <c r="F60" t="s">
        <v>113</v>
      </c>
      <c r="G60">
        <v>9235867886</v>
      </c>
      <c r="H60">
        <v>90380</v>
      </c>
      <c r="I60">
        <v>6</v>
      </c>
    </row>
    <row r="61" spans="1:9" x14ac:dyDescent="0.3">
      <c r="A61">
        <v>6767</v>
      </c>
      <c r="B61">
        <v>195</v>
      </c>
      <c r="C61" t="s">
        <v>191</v>
      </c>
      <c r="D61" t="s">
        <v>192</v>
      </c>
      <c r="E61" t="s">
        <v>13</v>
      </c>
      <c r="F61" t="s">
        <v>193</v>
      </c>
      <c r="G61">
        <v>6825096485</v>
      </c>
      <c r="H61">
        <v>12462</v>
      </c>
      <c r="I61">
        <v>0</v>
      </c>
    </row>
    <row r="62" spans="1:9" x14ac:dyDescent="0.3">
      <c r="A62">
        <v>308</v>
      </c>
      <c r="B62">
        <v>198</v>
      </c>
      <c r="C62" t="s">
        <v>122</v>
      </c>
      <c r="D62" t="s">
        <v>123</v>
      </c>
      <c r="E62" t="s">
        <v>17</v>
      </c>
      <c r="F62" t="s">
        <v>124</v>
      </c>
      <c r="G62">
        <v>4160161977</v>
      </c>
      <c r="H62">
        <v>39234</v>
      </c>
      <c r="I62">
        <v>18</v>
      </c>
    </row>
    <row r="63" spans="1:9" x14ac:dyDescent="0.3">
      <c r="A63">
        <v>4283</v>
      </c>
      <c r="B63">
        <v>804</v>
      </c>
      <c r="C63" t="s">
        <v>117</v>
      </c>
      <c r="D63" t="s">
        <v>118</v>
      </c>
      <c r="E63" t="s">
        <v>13</v>
      </c>
      <c r="F63" t="s">
        <v>21</v>
      </c>
      <c r="G63">
        <v>4751700379</v>
      </c>
      <c r="H63">
        <v>36312</v>
      </c>
      <c r="I63">
        <v>12</v>
      </c>
    </row>
    <row r="64" spans="1:9" x14ac:dyDescent="0.3">
      <c r="A64">
        <v>1647</v>
      </c>
      <c r="B64">
        <v>205</v>
      </c>
      <c r="C64" t="s">
        <v>183</v>
      </c>
      <c r="D64" t="s">
        <v>184</v>
      </c>
      <c r="E64" t="s">
        <v>9</v>
      </c>
      <c r="F64" t="s">
        <v>185</v>
      </c>
      <c r="G64">
        <v>2179414351</v>
      </c>
      <c r="H64">
        <v>61325</v>
      </c>
      <c r="I64">
        <v>8</v>
      </c>
    </row>
    <row r="65" spans="1:9" x14ac:dyDescent="0.3">
      <c r="A65">
        <v>9486</v>
      </c>
      <c r="B65">
        <v>694</v>
      </c>
      <c r="C65" t="s">
        <v>119</v>
      </c>
      <c r="D65" t="s">
        <v>120</v>
      </c>
      <c r="E65" t="s">
        <v>13</v>
      </c>
      <c r="F65" t="s">
        <v>121</v>
      </c>
      <c r="G65">
        <v>9430559862</v>
      </c>
      <c r="H65">
        <v>24856</v>
      </c>
      <c r="I65">
        <v>10</v>
      </c>
    </row>
    <row r="66" spans="1:9" x14ac:dyDescent="0.3">
      <c r="A66">
        <v>7164</v>
      </c>
      <c r="B66">
        <v>209</v>
      </c>
      <c r="C66" t="s">
        <v>279</v>
      </c>
      <c r="D66" t="s">
        <v>280</v>
      </c>
      <c r="E66" t="s">
        <v>17</v>
      </c>
      <c r="F66" t="s">
        <v>281</v>
      </c>
      <c r="G66">
        <v>8013342363</v>
      </c>
      <c r="H66">
        <v>83253</v>
      </c>
      <c r="I66">
        <v>12</v>
      </c>
    </row>
    <row r="67" spans="1:9" x14ac:dyDescent="0.3">
      <c r="A67">
        <v>9943</v>
      </c>
      <c r="B67">
        <v>221</v>
      </c>
      <c r="C67" t="s">
        <v>207</v>
      </c>
      <c r="D67" t="s">
        <v>208</v>
      </c>
      <c r="E67" t="s">
        <v>9</v>
      </c>
      <c r="F67" t="s">
        <v>209</v>
      </c>
      <c r="G67">
        <v>3573904144</v>
      </c>
      <c r="H67">
        <v>21639</v>
      </c>
      <c r="I67">
        <v>2</v>
      </c>
    </row>
    <row r="68" spans="1:9" x14ac:dyDescent="0.3">
      <c r="A68">
        <v>8927</v>
      </c>
      <c r="B68">
        <v>576</v>
      </c>
      <c r="C68" t="s">
        <v>125</v>
      </c>
      <c r="D68" t="s">
        <v>126</v>
      </c>
      <c r="E68" t="s">
        <v>13</v>
      </c>
      <c r="F68" t="s">
        <v>127</v>
      </c>
      <c r="G68">
        <v>1660494007</v>
      </c>
      <c r="H68">
        <v>74222</v>
      </c>
      <c r="I68">
        <v>9</v>
      </c>
    </row>
    <row r="69" spans="1:9" x14ac:dyDescent="0.3">
      <c r="A69">
        <v>3095</v>
      </c>
      <c r="B69">
        <v>222</v>
      </c>
      <c r="C69" t="s">
        <v>472</v>
      </c>
      <c r="D69" t="s">
        <v>473</v>
      </c>
      <c r="E69" t="s">
        <v>17</v>
      </c>
      <c r="F69" t="s">
        <v>474</v>
      </c>
      <c r="G69">
        <v>7239777917</v>
      </c>
      <c r="H69">
        <v>67478</v>
      </c>
      <c r="I69">
        <v>17</v>
      </c>
    </row>
    <row r="70" spans="1:9" x14ac:dyDescent="0.3">
      <c r="A70">
        <v>249</v>
      </c>
      <c r="B70">
        <v>754</v>
      </c>
      <c r="C70" t="s">
        <v>49</v>
      </c>
      <c r="D70" t="s">
        <v>128</v>
      </c>
      <c r="E70" t="s">
        <v>17</v>
      </c>
      <c r="F70" t="s">
        <v>129</v>
      </c>
      <c r="G70">
        <v>2979310129</v>
      </c>
      <c r="H70">
        <v>47260</v>
      </c>
      <c r="I70">
        <v>17</v>
      </c>
    </row>
    <row r="71" spans="1:9" x14ac:dyDescent="0.3">
      <c r="A71">
        <v>2096</v>
      </c>
      <c r="B71">
        <v>226</v>
      </c>
      <c r="C71" t="s">
        <v>494</v>
      </c>
      <c r="D71" t="s">
        <v>495</v>
      </c>
      <c r="E71" t="s">
        <v>9</v>
      </c>
      <c r="F71" t="s">
        <v>496</v>
      </c>
      <c r="G71">
        <v>3365326918</v>
      </c>
      <c r="H71">
        <v>73423</v>
      </c>
      <c r="I71">
        <v>8</v>
      </c>
    </row>
    <row r="72" spans="1:9" x14ac:dyDescent="0.3">
      <c r="A72">
        <v>2620</v>
      </c>
      <c r="B72">
        <v>547</v>
      </c>
      <c r="C72" t="s">
        <v>130</v>
      </c>
      <c r="D72" t="s">
        <v>131</v>
      </c>
      <c r="E72" t="s">
        <v>17</v>
      </c>
      <c r="F72" t="s">
        <v>132</v>
      </c>
      <c r="G72">
        <v>1973879566</v>
      </c>
      <c r="H72">
        <v>45432</v>
      </c>
      <c r="I72">
        <v>15</v>
      </c>
    </row>
    <row r="73" spans="1:9" x14ac:dyDescent="0.3">
      <c r="A73">
        <v>9645</v>
      </c>
      <c r="B73">
        <v>233</v>
      </c>
      <c r="C73" t="s">
        <v>142</v>
      </c>
      <c r="D73" t="s">
        <v>394</v>
      </c>
      <c r="E73" t="s">
        <v>13</v>
      </c>
      <c r="F73" t="s">
        <v>286</v>
      </c>
      <c r="G73">
        <v>9598036922</v>
      </c>
      <c r="H73">
        <v>27590</v>
      </c>
      <c r="I73">
        <v>16</v>
      </c>
    </row>
    <row r="74" spans="1:9" x14ac:dyDescent="0.3">
      <c r="A74">
        <v>1164</v>
      </c>
      <c r="B74">
        <v>656</v>
      </c>
      <c r="C74" t="s">
        <v>133</v>
      </c>
      <c r="D74" t="s">
        <v>134</v>
      </c>
      <c r="E74" t="s">
        <v>9</v>
      </c>
      <c r="F74" t="s">
        <v>135</v>
      </c>
      <c r="G74">
        <v>7030699598</v>
      </c>
      <c r="H74">
        <v>30192</v>
      </c>
      <c r="I74">
        <v>18</v>
      </c>
    </row>
    <row r="75" spans="1:9" x14ac:dyDescent="0.3">
      <c r="A75">
        <v>4711</v>
      </c>
      <c r="B75">
        <v>654</v>
      </c>
      <c r="C75" t="s">
        <v>136</v>
      </c>
      <c r="D75" t="s">
        <v>137</v>
      </c>
      <c r="E75" t="s">
        <v>9</v>
      </c>
      <c r="F75" t="s">
        <v>138</v>
      </c>
      <c r="G75">
        <v>2618164744</v>
      </c>
      <c r="H75">
        <v>53868</v>
      </c>
      <c r="I75">
        <v>9</v>
      </c>
    </row>
    <row r="76" spans="1:9" x14ac:dyDescent="0.3">
      <c r="A76">
        <v>2182</v>
      </c>
      <c r="B76">
        <v>247</v>
      </c>
      <c r="C76" t="s">
        <v>330</v>
      </c>
      <c r="D76" t="s">
        <v>331</v>
      </c>
      <c r="E76" t="s">
        <v>17</v>
      </c>
      <c r="F76" t="s">
        <v>332</v>
      </c>
      <c r="G76">
        <v>4951091066</v>
      </c>
      <c r="H76">
        <v>312</v>
      </c>
      <c r="I76">
        <v>11</v>
      </c>
    </row>
    <row r="77" spans="1:9" x14ac:dyDescent="0.3">
      <c r="A77">
        <v>4053</v>
      </c>
      <c r="B77">
        <v>646</v>
      </c>
      <c r="C77" t="s">
        <v>139</v>
      </c>
      <c r="D77" t="s">
        <v>140</v>
      </c>
      <c r="E77" t="s">
        <v>17</v>
      </c>
      <c r="F77" t="s">
        <v>141</v>
      </c>
      <c r="G77">
        <v>6736421797</v>
      </c>
      <c r="H77">
        <v>9691</v>
      </c>
      <c r="I77">
        <v>11</v>
      </c>
    </row>
    <row r="78" spans="1:9" x14ac:dyDescent="0.3">
      <c r="A78">
        <v>4628</v>
      </c>
      <c r="B78">
        <v>248</v>
      </c>
      <c r="C78" t="s">
        <v>505</v>
      </c>
      <c r="D78" t="s">
        <v>506</v>
      </c>
      <c r="E78" t="s">
        <v>17</v>
      </c>
      <c r="F78" t="s">
        <v>507</v>
      </c>
      <c r="G78">
        <v>5946963380</v>
      </c>
      <c r="H78">
        <v>88092</v>
      </c>
      <c r="I78">
        <v>9</v>
      </c>
    </row>
    <row r="79" spans="1:9" x14ac:dyDescent="0.3">
      <c r="A79">
        <v>4272</v>
      </c>
      <c r="B79">
        <v>250</v>
      </c>
      <c r="C79" t="s">
        <v>142</v>
      </c>
      <c r="D79" t="s">
        <v>143</v>
      </c>
      <c r="E79" t="s">
        <v>17</v>
      </c>
      <c r="F79" t="s">
        <v>144</v>
      </c>
      <c r="G79">
        <v>5071378297</v>
      </c>
      <c r="H79">
        <v>39001</v>
      </c>
      <c r="I79">
        <v>8</v>
      </c>
    </row>
    <row r="80" spans="1:9" x14ac:dyDescent="0.3">
      <c r="A80">
        <v>3089</v>
      </c>
      <c r="B80">
        <v>249</v>
      </c>
      <c r="C80" t="s">
        <v>231</v>
      </c>
      <c r="D80" t="s">
        <v>232</v>
      </c>
      <c r="E80" t="s">
        <v>9</v>
      </c>
      <c r="F80" t="s">
        <v>233</v>
      </c>
      <c r="G80">
        <v>8015529354</v>
      </c>
      <c r="H80">
        <v>78953</v>
      </c>
      <c r="I80">
        <v>0</v>
      </c>
    </row>
    <row r="81" spans="1:9" x14ac:dyDescent="0.3">
      <c r="A81">
        <v>2308</v>
      </c>
      <c r="B81">
        <v>898</v>
      </c>
      <c r="C81" t="s">
        <v>148</v>
      </c>
      <c r="D81" t="s">
        <v>149</v>
      </c>
      <c r="E81" t="s">
        <v>9</v>
      </c>
      <c r="F81" t="s">
        <v>150</v>
      </c>
      <c r="G81">
        <v>8175968796</v>
      </c>
      <c r="H81">
        <v>13740</v>
      </c>
      <c r="I81">
        <v>3</v>
      </c>
    </row>
    <row r="82" spans="1:9" x14ac:dyDescent="0.3">
      <c r="A82">
        <v>6546</v>
      </c>
      <c r="B82">
        <v>262</v>
      </c>
      <c r="C82" t="s">
        <v>167</v>
      </c>
      <c r="D82" t="s">
        <v>168</v>
      </c>
      <c r="E82" t="s">
        <v>13</v>
      </c>
      <c r="F82" t="s">
        <v>169</v>
      </c>
      <c r="G82">
        <v>1022633285</v>
      </c>
      <c r="H82">
        <v>26060</v>
      </c>
      <c r="I82">
        <v>10</v>
      </c>
    </row>
    <row r="83" spans="1:9" x14ac:dyDescent="0.3">
      <c r="A83">
        <v>5150</v>
      </c>
      <c r="B83">
        <v>461</v>
      </c>
      <c r="C83" t="s">
        <v>151</v>
      </c>
      <c r="D83" t="s">
        <v>152</v>
      </c>
      <c r="E83" t="s">
        <v>13</v>
      </c>
      <c r="F83" t="s">
        <v>153</v>
      </c>
      <c r="G83">
        <v>2711085992</v>
      </c>
      <c r="H83">
        <v>33435</v>
      </c>
      <c r="I83">
        <v>16</v>
      </c>
    </row>
    <row r="84" spans="1:9" x14ac:dyDescent="0.3">
      <c r="A84">
        <v>6210</v>
      </c>
      <c r="B84">
        <v>271</v>
      </c>
      <c r="C84" t="s">
        <v>342</v>
      </c>
      <c r="D84" t="s">
        <v>343</v>
      </c>
      <c r="E84" t="s">
        <v>17</v>
      </c>
      <c r="F84" t="s">
        <v>344</v>
      </c>
      <c r="G84">
        <v>5992525888</v>
      </c>
      <c r="H84">
        <v>67123</v>
      </c>
      <c r="I84">
        <v>19</v>
      </c>
    </row>
    <row r="85" spans="1:9" x14ac:dyDescent="0.3">
      <c r="A85">
        <v>693</v>
      </c>
      <c r="B85">
        <v>390</v>
      </c>
      <c r="C85" t="s">
        <v>154</v>
      </c>
      <c r="D85" t="s">
        <v>155</v>
      </c>
      <c r="E85" t="s">
        <v>9</v>
      </c>
      <c r="F85" t="s">
        <v>156</v>
      </c>
      <c r="G85">
        <v>3457826852</v>
      </c>
      <c r="H85">
        <v>73589</v>
      </c>
      <c r="I85">
        <v>14</v>
      </c>
    </row>
    <row r="86" spans="1:9" x14ac:dyDescent="0.3">
      <c r="A86">
        <v>3</v>
      </c>
      <c r="B86">
        <v>275</v>
      </c>
      <c r="C86" t="s">
        <v>363</v>
      </c>
      <c r="D86" t="s">
        <v>364</v>
      </c>
      <c r="E86" t="s">
        <v>9</v>
      </c>
      <c r="F86" t="s">
        <v>365</v>
      </c>
      <c r="G86">
        <v>9875661422</v>
      </c>
      <c r="H86">
        <v>98982</v>
      </c>
      <c r="I86">
        <v>9</v>
      </c>
    </row>
    <row r="87" spans="1:9" x14ac:dyDescent="0.3">
      <c r="A87">
        <v>9598</v>
      </c>
      <c r="B87">
        <v>988</v>
      </c>
      <c r="C87" t="s">
        <v>157</v>
      </c>
      <c r="D87" t="s">
        <v>158</v>
      </c>
      <c r="E87" t="s">
        <v>9</v>
      </c>
      <c r="F87" t="s">
        <v>159</v>
      </c>
      <c r="G87">
        <v>2858707837</v>
      </c>
      <c r="H87">
        <v>18598</v>
      </c>
      <c r="I87">
        <v>1</v>
      </c>
    </row>
    <row r="88" spans="1:9" x14ac:dyDescent="0.3">
      <c r="A88">
        <v>8306</v>
      </c>
      <c r="B88">
        <v>277</v>
      </c>
      <c r="C88" t="s">
        <v>348</v>
      </c>
      <c r="D88" t="s">
        <v>349</v>
      </c>
      <c r="E88" t="s">
        <v>17</v>
      </c>
      <c r="F88" t="s">
        <v>350</v>
      </c>
      <c r="G88">
        <v>4305011101</v>
      </c>
      <c r="H88">
        <v>35369</v>
      </c>
      <c r="I88">
        <v>7</v>
      </c>
    </row>
    <row r="89" spans="1:9" x14ac:dyDescent="0.3">
      <c r="A89">
        <v>8103</v>
      </c>
      <c r="B89">
        <v>597</v>
      </c>
      <c r="C89" t="s">
        <v>28</v>
      </c>
      <c r="D89" t="s">
        <v>160</v>
      </c>
      <c r="E89" t="s">
        <v>17</v>
      </c>
      <c r="F89" t="s">
        <v>161</v>
      </c>
      <c r="G89">
        <v>2065509695</v>
      </c>
      <c r="H89">
        <v>23003</v>
      </c>
      <c r="I89">
        <v>11</v>
      </c>
    </row>
    <row r="90" spans="1:9" x14ac:dyDescent="0.3">
      <c r="A90">
        <v>1896</v>
      </c>
      <c r="B90">
        <v>278</v>
      </c>
      <c r="C90" t="s">
        <v>366</v>
      </c>
      <c r="D90" t="s">
        <v>367</v>
      </c>
      <c r="E90" t="s">
        <v>17</v>
      </c>
      <c r="F90" t="s">
        <v>368</v>
      </c>
      <c r="G90">
        <v>9976580262</v>
      </c>
      <c r="H90">
        <v>47111</v>
      </c>
      <c r="I90">
        <v>9</v>
      </c>
    </row>
    <row r="91" spans="1:9" x14ac:dyDescent="0.3">
      <c r="A91">
        <v>8894</v>
      </c>
      <c r="B91">
        <v>916</v>
      </c>
      <c r="C91" t="s">
        <v>162</v>
      </c>
      <c r="D91" t="s">
        <v>163</v>
      </c>
      <c r="E91" t="s">
        <v>13</v>
      </c>
      <c r="F91" t="s">
        <v>164</v>
      </c>
      <c r="G91">
        <v>4133664929</v>
      </c>
      <c r="H91">
        <v>80901</v>
      </c>
      <c r="I91">
        <v>12</v>
      </c>
    </row>
    <row r="92" spans="1:9" x14ac:dyDescent="0.3">
      <c r="A92">
        <v>6191</v>
      </c>
      <c r="B92">
        <v>279</v>
      </c>
      <c r="C92" t="s">
        <v>386</v>
      </c>
      <c r="D92" t="s">
        <v>467</v>
      </c>
      <c r="E92" t="s">
        <v>17</v>
      </c>
      <c r="F92" t="s">
        <v>468</v>
      </c>
      <c r="G92">
        <v>7478765147</v>
      </c>
      <c r="H92">
        <v>50635</v>
      </c>
      <c r="I92">
        <v>7</v>
      </c>
    </row>
    <row r="93" spans="1:9" x14ac:dyDescent="0.3">
      <c r="A93">
        <v>6759</v>
      </c>
      <c r="B93">
        <v>310</v>
      </c>
      <c r="C93" t="s">
        <v>386</v>
      </c>
      <c r="D93" t="s">
        <v>387</v>
      </c>
      <c r="E93" t="s">
        <v>9</v>
      </c>
      <c r="F93" t="s">
        <v>388</v>
      </c>
      <c r="G93">
        <v>2604037592</v>
      </c>
      <c r="H93">
        <v>48873</v>
      </c>
      <c r="I93">
        <v>9</v>
      </c>
    </row>
    <row r="94" spans="1:9" x14ac:dyDescent="0.3">
      <c r="A94">
        <v>3571</v>
      </c>
      <c r="B94">
        <v>844</v>
      </c>
      <c r="C94" t="s">
        <v>170</v>
      </c>
      <c r="D94" t="s">
        <v>171</v>
      </c>
      <c r="E94" t="s">
        <v>17</v>
      </c>
      <c r="F94" t="s">
        <v>172</v>
      </c>
      <c r="G94">
        <v>4283361474</v>
      </c>
      <c r="H94">
        <v>25677</v>
      </c>
      <c r="I94">
        <v>1</v>
      </c>
    </row>
    <row r="95" spans="1:9" x14ac:dyDescent="0.3">
      <c r="A95">
        <v>9807</v>
      </c>
      <c r="B95">
        <v>311</v>
      </c>
      <c r="C95" t="s">
        <v>416</v>
      </c>
      <c r="D95" t="s">
        <v>417</v>
      </c>
      <c r="E95" t="s">
        <v>17</v>
      </c>
      <c r="F95" t="s">
        <v>418</v>
      </c>
      <c r="G95">
        <v>1106944265</v>
      </c>
      <c r="H95">
        <v>63810</v>
      </c>
      <c r="I95">
        <v>14</v>
      </c>
    </row>
    <row r="96" spans="1:9" x14ac:dyDescent="0.3">
      <c r="A96">
        <v>2478</v>
      </c>
      <c r="B96">
        <v>671</v>
      </c>
      <c r="C96" t="s">
        <v>176</v>
      </c>
      <c r="D96" t="s">
        <v>177</v>
      </c>
      <c r="E96" t="s">
        <v>9</v>
      </c>
      <c r="F96" t="s">
        <v>178</v>
      </c>
      <c r="G96">
        <v>3513023435</v>
      </c>
      <c r="H96">
        <v>77649</v>
      </c>
      <c r="I96">
        <v>6</v>
      </c>
    </row>
    <row r="97" spans="1:9" x14ac:dyDescent="0.3">
      <c r="A97">
        <v>5958</v>
      </c>
      <c r="B97">
        <v>318</v>
      </c>
      <c r="C97" t="s">
        <v>151</v>
      </c>
      <c r="D97" t="s">
        <v>481</v>
      </c>
      <c r="E97" t="s">
        <v>17</v>
      </c>
      <c r="F97" t="s">
        <v>482</v>
      </c>
      <c r="G97">
        <v>5160860537</v>
      </c>
      <c r="H97">
        <v>13693</v>
      </c>
      <c r="I97">
        <v>13</v>
      </c>
    </row>
    <row r="98" spans="1:9" x14ac:dyDescent="0.3">
      <c r="A98">
        <v>1215</v>
      </c>
      <c r="B98">
        <v>353</v>
      </c>
      <c r="C98" t="s">
        <v>154</v>
      </c>
      <c r="D98" t="s">
        <v>179</v>
      </c>
      <c r="E98" t="s">
        <v>9</v>
      </c>
      <c r="F98" t="s">
        <v>180</v>
      </c>
      <c r="G98">
        <v>6379672748</v>
      </c>
      <c r="H98">
        <v>73561</v>
      </c>
      <c r="I98">
        <v>19</v>
      </c>
    </row>
    <row r="99" spans="1:9" x14ac:dyDescent="0.3">
      <c r="A99">
        <v>8786</v>
      </c>
      <c r="B99">
        <v>327</v>
      </c>
      <c r="C99" t="s">
        <v>236</v>
      </c>
      <c r="D99" t="s">
        <v>237</v>
      </c>
      <c r="E99" t="s">
        <v>9</v>
      </c>
      <c r="F99" t="s">
        <v>238</v>
      </c>
      <c r="G99">
        <v>8588987011</v>
      </c>
      <c r="H99">
        <v>50374</v>
      </c>
      <c r="I99">
        <v>9</v>
      </c>
    </row>
    <row r="100" spans="1:9" x14ac:dyDescent="0.3">
      <c r="A100">
        <v>5402</v>
      </c>
      <c r="B100">
        <v>776</v>
      </c>
      <c r="C100" t="s">
        <v>170</v>
      </c>
      <c r="D100" t="s">
        <v>181</v>
      </c>
      <c r="E100" t="s">
        <v>17</v>
      </c>
      <c r="F100" t="s">
        <v>182</v>
      </c>
      <c r="G100">
        <v>2335838084</v>
      </c>
      <c r="H100">
        <v>50357</v>
      </c>
      <c r="I100">
        <v>3</v>
      </c>
    </row>
    <row r="101" spans="1:9" x14ac:dyDescent="0.3">
      <c r="A101">
        <v>9792</v>
      </c>
      <c r="B101">
        <v>330</v>
      </c>
      <c r="C101" t="s">
        <v>282</v>
      </c>
      <c r="D101" t="s">
        <v>283</v>
      </c>
      <c r="E101" t="s">
        <v>17</v>
      </c>
      <c r="F101" t="s">
        <v>284</v>
      </c>
      <c r="G101">
        <v>4775425957</v>
      </c>
      <c r="H101">
        <v>87828</v>
      </c>
      <c r="I101">
        <v>10</v>
      </c>
    </row>
    <row r="102" spans="1:9" x14ac:dyDescent="0.3">
      <c r="A102">
        <v>8737</v>
      </c>
      <c r="B102">
        <v>335</v>
      </c>
      <c r="C102" t="s">
        <v>556</v>
      </c>
      <c r="D102" t="s">
        <v>557</v>
      </c>
      <c r="E102" t="s">
        <v>17</v>
      </c>
      <c r="F102" t="s">
        <v>558</v>
      </c>
      <c r="G102">
        <v>1345806313</v>
      </c>
      <c r="H102">
        <v>68886</v>
      </c>
      <c r="I102">
        <v>11</v>
      </c>
    </row>
    <row r="103" spans="1:9" x14ac:dyDescent="0.3">
      <c r="A103">
        <v>9423</v>
      </c>
      <c r="B103">
        <v>705</v>
      </c>
      <c r="C103" t="s">
        <v>186</v>
      </c>
      <c r="D103" t="s">
        <v>187</v>
      </c>
      <c r="E103" t="s">
        <v>17</v>
      </c>
      <c r="F103" t="s">
        <v>188</v>
      </c>
      <c r="G103">
        <v>9984833487</v>
      </c>
      <c r="H103">
        <v>76658</v>
      </c>
      <c r="I103">
        <v>15</v>
      </c>
    </row>
    <row r="104" spans="1:9" x14ac:dyDescent="0.3">
      <c r="A104">
        <v>7587</v>
      </c>
      <c r="B104">
        <v>349</v>
      </c>
      <c r="C104" t="s">
        <v>524</v>
      </c>
      <c r="D104" t="s">
        <v>525</v>
      </c>
      <c r="E104" t="s">
        <v>9</v>
      </c>
      <c r="F104" t="s">
        <v>526</v>
      </c>
      <c r="G104">
        <v>7152577292</v>
      </c>
      <c r="H104">
        <v>696</v>
      </c>
      <c r="I104">
        <v>5</v>
      </c>
    </row>
    <row r="105" spans="1:9" x14ac:dyDescent="0.3">
      <c r="A105">
        <v>7146</v>
      </c>
      <c r="B105">
        <v>351</v>
      </c>
      <c r="C105" t="s">
        <v>425</v>
      </c>
      <c r="D105" t="s">
        <v>426</v>
      </c>
      <c r="E105" t="s">
        <v>13</v>
      </c>
      <c r="F105" t="s">
        <v>427</v>
      </c>
      <c r="G105">
        <v>2048989791</v>
      </c>
      <c r="H105">
        <v>73874</v>
      </c>
      <c r="I105">
        <v>13</v>
      </c>
    </row>
    <row r="106" spans="1:9" x14ac:dyDescent="0.3">
      <c r="A106">
        <v>1334</v>
      </c>
      <c r="B106">
        <v>500</v>
      </c>
      <c r="C106" t="s">
        <v>189</v>
      </c>
      <c r="D106" t="s">
        <v>196</v>
      </c>
      <c r="E106" t="s">
        <v>9</v>
      </c>
      <c r="F106" t="s">
        <v>197</v>
      </c>
      <c r="G106">
        <v>7636788633</v>
      </c>
      <c r="H106">
        <v>99604</v>
      </c>
      <c r="I106">
        <v>2</v>
      </c>
    </row>
    <row r="107" spans="1:9" x14ac:dyDescent="0.3">
      <c r="A107">
        <v>7485</v>
      </c>
      <c r="B107">
        <v>357</v>
      </c>
      <c r="C107" t="s">
        <v>213</v>
      </c>
      <c r="D107" t="s">
        <v>316</v>
      </c>
      <c r="E107" t="s">
        <v>17</v>
      </c>
      <c r="F107" t="s">
        <v>317</v>
      </c>
      <c r="G107">
        <v>8529931415</v>
      </c>
      <c r="H107">
        <v>3244</v>
      </c>
      <c r="I107">
        <v>2</v>
      </c>
    </row>
    <row r="108" spans="1:9" x14ac:dyDescent="0.3">
      <c r="A108">
        <v>8887</v>
      </c>
      <c r="B108">
        <v>969</v>
      </c>
      <c r="C108" t="s">
        <v>198</v>
      </c>
      <c r="D108" t="s">
        <v>199</v>
      </c>
      <c r="E108" t="s">
        <v>17</v>
      </c>
      <c r="F108" t="s">
        <v>200</v>
      </c>
      <c r="G108">
        <v>6328420950</v>
      </c>
      <c r="H108">
        <v>90449</v>
      </c>
      <c r="I108">
        <v>18</v>
      </c>
    </row>
    <row r="109" spans="1:9" x14ac:dyDescent="0.3">
      <c r="A109">
        <v>7253</v>
      </c>
      <c r="B109">
        <v>360</v>
      </c>
      <c r="C109" t="s">
        <v>157</v>
      </c>
      <c r="D109" t="s">
        <v>234</v>
      </c>
      <c r="E109" t="s">
        <v>9</v>
      </c>
      <c r="F109" t="s">
        <v>235</v>
      </c>
      <c r="G109">
        <v>9700239171</v>
      </c>
      <c r="H109">
        <v>89420</v>
      </c>
      <c r="I109">
        <v>14</v>
      </c>
    </row>
    <row r="110" spans="1:9" x14ac:dyDescent="0.3">
      <c r="A110">
        <v>9858</v>
      </c>
      <c r="B110">
        <v>817</v>
      </c>
      <c r="C110" t="s">
        <v>201</v>
      </c>
      <c r="D110" t="s">
        <v>202</v>
      </c>
      <c r="E110" t="s">
        <v>13</v>
      </c>
      <c r="F110" t="s">
        <v>203</v>
      </c>
      <c r="G110">
        <v>1174341766</v>
      </c>
      <c r="H110">
        <v>9520</v>
      </c>
      <c r="I110">
        <v>3</v>
      </c>
    </row>
    <row r="111" spans="1:9" x14ac:dyDescent="0.3">
      <c r="A111">
        <v>1748</v>
      </c>
      <c r="B111">
        <v>364</v>
      </c>
      <c r="C111" t="s">
        <v>318</v>
      </c>
      <c r="D111" t="s">
        <v>319</v>
      </c>
      <c r="E111" t="s">
        <v>9</v>
      </c>
      <c r="F111" t="s">
        <v>320</v>
      </c>
      <c r="G111">
        <v>4033094166</v>
      </c>
      <c r="H111">
        <v>32031</v>
      </c>
      <c r="I111">
        <v>8</v>
      </c>
    </row>
    <row r="112" spans="1:9" x14ac:dyDescent="0.3">
      <c r="A112">
        <v>9636</v>
      </c>
      <c r="B112">
        <v>833</v>
      </c>
      <c r="C112" t="s">
        <v>204</v>
      </c>
      <c r="D112" t="s">
        <v>205</v>
      </c>
      <c r="E112" t="s">
        <v>13</v>
      </c>
      <c r="F112" t="s">
        <v>206</v>
      </c>
      <c r="G112">
        <v>9030541371</v>
      </c>
      <c r="H112">
        <v>42210</v>
      </c>
      <c r="I112">
        <v>15</v>
      </c>
    </row>
    <row r="113" spans="1:9" x14ac:dyDescent="0.3">
      <c r="A113">
        <v>5214</v>
      </c>
      <c r="B113">
        <v>366</v>
      </c>
      <c r="C113" t="s">
        <v>529</v>
      </c>
      <c r="D113" t="s">
        <v>530</v>
      </c>
      <c r="E113" t="s">
        <v>17</v>
      </c>
      <c r="F113" t="s">
        <v>531</v>
      </c>
      <c r="G113">
        <v>5684234865</v>
      </c>
      <c r="H113">
        <v>16299</v>
      </c>
      <c r="I113">
        <v>3</v>
      </c>
    </row>
    <row r="114" spans="1:9" x14ac:dyDescent="0.3">
      <c r="A114">
        <v>9030</v>
      </c>
      <c r="B114">
        <v>370</v>
      </c>
      <c r="C114" t="s">
        <v>516</v>
      </c>
      <c r="D114" t="s">
        <v>517</v>
      </c>
      <c r="E114" t="s">
        <v>9</v>
      </c>
      <c r="F114" t="s">
        <v>518</v>
      </c>
      <c r="G114">
        <v>5755404369</v>
      </c>
      <c r="H114">
        <v>66582</v>
      </c>
      <c r="I114">
        <v>17</v>
      </c>
    </row>
    <row r="115" spans="1:9" x14ac:dyDescent="0.3">
      <c r="A115">
        <v>7043</v>
      </c>
      <c r="B115">
        <v>379</v>
      </c>
      <c r="C115" t="s">
        <v>313</v>
      </c>
      <c r="D115" t="s">
        <v>314</v>
      </c>
      <c r="E115" t="s">
        <v>17</v>
      </c>
      <c r="F115" t="s">
        <v>315</v>
      </c>
      <c r="G115">
        <v>8194423563</v>
      </c>
      <c r="H115">
        <v>87886</v>
      </c>
      <c r="I115">
        <v>7</v>
      </c>
    </row>
    <row r="116" spans="1:9" x14ac:dyDescent="0.3">
      <c r="A116">
        <v>4527</v>
      </c>
      <c r="B116">
        <v>800</v>
      </c>
      <c r="C116" t="s">
        <v>213</v>
      </c>
      <c r="D116" t="s">
        <v>214</v>
      </c>
      <c r="E116" t="s">
        <v>13</v>
      </c>
      <c r="F116" t="s">
        <v>215</v>
      </c>
      <c r="G116">
        <v>3715864347</v>
      </c>
      <c r="H116">
        <v>3951</v>
      </c>
      <c r="I116">
        <v>19</v>
      </c>
    </row>
    <row r="117" spans="1:9" x14ac:dyDescent="0.3">
      <c r="A117">
        <v>8808</v>
      </c>
      <c r="B117">
        <v>384</v>
      </c>
      <c r="C117" t="s">
        <v>298</v>
      </c>
      <c r="D117" t="s">
        <v>299</v>
      </c>
      <c r="E117" t="s">
        <v>17</v>
      </c>
      <c r="F117" t="s">
        <v>300</v>
      </c>
      <c r="G117">
        <v>6061993877</v>
      </c>
      <c r="H117">
        <v>766</v>
      </c>
      <c r="I117">
        <v>12</v>
      </c>
    </row>
    <row r="118" spans="1:9" x14ac:dyDescent="0.3">
      <c r="A118">
        <v>6225</v>
      </c>
      <c r="B118">
        <v>531</v>
      </c>
      <c r="C118" t="s">
        <v>133</v>
      </c>
      <c r="D118" t="s">
        <v>219</v>
      </c>
      <c r="E118" t="s">
        <v>9</v>
      </c>
      <c r="F118" t="s">
        <v>220</v>
      </c>
      <c r="G118">
        <v>9827842133</v>
      </c>
      <c r="H118">
        <v>10366</v>
      </c>
      <c r="I118">
        <v>17</v>
      </c>
    </row>
    <row r="119" spans="1:9" x14ac:dyDescent="0.3">
      <c r="A119">
        <v>584</v>
      </c>
      <c r="B119">
        <v>392</v>
      </c>
      <c r="C119" t="s">
        <v>236</v>
      </c>
      <c r="D119" t="s">
        <v>395</v>
      </c>
      <c r="E119" t="s">
        <v>13</v>
      </c>
      <c r="F119" t="s">
        <v>396</v>
      </c>
      <c r="G119">
        <v>2677043411</v>
      </c>
      <c r="H119">
        <v>5769</v>
      </c>
      <c r="I119">
        <v>2</v>
      </c>
    </row>
    <row r="120" spans="1:9" x14ac:dyDescent="0.3">
      <c r="A120">
        <v>2257</v>
      </c>
      <c r="B120">
        <v>503</v>
      </c>
      <c r="C120" t="s">
        <v>221</v>
      </c>
      <c r="D120" t="s">
        <v>222</v>
      </c>
      <c r="E120" t="s">
        <v>17</v>
      </c>
      <c r="F120" t="s">
        <v>223</v>
      </c>
      <c r="G120">
        <v>2998991184</v>
      </c>
      <c r="H120">
        <v>10001</v>
      </c>
      <c r="I120">
        <v>16</v>
      </c>
    </row>
    <row r="121" spans="1:9" x14ac:dyDescent="0.3">
      <c r="A121">
        <v>1303</v>
      </c>
      <c r="B121">
        <v>396</v>
      </c>
      <c r="C121" t="s">
        <v>546</v>
      </c>
      <c r="D121" t="s">
        <v>547</v>
      </c>
      <c r="E121" t="s">
        <v>9</v>
      </c>
      <c r="F121" t="s">
        <v>471</v>
      </c>
      <c r="G121">
        <v>2383254556</v>
      </c>
      <c r="H121">
        <v>3846</v>
      </c>
      <c r="I121">
        <v>14</v>
      </c>
    </row>
    <row r="122" spans="1:9" x14ac:dyDescent="0.3">
      <c r="A122">
        <v>9784</v>
      </c>
      <c r="B122">
        <v>400</v>
      </c>
      <c r="C122" t="s">
        <v>339</v>
      </c>
      <c r="D122" t="s">
        <v>340</v>
      </c>
      <c r="E122" t="s">
        <v>9</v>
      </c>
      <c r="F122" t="s">
        <v>341</v>
      </c>
      <c r="G122">
        <v>2668150446</v>
      </c>
      <c r="H122">
        <v>44299</v>
      </c>
      <c r="I122">
        <v>14</v>
      </c>
    </row>
    <row r="123" spans="1:9" x14ac:dyDescent="0.3">
      <c r="A123">
        <v>8703</v>
      </c>
      <c r="B123">
        <v>897</v>
      </c>
      <c r="C123" t="s">
        <v>227</v>
      </c>
      <c r="D123" t="s">
        <v>228</v>
      </c>
      <c r="E123" t="s">
        <v>9</v>
      </c>
      <c r="F123" t="s">
        <v>21</v>
      </c>
      <c r="G123">
        <v>7320532389</v>
      </c>
      <c r="H123">
        <v>68923</v>
      </c>
      <c r="I123">
        <v>0</v>
      </c>
    </row>
    <row r="124" spans="1:9" x14ac:dyDescent="0.3">
      <c r="A124">
        <v>4322</v>
      </c>
      <c r="B124">
        <v>401</v>
      </c>
      <c r="C124" t="s">
        <v>247</v>
      </c>
      <c r="D124" t="s">
        <v>248</v>
      </c>
      <c r="E124" t="s">
        <v>9</v>
      </c>
      <c r="F124" t="s">
        <v>249</v>
      </c>
      <c r="G124">
        <v>7775860985</v>
      </c>
      <c r="H124">
        <v>1760</v>
      </c>
      <c r="I124">
        <v>5</v>
      </c>
    </row>
    <row r="125" spans="1:9" x14ac:dyDescent="0.3">
      <c r="A125">
        <v>3514</v>
      </c>
      <c r="B125">
        <v>703</v>
      </c>
      <c r="C125" t="s">
        <v>170</v>
      </c>
      <c r="D125" t="s">
        <v>229</v>
      </c>
      <c r="E125" t="s">
        <v>13</v>
      </c>
      <c r="F125" t="s">
        <v>230</v>
      </c>
      <c r="G125">
        <v>8552082746</v>
      </c>
      <c r="H125">
        <v>59651</v>
      </c>
      <c r="I125">
        <v>0</v>
      </c>
    </row>
    <row r="126" spans="1:9" x14ac:dyDescent="0.3">
      <c r="A126">
        <v>2378</v>
      </c>
      <c r="B126">
        <v>406</v>
      </c>
      <c r="C126" t="s">
        <v>247</v>
      </c>
      <c r="D126" t="s">
        <v>519</v>
      </c>
      <c r="E126" t="s">
        <v>9</v>
      </c>
      <c r="F126" t="s">
        <v>520</v>
      </c>
      <c r="G126">
        <v>2705083615</v>
      </c>
      <c r="H126">
        <v>42143</v>
      </c>
      <c r="I126">
        <v>18</v>
      </c>
    </row>
    <row r="127" spans="1:9" x14ac:dyDescent="0.3">
      <c r="A127">
        <v>4252</v>
      </c>
      <c r="B127">
        <v>407</v>
      </c>
      <c r="C127" t="s">
        <v>191</v>
      </c>
      <c r="D127" t="s">
        <v>492</v>
      </c>
      <c r="E127" t="s">
        <v>9</v>
      </c>
      <c r="F127" t="s">
        <v>493</v>
      </c>
      <c r="G127">
        <v>1578883625</v>
      </c>
      <c r="H127">
        <v>74338</v>
      </c>
      <c r="I127">
        <v>18</v>
      </c>
    </row>
    <row r="128" spans="1:9" x14ac:dyDescent="0.3">
      <c r="A128">
        <v>2593</v>
      </c>
      <c r="B128">
        <v>410</v>
      </c>
      <c r="C128" t="s">
        <v>318</v>
      </c>
      <c r="D128" t="s">
        <v>414</v>
      </c>
      <c r="E128" t="s">
        <v>13</v>
      </c>
      <c r="F128" t="s">
        <v>415</v>
      </c>
      <c r="G128">
        <v>5212165773</v>
      </c>
      <c r="H128">
        <v>80179</v>
      </c>
      <c r="I128">
        <v>19</v>
      </c>
    </row>
    <row r="129" spans="1:9" x14ac:dyDescent="0.3">
      <c r="A129">
        <v>3853</v>
      </c>
      <c r="B129">
        <v>416</v>
      </c>
      <c r="C129" t="s">
        <v>157</v>
      </c>
      <c r="D129" t="s">
        <v>508</v>
      </c>
      <c r="E129" t="s">
        <v>17</v>
      </c>
      <c r="F129" t="s">
        <v>509</v>
      </c>
      <c r="G129">
        <v>2407798660</v>
      </c>
      <c r="H129">
        <v>66397</v>
      </c>
      <c r="I129">
        <v>14</v>
      </c>
    </row>
    <row r="130" spans="1:9" x14ac:dyDescent="0.3">
      <c r="A130">
        <v>4899</v>
      </c>
      <c r="B130">
        <v>417</v>
      </c>
      <c r="C130" t="s">
        <v>449</v>
      </c>
      <c r="D130" t="s">
        <v>450</v>
      </c>
      <c r="E130" t="s">
        <v>9</v>
      </c>
      <c r="F130" t="s">
        <v>451</v>
      </c>
      <c r="G130">
        <v>6624913103</v>
      </c>
      <c r="H130">
        <v>74930</v>
      </c>
      <c r="I130">
        <v>13</v>
      </c>
    </row>
    <row r="131" spans="1:9" x14ac:dyDescent="0.3">
      <c r="A131">
        <v>359</v>
      </c>
      <c r="B131">
        <v>614</v>
      </c>
      <c r="C131" t="s">
        <v>242</v>
      </c>
      <c r="D131" t="s">
        <v>243</v>
      </c>
      <c r="E131" t="s">
        <v>9</v>
      </c>
      <c r="F131" t="s">
        <v>244</v>
      </c>
      <c r="G131">
        <v>3420855911</v>
      </c>
      <c r="H131">
        <v>62151</v>
      </c>
      <c r="I131">
        <v>3</v>
      </c>
    </row>
    <row r="132" spans="1:9" x14ac:dyDescent="0.3">
      <c r="A132">
        <v>3221</v>
      </c>
      <c r="B132">
        <v>421</v>
      </c>
      <c r="C132" t="s">
        <v>437</v>
      </c>
      <c r="D132" t="s">
        <v>438</v>
      </c>
      <c r="E132" t="s">
        <v>17</v>
      </c>
      <c r="F132" t="s">
        <v>439</v>
      </c>
      <c r="G132">
        <v>7803854441</v>
      </c>
      <c r="H132">
        <v>59967</v>
      </c>
      <c r="I132">
        <v>11</v>
      </c>
    </row>
    <row r="133" spans="1:9" x14ac:dyDescent="0.3">
      <c r="A133">
        <v>515</v>
      </c>
      <c r="B133">
        <v>425</v>
      </c>
      <c r="C133" t="s">
        <v>510</v>
      </c>
      <c r="D133" t="s">
        <v>511</v>
      </c>
      <c r="E133" t="s">
        <v>13</v>
      </c>
      <c r="F133" t="s">
        <v>512</v>
      </c>
      <c r="G133">
        <v>3644687016</v>
      </c>
      <c r="H133">
        <v>1714</v>
      </c>
      <c r="I133">
        <v>2</v>
      </c>
    </row>
    <row r="134" spans="1:9" x14ac:dyDescent="0.3">
      <c r="A134">
        <v>1202</v>
      </c>
      <c r="B134">
        <v>426</v>
      </c>
      <c r="C134" t="s">
        <v>375</v>
      </c>
      <c r="D134" t="s">
        <v>376</v>
      </c>
      <c r="E134" t="s">
        <v>9</v>
      </c>
      <c r="F134" t="s">
        <v>377</v>
      </c>
      <c r="G134">
        <v>4935174932</v>
      </c>
      <c r="H134">
        <v>41003</v>
      </c>
      <c r="I134">
        <v>17</v>
      </c>
    </row>
    <row r="135" spans="1:9" x14ac:dyDescent="0.3">
      <c r="A135">
        <v>7773</v>
      </c>
      <c r="B135">
        <v>914</v>
      </c>
      <c r="C135" t="s">
        <v>250</v>
      </c>
      <c r="D135" t="s">
        <v>251</v>
      </c>
      <c r="E135" t="s">
        <v>9</v>
      </c>
      <c r="F135" t="s">
        <v>252</v>
      </c>
      <c r="G135">
        <v>2945958018</v>
      </c>
      <c r="H135">
        <v>30239</v>
      </c>
      <c r="I135">
        <v>12</v>
      </c>
    </row>
    <row r="136" spans="1:9" x14ac:dyDescent="0.3">
      <c r="A136">
        <v>7513</v>
      </c>
      <c r="B136">
        <v>435</v>
      </c>
      <c r="C136" t="s">
        <v>513</v>
      </c>
      <c r="D136" t="s">
        <v>514</v>
      </c>
      <c r="E136" t="s">
        <v>13</v>
      </c>
      <c r="F136" t="s">
        <v>515</v>
      </c>
      <c r="G136">
        <v>1848195986</v>
      </c>
      <c r="H136">
        <v>5059</v>
      </c>
      <c r="I136">
        <v>14</v>
      </c>
    </row>
    <row r="137" spans="1:9" x14ac:dyDescent="0.3">
      <c r="A137">
        <v>6746</v>
      </c>
      <c r="B137">
        <v>713</v>
      </c>
      <c r="C137" t="s">
        <v>253</v>
      </c>
      <c r="D137" t="s">
        <v>254</v>
      </c>
      <c r="E137" t="s">
        <v>13</v>
      </c>
      <c r="F137" t="s">
        <v>255</v>
      </c>
      <c r="G137">
        <v>8157767838</v>
      </c>
      <c r="H137">
        <v>20194</v>
      </c>
      <c r="I137">
        <v>14</v>
      </c>
    </row>
    <row r="138" spans="1:9" x14ac:dyDescent="0.3">
      <c r="A138">
        <v>6732</v>
      </c>
      <c r="B138">
        <v>568</v>
      </c>
      <c r="C138" t="s">
        <v>256</v>
      </c>
      <c r="D138" t="s">
        <v>257</v>
      </c>
      <c r="E138" t="s">
        <v>9</v>
      </c>
      <c r="F138" t="s">
        <v>258</v>
      </c>
      <c r="G138">
        <v>9712766674</v>
      </c>
      <c r="H138">
        <v>58470</v>
      </c>
      <c r="I138">
        <v>10</v>
      </c>
    </row>
    <row r="139" spans="1:9" x14ac:dyDescent="0.3">
      <c r="A139">
        <v>805</v>
      </c>
      <c r="B139">
        <v>752</v>
      </c>
      <c r="C139" t="s">
        <v>259</v>
      </c>
      <c r="D139" t="s">
        <v>260</v>
      </c>
      <c r="E139" t="s">
        <v>17</v>
      </c>
      <c r="F139" t="s">
        <v>261</v>
      </c>
      <c r="G139">
        <v>2366659988</v>
      </c>
      <c r="H139">
        <v>91926</v>
      </c>
      <c r="I139">
        <v>2</v>
      </c>
    </row>
    <row r="140" spans="1:9" x14ac:dyDescent="0.3">
      <c r="A140">
        <v>2183</v>
      </c>
      <c r="B140">
        <v>455</v>
      </c>
      <c r="C140" t="s">
        <v>327</v>
      </c>
      <c r="D140" t="s">
        <v>328</v>
      </c>
      <c r="E140" t="s">
        <v>9</v>
      </c>
      <c r="F140" t="s">
        <v>329</v>
      </c>
      <c r="G140">
        <v>1146373455</v>
      </c>
      <c r="H140">
        <v>94926</v>
      </c>
      <c r="I140">
        <v>13</v>
      </c>
    </row>
    <row r="141" spans="1:9" x14ac:dyDescent="0.3">
      <c r="A141">
        <v>7540</v>
      </c>
      <c r="B141">
        <v>867</v>
      </c>
      <c r="C141" t="s">
        <v>262</v>
      </c>
      <c r="D141" t="s">
        <v>263</v>
      </c>
      <c r="E141" t="s">
        <v>17</v>
      </c>
      <c r="F141" t="s">
        <v>264</v>
      </c>
      <c r="G141">
        <v>2771856986</v>
      </c>
      <c r="H141">
        <v>34797</v>
      </c>
      <c r="I141">
        <v>16</v>
      </c>
    </row>
    <row r="142" spans="1:9" x14ac:dyDescent="0.3">
      <c r="A142">
        <v>5269</v>
      </c>
      <c r="B142">
        <v>980</v>
      </c>
      <c r="C142" t="s">
        <v>265</v>
      </c>
      <c r="D142" t="s">
        <v>266</v>
      </c>
      <c r="E142" t="s">
        <v>17</v>
      </c>
      <c r="F142" t="s">
        <v>203</v>
      </c>
      <c r="G142">
        <v>4717095278</v>
      </c>
      <c r="H142">
        <v>19346</v>
      </c>
      <c r="I142">
        <v>13</v>
      </c>
    </row>
    <row r="143" spans="1:9" x14ac:dyDescent="0.3">
      <c r="A143">
        <v>8404</v>
      </c>
      <c r="B143">
        <v>704</v>
      </c>
      <c r="C143" t="s">
        <v>267</v>
      </c>
      <c r="D143" t="s">
        <v>268</v>
      </c>
      <c r="E143" t="s">
        <v>13</v>
      </c>
      <c r="F143" t="s">
        <v>269</v>
      </c>
      <c r="G143">
        <v>6852398753</v>
      </c>
      <c r="H143">
        <v>35185</v>
      </c>
      <c r="I143">
        <v>15</v>
      </c>
    </row>
    <row r="144" spans="1:9" x14ac:dyDescent="0.3">
      <c r="A144">
        <v>519</v>
      </c>
      <c r="B144">
        <v>598</v>
      </c>
      <c r="C144" t="s">
        <v>270</v>
      </c>
      <c r="D144" t="s">
        <v>271</v>
      </c>
      <c r="E144" t="s">
        <v>17</v>
      </c>
      <c r="F144" t="s">
        <v>272</v>
      </c>
      <c r="G144">
        <v>8198842186</v>
      </c>
      <c r="H144">
        <v>7068</v>
      </c>
      <c r="I144">
        <v>9</v>
      </c>
    </row>
    <row r="145" spans="1:9" x14ac:dyDescent="0.3">
      <c r="A145">
        <v>4920</v>
      </c>
      <c r="B145">
        <v>467</v>
      </c>
      <c r="C145" t="s">
        <v>301</v>
      </c>
      <c r="D145" t="s">
        <v>302</v>
      </c>
      <c r="E145" t="s">
        <v>17</v>
      </c>
      <c r="F145" t="s">
        <v>303</v>
      </c>
      <c r="G145">
        <v>7395125371</v>
      </c>
      <c r="H145">
        <v>13169</v>
      </c>
      <c r="I145">
        <v>10</v>
      </c>
    </row>
    <row r="146" spans="1:9" x14ac:dyDescent="0.3">
      <c r="A146">
        <v>4060</v>
      </c>
      <c r="B146">
        <v>932</v>
      </c>
      <c r="C146" t="s">
        <v>273</v>
      </c>
      <c r="D146" t="s">
        <v>274</v>
      </c>
      <c r="E146" t="s">
        <v>13</v>
      </c>
      <c r="F146" t="s">
        <v>275</v>
      </c>
      <c r="G146">
        <v>7396097848</v>
      </c>
      <c r="H146">
        <v>96496</v>
      </c>
      <c r="I146">
        <v>7</v>
      </c>
    </row>
    <row r="147" spans="1:9" x14ac:dyDescent="0.3">
      <c r="A147">
        <v>6772</v>
      </c>
      <c r="B147">
        <v>473</v>
      </c>
      <c r="C147" t="s">
        <v>375</v>
      </c>
      <c r="D147" t="s">
        <v>503</v>
      </c>
      <c r="E147" t="s">
        <v>13</v>
      </c>
      <c r="F147" t="s">
        <v>504</v>
      </c>
      <c r="G147">
        <v>7600088539</v>
      </c>
      <c r="H147">
        <v>96963</v>
      </c>
      <c r="I147">
        <v>18</v>
      </c>
    </row>
    <row r="148" spans="1:9" x14ac:dyDescent="0.3">
      <c r="A148">
        <v>8860</v>
      </c>
      <c r="B148">
        <v>834</v>
      </c>
      <c r="C148" t="s">
        <v>276</v>
      </c>
      <c r="D148" t="s">
        <v>277</v>
      </c>
      <c r="E148" t="s">
        <v>17</v>
      </c>
      <c r="F148" t="s">
        <v>278</v>
      </c>
      <c r="G148">
        <v>4508931602</v>
      </c>
      <c r="H148">
        <v>2988</v>
      </c>
      <c r="I148">
        <v>19</v>
      </c>
    </row>
    <row r="149" spans="1:9" x14ac:dyDescent="0.3">
      <c r="A149">
        <v>1087</v>
      </c>
      <c r="B149">
        <v>491</v>
      </c>
      <c r="C149" t="s">
        <v>333</v>
      </c>
      <c r="D149" t="s">
        <v>334</v>
      </c>
      <c r="E149" t="s">
        <v>13</v>
      </c>
      <c r="F149" t="s">
        <v>335</v>
      </c>
      <c r="G149">
        <v>3384176833</v>
      </c>
      <c r="H149">
        <v>45852</v>
      </c>
      <c r="I149">
        <v>13</v>
      </c>
    </row>
    <row r="150" spans="1:9" x14ac:dyDescent="0.3">
      <c r="A150">
        <v>1980</v>
      </c>
      <c r="B150">
        <v>981</v>
      </c>
      <c r="C150" t="s">
        <v>287</v>
      </c>
      <c r="D150" t="s">
        <v>288</v>
      </c>
      <c r="E150" t="s">
        <v>17</v>
      </c>
      <c r="F150" t="s">
        <v>289</v>
      </c>
      <c r="G150">
        <v>5833657416</v>
      </c>
      <c r="H150">
        <v>426</v>
      </c>
      <c r="I150">
        <v>18</v>
      </c>
    </row>
    <row r="151" spans="1:9" x14ac:dyDescent="0.3">
      <c r="A151">
        <v>6717</v>
      </c>
      <c r="B151">
        <v>685</v>
      </c>
      <c r="C151" t="s">
        <v>293</v>
      </c>
      <c r="D151" t="s">
        <v>294</v>
      </c>
      <c r="E151" t="s">
        <v>9</v>
      </c>
      <c r="F151" t="s">
        <v>295</v>
      </c>
      <c r="G151">
        <v>3742557097</v>
      </c>
      <c r="H151">
        <v>68331</v>
      </c>
      <c r="I151">
        <v>9</v>
      </c>
    </row>
    <row r="152" spans="1:9" x14ac:dyDescent="0.3">
      <c r="A152">
        <v>2121</v>
      </c>
      <c r="B152">
        <v>527</v>
      </c>
      <c r="C152" t="s">
        <v>397</v>
      </c>
      <c r="D152" t="s">
        <v>398</v>
      </c>
      <c r="E152" t="s">
        <v>13</v>
      </c>
      <c r="F152" t="s">
        <v>399</v>
      </c>
      <c r="G152">
        <v>4336869761</v>
      </c>
      <c r="H152">
        <v>38290</v>
      </c>
      <c r="I152">
        <v>7</v>
      </c>
    </row>
    <row r="153" spans="1:9" x14ac:dyDescent="0.3">
      <c r="A153">
        <v>3622</v>
      </c>
      <c r="B153">
        <v>544</v>
      </c>
      <c r="C153" t="s">
        <v>130</v>
      </c>
      <c r="D153" t="s">
        <v>296</v>
      </c>
      <c r="E153" t="s">
        <v>9</v>
      </c>
      <c r="F153" t="s">
        <v>297</v>
      </c>
      <c r="G153">
        <v>1157949513</v>
      </c>
      <c r="H153">
        <v>86132</v>
      </c>
      <c r="I153">
        <v>20</v>
      </c>
    </row>
    <row r="154" spans="1:9" x14ac:dyDescent="0.3">
      <c r="A154">
        <v>563</v>
      </c>
      <c r="B154">
        <v>529</v>
      </c>
      <c r="C154" t="s">
        <v>428</v>
      </c>
      <c r="D154" t="s">
        <v>429</v>
      </c>
      <c r="E154" t="s">
        <v>17</v>
      </c>
      <c r="F154" t="s">
        <v>430</v>
      </c>
      <c r="G154">
        <v>8133737988</v>
      </c>
      <c r="H154">
        <v>20187</v>
      </c>
      <c r="I154">
        <v>7</v>
      </c>
    </row>
    <row r="155" spans="1:9" x14ac:dyDescent="0.3">
      <c r="A155">
        <v>8933</v>
      </c>
      <c r="B155">
        <v>536</v>
      </c>
      <c r="C155" t="s">
        <v>565</v>
      </c>
      <c r="D155" t="s">
        <v>566</v>
      </c>
      <c r="E155" t="s">
        <v>17</v>
      </c>
      <c r="F155" t="s">
        <v>567</v>
      </c>
      <c r="G155">
        <v>5130575428</v>
      </c>
      <c r="H155">
        <v>75362</v>
      </c>
      <c r="I155">
        <v>5</v>
      </c>
    </row>
    <row r="156" spans="1:9" x14ac:dyDescent="0.3">
      <c r="A156">
        <v>8104</v>
      </c>
      <c r="B156">
        <v>906</v>
      </c>
      <c r="C156" t="s">
        <v>307</v>
      </c>
      <c r="D156" t="s">
        <v>308</v>
      </c>
      <c r="E156" t="s">
        <v>13</v>
      </c>
      <c r="F156" t="s">
        <v>309</v>
      </c>
      <c r="G156">
        <v>8271413320</v>
      </c>
      <c r="H156">
        <v>88037</v>
      </c>
      <c r="I156">
        <v>10</v>
      </c>
    </row>
    <row r="157" spans="1:9" x14ac:dyDescent="0.3">
      <c r="A157">
        <v>2208</v>
      </c>
      <c r="B157">
        <v>609</v>
      </c>
      <c r="C157" t="s">
        <v>310</v>
      </c>
      <c r="D157" t="s">
        <v>311</v>
      </c>
      <c r="E157" t="s">
        <v>17</v>
      </c>
      <c r="F157" t="s">
        <v>312</v>
      </c>
      <c r="G157">
        <v>6202223720</v>
      </c>
      <c r="H157">
        <v>21972</v>
      </c>
      <c r="I157">
        <v>8</v>
      </c>
    </row>
    <row r="158" spans="1:9" x14ac:dyDescent="0.3">
      <c r="A158">
        <v>4103</v>
      </c>
      <c r="B158">
        <v>549</v>
      </c>
      <c r="C158" t="s">
        <v>455</v>
      </c>
      <c r="D158" t="s">
        <v>456</v>
      </c>
      <c r="E158" t="s">
        <v>9</v>
      </c>
      <c r="F158" t="s">
        <v>457</v>
      </c>
      <c r="G158">
        <v>7164606551</v>
      </c>
      <c r="H158">
        <v>86767</v>
      </c>
      <c r="I158">
        <v>17</v>
      </c>
    </row>
    <row r="159" spans="1:9" x14ac:dyDescent="0.3">
      <c r="A159">
        <v>310</v>
      </c>
      <c r="B159">
        <v>574</v>
      </c>
      <c r="C159" t="s">
        <v>469</v>
      </c>
      <c r="D159" t="s">
        <v>470</v>
      </c>
      <c r="E159" t="s">
        <v>9</v>
      </c>
      <c r="F159" t="s">
        <v>471</v>
      </c>
      <c r="G159">
        <v>5704304288</v>
      </c>
      <c r="H159">
        <v>32800</v>
      </c>
      <c r="I159">
        <v>15</v>
      </c>
    </row>
    <row r="160" spans="1:9" x14ac:dyDescent="0.3">
      <c r="A160">
        <v>1126</v>
      </c>
      <c r="B160">
        <v>590</v>
      </c>
      <c r="C160" t="s">
        <v>446</v>
      </c>
      <c r="D160" t="s">
        <v>447</v>
      </c>
      <c r="E160" t="s">
        <v>13</v>
      </c>
      <c r="F160" t="s">
        <v>448</v>
      </c>
      <c r="G160">
        <v>5597753640</v>
      </c>
      <c r="H160">
        <v>57460</v>
      </c>
      <c r="I160">
        <v>8</v>
      </c>
    </row>
    <row r="161" spans="1:9" x14ac:dyDescent="0.3">
      <c r="A161">
        <v>5330</v>
      </c>
      <c r="B161">
        <v>973</v>
      </c>
      <c r="C161" t="s">
        <v>324</v>
      </c>
      <c r="D161" t="s">
        <v>325</v>
      </c>
      <c r="E161" t="s">
        <v>17</v>
      </c>
      <c r="F161" t="s">
        <v>326</v>
      </c>
      <c r="G161">
        <v>5888927246</v>
      </c>
      <c r="H161">
        <v>23055</v>
      </c>
      <c r="I161">
        <v>17</v>
      </c>
    </row>
    <row r="162" spans="1:9" x14ac:dyDescent="0.3">
      <c r="A162">
        <v>1424</v>
      </c>
      <c r="B162">
        <v>595</v>
      </c>
      <c r="C162" t="s">
        <v>351</v>
      </c>
      <c r="D162" t="s">
        <v>527</v>
      </c>
      <c r="E162" t="s">
        <v>17</v>
      </c>
      <c r="F162" t="s">
        <v>528</v>
      </c>
      <c r="G162">
        <v>5818539801</v>
      </c>
      <c r="H162">
        <v>37660</v>
      </c>
      <c r="I162">
        <v>15</v>
      </c>
    </row>
    <row r="163" spans="1:9" x14ac:dyDescent="0.3">
      <c r="A163">
        <v>4296</v>
      </c>
      <c r="B163">
        <v>826</v>
      </c>
      <c r="C163" t="s">
        <v>336</v>
      </c>
      <c r="D163" t="s">
        <v>337</v>
      </c>
      <c r="E163" t="s">
        <v>9</v>
      </c>
      <c r="F163" t="s">
        <v>338</v>
      </c>
      <c r="G163">
        <v>7174320820</v>
      </c>
      <c r="H163">
        <v>77063</v>
      </c>
      <c r="I163">
        <v>10</v>
      </c>
    </row>
    <row r="164" spans="1:9" x14ac:dyDescent="0.3">
      <c r="A164">
        <v>4892</v>
      </c>
      <c r="B164">
        <v>617</v>
      </c>
      <c r="C164" t="s">
        <v>571</v>
      </c>
      <c r="D164" t="s">
        <v>572</v>
      </c>
      <c r="E164" t="s">
        <v>13</v>
      </c>
      <c r="F164" t="s">
        <v>573</v>
      </c>
      <c r="G164">
        <v>9062287896</v>
      </c>
      <c r="H164">
        <v>77570</v>
      </c>
      <c r="I164">
        <v>3</v>
      </c>
    </row>
    <row r="165" spans="1:9" x14ac:dyDescent="0.3">
      <c r="A165">
        <v>5489</v>
      </c>
      <c r="B165">
        <v>623</v>
      </c>
      <c r="C165" t="s">
        <v>537</v>
      </c>
      <c r="D165" t="s">
        <v>538</v>
      </c>
      <c r="E165" t="s">
        <v>17</v>
      </c>
      <c r="F165" t="s">
        <v>539</v>
      </c>
      <c r="G165">
        <v>4582180805</v>
      </c>
      <c r="H165">
        <v>93642</v>
      </c>
      <c r="I165">
        <v>8</v>
      </c>
    </row>
    <row r="166" spans="1:9" x14ac:dyDescent="0.3">
      <c r="A166">
        <v>4732</v>
      </c>
      <c r="B166">
        <v>635</v>
      </c>
      <c r="C166" t="s">
        <v>452</v>
      </c>
      <c r="D166" t="s">
        <v>453</v>
      </c>
      <c r="E166" t="s">
        <v>9</v>
      </c>
      <c r="F166" t="s">
        <v>454</v>
      </c>
      <c r="G166">
        <v>2676477272</v>
      </c>
      <c r="H166">
        <v>89389</v>
      </c>
      <c r="I166">
        <v>7</v>
      </c>
    </row>
    <row r="167" spans="1:9" x14ac:dyDescent="0.3">
      <c r="A167">
        <v>6787</v>
      </c>
      <c r="B167">
        <v>863</v>
      </c>
      <c r="C167" t="s">
        <v>354</v>
      </c>
      <c r="D167" t="s">
        <v>355</v>
      </c>
      <c r="E167" t="s">
        <v>13</v>
      </c>
      <c r="F167" t="s">
        <v>356</v>
      </c>
      <c r="G167">
        <v>3282200761</v>
      </c>
      <c r="H167">
        <v>13394</v>
      </c>
      <c r="I167">
        <v>8</v>
      </c>
    </row>
    <row r="168" spans="1:9" x14ac:dyDescent="0.3">
      <c r="A168">
        <v>3733</v>
      </c>
      <c r="B168">
        <v>731</v>
      </c>
      <c r="C168" t="s">
        <v>357</v>
      </c>
      <c r="D168" t="s">
        <v>358</v>
      </c>
      <c r="E168" t="s">
        <v>9</v>
      </c>
      <c r="F168" t="s">
        <v>359</v>
      </c>
      <c r="G168">
        <v>8831717023</v>
      </c>
      <c r="H168">
        <v>51472</v>
      </c>
      <c r="I168">
        <v>5</v>
      </c>
    </row>
    <row r="169" spans="1:9" x14ac:dyDescent="0.3">
      <c r="A169">
        <v>207</v>
      </c>
      <c r="B169">
        <v>638</v>
      </c>
      <c r="C169" t="s">
        <v>360</v>
      </c>
      <c r="D169" t="s">
        <v>361</v>
      </c>
      <c r="E169" t="s">
        <v>17</v>
      </c>
      <c r="F169" t="s">
        <v>362</v>
      </c>
      <c r="G169">
        <v>6274955877</v>
      </c>
      <c r="H169">
        <v>99367</v>
      </c>
      <c r="I169">
        <v>6</v>
      </c>
    </row>
    <row r="170" spans="1:9" x14ac:dyDescent="0.3">
      <c r="A170">
        <v>2159</v>
      </c>
      <c r="B170">
        <v>640</v>
      </c>
      <c r="C170" t="s">
        <v>475</v>
      </c>
      <c r="D170" t="s">
        <v>476</v>
      </c>
      <c r="E170" t="s">
        <v>17</v>
      </c>
      <c r="F170" t="s">
        <v>477</v>
      </c>
      <c r="G170">
        <v>2543703845</v>
      </c>
      <c r="H170">
        <v>24449</v>
      </c>
      <c r="I170">
        <v>10</v>
      </c>
    </row>
    <row r="171" spans="1:9" x14ac:dyDescent="0.3">
      <c r="A171">
        <v>2396</v>
      </c>
      <c r="B171">
        <v>650</v>
      </c>
      <c r="C171" t="s">
        <v>402</v>
      </c>
      <c r="D171" t="s">
        <v>403</v>
      </c>
      <c r="E171" t="s">
        <v>17</v>
      </c>
      <c r="F171" t="s">
        <v>404</v>
      </c>
      <c r="G171">
        <v>6083580617</v>
      </c>
      <c r="H171">
        <v>11223</v>
      </c>
      <c r="I171">
        <v>6</v>
      </c>
    </row>
    <row r="172" spans="1:9" x14ac:dyDescent="0.3">
      <c r="A172">
        <v>9631</v>
      </c>
      <c r="B172">
        <v>948</v>
      </c>
      <c r="C172" t="s">
        <v>369</v>
      </c>
      <c r="D172" t="s">
        <v>370</v>
      </c>
      <c r="E172" t="s">
        <v>17</v>
      </c>
      <c r="F172" t="s">
        <v>371</v>
      </c>
      <c r="G172">
        <v>7191264003</v>
      </c>
      <c r="H172">
        <v>87420</v>
      </c>
      <c r="I172">
        <v>5</v>
      </c>
    </row>
    <row r="173" spans="1:9" x14ac:dyDescent="0.3">
      <c r="A173">
        <v>3132</v>
      </c>
      <c r="B173">
        <v>912</v>
      </c>
      <c r="C173" t="s">
        <v>372</v>
      </c>
      <c r="D173" t="s">
        <v>373</v>
      </c>
      <c r="E173" t="s">
        <v>17</v>
      </c>
      <c r="F173" t="s">
        <v>374</v>
      </c>
      <c r="G173">
        <v>3477191930</v>
      </c>
      <c r="H173">
        <v>59376</v>
      </c>
      <c r="I173">
        <v>1</v>
      </c>
    </row>
    <row r="174" spans="1:9" x14ac:dyDescent="0.3">
      <c r="A174">
        <v>8834</v>
      </c>
      <c r="B174">
        <v>735</v>
      </c>
      <c r="C174" t="s">
        <v>145</v>
      </c>
      <c r="D174" t="s">
        <v>378</v>
      </c>
      <c r="E174" t="s">
        <v>9</v>
      </c>
      <c r="F174" t="s">
        <v>379</v>
      </c>
      <c r="G174">
        <v>6582738747</v>
      </c>
      <c r="H174">
        <v>58511</v>
      </c>
      <c r="I174">
        <v>14</v>
      </c>
    </row>
    <row r="175" spans="1:9" x14ac:dyDescent="0.3">
      <c r="A175">
        <v>1201</v>
      </c>
      <c r="B175">
        <v>666</v>
      </c>
      <c r="C175" t="s">
        <v>380</v>
      </c>
      <c r="D175" t="s">
        <v>381</v>
      </c>
      <c r="E175" t="s">
        <v>9</v>
      </c>
      <c r="F175" t="s">
        <v>382</v>
      </c>
      <c r="G175">
        <v>7050577792</v>
      </c>
      <c r="H175">
        <v>52868</v>
      </c>
      <c r="I175">
        <v>19</v>
      </c>
    </row>
    <row r="176" spans="1:9" x14ac:dyDescent="0.3">
      <c r="A176">
        <v>2573</v>
      </c>
      <c r="B176">
        <v>888</v>
      </c>
      <c r="C176" t="s">
        <v>383</v>
      </c>
      <c r="D176" t="s">
        <v>384</v>
      </c>
      <c r="E176" t="s">
        <v>9</v>
      </c>
      <c r="F176" t="s">
        <v>385</v>
      </c>
      <c r="G176">
        <v>8241842420</v>
      </c>
      <c r="H176">
        <v>8206</v>
      </c>
      <c r="I176">
        <v>1</v>
      </c>
    </row>
    <row r="177" spans="1:9" x14ac:dyDescent="0.3">
      <c r="A177">
        <v>6357</v>
      </c>
      <c r="B177">
        <v>681</v>
      </c>
      <c r="C177" t="s">
        <v>486</v>
      </c>
      <c r="D177" t="s">
        <v>487</v>
      </c>
      <c r="E177" t="s">
        <v>17</v>
      </c>
      <c r="F177" t="s">
        <v>488</v>
      </c>
      <c r="G177">
        <v>3676237077</v>
      </c>
      <c r="H177">
        <v>19804</v>
      </c>
      <c r="I177">
        <v>11</v>
      </c>
    </row>
    <row r="178" spans="1:9" x14ac:dyDescent="0.3">
      <c r="A178">
        <v>1702</v>
      </c>
      <c r="B178">
        <v>683</v>
      </c>
      <c r="C178" t="s">
        <v>562</v>
      </c>
      <c r="D178" t="s">
        <v>563</v>
      </c>
      <c r="E178" t="s">
        <v>13</v>
      </c>
      <c r="F178" t="s">
        <v>564</v>
      </c>
      <c r="G178">
        <v>6507962797</v>
      </c>
      <c r="H178">
        <v>39488</v>
      </c>
      <c r="I178">
        <v>16</v>
      </c>
    </row>
    <row r="179" spans="1:9" x14ac:dyDescent="0.3">
      <c r="A179">
        <v>2656</v>
      </c>
      <c r="B179">
        <v>722</v>
      </c>
      <c r="C179" t="s">
        <v>133</v>
      </c>
      <c r="D179" t="s">
        <v>392</v>
      </c>
      <c r="E179" t="s">
        <v>13</v>
      </c>
      <c r="F179" t="s">
        <v>393</v>
      </c>
      <c r="G179">
        <v>4722321429</v>
      </c>
      <c r="H179">
        <v>806</v>
      </c>
      <c r="I179">
        <v>15</v>
      </c>
    </row>
    <row r="180" spans="1:9" x14ac:dyDescent="0.3">
      <c r="A180">
        <v>7764</v>
      </c>
      <c r="B180">
        <v>690</v>
      </c>
      <c r="C180" t="s">
        <v>461</v>
      </c>
      <c r="D180" t="s">
        <v>462</v>
      </c>
      <c r="E180" t="s">
        <v>13</v>
      </c>
      <c r="F180" t="s">
        <v>463</v>
      </c>
      <c r="G180">
        <v>8065274712</v>
      </c>
      <c r="H180">
        <v>28987</v>
      </c>
      <c r="I180">
        <v>4</v>
      </c>
    </row>
    <row r="181" spans="1:9" x14ac:dyDescent="0.3">
      <c r="A181">
        <v>5197</v>
      </c>
      <c r="B181">
        <v>696</v>
      </c>
      <c r="C181" t="s">
        <v>440</v>
      </c>
      <c r="D181" t="s">
        <v>441</v>
      </c>
      <c r="E181" t="s">
        <v>9</v>
      </c>
      <c r="F181" t="s">
        <v>442</v>
      </c>
      <c r="G181">
        <v>9770768694</v>
      </c>
      <c r="H181">
        <v>59474</v>
      </c>
      <c r="I181">
        <v>4</v>
      </c>
    </row>
    <row r="182" spans="1:9" x14ac:dyDescent="0.3">
      <c r="A182">
        <v>2142</v>
      </c>
      <c r="B182">
        <v>767</v>
      </c>
      <c r="C182" t="s">
        <v>37</v>
      </c>
      <c r="D182" t="s">
        <v>400</v>
      </c>
      <c r="E182" t="s">
        <v>9</v>
      </c>
      <c r="F182" t="s">
        <v>401</v>
      </c>
      <c r="G182">
        <v>3463358376</v>
      </c>
      <c r="H182">
        <v>44807</v>
      </c>
      <c r="I182">
        <v>3</v>
      </c>
    </row>
    <row r="183" spans="1:9" x14ac:dyDescent="0.3">
      <c r="A183">
        <v>8747</v>
      </c>
      <c r="B183">
        <v>908</v>
      </c>
      <c r="C183" t="s">
        <v>405</v>
      </c>
      <c r="D183" t="s">
        <v>406</v>
      </c>
      <c r="E183" t="s">
        <v>17</v>
      </c>
      <c r="F183" t="s">
        <v>407</v>
      </c>
      <c r="G183">
        <v>3087180828</v>
      </c>
      <c r="H183">
        <v>85889</v>
      </c>
      <c r="I183">
        <v>18</v>
      </c>
    </row>
    <row r="184" spans="1:9" x14ac:dyDescent="0.3">
      <c r="A184">
        <v>4142</v>
      </c>
      <c r="B184">
        <v>955</v>
      </c>
      <c r="C184" t="s">
        <v>408</v>
      </c>
      <c r="D184" t="s">
        <v>409</v>
      </c>
      <c r="E184" t="s">
        <v>17</v>
      </c>
      <c r="F184" t="s">
        <v>410</v>
      </c>
      <c r="G184">
        <v>1771412315</v>
      </c>
      <c r="H184">
        <v>57138</v>
      </c>
      <c r="I184">
        <v>14</v>
      </c>
    </row>
    <row r="185" spans="1:9" x14ac:dyDescent="0.3">
      <c r="A185">
        <v>2525</v>
      </c>
      <c r="B185">
        <v>830</v>
      </c>
      <c r="C185" t="s">
        <v>419</v>
      </c>
      <c r="D185" t="s">
        <v>420</v>
      </c>
      <c r="E185" t="s">
        <v>9</v>
      </c>
      <c r="F185" t="s">
        <v>421</v>
      </c>
      <c r="G185">
        <v>9484650144</v>
      </c>
      <c r="H185">
        <v>22261</v>
      </c>
      <c r="I185">
        <v>16</v>
      </c>
    </row>
    <row r="186" spans="1:9" x14ac:dyDescent="0.3">
      <c r="A186">
        <v>2037</v>
      </c>
      <c r="B186">
        <v>751</v>
      </c>
      <c r="C186" t="s">
        <v>540</v>
      </c>
      <c r="D186" t="s">
        <v>541</v>
      </c>
      <c r="E186" t="s">
        <v>13</v>
      </c>
      <c r="F186" t="s">
        <v>542</v>
      </c>
      <c r="G186">
        <v>1731496685</v>
      </c>
      <c r="H186">
        <v>34832</v>
      </c>
      <c r="I186">
        <v>5</v>
      </c>
    </row>
    <row r="187" spans="1:9" x14ac:dyDescent="0.3">
      <c r="A187">
        <v>1724</v>
      </c>
      <c r="B187">
        <v>805</v>
      </c>
      <c r="C187" t="s">
        <v>422</v>
      </c>
      <c r="D187" t="s">
        <v>423</v>
      </c>
      <c r="E187" t="s">
        <v>9</v>
      </c>
      <c r="F187" t="s">
        <v>424</v>
      </c>
      <c r="G187">
        <v>5023276687</v>
      </c>
      <c r="H187">
        <v>37286</v>
      </c>
      <c r="I187">
        <v>3</v>
      </c>
    </row>
    <row r="188" spans="1:9" x14ac:dyDescent="0.3">
      <c r="A188">
        <v>5209</v>
      </c>
      <c r="B188">
        <v>762</v>
      </c>
      <c r="C188" t="s">
        <v>497</v>
      </c>
      <c r="D188" t="s">
        <v>498</v>
      </c>
      <c r="E188" t="s">
        <v>17</v>
      </c>
      <c r="F188" t="s">
        <v>499</v>
      </c>
      <c r="G188">
        <v>8798033999</v>
      </c>
      <c r="H188">
        <v>91842</v>
      </c>
      <c r="I188">
        <v>5</v>
      </c>
    </row>
    <row r="189" spans="1:9" x14ac:dyDescent="0.3">
      <c r="A189">
        <v>8183</v>
      </c>
      <c r="B189">
        <v>788</v>
      </c>
      <c r="C189" t="s">
        <v>443</v>
      </c>
      <c r="D189" t="s">
        <v>444</v>
      </c>
      <c r="E189" t="s">
        <v>17</v>
      </c>
      <c r="F189" t="s">
        <v>445</v>
      </c>
      <c r="G189">
        <v>2496040176</v>
      </c>
      <c r="H189">
        <v>77342</v>
      </c>
      <c r="I189">
        <v>2</v>
      </c>
    </row>
    <row r="190" spans="1:9" x14ac:dyDescent="0.3">
      <c r="A190">
        <v>2104</v>
      </c>
      <c r="B190">
        <v>784</v>
      </c>
      <c r="C190" t="s">
        <v>559</v>
      </c>
      <c r="D190" t="s">
        <v>560</v>
      </c>
      <c r="E190" t="s">
        <v>13</v>
      </c>
      <c r="F190" t="s">
        <v>561</v>
      </c>
      <c r="G190">
        <v>9076432313</v>
      </c>
      <c r="H190">
        <v>41456</v>
      </c>
      <c r="I190">
        <v>13</v>
      </c>
    </row>
    <row r="191" spans="1:9" x14ac:dyDescent="0.3">
      <c r="A191">
        <v>6798</v>
      </c>
      <c r="B191">
        <v>792</v>
      </c>
      <c r="C191" t="s">
        <v>548</v>
      </c>
      <c r="D191" t="s">
        <v>549</v>
      </c>
      <c r="E191" t="s">
        <v>9</v>
      </c>
      <c r="F191" t="s">
        <v>550</v>
      </c>
      <c r="G191">
        <v>3546706958</v>
      </c>
      <c r="H191">
        <v>17651</v>
      </c>
      <c r="I191">
        <v>12</v>
      </c>
    </row>
    <row r="192" spans="1:9" x14ac:dyDescent="0.3">
      <c r="A192">
        <v>7861</v>
      </c>
      <c r="B192">
        <v>877</v>
      </c>
      <c r="C192" t="s">
        <v>458</v>
      </c>
      <c r="D192" t="s">
        <v>459</v>
      </c>
      <c r="E192" t="s">
        <v>13</v>
      </c>
      <c r="F192" t="s">
        <v>460</v>
      </c>
      <c r="G192">
        <v>6448120894</v>
      </c>
      <c r="H192">
        <v>42257</v>
      </c>
      <c r="I192">
        <v>14</v>
      </c>
    </row>
    <row r="193" spans="1:9" x14ac:dyDescent="0.3">
      <c r="A193">
        <v>9917</v>
      </c>
      <c r="B193">
        <v>808</v>
      </c>
      <c r="C193" t="s">
        <v>67</v>
      </c>
      <c r="D193" t="s">
        <v>551</v>
      </c>
      <c r="E193" t="s">
        <v>13</v>
      </c>
      <c r="F193" t="s">
        <v>552</v>
      </c>
      <c r="G193">
        <v>4148247171</v>
      </c>
      <c r="H193">
        <v>2282</v>
      </c>
      <c r="I193">
        <v>19</v>
      </c>
    </row>
    <row r="194" spans="1:9" x14ac:dyDescent="0.3">
      <c r="A194">
        <v>3569</v>
      </c>
      <c r="B194">
        <v>896</v>
      </c>
      <c r="C194" t="s">
        <v>478</v>
      </c>
      <c r="D194" t="s">
        <v>479</v>
      </c>
      <c r="E194" t="s">
        <v>17</v>
      </c>
      <c r="F194" t="s">
        <v>480</v>
      </c>
      <c r="G194">
        <v>6104073082</v>
      </c>
      <c r="H194">
        <v>3119</v>
      </c>
      <c r="I194">
        <v>4</v>
      </c>
    </row>
    <row r="195" spans="1:9" x14ac:dyDescent="0.3">
      <c r="A195">
        <v>1275</v>
      </c>
      <c r="B195">
        <v>953</v>
      </c>
      <c r="C195" t="s">
        <v>483</v>
      </c>
      <c r="D195" t="s">
        <v>484</v>
      </c>
      <c r="E195" t="s">
        <v>17</v>
      </c>
      <c r="F195" t="s">
        <v>485</v>
      </c>
      <c r="G195">
        <v>2792956542</v>
      </c>
      <c r="H195">
        <v>80796</v>
      </c>
      <c r="I195">
        <v>15</v>
      </c>
    </row>
    <row r="196" spans="1:9" x14ac:dyDescent="0.3">
      <c r="A196">
        <v>4551</v>
      </c>
      <c r="B196">
        <v>972</v>
      </c>
      <c r="C196" t="s">
        <v>489</v>
      </c>
      <c r="D196" t="s">
        <v>490</v>
      </c>
      <c r="E196" t="s">
        <v>13</v>
      </c>
      <c r="F196" t="s">
        <v>491</v>
      </c>
      <c r="G196">
        <v>2375791511</v>
      </c>
      <c r="H196">
        <v>75766</v>
      </c>
      <c r="I196">
        <v>14</v>
      </c>
    </row>
    <row r="197" spans="1:9" x14ac:dyDescent="0.3">
      <c r="A197">
        <v>9271</v>
      </c>
      <c r="B197">
        <v>872</v>
      </c>
      <c r="C197" t="s">
        <v>500</v>
      </c>
      <c r="D197" t="s">
        <v>501</v>
      </c>
      <c r="E197" t="s">
        <v>17</v>
      </c>
      <c r="F197" t="s">
        <v>502</v>
      </c>
      <c r="G197">
        <v>5734730611</v>
      </c>
      <c r="H197">
        <v>81148</v>
      </c>
      <c r="I197">
        <v>14</v>
      </c>
    </row>
    <row r="198" spans="1:9" x14ac:dyDescent="0.3">
      <c r="A198">
        <v>2401</v>
      </c>
      <c r="B198">
        <v>899</v>
      </c>
      <c r="C198" t="s">
        <v>543</v>
      </c>
      <c r="D198" t="s">
        <v>544</v>
      </c>
      <c r="E198" t="s">
        <v>13</v>
      </c>
      <c r="F198" t="s">
        <v>545</v>
      </c>
      <c r="G198">
        <v>2656568705</v>
      </c>
      <c r="H198">
        <v>59176</v>
      </c>
      <c r="I198">
        <v>10</v>
      </c>
    </row>
    <row r="199" spans="1:9" x14ac:dyDescent="0.3">
      <c r="A199">
        <v>2969</v>
      </c>
      <c r="B199">
        <v>903</v>
      </c>
      <c r="C199" t="s">
        <v>553</v>
      </c>
      <c r="D199" t="s">
        <v>554</v>
      </c>
      <c r="E199" t="s">
        <v>17</v>
      </c>
      <c r="F199" t="s">
        <v>555</v>
      </c>
      <c r="G199">
        <v>8158241511</v>
      </c>
      <c r="H199">
        <v>49908</v>
      </c>
      <c r="I199">
        <v>3</v>
      </c>
    </row>
    <row r="200" spans="1:9" x14ac:dyDescent="0.3">
      <c r="A200">
        <v>5894</v>
      </c>
      <c r="B200">
        <v>976</v>
      </c>
      <c r="C200" t="s">
        <v>521</v>
      </c>
      <c r="D200" t="s">
        <v>522</v>
      </c>
      <c r="E200" t="s">
        <v>9</v>
      </c>
      <c r="F200" t="s">
        <v>523</v>
      </c>
      <c r="G200">
        <v>2287296780</v>
      </c>
      <c r="H200">
        <v>27741</v>
      </c>
      <c r="I200">
        <v>0</v>
      </c>
    </row>
    <row r="201" spans="1:9" x14ac:dyDescent="0.3">
      <c r="A201">
        <v>3172</v>
      </c>
      <c r="B201">
        <v>978</v>
      </c>
      <c r="C201" t="s">
        <v>28</v>
      </c>
      <c r="D201" t="s">
        <v>535</v>
      </c>
      <c r="E201" t="s">
        <v>9</v>
      </c>
      <c r="F201" t="s">
        <v>536</v>
      </c>
      <c r="G201">
        <v>9719226221</v>
      </c>
      <c r="H201">
        <v>21003</v>
      </c>
      <c r="I201">
        <v>1</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58EAF-D78F-48C5-9C0F-D3A4A055DB04}">
  <dimension ref="A3:J403"/>
  <sheetViews>
    <sheetView workbookViewId="0">
      <selection activeCell="A4" sqref="A4"/>
    </sheetView>
  </sheetViews>
  <sheetFormatPr defaultRowHeight="14.4" x14ac:dyDescent="0.3"/>
  <cols>
    <col min="1" max="1" width="14.109375" bestFit="1" customWidth="1"/>
    <col min="2" max="2" width="31.6640625" bestFit="1" customWidth="1"/>
    <col min="3" max="3" width="31.21875" bestFit="1" customWidth="1"/>
    <col min="4" max="4" width="16.88671875" customWidth="1"/>
    <col min="5" max="5" width="18.33203125" customWidth="1"/>
    <col min="6" max="6" width="18.109375" customWidth="1"/>
    <col min="9" max="9" width="19.6640625" customWidth="1"/>
  </cols>
  <sheetData>
    <row r="3" spans="1:10" x14ac:dyDescent="0.3">
      <c r="A3" s="4" t="s">
        <v>1619</v>
      </c>
      <c r="B3" t="s">
        <v>1612</v>
      </c>
      <c r="C3" t="s">
        <v>1613</v>
      </c>
      <c r="D3" s="14" t="s">
        <v>1616</v>
      </c>
      <c r="E3" s="14" t="s">
        <v>1617</v>
      </c>
      <c r="F3" s="14" t="s">
        <v>1618</v>
      </c>
    </row>
    <row r="4" spans="1:10" x14ac:dyDescent="0.3">
      <c r="A4" s="11">
        <v>3</v>
      </c>
      <c r="B4">
        <v>98982</v>
      </c>
      <c r="C4">
        <v>9</v>
      </c>
      <c r="D4" t="str">
        <f>IF(B4 &gt; $J$4, "High Val", "Low Val")</f>
        <v>High Val</v>
      </c>
      <c r="E4" t="str">
        <f>IF(C4 &gt; $J$5, "Long Term", "Short Term")</f>
        <v>Short Term</v>
      </c>
      <c r="F4" t="str">
        <f>_xlfn.CONCAT(D4, "-", E4)</f>
        <v>High Val-Short Term</v>
      </c>
      <c r="I4" s="5" t="s">
        <v>1614</v>
      </c>
      <c r="J4" s="5">
        <f>AVERAGE(Q22_joined_table[Payment_Details4.AMOUNT])</f>
        <v>47445.544999999998</v>
      </c>
    </row>
    <row r="5" spans="1:10" x14ac:dyDescent="0.3">
      <c r="A5" s="13" t="s">
        <v>363</v>
      </c>
      <c r="B5">
        <v>98982</v>
      </c>
      <c r="C5">
        <v>9</v>
      </c>
      <c r="D5" t="str">
        <f t="shared" ref="D5:D68" si="0">IF(B5 &gt; $J$4, "High Val", "Low Val")</f>
        <v>High Val</v>
      </c>
      <c r="E5" t="str">
        <f t="shared" ref="E5:E68" si="1">IF(C5 &gt; $J$5, "Long Term", "Short Term")</f>
        <v>Short Term</v>
      </c>
      <c r="F5" t="str">
        <f t="shared" ref="F5:F68" si="2">_xlfn.CONCAT(D5, "-", E5)</f>
        <v>High Val-Short Term</v>
      </c>
      <c r="I5" s="5" t="s">
        <v>1615</v>
      </c>
      <c r="J5" s="5">
        <f>AVERAGE(Q22_joined_table[Membership3.membership_length])</f>
        <v>10.445</v>
      </c>
    </row>
    <row r="6" spans="1:10" x14ac:dyDescent="0.3">
      <c r="A6" s="11">
        <v>114</v>
      </c>
      <c r="B6">
        <v>69113</v>
      </c>
      <c r="C6">
        <v>13</v>
      </c>
      <c r="D6" t="str">
        <f t="shared" si="0"/>
        <v>High Val</v>
      </c>
      <c r="E6" t="str">
        <f t="shared" si="1"/>
        <v>Long Term</v>
      </c>
      <c r="F6" t="str">
        <f t="shared" si="2"/>
        <v>High Val-Long Term</v>
      </c>
    </row>
    <row r="7" spans="1:10" x14ac:dyDescent="0.3">
      <c r="A7" s="13" t="s">
        <v>61</v>
      </c>
      <c r="B7">
        <v>69113</v>
      </c>
      <c r="C7">
        <v>13</v>
      </c>
      <c r="D7" t="str">
        <f t="shared" si="0"/>
        <v>High Val</v>
      </c>
      <c r="E7" t="str">
        <f t="shared" si="1"/>
        <v>Long Term</v>
      </c>
      <c r="F7" t="str">
        <f t="shared" si="2"/>
        <v>High Val-Long Term</v>
      </c>
    </row>
    <row r="8" spans="1:10" x14ac:dyDescent="0.3">
      <c r="A8" s="11">
        <v>175</v>
      </c>
      <c r="B8">
        <v>99492</v>
      </c>
      <c r="C8">
        <v>5</v>
      </c>
      <c r="D8" t="str">
        <f t="shared" si="0"/>
        <v>High Val</v>
      </c>
      <c r="E8" t="str">
        <f t="shared" si="1"/>
        <v>Short Term</v>
      </c>
      <c r="F8" t="str">
        <f t="shared" si="2"/>
        <v>High Val-Short Term</v>
      </c>
    </row>
    <row r="9" spans="1:10" x14ac:dyDescent="0.3">
      <c r="A9" s="13" t="s">
        <v>49</v>
      </c>
      <c r="B9">
        <v>99492</v>
      </c>
      <c r="C9">
        <v>5</v>
      </c>
      <c r="D9" t="str">
        <f t="shared" si="0"/>
        <v>High Val</v>
      </c>
      <c r="E9" t="str">
        <f t="shared" si="1"/>
        <v>Short Term</v>
      </c>
      <c r="F9" t="str">
        <f t="shared" si="2"/>
        <v>High Val-Short Term</v>
      </c>
    </row>
    <row r="10" spans="1:10" x14ac:dyDescent="0.3">
      <c r="A10" s="11">
        <v>207</v>
      </c>
      <c r="B10">
        <v>99367</v>
      </c>
      <c r="C10">
        <v>6</v>
      </c>
      <c r="D10" t="str">
        <f t="shared" si="0"/>
        <v>High Val</v>
      </c>
      <c r="E10" t="str">
        <f t="shared" si="1"/>
        <v>Short Term</v>
      </c>
      <c r="F10" t="str">
        <f t="shared" si="2"/>
        <v>High Val-Short Term</v>
      </c>
    </row>
    <row r="11" spans="1:10" x14ac:dyDescent="0.3">
      <c r="A11" s="13" t="s">
        <v>360</v>
      </c>
      <c r="B11">
        <v>99367</v>
      </c>
      <c r="C11">
        <v>6</v>
      </c>
      <c r="D11" t="str">
        <f t="shared" si="0"/>
        <v>High Val</v>
      </c>
      <c r="E11" t="str">
        <f t="shared" si="1"/>
        <v>Short Term</v>
      </c>
      <c r="F11" t="str">
        <f t="shared" si="2"/>
        <v>High Val-Short Term</v>
      </c>
    </row>
    <row r="12" spans="1:10" x14ac:dyDescent="0.3">
      <c r="A12" s="11">
        <v>230</v>
      </c>
      <c r="B12">
        <v>49302</v>
      </c>
      <c r="C12">
        <v>3</v>
      </c>
      <c r="D12" t="str">
        <f t="shared" si="0"/>
        <v>High Val</v>
      </c>
      <c r="E12" t="str">
        <f t="shared" si="1"/>
        <v>Short Term</v>
      </c>
      <c r="F12" t="str">
        <f t="shared" si="2"/>
        <v>High Val-Short Term</v>
      </c>
    </row>
    <row r="13" spans="1:10" x14ac:dyDescent="0.3">
      <c r="A13" s="13" t="s">
        <v>7</v>
      </c>
      <c r="B13">
        <v>49302</v>
      </c>
      <c r="C13">
        <v>3</v>
      </c>
      <c r="D13" t="str">
        <f t="shared" si="0"/>
        <v>High Val</v>
      </c>
      <c r="E13" t="str">
        <f t="shared" si="1"/>
        <v>Short Term</v>
      </c>
      <c r="F13" t="str">
        <f t="shared" si="2"/>
        <v>High Val-Short Term</v>
      </c>
    </row>
    <row r="14" spans="1:10" x14ac:dyDescent="0.3">
      <c r="A14" s="11">
        <v>249</v>
      </c>
      <c r="B14">
        <v>47260</v>
      </c>
      <c r="C14">
        <v>17</v>
      </c>
      <c r="D14" t="str">
        <f t="shared" si="0"/>
        <v>Low Val</v>
      </c>
      <c r="E14" t="str">
        <f t="shared" si="1"/>
        <v>Long Term</v>
      </c>
      <c r="F14" t="str">
        <f t="shared" si="2"/>
        <v>Low Val-Long Term</v>
      </c>
    </row>
    <row r="15" spans="1:10" x14ac:dyDescent="0.3">
      <c r="A15" s="13" t="s">
        <v>49</v>
      </c>
      <c r="B15">
        <v>47260</v>
      </c>
      <c r="C15">
        <v>17</v>
      </c>
      <c r="D15" t="str">
        <f t="shared" si="0"/>
        <v>Low Val</v>
      </c>
      <c r="E15" t="str">
        <f t="shared" si="1"/>
        <v>Long Term</v>
      </c>
      <c r="F15" t="str">
        <f t="shared" si="2"/>
        <v>Low Val-Long Term</v>
      </c>
    </row>
    <row r="16" spans="1:10" x14ac:dyDescent="0.3">
      <c r="A16" s="11">
        <v>308</v>
      </c>
      <c r="B16">
        <v>39234</v>
      </c>
      <c r="C16">
        <v>18</v>
      </c>
      <c r="D16" t="str">
        <f t="shared" si="0"/>
        <v>Low Val</v>
      </c>
      <c r="E16" t="str">
        <f t="shared" si="1"/>
        <v>Long Term</v>
      </c>
      <c r="F16" t="str">
        <f t="shared" si="2"/>
        <v>Low Val-Long Term</v>
      </c>
    </row>
    <row r="17" spans="1:6" x14ac:dyDescent="0.3">
      <c r="A17" s="13" t="s">
        <v>122</v>
      </c>
      <c r="B17">
        <v>39234</v>
      </c>
      <c r="C17">
        <v>18</v>
      </c>
      <c r="D17" t="str">
        <f t="shared" si="0"/>
        <v>Low Val</v>
      </c>
      <c r="E17" t="str">
        <f t="shared" si="1"/>
        <v>Long Term</v>
      </c>
      <c r="F17" t="str">
        <f t="shared" si="2"/>
        <v>Low Val-Long Term</v>
      </c>
    </row>
    <row r="18" spans="1:6" x14ac:dyDescent="0.3">
      <c r="A18" s="11">
        <v>310</v>
      </c>
      <c r="B18">
        <v>32800</v>
      </c>
      <c r="C18">
        <v>15</v>
      </c>
      <c r="D18" t="str">
        <f t="shared" si="0"/>
        <v>Low Val</v>
      </c>
      <c r="E18" t="str">
        <f t="shared" si="1"/>
        <v>Long Term</v>
      </c>
      <c r="F18" t="str">
        <f t="shared" si="2"/>
        <v>Low Val-Long Term</v>
      </c>
    </row>
    <row r="19" spans="1:6" x14ac:dyDescent="0.3">
      <c r="A19" s="13" t="s">
        <v>469</v>
      </c>
      <c r="B19">
        <v>32800</v>
      </c>
      <c r="C19">
        <v>15</v>
      </c>
      <c r="D19" t="str">
        <f t="shared" si="0"/>
        <v>Low Val</v>
      </c>
      <c r="E19" t="str">
        <f t="shared" si="1"/>
        <v>Long Term</v>
      </c>
      <c r="F19" t="str">
        <f t="shared" si="2"/>
        <v>Low Val-Long Term</v>
      </c>
    </row>
    <row r="20" spans="1:6" x14ac:dyDescent="0.3">
      <c r="A20" s="11">
        <v>359</v>
      </c>
      <c r="B20">
        <v>62151</v>
      </c>
      <c r="C20">
        <v>3</v>
      </c>
      <c r="D20" t="str">
        <f t="shared" si="0"/>
        <v>High Val</v>
      </c>
      <c r="E20" t="str">
        <f t="shared" si="1"/>
        <v>Short Term</v>
      </c>
      <c r="F20" t="str">
        <f t="shared" si="2"/>
        <v>High Val-Short Term</v>
      </c>
    </row>
    <row r="21" spans="1:6" x14ac:dyDescent="0.3">
      <c r="A21" s="13" t="s">
        <v>242</v>
      </c>
      <c r="B21">
        <v>62151</v>
      </c>
      <c r="C21">
        <v>3</v>
      </c>
      <c r="D21" t="str">
        <f t="shared" si="0"/>
        <v>High Val</v>
      </c>
      <c r="E21" t="str">
        <f t="shared" si="1"/>
        <v>Short Term</v>
      </c>
      <c r="F21" t="str">
        <f t="shared" si="2"/>
        <v>High Val-Short Term</v>
      </c>
    </row>
    <row r="22" spans="1:6" x14ac:dyDescent="0.3">
      <c r="A22" s="11">
        <v>390</v>
      </c>
      <c r="B22">
        <v>86040</v>
      </c>
      <c r="C22">
        <v>2</v>
      </c>
      <c r="D22" t="str">
        <f t="shared" si="0"/>
        <v>High Val</v>
      </c>
      <c r="E22" t="str">
        <f t="shared" si="1"/>
        <v>Short Term</v>
      </c>
      <c r="F22" t="str">
        <f t="shared" si="2"/>
        <v>High Val-Short Term</v>
      </c>
    </row>
    <row r="23" spans="1:6" x14ac:dyDescent="0.3">
      <c r="A23" s="13" t="s">
        <v>97</v>
      </c>
      <c r="B23">
        <v>86040</v>
      </c>
      <c r="C23">
        <v>2</v>
      </c>
      <c r="D23" t="str">
        <f t="shared" si="0"/>
        <v>High Val</v>
      </c>
      <c r="E23" t="str">
        <f t="shared" si="1"/>
        <v>Short Term</v>
      </c>
      <c r="F23" t="str">
        <f t="shared" si="2"/>
        <v>High Val-Short Term</v>
      </c>
    </row>
    <row r="24" spans="1:6" x14ac:dyDescent="0.3">
      <c r="A24" s="11">
        <v>515</v>
      </c>
      <c r="B24">
        <v>1714</v>
      </c>
      <c r="C24">
        <v>2</v>
      </c>
      <c r="D24" t="str">
        <f t="shared" si="0"/>
        <v>Low Val</v>
      </c>
      <c r="E24" t="str">
        <f t="shared" si="1"/>
        <v>Short Term</v>
      </c>
      <c r="F24" t="str">
        <f t="shared" si="2"/>
        <v>Low Val-Short Term</v>
      </c>
    </row>
    <row r="25" spans="1:6" x14ac:dyDescent="0.3">
      <c r="A25" s="13" t="s">
        <v>510</v>
      </c>
      <c r="B25">
        <v>1714</v>
      </c>
      <c r="C25">
        <v>2</v>
      </c>
      <c r="D25" t="str">
        <f t="shared" si="0"/>
        <v>Low Val</v>
      </c>
      <c r="E25" t="str">
        <f t="shared" si="1"/>
        <v>Short Term</v>
      </c>
      <c r="F25" t="str">
        <f t="shared" si="2"/>
        <v>Low Val-Short Term</v>
      </c>
    </row>
    <row r="26" spans="1:6" x14ac:dyDescent="0.3">
      <c r="A26" s="11">
        <v>519</v>
      </c>
      <c r="B26">
        <v>7068</v>
      </c>
      <c r="C26">
        <v>9</v>
      </c>
      <c r="D26" t="str">
        <f t="shared" si="0"/>
        <v>Low Val</v>
      </c>
      <c r="E26" t="str">
        <f t="shared" si="1"/>
        <v>Short Term</v>
      </c>
      <c r="F26" t="str">
        <f t="shared" si="2"/>
        <v>Low Val-Short Term</v>
      </c>
    </row>
    <row r="27" spans="1:6" x14ac:dyDescent="0.3">
      <c r="A27" s="13" t="s">
        <v>270</v>
      </c>
      <c r="B27">
        <v>7068</v>
      </c>
      <c r="C27">
        <v>9</v>
      </c>
      <c r="D27" t="str">
        <f t="shared" si="0"/>
        <v>Low Val</v>
      </c>
      <c r="E27" t="str">
        <f t="shared" si="1"/>
        <v>Short Term</v>
      </c>
      <c r="F27" t="str">
        <f t="shared" si="2"/>
        <v>Low Val-Short Term</v>
      </c>
    </row>
    <row r="28" spans="1:6" x14ac:dyDescent="0.3">
      <c r="A28" s="11">
        <v>563</v>
      </c>
      <c r="B28">
        <v>20187</v>
      </c>
      <c r="C28">
        <v>7</v>
      </c>
      <c r="D28" t="str">
        <f t="shared" si="0"/>
        <v>Low Val</v>
      </c>
      <c r="E28" t="str">
        <f t="shared" si="1"/>
        <v>Short Term</v>
      </c>
      <c r="F28" t="str">
        <f t="shared" si="2"/>
        <v>Low Val-Short Term</v>
      </c>
    </row>
    <row r="29" spans="1:6" x14ac:dyDescent="0.3">
      <c r="A29" s="13" t="s">
        <v>428</v>
      </c>
      <c r="B29">
        <v>20187</v>
      </c>
      <c r="C29">
        <v>7</v>
      </c>
      <c r="D29" t="str">
        <f t="shared" si="0"/>
        <v>Low Val</v>
      </c>
      <c r="E29" t="str">
        <f t="shared" si="1"/>
        <v>Short Term</v>
      </c>
      <c r="F29" t="str">
        <f t="shared" si="2"/>
        <v>Low Val-Short Term</v>
      </c>
    </row>
    <row r="30" spans="1:6" x14ac:dyDescent="0.3">
      <c r="A30" s="11">
        <v>584</v>
      </c>
      <c r="B30">
        <v>5769</v>
      </c>
      <c r="C30">
        <v>2</v>
      </c>
      <c r="D30" t="str">
        <f t="shared" si="0"/>
        <v>Low Val</v>
      </c>
      <c r="E30" t="str">
        <f t="shared" si="1"/>
        <v>Short Term</v>
      </c>
      <c r="F30" t="str">
        <f t="shared" si="2"/>
        <v>Low Val-Short Term</v>
      </c>
    </row>
    <row r="31" spans="1:6" x14ac:dyDescent="0.3">
      <c r="A31" s="13" t="s">
        <v>236</v>
      </c>
      <c r="B31">
        <v>5769</v>
      </c>
      <c r="C31">
        <v>2</v>
      </c>
      <c r="D31" t="str">
        <f t="shared" si="0"/>
        <v>Low Val</v>
      </c>
      <c r="E31" t="str">
        <f t="shared" si="1"/>
        <v>Short Term</v>
      </c>
      <c r="F31" t="str">
        <f t="shared" si="2"/>
        <v>Low Val-Short Term</v>
      </c>
    </row>
    <row r="32" spans="1:6" x14ac:dyDescent="0.3">
      <c r="A32" s="11">
        <v>693</v>
      </c>
      <c r="B32">
        <v>73589</v>
      </c>
      <c r="C32">
        <v>14</v>
      </c>
      <c r="D32" t="str">
        <f t="shared" si="0"/>
        <v>High Val</v>
      </c>
      <c r="E32" t="str">
        <f t="shared" si="1"/>
        <v>Long Term</v>
      </c>
      <c r="F32" t="str">
        <f t="shared" si="2"/>
        <v>High Val-Long Term</v>
      </c>
    </row>
    <row r="33" spans="1:6" x14ac:dyDescent="0.3">
      <c r="A33" s="13" t="s">
        <v>154</v>
      </c>
      <c r="B33">
        <v>73589</v>
      </c>
      <c r="C33">
        <v>14</v>
      </c>
      <c r="D33" t="str">
        <f t="shared" si="0"/>
        <v>High Val</v>
      </c>
      <c r="E33" t="str">
        <f t="shared" si="1"/>
        <v>Long Term</v>
      </c>
      <c r="F33" t="str">
        <f t="shared" si="2"/>
        <v>High Val-Long Term</v>
      </c>
    </row>
    <row r="34" spans="1:6" x14ac:dyDescent="0.3">
      <c r="A34" s="11">
        <v>805</v>
      </c>
      <c r="B34">
        <v>91926</v>
      </c>
      <c r="C34">
        <v>2</v>
      </c>
      <c r="D34" t="str">
        <f t="shared" si="0"/>
        <v>High Val</v>
      </c>
      <c r="E34" t="str">
        <f t="shared" si="1"/>
        <v>Short Term</v>
      </c>
      <c r="F34" t="str">
        <f t="shared" si="2"/>
        <v>High Val-Short Term</v>
      </c>
    </row>
    <row r="35" spans="1:6" x14ac:dyDescent="0.3">
      <c r="A35" s="13" t="s">
        <v>259</v>
      </c>
      <c r="B35">
        <v>91926</v>
      </c>
      <c r="C35">
        <v>2</v>
      </c>
      <c r="D35" t="str">
        <f t="shared" si="0"/>
        <v>High Val</v>
      </c>
      <c r="E35" t="str">
        <f t="shared" si="1"/>
        <v>Short Term</v>
      </c>
      <c r="F35" t="str">
        <f t="shared" si="2"/>
        <v>High Val-Short Term</v>
      </c>
    </row>
    <row r="36" spans="1:6" x14ac:dyDescent="0.3">
      <c r="A36" s="11">
        <v>896</v>
      </c>
      <c r="B36">
        <v>28701</v>
      </c>
      <c r="C36">
        <v>18</v>
      </c>
      <c r="D36" t="str">
        <f t="shared" si="0"/>
        <v>Low Val</v>
      </c>
      <c r="E36" t="str">
        <f t="shared" si="1"/>
        <v>Long Term</v>
      </c>
      <c r="F36" t="str">
        <f t="shared" si="2"/>
        <v>Low Val-Long Term</v>
      </c>
    </row>
    <row r="37" spans="1:6" x14ac:dyDescent="0.3">
      <c r="A37" s="13" t="s">
        <v>109</v>
      </c>
      <c r="B37">
        <v>28701</v>
      </c>
      <c r="C37">
        <v>18</v>
      </c>
      <c r="D37" t="str">
        <f t="shared" si="0"/>
        <v>Low Val</v>
      </c>
      <c r="E37" t="str">
        <f t="shared" si="1"/>
        <v>Long Term</v>
      </c>
      <c r="F37" t="str">
        <f t="shared" si="2"/>
        <v>Low Val-Long Term</v>
      </c>
    </row>
    <row r="38" spans="1:6" x14ac:dyDescent="0.3">
      <c r="A38" s="11">
        <v>1087</v>
      </c>
      <c r="B38">
        <v>45852</v>
      </c>
      <c r="C38">
        <v>13</v>
      </c>
      <c r="D38" t="str">
        <f t="shared" si="0"/>
        <v>Low Val</v>
      </c>
      <c r="E38" t="str">
        <f t="shared" si="1"/>
        <v>Long Term</v>
      </c>
      <c r="F38" t="str">
        <f t="shared" si="2"/>
        <v>Low Val-Long Term</v>
      </c>
    </row>
    <row r="39" spans="1:6" x14ac:dyDescent="0.3">
      <c r="A39" s="13" t="s">
        <v>333</v>
      </c>
      <c r="B39">
        <v>45852</v>
      </c>
      <c r="C39">
        <v>13</v>
      </c>
      <c r="D39" t="str">
        <f t="shared" si="0"/>
        <v>Low Val</v>
      </c>
      <c r="E39" t="str">
        <f t="shared" si="1"/>
        <v>Long Term</v>
      </c>
      <c r="F39" t="str">
        <f t="shared" si="2"/>
        <v>Low Val-Long Term</v>
      </c>
    </row>
    <row r="40" spans="1:6" x14ac:dyDescent="0.3">
      <c r="A40" s="11">
        <v>1126</v>
      </c>
      <c r="B40">
        <v>57460</v>
      </c>
      <c r="C40">
        <v>8</v>
      </c>
      <c r="D40" t="str">
        <f t="shared" si="0"/>
        <v>High Val</v>
      </c>
      <c r="E40" t="str">
        <f t="shared" si="1"/>
        <v>Short Term</v>
      </c>
      <c r="F40" t="str">
        <f t="shared" si="2"/>
        <v>High Val-Short Term</v>
      </c>
    </row>
    <row r="41" spans="1:6" x14ac:dyDescent="0.3">
      <c r="A41" s="13" t="s">
        <v>446</v>
      </c>
      <c r="B41">
        <v>57460</v>
      </c>
      <c r="C41">
        <v>8</v>
      </c>
      <c r="D41" t="str">
        <f t="shared" si="0"/>
        <v>High Val</v>
      </c>
      <c r="E41" t="str">
        <f t="shared" si="1"/>
        <v>Short Term</v>
      </c>
      <c r="F41" t="str">
        <f t="shared" si="2"/>
        <v>High Val-Short Term</v>
      </c>
    </row>
    <row r="42" spans="1:6" x14ac:dyDescent="0.3">
      <c r="A42" s="11">
        <v>1164</v>
      </c>
      <c r="B42">
        <v>30192</v>
      </c>
      <c r="C42">
        <v>18</v>
      </c>
      <c r="D42" t="str">
        <f t="shared" si="0"/>
        <v>Low Val</v>
      </c>
      <c r="E42" t="str">
        <f t="shared" si="1"/>
        <v>Long Term</v>
      </c>
      <c r="F42" t="str">
        <f t="shared" si="2"/>
        <v>Low Val-Long Term</v>
      </c>
    </row>
    <row r="43" spans="1:6" x14ac:dyDescent="0.3">
      <c r="A43" s="13" t="s">
        <v>133</v>
      </c>
      <c r="B43">
        <v>30192</v>
      </c>
      <c r="C43">
        <v>18</v>
      </c>
      <c r="D43" t="str">
        <f t="shared" si="0"/>
        <v>Low Val</v>
      </c>
      <c r="E43" t="str">
        <f t="shared" si="1"/>
        <v>Long Term</v>
      </c>
      <c r="F43" t="str">
        <f t="shared" si="2"/>
        <v>Low Val-Long Term</v>
      </c>
    </row>
    <row r="44" spans="1:6" x14ac:dyDescent="0.3">
      <c r="A44" s="11">
        <v>1201</v>
      </c>
      <c r="B44">
        <v>52868</v>
      </c>
      <c r="C44">
        <v>19</v>
      </c>
      <c r="D44" t="str">
        <f t="shared" si="0"/>
        <v>High Val</v>
      </c>
      <c r="E44" t="str">
        <f t="shared" si="1"/>
        <v>Long Term</v>
      </c>
      <c r="F44" t="str">
        <f t="shared" si="2"/>
        <v>High Val-Long Term</v>
      </c>
    </row>
    <row r="45" spans="1:6" x14ac:dyDescent="0.3">
      <c r="A45" s="13" t="s">
        <v>380</v>
      </c>
      <c r="B45">
        <v>52868</v>
      </c>
      <c r="C45">
        <v>19</v>
      </c>
      <c r="D45" t="str">
        <f t="shared" si="0"/>
        <v>High Val</v>
      </c>
      <c r="E45" t="str">
        <f t="shared" si="1"/>
        <v>Long Term</v>
      </c>
      <c r="F45" t="str">
        <f t="shared" si="2"/>
        <v>High Val-Long Term</v>
      </c>
    </row>
    <row r="46" spans="1:6" x14ac:dyDescent="0.3">
      <c r="A46" s="11">
        <v>1202</v>
      </c>
      <c r="B46">
        <v>41003</v>
      </c>
      <c r="C46">
        <v>17</v>
      </c>
      <c r="D46" t="str">
        <f t="shared" si="0"/>
        <v>Low Val</v>
      </c>
      <c r="E46" t="str">
        <f t="shared" si="1"/>
        <v>Long Term</v>
      </c>
      <c r="F46" t="str">
        <f t="shared" si="2"/>
        <v>Low Val-Long Term</v>
      </c>
    </row>
    <row r="47" spans="1:6" x14ac:dyDescent="0.3">
      <c r="A47" s="13" t="s">
        <v>375</v>
      </c>
      <c r="B47">
        <v>41003</v>
      </c>
      <c r="C47">
        <v>17</v>
      </c>
      <c r="D47" t="str">
        <f t="shared" si="0"/>
        <v>Low Val</v>
      </c>
      <c r="E47" t="str">
        <f t="shared" si="1"/>
        <v>Long Term</v>
      </c>
      <c r="F47" t="str">
        <f t="shared" si="2"/>
        <v>Low Val-Long Term</v>
      </c>
    </row>
    <row r="48" spans="1:6" x14ac:dyDescent="0.3">
      <c r="A48" s="11">
        <v>1211</v>
      </c>
      <c r="B48">
        <v>83102</v>
      </c>
      <c r="C48">
        <v>2</v>
      </c>
      <c r="D48" t="str">
        <f t="shared" si="0"/>
        <v>High Val</v>
      </c>
      <c r="E48" t="str">
        <f t="shared" si="1"/>
        <v>Short Term</v>
      </c>
      <c r="F48" t="str">
        <f t="shared" si="2"/>
        <v>High Val-Short Term</v>
      </c>
    </row>
    <row r="49" spans="1:6" x14ac:dyDescent="0.3">
      <c r="A49" s="13" t="s">
        <v>239</v>
      </c>
      <c r="B49">
        <v>83102</v>
      </c>
      <c r="C49">
        <v>2</v>
      </c>
      <c r="D49" t="str">
        <f t="shared" si="0"/>
        <v>High Val</v>
      </c>
      <c r="E49" t="str">
        <f t="shared" si="1"/>
        <v>Short Term</v>
      </c>
      <c r="F49" t="str">
        <f t="shared" si="2"/>
        <v>High Val-Short Term</v>
      </c>
    </row>
    <row r="50" spans="1:6" x14ac:dyDescent="0.3">
      <c r="A50" s="11">
        <v>1215</v>
      </c>
      <c r="B50">
        <v>73561</v>
      </c>
      <c r="C50">
        <v>19</v>
      </c>
      <c r="D50" t="str">
        <f t="shared" si="0"/>
        <v>High Val</v>
      </c>
      <c r="E50" t="str">
        <f t="shared" si="1"/>
        <v>Long Term</v>
      </c>
      <c r="F50" t="str">
        <f t="shared" si="2"/>
        <v>High Val-Long Term</v>
      </c>
    </row>
    <row r="51" spans="1:6" x14ac:dyDescent="0.3">
      <c r="A51" s="13" t="s">
        <v>154</v>
      </c>
      <c r="B51">
        <v>73561</v>
      </c>
      <c r="C51">
        <v>19</v>
      </c>
      <c r="D51" t="str">
        <f t="shared" si="0"/>
        <v>High Val</v>
      </c>
      <c r="E51" t="str">
        <f t="shared" si="1"/>
        <v>Long Term</v>
      </c>
      <c r="F51" t="str">
        <f t="shared" si="2"/>
        <v>High Val-Long Term</v>
      </c>
    </row>
    <row r="52" spans="1:6" x14ac:dyDescent="0.3">
      <c r="A52" s="11">
        <v>1246</v>
      </c>
      <c r="B52">
        <v>58736</v>
      </c>
      <c r="C52">
        <v>19</v>
      </c>
      <c r="D52" t="str">
        <f t="shared" si="0"/>
        <v>High Val</v>
      </c>
      <c r="E52" t="str">
        <f t="shared" si="1"/>
        <v>Long Term</v>
      </c>
      <c r="F52" t="str">
        <f t="shared" si="2"/>
        <v>High Val-Long Term</v>
      </c>
    </row>
    <row r="53" spans="1:6" x14ac:dyDescent="0.3">
      <c r="A53" s="13" t="s">
        <v>210</v>
      </c>
      <c r="B53">
        <v>58736</v>
      </c>
      <c r="C53">
        <v>19</v>
      </c>
      <c r="D53" t="str">
        <f t="shared" si="0"/>
        <v>High Val</v>
      </c>
      <c r="E53" t="str">
        <f t="shared" si="1"/>
        <v>Long Term</v>
      </c>
      <c r="F53" t="str">
        <f t="shared" si="2"/>
        <v>High Val-Long Term</v>
      </c>
    </row>
    <row r="54" spans="1:6" x14ac:dyDescent="0.3">
      <c r="A54" s="11">
        <v>1275</v>
      </c>
      <c r="B54">
        <v>80796</v>
      </c>
      <c r="C54">
        <v>15</v>
      </c>
      <c r="D54" t="str">
        <f t="shared" si="0"/>
        <v>High Val</v>
      </c>
      <c r="E54" t="str">
        <f t="shared" si="1"/>
        <v>Long Term</v>
      </c>
      <c r="F54" t="str">
        <f t="shared" si="2"/>
        <v>High Val-Long Term</v>
      </c>
    </row>
    <row r="55" spans="1:6" x14ac:dyDescent="0.3">
      <c r="A55" s="13" t="s">
        <v>483</v>
      </c>
      <c r="B55">
        <v>80796</v>
      </c>
      <c r="C55">
        <v>15</v>
      </c>
      <c r="D55" t="str">
        <f t="shared" si="0"/>
        <v>High Val</v>
      </c>
      <c r="E55" t="str">
        <f t="shared" si="1"/>
        <v>Long Term</v>
      </c>
      <c r="F55" t="str">
        <f t="shared" si="2"/>
        <v>High Val-Long Term</v>
      </c>
    </row>
    <row r="56" spans="1:6" x14ac:dyDescent="0.3">
      <c r="A56" s="11">
        <v>1278</v>
      </c>
      <c r="B56">
        <v>27105</v>
      </c>
      <c r="C56">
        <v>19</v>
      </c>
      <c r="D56" t="str">
        <f t="shared" si="0"/>
        <v>Low Val</v>
      </c>
      <c r="E56" t="str">
        <f t="shared" si="1"/>
        <v>Long Term</v>
      </c>
      <c r="F56" t="str">
        <f t="shared" si="2"/>
        <v>Low Val-Long Term</v>
      </c>
    </row>
    <row r="57" spans="1:6" x14ac:dyDescent="0.3">
      <c r="A57" s="13" t="s">
        <v>55</v>
      </c>
      <c r="B57">
        <v>27105</v>
      </c>
      <c r="C57">
        <v>19</v>
      </c>
      <c r="D57" t="str">
        <f t="shared" si="0"/>
        <v>Low Val</v>
      </c>
      <c r="E57" t="str">
        <f t="shared" si="1"/>
        <v>Long Term</v>
      </c>
      <c r="F57" t="str">
        <f t="shared" si="2"/>
        <v>Low Val-Long Term</v>
      </c>
    </row>
    <row r="58" spans="1:6" x14ac:dyDescent="0.3">
      <c r="A58" s="11">
        <v>1303</v>
      </c>
      <c r="B58">
        <v>3846</v>
      </c>
      <c r="C58">
        <v>14</v>
      </c>
      <c r="D58" t="str">
        <f t="shared" si="0"/>
        <v>Low Val</v>
      </c>
      <c r="E58" t="str">
        <f t="shared" si="1"/>
        <v>Long Term</v>
      </c>
      <c r="F58" t="str">
        <f t="shared" si="2"/>
        <v>Low Val-Long Term</v>
      </c>
    </row>
    <row r="59" spans="1:6" x14ac:dyDescent="0.3">
      <c r="A59" s="13" t="s">
        <v>546</v>
      </c>
      <c r="B59">
        <v>3846</v>
      </c>
      <c r="C59">
        <v>14</v>
      </c>
      <c r="D59" t="str">
        <f t="shared" si="0"/>
        <v>Low Val</v>
      </c>
      <c r="E59" t="str">
        <f t="shared" si="1"/>
        <v>Long Term</v>
      </c>
      <c r="F59" t="str">
        <f t="shared" si="2"/>
        <v>Low Val-Long Term</v>
      </c>
    </row>
    <row r="60" spans="1:6" x14ac:dyDescent="0.3">
      <c r="A60" s="11">
        <v>1334</v>
      </c>
      <c r="B60">
        <v>99604</v>
      </c>
      <c r="C60">
        <v>2</v>
      </c>
      <c r="D60" t="str">
        <f t="shared" si="0"/>
        <v>High Val</v>
      </c>
      <c r="E60" t="str">
        <f t="shared" si="1"/>
        <v>Short Term</v>
      </c>
      <c r="F60" t="str">
        <f t="shared" si="2"/>
        <v>High Val-Short Term</v>
      </c>
    </row>
    <row r="61" spans="1:6" x14ac:dyDescent="0.3">
      <c r="A61" s="13" t="s">
        <v>189</v>
      </c>
      <c r="B61">
        <v>99604</v>
      </c>
      <c r="C61">
        <v>2</v>
      </c>
      <c r="D61" t="str">
        <f t="shared" si="0"/>
        <v>High Val</v>
      </c>
      <c r="E61" t="str">
        <f t="shared" si="1"/>
        <v>Short Term</v>
      </c>
      <c r="F61" t="str">
        <f t="shared" si="2"/>
        <v>High Val-Short Term</v>
      </c>
    </row>
    <row r="62" spans="1:6" x14ac:dyDescent="0.3">
      <c r="A62" s="11">
        <v>1424</v>
      </c>
      <c r="B62">
        <v>37660</v>
      </c>
      <c r="C62">
        <v>15</v>
      </c>
      <c r="D62" t="str">
        <f t="shared" si="0"/>
        <v>Low Val</v>
      </c>
      <c r="E62" t="str">
        <f t="shared" si="1"/>
        <v>Long Term</v>
      </c>
      <c r="F62" t="str">
        <f t="shared" si="2"/>
        <v>Low Val-Long Term</v>
      </c>
    </row>
    <row r="63" spans="1:6" x14ac:dyDescent="0.3">
      <c r="A63" s="13" t="s">
        <v>351</v>
      </c>
      <c r="B63">
        <v>37660</v>
      </c>
      <c r="C63">
        <v>15</v>
      </c>
      <c r="D63" t="str">
        <f t="shared" si="0"/>
        <v>Low Val</v>
      </c>
      <c r="E63" t="str">
        <f t="shared" si="1"/>
        <v>Long Term</v>
      </c>
      <c r="F63" t="str">
        <f t="shared" si="2"/>
        <v>Low Val-Long Term</v>
      </c>
    </row>
    <row r="64" spans="1:6" x14ac:dyDescent="0.3">
      <c r="A64" s="11">
        <v>1647</v>
      </c>
      <c r="B64">
        <v>61325</v>
      </c>
      <c r="C64">
        <v>8</v>
      </c>
      <c r="D64" t="str">
        <f t="shared" si="0"/>
        <v>High Val</v>
      </c>
      <c r="E64" t="str">
        <f t="shared" si="1"/>
        <v>Short Term</v>
      </c>
      <c r="F64" t="str">
        <f t="shared" si="2"/>
        <v>High Val-Short Term</v>
      </c>
    </row>
    <row r="65" spans="1:6" x14ac:dyDescent="0.3">
      <c r="A65" s="13" t="s">
        <v>183</v>
      </c>
      <c r="B65">
        <v>61325</v>
      </c>
      <c r="C65">
        <v>8</v>
      </c>
      <c r="D65" t="str">
        <f t="shared" si="0"/>
        <v>High Val</v>
      </c>
      <c r="E65" t="str">
        <f t="shared" si="1"/>
        <v>Short Term</v>
      </c>
      <c r="F65" t="str">
        <f t="shared" si="2"/>
        <v>High Val-Short Term</v>
      </c>
    </row>
    <row r="66" spans="1:6" x14ac:dyDescent="0.3">
      <c r="A66" s="11">
        <v>1702</v>
      </c>
      <c r="B66">
        <v>39488</v>
      </c>
      <c r="C66">
        <v>16</v>
      </c>
      <c r="D66" t="str">
        <f t="shared" si="0"/>
        <v>Low Val</v>
      </c>
      <c r="E66" t="str">
        <f t="shared" si="1"/>
        <v>Long Term</v>
      </c>
      <c r="F66" t="str">
        <f t="shared" si="2"/>
        <v>Low Val-Long Term</v>
      </c>
    </row>
    <row r="67" spans="1:6" x14ac:dyDescent="0.3">
      <c r="A67" s="13" t="s">
        <v>562</v>
      </c>
      <c r="B67">
        <v>39488</v>
      </c>
      <c r="C67">
        <v>16</v>
      </c>
      <c r="D67" t="str">
        <f t="shared" si="0"/>
        <v>Low Val</v>
      </c>
      <c r="E67" t="str">
        <f t="shared" si="1"/>
        <v>Long Term</v>
      </c>
      <c r="F67" t="str">
        <f t="shared" si="2"/>
        <v>Low Val-Long Term</v>
      </c>
    </row>
    <row r="68" spans="1:6" x14ac:dyDescent="0.3">
      <c r="A68" s="11">
        <v>1724</v>
      </c>
      <c r="B68">
        <v>37286</v>
      </c>
      <c r="C68">
        <v>3</v>
      </c>
      <c r="D68" t="str">
        <f t="shared" si="0"/>
        <v>Low Val</v>
      </c>
      <c r="E68" t="str">
        <f t="shared" si="1"/>
        <v>Short Term</v>
      </c>
      <c r="F68" t="str">
        <f t="shared" si="2"/>
        <v>Low Val-Short Term</v>
      </c>
    </row>
    <row r="69" spans="1:6" x14ac:dyDescent="0.3">
      <c r="A69" s="13" t="s">
        <v>422</v>
      </c>
      <c r="B69">
        <v>37286</v>
      </c>
      <c r="C69">
        <v>3</v>
      </c>
      <c r="D69" t="str">
        <f t="shared" ref="D69:D132" si="3">IF(B69 &gt; $J$4, "High Val", "Low Val")</f>
        <v>Low Val</v>
      </c>
      <c r="E69" t="str">
        <f t="shared" ref="E69:E132" si="4">IF(C69 &gt; $J$5, "Long Term", "Short Term")</f>
        <v>Short Term</v>
      </c>
      <c r="F69" t="str">
        <f t="shared" ref="F69:F132" si="5">_xlfn.CONCAT(D69, "-", E69)</f>
        <v>Low Val-Short Term</v>
      </c>
    </row>
    <row r="70" spans="1:6" x14ac:dyDescent="0.3">
      <c r="A70" s="11">
        <v>1748</v>
      </c>
      <c r="B70">
        <v>32031</v>
      </c>
      <c r="C70">
        <v>8</v>
      </c>
      <c r="D70" t="str">
        <f t="shared" si="3"/>
        <v>Low Val</v>
      </c>
      <c r="E70" t="str">
        <f t="shared" si="4"/>
        <v>Short Term</v>
      </c>
      <c r="F70" t="str">
        <f t="shared" si="5"/>
        <v>Low Val-Short Term</v>
      </c>
    </row>
    <row r="71" spans="1:6" x14ac:dyDescent="0.3">
      <c r="A71" s="13" t="s">
        <v>318</v>
      </c>
      <c r="B71">
        <v>32031</v>
      </c>
      <c r="C71">
        <v>8</v>
      </c>
      <c r="D71" t="str">
        <f t="shared" si="3"/>
        <v>Low Val</v>
      </c>
      <c r="E71" t="str">
        <f t="shared" si="4"/>
        <v>Short Term</v>
      </c>
      <c r="F71" t="str">
        <f t="shared" si="5"/>
        <v>Low Val-Short Term</v>
      </c>
    </row>
    <row r="72" spans="1:6" x14ac:dyDescent="0.3">
      <c r="A72" s="11">
        <v>1896</v>
      </c>
      <c r="B72">
        <v>47111</v>
      </c>
      <c r="C72">
        <v>9</v>
      </c>
      <c r="D72" t="str">
        <f t="shared" si="3"/>
        <v>Low Val</v>
      </c>
      <c r="E72" t="str">
        <f t="shared" si="4"/>
        <v>Short Term</v>
      </c>
      <c r="F72" t="str">
        <f t="shared" si="5"/>
        <v>Low Val-Short Term</v>
      </c>
    </row>
    <row r="73" spans="1:6" x14ac:dyDescent="0.3">
      <c r="A73" s="13" t="s">
        <v>366</v>
      </c>
      <c r="B73">
        <v>47111</v>
      </c>
      <c r="C73">
        <v>9</v>
      </c>
      <c r="D73" t="str">
        <f t="shared" si="3"/>
        <v>Low Val</v>
      </c>
      <c r="E73" t="str">
        <f t="shared" si="4"/>
        <v>Short Term</v>
      </c>
      <c r="F73" t="str">
        <f t="shared" si="5"/>
        <v>Low Val-Short Term</v>
      </c>
    </row>
    <row r="74" spans="1:6" x14ac:dyDescent="0.3">
      <c r="A74" s="11">
        <v>1897</v>
      </c>
      <c r="B74">
        <v>7389</v>
      </c>
      <c r="C74">
        <v>8</v>
      </c>
      <c r="D74" t="str">
        <f t="shared" si="3"/>
        <v>Low Val</v>
      </c>
      <c r="E74" t="str">
        <f t="shared" si="4"/>
        <v>Short Term</v>
      </c>
      <c r="F74" t="str">
        <f t="shared" si="5"/>
        <v>Low Val-Short Term</v>
      </c>
    </row>
    <row r="75" spans="1:6" x14ac:dyDescent="0.3">
      <c r="A75" s="13" t="s">
        <v>94</v>
      </c>
      <c r="B75">
        <v>7389</v>
      </c>
      <c r="C75">
        <v>8</v>
      </c>
      <c r="D75" t="str">
        <f t="shared" si="3"/>
        <v>Low Val</v>
      </c>
      <c r="E75" t="str">
        <f t="shared" si="4"/>
        <v>Short Term</v>
      </c>
      <c r="F75" t="str">
        <f t="shared" si="5"/>
        <v>Low Val-Short Term</v>
      </c>
    </row>
    <row r="76" spans="1:6" x14ac:dyDescent="0.3">
      <c r="A76" s="11">
        <v>1904</v>
      </c>
      <c r="B76">
        <v>39655</v>
      </c>
      <c r="C76">
        <v>17</v>
      </c>
      <c r="D76" t="str">
        <f t="shared" si="3"/>
        <v>Low Val</v>
      </c>
      <c r="E76" t="str">
        <f t="shared" si="4"/>
        <v>Long Term</v>
      </c>
      <c r="F76" t="str">
        <f t="shared" si="5"/>
        <v>Low Val-Long Term</v>
      </c>
    </row>
    <row r="77" spans="1:6" x14ac:dyDescent="0.3">
      <c r="A77" s="13" t="s">
        <v>19</v>
      </c>
      <c r="B77">
        <v>39655</v>
      </c>
      <c r="C77">
        <v>17</v>
      </c>
      <c r="D77" t="str">
        <f t="shared" si="3"/>
        <v>Low Val</v>
      </c>
      <c r="E77" t="str">
        <f t="shared" si="4"/>
        <v>Long Term</v>
      </c>
      <c r="F77" t="str">
        <f t="shared" si="5"/>
        <v>Low Val-Long Term</v>
      </c>
    </row>
    <row r="78" spans="1:6" x14ac:dyDescent="0.3">
      <c r="A78" s="11">
        <v>1980</v>
      </c>
      <c r="B78">
        <v>426</v>
      </c>
      <c r="C78">
        <v>18</v>
      </c>
      <c r="D78" t="str">
        <f t="shared" si="3"/>
        <v>Low Val</v>
      </c>
      <c r="E78" t="str">
        <f t="shared" si="4"/>
        <v>Long Term</v>
      </c>
      <c r="F78" t="str">
        <f t="shared" si="5"/>
        <v>Low Val-Long Term</v>
      </c>
    </row>
    <row r="79" spans="1:6" x14ac:dyDescent="0.3">
      <c r="A79" s="13" t="s">
        <v>287</v>
      </c>
      <c r="B79">
        <v>426</v>
      </c>
      <c r="C79">
        <v>18</v>
      </c>
      <c r="D79" t="str">
        <f t="shared" si="3"/>
        <v>Low Val</v>
      </c>
      <c r="E79" t="str">
        <f t="shared" si="4"/>
        <v>Long Term</v>
      </c>
      <c r="F79" t="str">
        <f t="shared" si="5"/>
        <v>Low Val-Long Term</v>
      </c>
    </row>
    <row r="80" spans="1:6" x14ac:dyDescent="0.3">
      <c r="A80" s="11">
        <v>2037</v>
      </c>
      <c r="B80">
        <v>34832</v>
      </c>
      <c r="C80">
        <v>5</v>
      </c>
      <c r="D80" t="str">
        <f t="shared" si="3"/>
        <v>Low Val</v>
      </c>
      <c r="E80" t="str">
        <f t="shared" si="4"/>
        <v>Short Term</v>
      </c>
      <c r="F80" t="str">
        <f t="shared" si="5"/>
        <v>Low Val-Short Term</v>
      </c>
    </row>
    <row r="81" spans="1:6" x14ac:dyDescent="0.3">
      <c r="A81" s="13" t="s">
        <v>540</v>
      </c>
      <c r="B81">
        <v>34832</v>
      </c>
      <c r="C81">
        <v>5</v>
      </c>
      <c r="D81" t="str">
        <f t="shared" si="3"/>
        <v>Low Val</v>
      </c>
      <c r="E81" t="str">
        <f t="shared" si="4"/>
        <v>Short Term</v>
      </c>
      <c r="F81" t="str">
        <f t="shared" si="5"/>
        <v>Low Val-Short Term</v>
      </c>
    </row>
    <row r="82" spans="1:6" x14ac:dyDescent="0.3">
      <c r="A82" s="11">
        <v>2066</v>
      </c>
      <c r="B82">
        <v>84665</v>
      </c>
      <c r="C82">
        <v>18</v>
      </c>
      <c r="D82" t="str">
        <f t="shared" si="3"/>
        <v>High Val</v>
      </c>
      <c r="E82" t="str">
        <f t="shared" si="4"/>
        <v>Long Term</v>
      </c>
      <c r="F82" t="str">
        <f t="shared" si="5"/>
        <v>High Val-Long Term</v>
      </c>
    </row>
    <row r="83" spans="1:6" x14ac:dyDescent="0.3">
      <c r="A83" s="13" t="s">
        <v>28</v>
      </c>
      <c r="B83">
        <v>84665</v>
      </c>
      <c r="C83">
        <v>18</v>
      </c>
      <c r="D83" t="str">
        <f t="shared" si="3"/>
        <v>High Val</v>
      </c>
      <c r="E83" t="str">
        <f t="shared" si="4"/>
        <v>Long Term</v>
      </c>
      <c r="F83" t="str">
        <f t="shared" si="5"/>
        <v>High Val-Long Term</v>
      </c>
    </row>
    <row r="84" spans="1:6" x14ac:dyDescent="0.3">
      <c r="A84" s="11">
        <v>2096</v>
      </c>
      <c r="B84">
        <v>73423</v>
      </c>
      <c r="C84">
        <v>8</v>
      </c>
      <c r="D84" t="str">
        <f t="shared" si="3"/>
        <v>High Val</v>
      </c>
      <c r="E84" t="str">
        <f t="shared" si="4"/>
        <v>Short Term</v>
      </c>
      <c r="F84" t="str">
        <f t="shared" si="5"/>
        <v>High Val-Short Term</v>
      </c>
    </row>
    <row r="85" spans="1:6" x14ac:dyDescent="0.3">
      <c r="A85" s="13" t="s">
        <v>494</v>
      </c>
      <c r="B85">
        <v>73423</v>
      </c>
      <c r="C85">
        <v>8</v>
      </c>
      <c r="D85" t="str">
        <f t="shared" si="3"/>
        <v>High Val</v>
      </c>
      <c r="E85" t="str">
        <f t="shared" si="4"/>
        <v>Short Term</v>
      </c>
      <c r="F85" t="str">
        <f t="shared" si="5"/>
        <v>High Val-Short Term</v>
      </c>
    </row>
    <row r="86" spans="1:6" x14ac:dyDescent="0.3">
      <c r="A86" s="11">
        <v>2104</v>
      </c>
      <c r="B86">
        <v>41456</v>
      </c>
      <c r="C86">
        <v>13</v>
      </c>
      <c r="D86" t="str">
        <f t="shared" si="3"/>
        <v>Low Val</v>
      </c>
      <c r="E86" t="str">
        <f t="shared" si="4"/>
        <v>Long Term</v>
      </c>
      <c r="F86" t="str">
        <f t="shared" si="5"/>
        <v>Low Val-Long Term</v>
      </c>
    </row>
    <row r="87" spans="1:6" x14ac:dyDescent="0.3">
      <c r="A87" s="13" t="s">
        <v>559</v>
      </c>
      <c r="B87">
        <v>41456</v>
      </c>
      <c r="C87">
        <v>13</v>
      </c>
      <c r="D87" t="str">
        <f t="shared" si="3"/>
        <v>Low Val</v>
      </c>
      <c r="E87" t="str">
        <f t="shared" si="4"/>
        <v>Long Term</v>
      </c>
      <c r="F87" t="str">
        <f t="shared" si="5"/>
        <v>Low Val-Long Term</v>
      </c>
    </row>
    <row r="88" spans="1:6" x14ac:dyDescent="0.3">
      <c r="A88" s="11">
        <v>2121</v>
      </c>
      <c r="B88">
        <v>38290</v>
      </c>
      <c r="C88">
        <v>7</v>
      </c>
      <c r="D88" t="str">
        <f t="shared" si="3"/>
        <v>Low Val</v>
      </c>
      <c r="E88" t="str">
        <f t="shared" si="4"/>
        <v>Short Term</v>
      </c>
      <c r="F88" t="str">
        <f t="shared" si="5"/>
        <v>Low Val-Short Term</v>
      </c>
    </row>
    <row r="89" spans="1:6" x14ac:dyDescent="0.3">
      <c r="A89" s="13" t="s">
        <v>397</v>
      </c>
      <c r="B89">
        <v>38290</v>
      </c>
      <c r="C89">
        <v>7</v>
      </c>
      <c r="D89" t="str">
        <f t="shared" si="3"/>
        <v>Low Val</v>
      </c>
      <c r="E89" t="str">
        <f t="shared" si="4"/>
        <v>Short Term</v>
      </c>
      <c r="F89" t="str">
        <f t="shared" si="5"/>
        <v>Low Val-Short Term</v>
      </c>
    </row>
    <row r="90" spans="1:6" x14ac:dyDescent="0.3">
      <c r="A90" s="11">
        <v>2142</v>
      </c>
      <c r="B90">
        <v>44807</v>
      </c>
      <c r="C90">
        <v>3</v>
      </c>
      <c r="D90" t="str">
        <f t="shared" si="3"/>
        <v>Low Val</v>
      </c>
      <c r="E90" t="str">
        <f t="shared" si="4"/>
        <v>Short Term</v>
      </c>
      <c r="F90" t="str">
        <f t="shared" si="5"/>
        <v>Low Val-Short Term</v>
      </c>
    </row>
    <row r="91" spans="1:6" x14ac:dyDescent="0.3">
      <c r="A91" s="13" t="s">
        <v>37</v>
      </c>
      <c r="B91">
        <v>44807</v>
      </c>
      <c r="C91">
        <v>3</v>
      </c>
      <c r="D91" t="str">
        <f t="shared" si="3"/>
        <v>Low Val</v>
      </c>
      <c r="E91" t="str">
        <f t="shared" si="4"/>
        <v>Short Term</v>
      </c>
      <c r="F91" t="str">
        <f t="shared" si="5"/>
        <v>Low Val-Short Term</v>
      </c>
    </row>
    <row r="92" spans="1:6" x14ac:dyDescent="0.3">
      <c r="A92" s="11">
        <v>2154</v>
      </c>
      <c r="B92">
        <v>99239</v>
      </c>
      <c r="C92">
        <v>6</v>
      </c>
      <c r="D92" t="str">
        <f t="shared" si="3"/>
        <v>High Val</v>
      </c>
      <c r="E92" t="str">
        <f t="shared" si="4"/>
        <v>Short Term</v>
      </c>
      <c r="F92" t="str">
        <f t="shared" si="5"/>
        <v>High Val-Short Term</v>
      </c>
    </row>
    <row r="93" spans="1:6" x14ac:dyDescent="0.3">
      <c r="A93" s="13" t="s">
        <v>28</v>
      </c>
      <c r="B93">
        <v>99239</v>
      </c>
      <c r="C93">
        <v>6</v>
      </c>
      <c r="D93" t="str">
        <f t="shared" si="3"/>
        <v>High Val</v>
      </c>
      <c r="E93" t="str">
        <f t="shared" si="4"/>
        <v>Short Term</v>
      </c>
      <c r="F93" t="str">
        <f t="shared" si="5"/>
        <v>High Val-Short Term</v>
      </c>
    </row>
    <row r="94" spans="1:6" x14ac:dyDescent="0.3">
      <c r="A94" s="11">
        <v>2159</v>
      </c>
      <c r="B94">
        <v>24449</v>
      </c>
      <c r="C94">
        <v>10</v>
      </c>
      <c r="D94" t="str">
        <f t="shared" si="3"/>
        <v>Low Val</v>
      </c>
      <c r="E94" t="str">
        <f t="shared" si="4"/>
        <v>Short Term</v>
      </c>
      <c r="F94" t="str">
        <f t="shared" si="5"/>
        <v>Low Val-Short Term</v>
      </c>
    </row>
    <row r="95" spans="1:6" x14ac:dyDescent="0.3">
      <c r="A95" s="13" t="s">
        <v>475</v>
      </c>
      <c r="B95">
        <v>24449</v>
      </c>
      <c r="C95">
        <v>10</v>
      </c>
      <c r="D95" t="str">
        <f t="shared" si="3"/>
        <v>Low Val</v>
      </c>
      <c r="E95" t="str">
        <f t="shared" si="4"/>
        <v>Short Term</v>
      </c>
      <c r="F95" t="str">
        <f t="shared" si="5"/>
        <v>Low Val-Short Term</v>
      </c>
    </row>
    <row r="96" spans="1:6" x14ac:dyDescent="0.3">
      <c r="A96" s="11">
        <v>2182</v>
      </c>
      <c r="B96">
        <v>312</v>
      </c>
      <c r="C96">
        <v>11</v>
      </c>
      <c r="D96" t="str">
        <f t="shared" si="3"/>
        <v>Low Val</v>
      </c>
      <c r="E96" t="str">
        <f t="shared" si="4"/>
        <v>Long Term</v>
      </c>
      <c r="F96" t="str">
        <f t="shared" si="5"/>
        <v>Low Val-Long Term</v>
      </c>
    </row>
    <row r="97" spans="1:6" x14ac:dyDescent="0.3">
      <c r="A97" s="13" t="s">
        <v>330</v>
      </c>
      <c r="B97">
        <v>312</v>
      </c>
      <c r="C97">
        <v>11</v>
      </c>
      <c r="D97" t="str">
        <f t="shared" si="3"/>
        <v>Low Val</v>
      </c>
      <c r="E97" t="str">
        <f t="shared" si="4"/>
        <v>Long Term</v>
      </c>
      <c r="F97" t="str">
        <f t="shared" si="5"/>
        <v>Low Val-Long Term</v>
      </c>
    </row>
    <row r="98" spans="1:6" x14ac:dyDescent="0.3">
      <c r="A98" s="11">
        <v>2183</v>
      </c>
      <c r="B98">
        <v>94926</v>
      </c>
      <c r="C98">
        <v>13</v>
      </c>
      <c r="D98" t="str">
        <f t="shared" si="3"/>
        <v>High Val</v>
      </c>
      <c r="E98" t="str">
        <f t="shared" si="4"/>
        <v>Long Term</v>
      </c>
      <c r="F98" t="str">
        <f t="shared" si="5"/>
        <v>High Val-Long Term</v>
      </c>
    </row>
    <row r="99" spans="1:6" x14ac:dyDescent="0.3">
      <c r="A99" s="13" t="s">
        <v>327</v>
      </c>
      <c r="B99">
        <v>94926</v>
      </c>
      <c r="C99">
        <v>13</v>
      </c>
      <c r="D99" t="str">
        <f t="shared" si="3"/>
        <v>High Val</v>
      </c>
      <c r="E99" t="str">
        <f t="shared" si="4"/>
        <v>Long Term</v>
      </c>
      <c r="F99" t="str">
        <f t="shared" si="5"/>
        <v>High Val-Long Term</v>
      </c>
    </row>
    <row r="100" spans="1:6" x14ac:dyDescent="0.3">
      <c r="A100" s="11">
        <v>2208</v>
      </c>
      <c r="B100">
        <v>21972</v>
      </c>
      <c r="C100">
        <v>8</v>
      </c>
      <c r="D100" t="str">
        <f t="shared" si="3"/>
        <v>Low Val</v>
      </c>
      <c r="E100" t="str">
        <f t="shared" si="4"/>
        <v>Short Term</v>
      </c>
      <c r="F100" t="str">
        <f t="shared" si="5"/>
        <v>Low Val-Short Term</v>
      </c>
    </row>
    <row r="101" spans="1:6" x14ac:dyDescent="0.3">
      <c r="A101" s="13" t="s">
        <v>310</v>
      </c>
      <c r="B101">
        <v>21972</v>
      </c>
      <c r="C101">
        <v>8</v>
      </c>
      <c r="D101" t="str">
        <f t="shared" si="3"/>
        <v>Low Val</v>
      </c>
      <c r="E101" t="str">
        <f t="shared" si="4"/>
        <v>Short Term</v>
      </c>
      <c r="F101" t="str">
        <f t="shared" si="5"/>
        <v>Low Val-Short Term</v>
      </c>
    </row>
    <row r="102" spans="1:6" x14ac:dyDescent="0.3">
      <c r="A102" s="11">
        <v>2216</v>
      </c>
      <c r="B102">
        <v>69417</v>
      </c>
      <c r="C102">
        <v>18</v>
      </c>
      <c r="D102" t="str">
        <f t="shared" si="3"/>
        <v>High Val</v>
      </c>
      <c r="E102" t="str">
        <f t="shared" si="4"/>
        <v>Long Term</v>
      </c>
      <c r="F102" t="str">
        <f t="shared" si="5"/>
        <v>High Val-Long Term</v>
      </c>
    </row>
    <row r="103" spans="1:6" x14ac:dyDescent="0.3">
      <c r="A103" s="13" t="s">
        <v>15</v>
      </c>
      <c r="B103">
        <v>69417</v>
      </c>
      <c r="C103">
        <v>18</v>
      </c>
      <c r="D103" t="str">
        <f t="shared" si="3"/>
        <v>High Val</v>
      </c>
      <c r="E103" t="str">
        <f t="shared" si="4"/>
        <v>Long Term</v>
      </c>
      <c r="F103" t="str">
        <f t="shared" si="5"/>
        <v>High Val-Long Term</v>
      </c>
    </row>
    <row r="104" spans="1:6" x14ac:dyDescent="0.3">
      <c r="A104" s="11">
        <v>2220</v>
      </c>
      <c r="B104">
        <v>62528</v>
      </c>
      <c r="C104">
        <v>13</v>
      </c>
      <c r="D104" t="str">
        <f t="shared" si="3"/>
        <v>High Val</v>
      </c>
      <c r="E104" t="str">
        <f t="shared" si="4"/>
        <v>Long Term</v>
      </c>
      <c r="F104" t="str">
        <f t="shared" si="5"/>
        <v>High Val-Long Term</v>
      </c>
    </row>
    <row r="105" spans="1:6" x14ac:dyDescent="0.3">
      <c r="A105" s="13" t="s">
        <v>43</v>
      </c>
      <c r="B105">
        <v>62528</v>
      </c>
      <c r="C105">
        <v>13</v>
      </c>
      <c r="D105" t="str">
        <f t="shared" si="3"/>
        <v>High Val</v>
      </c>
      <c r="E105" t="str">
        <f t="shared" si="4"/>
        <v>Long Term</v>
      </c>
      <c r="F105" t="str">
        <f t="shared" si="5"/>
        <v>High Val-Long Term</v>
      </c>
    </row>
    <row r="106" spans="1:6" x14ac:dyDescent="0.3">
      <c r="A106" s="11">
        <v>2241</v>
      </c>
      <c r="B106">
        <v>35634</v>
      </c>
      <c r="C106">
        <v>18</v>
      </c>
      <c r="D106" t="str">
        <f t="shared" si="3"/>
        <v>Low Val</v>
      </c>
      <c r="E106" t="str">
        <f t="shared" si="4"/>
        <v>Long Term</v>
      </c>
      <c r="F106" t="str">
        <f t="shared" si="5"/>
        <v>Low Val-Long Term</v>
      </c>
    </row>
    <row r="107" spans="1:6" x14ac:dyDescent="0.3">
      <c r="A107" s="13" t="s">
        <v>106</v>
      </c>
      <c r="B107">
        <v>35634</v>
      </c>
      <c r="C107">
        <v>18</v>
      </c>
      <c r="D107" t="str">
        <f t="shared" si="3"/>
        <v>Low Val</v>
      </c>
      <c r="E107" t="str">
        <f t="shared" si="4"/>
        <v>Long Term</v>
      </c>
      <c r="F107" t="str">
        <f t="shared" si="5"/>
        <v>Low Val-Long Term</v>
      </c>
    </row>
    <row r="108" spans="1:6" x14ac:dyDescent="0.3">
      <c r="A108" s="11">
        <v>2257</v>
      </c>
      <c r="B108">
        <v>10001</v>
      </c>
      <c r="C108">
        <v>16</v>
      </c>
      <c r="D108" t="str">
        <f t="shared" si="3"/>
        <v>Low Val</v>
      </c>
      <c r="E108" t="str">
        <f t="shared" si="4"/>
        <v>Long Term</v>
      </c>
      <c r="F108" t="str">
        <f t="shared" si="5"/>
        <v>Low Val-Long Term</v>
      </c>
    </row>
    <row r="109" spans="1:6" x14ac:dyDescent="0.3">
      <c r="A109" s="13" t="s">
        <v>221</v>
      </c>
      <c r="B109">
        <v>10001</v>
      </c>
      <c r="C109">
        <v>16</v>
      </c>
      <c r="D109" t="str">
        <f t="shared" si="3"/>
        <v>Low Val</v>
      </c>
      <c r="E109" t="str">
        <f t="shared" si="4"/>
        <v>Long Term</v>
      </c>
      <c r="F109" t="str">
        <f t="shared" si="5"/>
        <v>Low Val-Long Term</v>
      </c>
    </row>
    <row r="110" spans="1:6" x14ac:dyDescent="0.3">
      <c r="A110" s="11">
        <v>2308</v>
      </c>
      <c r="B110">
        <v>13740</v>
      </c>
      <c r="C110">
        <v>3</v>
      </c>
      <c r="D110" t="str">
        <f t="shared" si="3"/>
        <v>Low Val</v>
      </c>
      <c r="E110" t="str">
        <f t="shared" si="4"/>
        <v>Short Term</v>
      </c>
      <c r="F110" t="str">
        <f t="shared" si="5"/>
        <v>Low Val-Short Term</v>
      </c>
    </row>
    <row r="111" spans="1:6" x14ac:dyDescent="0.3">
      <c r="A111" s="13" t="s">
        <v>148</v>
      </c>
      <c r="B111">
        <v>13740</v>
      </c>
      <c r="C111">
        <v>3</v>
      </c>
      <c r="D111" t="str">
        <f t="shared" si="3"/>
        <v>Low Val</v>
      </c>
      <c r="E111" t="str">
        <f t="shared" si="4"/>
        <v>Short Term</v>
      </c>
      <c r="F111" t="str">
        <f t="shared" si="5"/>
        <v>Low Val-Short Term</v>
      </c>
    </row>
    <row r="112" spans="1:6" x14ac:dyDescent="0.3">
      <c r="A112" s="11">
        <v>2332</v>
      </c>
      <c r="B112">
        <v>67599</v>
      </c>
      <c r="C112">
        <v>5</v>
      </c>
      <c r="D112" t="str">
        <f t="shared" si="3"/>
        <v>High Val</v>
      </c>
      <c r="E112" t="str">
        <f t="shared" si="4"/>
        <v>Short Term</v>
      </c>
      <c r="F112" t="str">
        <f t="shared" si="5"/>
        <v>High Val-Short Term</v>
      </c>
    </row>
    <row r="113" spans="1:6" x14ac:dyDescent="0.3">
      <c r="A113" s="13" t="s">
        <v>34</v>
      </c>
      <c r="B113">
        <v>67599</v>
      </c>
      <c r="C113">
        <v>5</v>
      </c>
      <c r="D113" t="str">
        <f t="shared" si="3"/>
        <v>High Val</v>
      </c>
      <c r="E113" t="str">
        <f t="shared" si="4"/>
        <v>Short Term</v>
      </c>
      <c r="F113" t="str">
        <f t="shared" si="5"/>
        <v>High Val-Short Term</v>
      </c>
    </row>
    <row r="114" spans="1:6" x14ac:dyDescent="0.3">
      <c r="A114" s="11">
        <v>2378</v>
      </c>
      <c r="B114">
        <v>42143</v>
      </c>
      <c r="C114">
        <v>18</v>
      </c>
      <c r="D114" t="str">
        <f t="shared" si="3"/>
        <v>Low Val</v>
      </c>
      <c r="E114" t="str">
        <f t="shared" si="4"/>
        <v>Long Term</v>
      </c>
      <c r="F114" t="str">
        <f t="shared" si="5"/>
        <v>Low Val-Long Term</v>
      </c>
    </row>
    <row r="115" spans="1:6" x14ac:dyDescent="0.3">
      <c r="A115" s="13" t="s">
        <v>247</v>
      </c>
      <c r="B115">
        <v>42143</v>
      </c>
      <c r="C115">
        <v>18</v>
      </c>
      <c r="D115" t="str">
        <f t="shared" si="3"/>
        <v>Low Val</v>
      </c>
      <c r="E115" t="str">
        <f t="shared" si="4"/>
        <v>Long Term</v>
      </c>
      <c r="F115" t="str">
        <f t="shared" si="5"/>
        <v>Low Val-Long Term</v>
      </c>
    </row>
    <row r="116" spans="1:6" x14ac:dyDescent="0.3">
      <c r="A116" s="11">
        <v>2396</v>
      </c>
      <c r="B116">
        <v>11223</v>
      </c>
      <c r="C116">
        <v>6</v>
      </c>
      <c r="D116" t="str">
        <f t="shared" si="3"/>
        <v>Low Val</v>
      </c>
      <c r="E116" t="str">
        <f t="shared" si="4"/>
        <v>Short Term</v>
      </c>
      <c r="F116" t="str">
        <f t="shared" si="5"/>
        <v>Low Val-Short Term</v>
      </c>
    </row>
    <row r="117" spans="1:6" x14ac:dyDescent="0.3">
      <c r="A117" s="13" t="s">
        <v>402</v>
      </c>
      <c r="B117">
        <v>11223</v>
      </c>
      <c r="C117">
        <v>6</v>
      </c>
      <c r="D117" t="str">
        <f t="shared" si="3"/>
        <v>Low Val</v>
      </c>
      <c r="E117" t="str">
        <f t="shared" si="4"/>
        <v>Short Term</v>
      </c>
      <c r="F117" t="str">
        <f t="shared" si="5"/>
        <v>Low Val-Short Term</v>
      </c>
    </row>
    <row r="118" spans="1:6" x14ac:dyDescent="0.3">
      <c r="A118" s="11">
        <v>2401</v>
      </c>
      <c r="B118">
        <v>59176</v>
      </c>
      <c r="C118">
        <v>10</v>
      </c>
      <c r="D118" t="str">
        <f t="shared" si="3"/>
        <v>High Val</v>
      </c>
      <c r="E118" t="str">
        <f t="shared" si="4"/>
        <v>Short Term</v>
      </c>
      <c r="F118" t="str">
        <f t="shared" si="5"/>
        <v>High Val-Short Term</v>
      </c>
    </row>
    <row r="119" spans="1:6" x14ac:dyDescent="0.3">
      <c r="A119" s="13" t="s">
        <v>543</v>
      </c>
      <c r="B119">
        <v>59176</v>
      </c>
      <c r="C119">
        <v>10</v>
      </c>
      <c r="D119" t="str">
        <f t="shared" si="3"/>
        <v>High Val</v>
      </c>
      <c r="E119" t="str">
        <f t="shared" si="4"/>
        <v>Short Term</v>
      </c>
      <c r="F119" t="str">
        <f t="shared" si="5"/>
        <v>High Val-Short Term</v>
      </c>
    </row>
    <row r="120" spans="1:6" x14ac:dyDescent="0.3">
      <c r="A120" s="11">
        <v>2478</v>
      </c>
      <c r="B120">
        <v>77649</v>
      </c>
      <c r="C120">
        <v>6</v>
      </c>
      <c r="D120" t="str">
        <f t="shared" si="3"/>
        <v>High Val</v>
      </c>
      <c r="E120" t="str">
        <f t="shared" si="4"/>
        <v>Short Term</v>
      </c>
      <c r="F120" t="str">
        <f t="shared" si="5"/>
        <v>High Val-Short Term</v>
      </c>
    </row>
    <row r="121" spans="1:6" x14ac:dyDescent="0.3">
      <c r="A121" s="13" t="s">
        <v>176</v>
      </c>
      <c r="B121">
        <v>77649</v>
      </c>
      <c r="C121">
        <v>6</v>
      </c>
      <c r="D121" t="str">
        <f t="shared" si="3"/>
        <v>High Val</v>
      </c>
      <c r="E121" t="str">
        <f t="shared" si="4"/>
        <v>Short Term</v>
      </c>
      <c r="F121" t="str">
        <f t="shared" si="5"/>
        <v>High Val-Short Term</v>
      </c>
    </row>
    <row r="122" spans="1:6" x14ac:dyDescent="0.3">
      <c r="A122" s="11">
        <v>2525</v>
      </c>
      <c r="B122">
        <v>22261</v>
      </c>
      <c r="C122">
        <v>16</v>
      </c>
      <c r="D122" t="str">
        <f t="shared" si="3"/>
        <v>Low Val</v>
      </c>
      <c r="E122" t="str">
        <f t="shared" si="4"/>
        <v>Long Term</v>
      </c>
      <c r="F122" t="str">
        <f t="shared" si="5"/>
        <v>Low Val-Long Term</v>
      </c>
    </row>
    <row r="123" spans="1:6" x14ac:dyDescent="0.3">
      <c r="A123" s="13" t="s">
        <v>419</v>
      </c>
      <c r="B123">
        <v>22261</v>
      </c>
      <c r="C123">
        <v>16</v>
      </c>
      <c r="D123" t="str">
        <f t="shared" si="3"/>
        <v>Low Val</v>
      </c>
      <c r="E123" t="str">
        <f t="shared" si="4"/>
        <v>Long Term</v>
      </c>
      <c r="F123" t="str">
        <f t="shared" si="5"/>
        <v>Low Val-Long Term</v>
      </c>
    </row>
    <row r="124" spans="1:6" x14ac:dyDescent="0.3">
      <c r="A124" s="11">
        <v>2573</v>
      </c>
      <c r="B124">
        <v>8206</v>
      </c>
      <c r="C124">
        <v>1</v>
      </c>
      <c r="D124" t="str">
        <f t="shared" si="3"/>
        <v>Low Val</v>
      </c>
      <c r="E124" t="str">
        <f t="shared" si="4"/>
        <v>Short Term</v>
      </c>
      <c r="F124" t="str">
        <f t="shared" si="5"/>
        <v>Low Val-Short Term</v>
      </c>
    </row>
    <row r="125" spans="1:6" x14ac:dyDescent="0.3">
      <c r="A125" s="13" t="s">
        <v>383</v>
      </c>
      <c r="B125">
        <v>8206</v>
      </c>
      <c r="C125">
        <v>1</v>
      </c>
      <c r="D125" t="str">
        <f t="shared" si="3"/>
        <v>Low Val</v>
      </c>
      <c r="E125" t="str">
        <f t="shared" si="4"/>
        <v>Short Term</v>
      </c>
      <c r="F125" t="str">
        <f t="shared" si="5"/>
        <v>Low Val-Short Term</v>
      </c>
    </row>
    <row r="126" spans="1:6" x14ac:dyDescent="0.3">
      <c r="A126" s="11">
        <v>2593</v>
      </c>
      <c r="B126">
        <v>80179</v>
      </c>
      <c r="C126">
        <v>19</v>
      </c>
      <c r="D126" t="str">
        <f t="shared" si="3"/>
        <v>High Val</v>
      </c>
      <c r="E126" t="str">
        <f t="shared" si="4"/>
        <v>Long Term</v>
      </c>
      <c r="F126" t="str">
        <f t="shared" si="5"/>
        <v>High Val-Long Term</v>
      </c>
    </row>
    <row r="127" spans="1:6" x14ac:dyDescent="0.3">
      <c r="A127" s="13" t="s">
        <v>318</v>
      </c>
      <c r="B127">
        <v>80179</v>
      </c>
      <c r="C127">
        <v>19</v>
      </c>
      <c r="D127" t="str">
        <f t="shared" si="3"/>
        <v>High Val</v>
      </c>
      <c r="E127" t="str">
        <f t="shared" si="4"/>
        <v>Long Term</v>
      </c>
      <c r="F127" t="str">
        <f t="shared" si="5"/>
        <v>High Val-Long Term</v>
      </c>
    </row>
    <row r="128" spans="1:6" x14ac:dyDescent="0.3">
      <c r="A128" s="11">
        <v>2601</v>
      </c>
      <c r="B128">
        <v>22214</v>
      </c>
      <c r="C128">
        <v>12</v>
      </c>
      <c r="D128" t="str">
        <f t="shared" si="3"/>
        <v>Low Val</v>
      </c>
      <c r="E128" t="str">
        <f t="shared" si="4"/>
        <v>Long Term</v>
      </c>
      <c r="F128" t="str">
        <f t="shared" si="5"/>
        <v>Low Val-Long Term</v>
      </c>
    </row>
    <row r="129" spans="1:6" x14ac:dyDescent="0.3">
      <c r="A129" s="13" t="s">
        <v>389</v>
      </c>
      <c r="B129">
        <v>22214</v>
      </c>
      <c r="C129">
        <v>12</v>
      </c>
      <c r="D129" t="str">
        <f t="shared" si="3"/>
        <v>Low Val</v>
      </c>
      <c r="E129" t="str">
        <f t="shared" si="4"/>
        <v>Long Term</v>
      </c>
      <c r="F129" t="str">
        <f t="shared" si="5"/>
        <v>Low Val-Long Term</v>
      </c>
    </row>
    <row r="130" spans="1:6" x14ac:dyDescent="0.3">
      <c r="A130" s="11">
        <v>2620</v>
      </c>
      <c r="B130">
        <v>45432</v>
      </c>
      <c r="C130">
        <v>15</v>
      </c>
      <c r="D130" t="str">
        <f t="shared" si="3"/>
        <v>Low Val</v>
      </c>
      <c r="E130" t="str">
        <f t="shared" si="4"/>
        <v>Long Term</v>
      </c>
      <c r="F130" t="str">
        <f t="shared" si="5"/>
        <v>Low Val-Long Term</v>
      </c>
    </row>
    <row r="131" spans="1:6" x14ac:dyDescent="0.3">
      <c r="A131" s="13" t="s">
        <v>130</v>
      </c>
      <c r="B131">
        <v>45432</v>
      </c>
      <c r="C131">
        <v>15</v>
      </c>
      <c r="D131" t="str">
        <f t="shared" si="3"/>
        <v>Low Val</v>
      </c>
      <c r="E131" t="str">
        <f t="shared" si="4"/>
        <v>Long Term</v>
      </c>
      <c r="F131" t="str">
        <f t="shared" si="5"/>
        <v>Low Val-Long Term</v>
      </c>
    </row>
    <row r="132" spans="1:6" x14ac:dyDescent="0.3">
      <c r="A132" s="11">
        <v>2656</v>
      </c>
      <c r="B132">
        <v>806</v>
      </c>
      <c r="C132">
        <v>15</v>
      </c>
      <c r="D132" t="str">
        <f t="shared" si="3"/>
        <v>Low Val</v>
      </c>
      <c r="E132" t="str">
        <f t="shared" si="4"/>
        <v>Long Term</v>
      </c>
      <c r="F132" t="str">
        <f t="shared" si="5"/>
        <v>Low Val-Long Term</v>
      </c>
    </row>
    <row r="133" spans="1:6" x14ac:dyDescent="0.3">
      <c r="A133" s="13" t="s">
        <v>133</v>
      </c>
      <c r="B133">
        <v>806</v>
      </c>
      <c r="C133">
        <v>15</v>
      </c>
      <c r="D133" t="str">
        <f t="shared" ref="D133:D196" si="6">IF(B133 &gt; $J$4, "High Val", "Low Val")</f>
        <v>Low Val</v>
      </c>
      <c r="E133" t="str">
        <f t="shared" ref="E133:E196" si="7">IF(C133 &gt; $J$5, "Long Term", "Short Term")</f>
        <v>Long Term</v>
      </c>
      <c r="F133" t="str">
        <f t="shared" ref="F133:F196" si="8">_xlfn.CONCAT(D133, "-", E133)</f>
        <v>Low Val-Long Term</v>
      </c>
    </row>
    <row r="134" spans="1:6" x14ac:dyDescent="0.3">
      <c r="A134" s="11">
        <v>2969</v>
      </c>
      <c r="B134">
        <v>49908</v>
      </c>
      <c r="C134">
        <v>3</v>
      </c>
      <c r="D134" t="str">
        <f t="shared" si="6"/>
        <v>High Val</v>
      </c>
      <c r="E134" t="str">
        <f t="shared" si="7"/>
        <v>Short Term</v>
      </c>
      <c r="F134" t="str">
        <f t="shared" si="8"/>
        <v>High Val-Short Term</v>
      </c>
    </row>
    <row r="135" spans="1:6" x14ac:dyDescent="0.3">
      <c r="A135" s="13" t="s">
        <v>553</v>
      </c>
      <c r="B135">
        <v>49908</v>
      </c>
      <c r="C135">
        <v>3</v>
      </c>
      <c r="D135" t="str">
        <f t="shared" si="6"/>
        <v>High Val</v>
      </c>
      <c r="E135" t="str">
        <f t="shared" si="7"/>
        <v>Short Term</v>
      </c>
      <c r="F135" t="str">
        <f t="shared" si="8"/>
        <v>High Val-Short Term</v>
      </c>
    </row>
    <row r="136" spans="1:6" x14ac:dyDescent="0.3">
      <c r="A136" s="11">
        <v>2972</v>
      </c>
      <c r="B136">
        <v>68227</v>
      </c>
      <c r="C136">
        <v>4</v>
      </c>
      <c r="D136" t="str">
        <f t="shared" si="6"/>
        <v>High Val</v>
      </c>
      <c r="E136" t="str">
        <f t="shared" si="7"/>
        <v>Short Term</v>
      </c>
      <c r="F136" t="str">
        <f t="shared" si="8"/>
        <v>High Val-Short Term</v>
      </c>
    </row>
    <row r="137" spans="1:6" x14ac:dyDescent="0.3">
      <c r="A137" s="13" t="s">
        <v>64</v>
      </c>
      <c r="B137">
        <v>68227</v>
      </c>
      <c r="C137">
        <v>4</v>
      </c>
      <c r="D137" t="str">
        <f t="shared" si="6"/>
        <v>High Val</v>
      </c>
      <c r="E137" t="str">
        <f t="shared" si="7"/>
        <v>Short Term</v>
      </c>
      <c r="F137" t="str">
        <f t="shared" si="8"/>
        <v>High Val-Short Term</v>
      </c>
    </row>
    <row r="138" spans="1:6" x14ac:dyDescent="0.3">
      <c r="A138" s="11">
        <v>3042</v>
      </c>
      <c r="B138">
        <v>95516</v>
      </c>
      <c r="C138">
        <v>9</v>
      </c>
      <c r="D138" t="str">
        <f t="shared" si="6"/>
        <v>High Val</v>
      </c>
      <c r="E138" t="str">
        <f t="shared" si="7"/>
        <v>Short Term</v>
      </c>
      <c r="F138" t="str">
        <f t="shared" si="8"/>
        <v>High Val-Short Term</v>
      </c>
    </row>
    <row r="139" spans="1:6" x14ac:dyDescent="0.3">
      <c r="A139" s="13" t="s">
        <v>40</v>
      </c>
      <c r="B139">
        <v>95516</v>
      </c>
      <c r="C139">
        <v>9</v>
      </c>
      <c r="D139" t="str">
        <f t="shared" si="6"/>
        <v>High Val</v>
      </c>
      <c r="E139" t="str">
        <f t="shared" si="7"/>
        <v>Short Term</v>
      </c>
      <c r="F139" t="str">
        <f t="shared" si="8"/>
        <v>High Val-Short Term</v>
      </c>
    </row>
    <row r="140" spans="1:6" x14ac:dyDescent="0.3">
      <c r="A140" s="11">
        <v>3089</v>
      </c>
      <c r="B140">
        <v>78953</v>
      </c>
      <c r="C140">
        <v>0</v>
      </c>
      <c r="D140" t="str">
        <f t="shared" si="6"/>
        <v>High Val</v>
      </c>
      <c r="E140" t="str">
        <f t="shared" si="7"/>
        <v>Short Term</v>
      </c>
      <c r="F140" t="str">
        <f t="shared" si="8"/>
        <v>High Val-Short Term</v>
      </c>
    </row>
    <row r="141" spans="1:6" x14ac:dyDescent="0.3">
      <c r="A141" s="13" t="s">
        <v>231</v>
      </c>
      <c r="B141">
        <v>78953</v>
      </c>
      <c r="C141">
        <v>0</v>
      </c>
      <c r="D141" t="str">
        <f t="shared" si="6"/>
        <v>High Val</v>
      </c>
      <c r="E141" t="str">
        <f t="shared" si="7"/>
        <v>Short Term</v>
      </c>
      <c r="F141" t="str">
        <f t="shared" si="8"/>
        <v>High Val-Short Term</v>
      </c>
    </row>
    <row r="142" spans="1:6" x14ac:dyDescent="0.3">
      <c r="A142" s="11">
        <v>3095</v>
      </c>
      <c r="B142">
        <v>67478</v>
      </c>
      <c r="C142">
        <v>17</v>
      </c>
      <c r="D142" t="str">
        <f t="shared" si="6"/>
        <v>High Val</v>
      </c>
      <c r="E142" t="str">
        <f t="shared" si="7"/>
        <v>Long Term</v>
      </c>
      <c r="F142" t="str">
        <f t="shared" si="8"/>
        <v>High Val-Long Term</v>
      </c>
    </row>
    <row r="143" spans="1:6" x14ac:dyDescent="0.3">
      <c r="A143" s="13" t="s">
        <v>472</v>
      </c>
      <c r="B143">
        <v>67478</v>
      </c>
      <c r="C143">
        <v>17</v>
      </c>
      <c r="D143" t="str">
        <f t="shared" si="6"/>
        <v>High Val</v>
      </c>
      <c r="E143" t="str">
        <f t="shared" si="7"/>
        <v>Long Term</v>
      </c>
      <c r="F143" t="str">
        <f t="shared" si="8"/>
        <v>High Val-Long Term</v>
      </c>
    </row>
    <row r="144" spans="1:6" x14ac:dyDescent="0.3">
      <c r="A144" s="11">
        <v>3132</v>
      </c>
      <c r="B144">
        <v>59376</v>
      </c>
      <c r="C144">
        <v>1</v>
      </c>
      <c r="D144" t="str">
        <f t="shared" si="6"/>
        <v>High Val</v>
      </c>
      <c r="E144" t="str">
        <f t="shared" si="7"/>
        <v>Short Term</v>
      </c>
      <c r="F144" t="str">
        <f t="shared" si="8"/>
        <v>High Val-Short Term</v>
      </c>
    </row>
    <row r="145" spans="1:6" x14ac:dyDescent="0.3">
      <c r="A145" s="13" t="s">
        <v>372</v>
      </c>
      <c r="B145">
        <v>59376</v>
      </c>
      <c r="C145">
        <v>1</v>
      </c>
      <c r="D145" t="str">
        <f t="shared" si="6"/>
        <v>High Val</v>
      </c>
      <c r="E145" t="str">
        <f t="shared" si="7"/>
        <v>Short Term</v>
      </c>
      <c r="F145" t="str">
        <f t="shared" si="8"/>
        <v>High Val-Short Term</v>
      </c>
    </row>
    <row r="146" spans="1:6" x14ac:dyDescent="0.3">
      <c r="A146" s="11">
        <v>3140</v>
      </c>
      <c r="B146">
        <v>48657</v>
      </c>
      <c r="C146">
        <v>1</v>
      </c>
      <c r="D146" t="str">
        <f t="shared" si="6"/>
        <v>High Val</v>
      </c>
      <c r="E146" t="str">
        <f t="shared" si="7"/>
        <v>Short Term</v>
      </c>
      <c r="F146" t="str">
        <f t="shared" si="8"/>
        <v>High Val-Short Term</v>
      </c>
    </row>
    <row r="147" spans="1:6" x14ac:dyDescent="0.3">
      <c r="A147" s="13" t="s">
        <v>304</v>
      </c>
      <c r="B147">
        <v>48657</v>
      </c>
      <c r="C147">
        <v>1</v>
      </c>
      <c r="D147" t="str">
        <f t="shared" si="6"/>
        <v>High Val</v>
      </c>
      <c r="E147" t="str">
        <f t="shared" si="7"/>
        <v>Short Term</v>
      </c>
      <c r="F147" t="str">
        <f t="shared" si="8"/>
        <v>High Val-Short Term</v>
      </c>
    </row>
    <row r="148" spans="1:6" x14ac:dyDescent="0.3">
      <c r="A148" s="11">
        <v>3172</v>
      </c>
      <c r="B148">
        <v>21003</v>
      </c>
      <c r="C148">
        <v>1</v>
      </c>
      <c r="D148" t="str">
        <f t="shared" si="6"/>
        <v>Low Val</v>
      </c>
      <c r="E148" t="str">
        <f t="shared" si="7"/>
        <v>Short Term</v>
      </c>
      <c r="F148" t="str">
        <f t="shared" si="8"/>
        <v>Low Val-Short Term</v>
      </c>
    </row>
    <row r="149" spans="1:6" x14ac:dyDescent="0.3">
      <c r="A149" s="13" t="s">
        <v>28</v>
      </c>
      <c r="B149">
        <v>21003</v>
      </c>
      <c r="C149">
        <v>1</v>
      </c>
      <c r="D149" t="str">
        <f t="shared" si="6"/>
        <v>Low Val</v>
      </c>
      <c r="E149" t="str">
        <f t="shared" si="7"/>
        <v>Short Term</v>
      </c>
      <c r="F149" t="str">
        <f t="shared" si="8"/>
        <v>Low Val-Short Term</v>
      </c>
    </row>
    <row r="150" spans="1:6" x14ac:dyDescent="0.3">
      <c r="A150" s="11">
        <v>3189</v>
      </c>
      <c r="B150">
        <v>78698</v>
      </c>
      <c r="C150">
        <v>19</v>
      </c>
      <c r="D150" t="str">
        <f t="shared" si="6"/>
        <v>High Val</v>
      </c>
      <c r="E150" t="str">
        <f t="shared" si="7"/>
        <v>Long Term</v>
      </c>
      <c r="F150" t="str">
        <f t="shared" si="8"/>
        <v>High Val-Long Term</v>
      </c>
    </row>
    <row r="151" spans="1:6" x14ac:dyDescent="0.3">
      <c r="A151" s="13" t="s">
        <v>11</v>
      </c>
      <c r="B151">
        <v>78698</v>
      </c>
      <c r="C151">
        <v>19</v>
      </c>
      <c r="D151" t="str">
        <f t="shared" si="6"/>
        <v>High Val</v>
      </c>
      <c r="E151" t="str">
        <f t="shared" si="7"/>
        <v>Long Term</v>
      </c>
      <c r="F151" t="str">
        <f t="shared" si="8"/>
        <v>High Val-Long Term</v>
      </c>
    </row>
    <row r="152" spans="1:6" x14ac:dyDescent="0.3">
      <c r="A152" s="11">
        <v>3221</v>
      </c>
      <c r="B152">
        <v>59967</v>
      </c>
      <c r="C152">
        <v>11</v>
      </c>
      <c r="D152" t="str">
        <f t="shared" si="6"/>
        <v>High Val</v>
      </c>
      <c r="E152" t="str">
        <f t="shared" si="7"/>
        <v>Long Term</v>
      </c>
      <c r="F152" t="str">
        <f t="shared" si="8"/>
        <v>High Val-Long Term</v>
      </c>
    </row>
    <row r="153" spans="1:6" x14ac:dyDescent="0.3">
      <c r="A153" s="13" t="s">
        <v>437</v>
      </c>
      <c r="B153">
        <v>59967</v>
      </c>
      <c r="C153">
        <v>11</v>
      </c>
      <c r="D153" t="str">
        <f t="shared" si="6"/>
        <v>High Val</v>
      </c>
      <c r="E153" t="str">
        <f t="shared" si="7"/>
        <v>Long Term</v>
      </c>
      <c r="F153" t="str">
        <f t="shared" si="8"/>
        <v>High Val-Long Term</v>
      </c>
    </row>
    <row r="154" spans="1:6" x14ac:dyDescent="0.3">
      <c r="A154" s="11">
        <v>3270</v>
      </c>
      <c r="B154">
        <v>559</v>
      </c>
      <c r="C154">
        <v>20</v>
      </c>
      <c r="D154" t="str">
        <f t="shared" si="6"/>
        <v>Low Val</v>
      </c>
      <c r="E154" t="str">
        <f t="shared" si="7"/>
        <v>Long Term</v>
      </c>
      <c r="F154" t="str">
        <f t="shared" si="8"/>
        <v>Low Val-Long Term</v>
      </c>
    </row>
    <row r="155" spans="1:6" x14ac:dyDescent="0.3">
      <c r="A155" s="13" t="s">
        <v>351</v>
      </c>
      <c r="B155">
        <v>559</v>
      </c>
      <c r="C155">
        <v>20</v>
      </c>
      <c r="D155" t="str">
        <f t="shared" si="6"/>
        <v>Low Val</v>
      </c>
      <c r="E155" t="str">
        <f t="shared" si="7"/>
        <v>Long Term</v>
      </c>
      <c r="F155" t="str">
        <f t="shared" si="8"/>
        <v>Low Val-Long Term</v>
      </c>
    </row>
    <row r="156" spans="1:6" x14ac:dyDescent="0.3">
      <c r="A156" s="11">
        <v>3514</v>
      </c>
      <c r="B156">
        <v>59651</v>
      </c>
      <c r="C156">
        <v>0</v>
      </c>
      <c r="D156" t="str">
        <f t="shared" si="6"/>
        <v>High Val</v>
      </c>
      <c r="E156" t="str">
        <f t="shared" si="7"/>
        <v>Short Term</v>
      </c>
      <c r="F156" t="str">
        <f t="shared" si="8"/>
        <v>High Val-Short Term</v>
      </c>
    </row>
    <row r="157" spans="1:6" x14ac:dyDescent="0.3">
      <c r="A157" s="13" t="s">
        <v>170</v>
      </c>
      <c r="B157">
        <v>59651</v>
      </c>
      <c r="C157">
        <v>0</v>
      </c>
      <c r="D157" t="str">
        <f t="shared" si="6"/>
        <v>High Val</v>
      </c>
      <c r="E157" t="str">
        <f t="shared" si="7"/>
        <v>Short Term</v>
      </c>
      <c r="F157" t="str">
        <f t="shared" si="8"/>
        <v>High Val-Short Term</v>
      </c>
    </row>
    <row r="158" spans="1:6" x14ac:dyDescent="0.3">
      <c r="A158" s="11">
        <v>3569</v>
      </c>
      <c r="B158">
        <v>3119</v>
      </c>
      <c r="C158">
        <v>4</v>
      </c>
      <c r="D158" t="str">
        <f t="shared" si="6"/>
        <v>Low Val</v>
      </c>
      <c r="E158" t="str">
        <f t="shared" si="7"/>
        <v>Short Term</v>
      </c>
      <c r="F158" t="str">
        <f t="shared" si="8"/>
        <v>Low Val-Short Term</v>
      </c>
    </row>
    <row r="159" spans="1:6" x14ac:dyDescent="0.3">
      <c r="A159" s="13" t="s">
        <v>478</v>
      </c>
      <c r="B159">
        <v>3119</v>
      </c>
      <c r="C159">
        <v>4</v>
      </c>
      <c r="D159" t="str">
        <f t="shared" si="6"/>
        <v>Low Val</v>
      </c>
      <c r="E159" t="str">
        <f t="shared" si="7"/>
        <v>Short Term</v>
      </c>
      <c r="F159" t="str">
        <f t="shared" si="8"/>
        <v>Low Val-Short Term</v>
      </c>
    </row>
    <row r="160" spans="1:6" x14ac:dyDescent="0.3">
      <c r="A160" s="11">
        <v>3571</v>
      </c>
      <c r="B160">
        <v>25677</v>
      </c>
      <c r="C160">
        <v>1</v>
      </c>
      <c r="D160" t="str">
        <f t="shared" si="6"/>
        <v>Low Val</v>
      </c>
      <c r="E160" t="str">
        <f t="shared" si="7"/>
        <v>Short Term</v>
      </c>
      <c r="F160" t="str">
        <f t="shared" si="8"/>
        <v>Low Val-Short Term</v>
      </c>
    </row>
    <row r="161" spans="1:6" x14ac:dyDescent="0.3">
      <c r="A161" s="13" t="s">
        <v>170</v>
      </c>
      <c r="B161">
        <v>25677</v>
      </c>
      <c r="C161">
        <v>1</v>
      </c>
      <c r="D161" t="str">
        <f t="shared" si="6"/>
        <v>Low Val</v>
      </c>
      <c r="E161" t="str">
        <f t="shared" si="7"/>
        <v>Short Term</v>
      </c>
      <c r="F161" t="str">
        <f t="shared" si="8"/>
        <v>Low Val-Short Term</v>
      </c>
    </row>
    <row r="162" spans="1:6" x14ac:dyDescent="0.3">
      <c r="A162" s="11">
        <v>3622</v>
      </c>
      <c r="B162">
        <v>86132</v>
      </c>
      <c r="C162">
        <v>20</v>
      </c>
      <c r="D162" t="str">
        <f t="shared" si="6"/>
        <v>High Val</v>
      </c>
      <c r="E162" t="str">
        <f t="shared" si="7"/>
        <v>Long Term</v>
      </c>
      <c r="F162" t="str">
        <f t="shared" si="8"/>
        <v>High Val-Long Term</v>
      </c>
    </row>
    <row r="163" spans="1:6" x14ac:dyDescent="0.3">
      <c r="A163" s="13" t="s">
        <v>130</v>
      </c>
      <c r="B163">
        <v>86132</v>
      </c>
      <c r="C163">
        <v>20</v>
      </c>
      <c r="D163" t="str">
        <f t="shared" si="6"/>
        <v>High Val</v>
      </c>
      <c r="E163" t="str">
        <f t="shared" si="7"/>
        <v>Long Term</v>
      </c>
      <c r="F163" t="str">
        <f t="shared" si="8"/>
        <v>High Val-Long Term</v>
      </c>
    </row>
    <row r="164" spans="1:6" x14ac:dyDescent="0.3">
      <c r="A164" s="11">
        <v>3624</v>
      </c>
      <c r="B164">
        <v>73137</v>
      </c>
      <c r="C164">
        <v>5</v>
      </c>
      <c r="D164" t="str">
        <f t="shared" si="6"/>
        <v>High Val</v>
      </c>
      <c r="E164" t="str">
        <f t="shared" si="7"/>
        <v>Short Term</v>
      </c>
      <c r="F164" t="str">
        <f t="shared" si="8"/>
        <v>High Val-Short Term</v>
      </c>
    </row>
    <row r="165" spans="1:6" x14ac:dyDescent="0.3">
      <c r="A165" s="13" t="s">
        <v>568</v>
      </c>
      <c r="B165">
        <v>73137</v>
      </c>
      <c r="C165">
        <v>5</v>
      </c>
      <c r="D165" t="str">
        <f t="shared" si="6"/>
        <v>High Val</v>
      </c>
      <c r="E165" t="str">
        <f t="shared" si="7"/>
        <v>Short Term</v>
      </c>
      <c r="F165" t="str">
        <f t="shared" si="8"/>
        <v>High Val-Short Term</v>
      </c>
    </row>
    <row r="166" spans="1:6" x14ac:dyDescent="0.3">
      <c r="A166" s="11">
        <v>3633</v>
      </c>
      <c r="B166">
        <v>56148</v>
      </c>
      <c r="C166">
        <v>1</v>
      </c>
      <c r="D166" t="str">
        <f t="shared" si="6"/>
        <v>High Val</v>
      </c>
      <c r="E166" t="str">
        <f t="shared" si="7"/>
        <v>Short Term</v>
      </c>
      <c r="F166" t="str">
        <f t="shared" si="8"/>
        <v>High Val-Short Term</v>
      </c>
    </row>
    <row r="167" spans="1:6" x14ac:dyDescent="0.3">
      <c r="A167" s="13" t="s">
        <v>100</v>
      </c>
      <c r="B167">
        <v>56148</v>
      </c>
      <c r="C167">
        <v>1</v>
      </c>
      <c r="D167" t="str">
        <f t="shared" si="6"/>
        <v>High Val</v>
      </c>
      <c r="E167" t="str">
        <f t="shared" si="7"/>
        <v>Short Term</v>
      </c>
      <c r="F167" t="str">
        <f t="shared" si="8"/>
        <v>High Val-Short Term</v>
      </c>
    </row>
    <row r="168" spans="1:6" x14ac:dyDescent="0.3">
      <c r="A168" s="11">
        <v>3733</v>
      </c>
      <c r="B168">
        <v>51472</v>
      </c>
      <c r="C168">
        <v>5</v>
      </c>
      <c r="D168" t="str">
        <f t="shared" si="6"/>
        <v>High Val</v>
      </c>
      <c r="E168" t="str">
        <f t="shared" si="7"/>
        <v>Short Term</v>
      </c>
      <c r="F168" t="str">
        <f t="shared" si="8"/>
        <v>High Val-Short Term</v>
      </c>
    </row>
    <row r="169" spans="1:6" x14ac:dyDescent="0.3">
      <c r="A169" s="13" t="s">
        <v>357</v>
      </c>
      <c r="B169">
        <v>51472</v>
      </c>
      <c r="C169">
        <v>5</v>
      </c>
      <c r="D169" t="str">
        <f t="shared" si="6"/>
        <v>High Val</v>
      </c>
      <c r="E169" t="str">
        <f t="shared" si="7"/>
        <v>Short Term</v>
      </c>
      <c r="F169" t="str">
        <f t="shared" si="8"/>
        <v>High Val-Short Term</v>
      </c>
    </row>
    <row r="170" spans="1:6" x14ac:dyDescent="0.3">
      <c r="A170" s="11">
        <v>3782</v>
      </c>
      <c r="B170">
        <v>69479</v>
      </c>
      <c r="C170">
        <v>6</v>
      </c>
      <c r="D170" t="str">
        <f t="shared" si="6"/>
        <v>High Val</v>
      </c>
      <c r="E170" t="str">
        <f t="shared" si="7"/>
        <v>Short Term</v>
      </c>
      <c r="F170" t="str">
        <f t="shared" si="8"/>
        <v>High Val-Short Term</v>
      </c>
    </row>
    <row r="171" spans="1:6" x14ac:dyDescent="0.3">
      <c r="A171" s="13" t="s">
        <v>216</v>
      </c>
      <c r="B171">
        <v>69479</v>
      </c>
      <c r="C171">
        <v>6</v>
      </c>
      <c r="D171" t="str">
        <f t="shared" si="6"/>
        <v>High Val</v>
      </c>
      <c r="E171" t="str">
        <f t="shared" si="7"/>
        <v>Short Term</v>
      </c>
      <c r="F171" t="str">
        <f t="shared" si="8"/>
        <v>High Val-Short Term</v>
      </c>
    </row>
    <row r="172" spans="1:6" x14ac:dyDescent="0.3">
      <c r="A172" s="11">
        <v>3853</v>
      </c>
      <c r="B172">
        <v>66397</v>
      </c>
      <c r="C172">
        <v>14</v>
      </c>
      <c r="D172" t="str">
        <f t="shared" si="6"/>
        <v>High Val</v>
      </c>
      <c r="E172" t="str">
        <f t="shared" si="7"/>
        <v>Long Term</v>
      </c>
      <c r="F172" t="str">
        <f t="shared" si="8"/>
        <v>High Val-Long Term</v>
      </c>
    </row>
    <row r="173" spans="1:6" x14ac:dyDescent="0.3">
      <c r="A173" s="13" t="s">
        <v>157</v>
      </c>
      <c r="B173">
        <v>66397</v>
      </c>
      <c r="C173">
        <v>14</v>
      </c>
      <c r="D173" t="str">
        <f t="shared" si="6"/>
        <v>High Val</v>
      </c>
      <c r="E173" t="str">
        <f t="shared" si="7"/>
        <v>Long Term</v>
      </c>
      <c r="F173" t="str">
        <f t="shared" si="8"/>
        <v>High Val-Long Term</v>
      </c>
    </row>
    <row r="174" spans="1:6" x14ac:dyDescent="0.3">
      <c r="A174" s="11">
        <v>3917</v>
      </c>
      <c r="B174">
        <v>47650</v>
      </c>
      <c r="C174">
        <v>16</v>
      </c>
      <c r="D174" t="str">
        <f t="shared" si="6"/>
        <v>High Val</v>
      </c>
      <c r="E174" t="str">
        <f t="shared" si="7"/>
        <v>Long Term</v>
      </c>
      <c r="F174" t="str">
        <f t="shared" si="8"/>
        <v>High Val-Long Term</v>
      </c>
    </row>
    <row r="175" spans="1:6" x14ac:dyDescent="0.3">
      <c r="A175" s="13" t="s">
        <v>76</v>
      </c>
      <c r="B175">
        <v>47650</v>
      </c>
      <c r="C175">
        <v>16</v>
      </c>
      <c r="D175" t="str">
        <f t="shared" si="6"/>
        <v>High Val</v>
      </c>
      <c r="E175" t="str">
        <f t="shared" si="7"/>
        <v>Long Term</v>
      </c>
      <c r="F175" t="str">
        <f t="shared" si="8"/>
        <v>High Val-Long Term</v>
      </c>
    </row>
    <row r="176" spans="1:6" x14ac:dyDescent="0.3">
      <c r="A176" s="11">
        <v>3965</v>
      </c>
      <c r="B176">
        <v>16113</v>
      </c>
      <c r="C176">
        <v>6</v>
      </c>
      <c r="D176" t="str">
        <f t="shared" si="6"/>
        <v>Low Val</v>
      </c>
      <c r="E176" t="str">
        <f t="shared" si="7"/>
        <v>Short Term</v>
      </c>
      <c r="F176" t="str">
        <f t="shared" si="8"/>
        <v>Low Val-Short Term</v>
      </c>
    </row>
    <row r="177" spans="1:6" x14ac:dyDescent="0.3">
      <c r="A177" s="13" t="s">
        <v>88</v>
      </c>
      <c r="B177">
        <v>16113</v>
      </c>
      <c r="C177">
        <v>6</v>
      </c>
      <c r="D177" t="str">
        <f t="shared" si="6"/>
        <v>Low Val</v>
      </c>
      <c r="E177" t="str">
        <f t="shared" si="7"/>
        <v>Short Term</v>
      </c>
      <c r="F177" t="str">
        <f t="shared" si="8"/>
        <v>Low Val-Short Term</v>
      </c>
    </row>
    <row r="178" spans="1:6" x14ac:dyDescent="0.3">
      <c r="A178" s="11">
        <v>4053</v>
      </c>
      <c r="B178">
        <v>9691</v>
      </c>
      <c r="C178">
        <v>11</v>
      </c>
      <c r="D178" t="str">
        <f t="shared" si="6"/>
        <v>Low Val</v>
      </c>
      <c r="E178" t="str">
        <f t="shared" si="7"/>
        <v>Long Term</v>
      </c>
      <c r="F178" t="str">
        <f t="shared" si="8"/>
        <v>Low Val-Long Term</v>
      </c>
    </row>
    <row r="179" spans="1:6" x14ac:dyDescent="0.3">
      <c r="A179" s="13" t="s">
        <v>139</v>
      </c>
      <c r="B179">
        <v>9691</v>
      </c>
      <c r="C179">
        <v>11</v>
      </c>
      <c r="D179" t="str">
        <f t="shared" si="6"/>
        <v>Low Val</v>
      </c>
      <c r="E179" t="str">
        <f t="shared" si="7"/>
        <v>Long Term</v>
      </c>
      <c r="F179" t="str">
        <f t="shared" si="8"/>
        <v>Low Val-Long Term</v>
      </c>
    </row>
    <row r="180" spans="1:6" x14ac:dyDescent="0.3">
      <c r="A180" s="11">
        <v>4060</v>
      </c>
      <c r="B180">
        <v>96496</v>
      </c>
      <c r="C180">
        <v>7</v>
      </c>
      <c r="D180" t="str">
        <f t="shared" si="6"/>
        <v>High Val</v>
      </c>
      <c r="E180" t="str">
        <f t="shared" si="7"/>
        <v>Short Term</v>
      </c>
      <c r="F180" t="str">
        <f t="shared" si="8"/>
        <v>High Val-Short Term</v>
      </c>
    </row>
    <row r="181" spans="1:6" x14ac:dyDescent="0.3">
      <c r="A181" s="13" t="s">
        <v>273</v>
      </c>
      <c r="B181">
        <v>96496</v>
      </c>
      <c r="C181">
        <v>7</v>
      </c>
      <c r="D181" t="str">
        <f t="shared" si="6"/>
        <v>High Val</v>
      </c>
      <c r="E181" t="str">
        <f t="shared" si="7"/>
        <v>Short Term</v>
      </c>
      <c r="F181" t="str">
        <f t="shared" si="8"/>
        <v>High Val-Short Term</v>
      </c>
    </row>
    <row r="182" spans="1:6" x14ac:dyDescent="0.3">
      <c r="A182" s="11">
        <v>4094</v>
      </c>
      <c r="B182">
        <v>3725</v>
      </c>
      <c r="C182">
        <v>17</v>
      </c>
      <c r="D182" t="str">
        <f t="shared" si="6"/>
        <v>Low Val</v>
      </c>
      <c r="E182" t="str">
        <f t="shared" si="7"/>
        <v>Long Term</v>
      </c>
      <c r="F182" t="str">
        <f t="shared" si="8"/>
        <v>Low Val-Long Term</v>
      </c>
    </row>
    <row r="183" spans="1:6" x14ac:dyDescent="0.3">
      <c r="A183" s="13" t="s">
        <v>37</v>
      </c>
      <c r="B183">
        <v>3725</v>
      </c>
      <c r="C183">
        <v>17</v>
      </c>
      <c r="D183" t="str">
        <f t="shared" si="6"/>
        <v>Low Val</v>
      </c>
      <c r="E183" t="str">
        <f t="shared" si="7"/>
        <v>Long Term</v>
      </c>
      <c r="F183" t="str">
        <f t="shared" si="8"/>
        <v>Low Val-Long Term</v>
      </c>
    </row>
    <row r="184" spans="1:6" x14ac:dyDescent="0.3">
      <c r="A184" s="11">
        <v>4103</v>
      </c>
      <c r="B184">
        <v>86767</v>
      </c>
      <c r="C184">
        <v>17</v>
      </c>
      <c r="D184" t="str">
        <f t="shared" si="6"/>
        <v>High Val</v>
      </c>
      <c r="E184" t="str">
        <f t="shared" si="7"/>
        <v>Long Term</v>
      </c>
      <c r="F184" t="str">
        <f t="shared" si="8"/>
        <v>High Val-Long Term</v>
      </c>
    </row>
    <row r="185" spans="1:6" x14ac:dyDescent="0.3">
      <c r="A185" s="13" t="s">
        <v>455</v>
      </c>
      <c r="B185">
        <v>86767</v>
      </c>
      <c r="C185">
        <v>17</v>
      </c>
      <c r="D185" t="str">
        <f t="shared" si="6"/>
        <v>High Val</v>
      </c>
      <c r="E185" t="str">
        <f t="shared" si="7"/>
        <v>Long Term</v>
      </c>
      <c r="F185" t="str">
        <f t="shared" si="8"/>
        <v>High Val-Long Term</v>
      </c>
    </row>
    <row r="186" spans="1:6" x14ac:dyDescent="0.3">
      <c r="A186" s="11">
        <v>4142</v>
      </c>
      <c r="B186">
        <v>57138</v>
      </c>
      <c r="C186">
        <v>14</v>
      </c>
      <c r="D186" t="str">
        <f t="shared" si="6"/>
        <v>High Val</v>
      </c>
      <c r="E186" t="str">
        <f t="shared" si="7"/>
        <v>Long Term</v>
      </c>
      <c r="F186" t="str">
        <f t="shared" si="8"/>
        <v>High Val-Long Term</v>
      </c>
    </row>
    <row r="187" spans="1:6" x14ac:dyDescent="0.3">
      <c r="A187" s="13" t="s">
        <v>408</v>
      </c>
      <c r="B187">
        <v>57138</v>
      </c>
      <c r="C187">
        <v>14</v>
      </c>
      <c r="D187" t="str">
        <f t="shared" si="6"/>
        <v>High Val</v>
      </c>
      <c r="E187" t="str">
        <f t="shared" si="7"/>
        <v>Long Term</v>
      </c>
      <c r="F187" t="str">
        <f t="shared" si="8"/>
        <v>High Val-Long Term</v>
      </c>
    </row>
    <row r="188" spans="1:6" x14ac:dyDescent="0.3">
      <c r="A188" s="11">
        <v>4233</v>
      </c>
      <c r="B188">
        <v>60282</v>
      </c>
      <c r="C188">
        <v>15</v>
      </c>
      <c r="D188" t="str">
        <f t="shared" si="6"/>
        <v>High Val</v>
      </c>
      <c r="E188" t="str">
        <f t="shared" si="7"/>
        <v>Long Term</v>
      </c>
      <c r="F188" t="str">
        <f t="shared" si="8"/>
        <v>High Val-Long Term</v>
      </c>
    </row>
    <row r="189" spans="1:6" x14ac:dyDescent="0.3">
      <c r="A189" s="13" t="s">
        <v>52</v>
      </c>
      <c r="B189">
        <v>60282</v>
      </c>
      <c r="C189">
        <v>15</v>
      </c>
      <c r="D189" t="str">
        <f t="shared" si="6"/>
        <v>High Val</v>
      </c>
      <c r="E189" t="str">
        <f t="shared" si="7"/>
        <v>Long Term</v>
      </c>
      <c r="F189" t="str">
        <f t="shared" si="8"/>
        <v>High Val-Long Term</v>
      </c>
    </row>
    <row r="190" spans="1:6" x14ac:dyDescent="0.3">
      <c r="A190" s="11">
        <v>4252</v>
      </c>
      <c r="B190">
        <v>74338</v>
      </c>
      <c r="C190">
        <v>18</v>
      </c>
      <c r="D190" t="str">
        <f t="shared" si="6"/>
        <v>High Val</v>
      </c>
      <c r="E190" t="str">
        <f t="shared" si="7"/>
        <v>Long Term</v>
      </c>
      <c r="F190" t="str">
        <f t="shared" si="8"/>
        <v>High Val-Long Term</v>
      </c>
    </row>
    <row r="191" spans="1:6" x14ac:dyDescent="0.3">
      <c r="A191" s="13" t="s">
        <v>191</v>
      </c>
      <c r="B191">
        <v>74338</v>
      </c>
      <c r="C191">
        <v>18</v>
      </c>
      <c r="D191" t="str">
        <f t="shared" si="6"/>
        <v>High Val</v>
      </c>
      <c r="E191" t="str">
        <f t="shared" si="7"/>
        <v>Long Term</v>
      </c>
      <c r="F191" t="str">
        <f t="shared" si="8"/>
        <v>High Val-Long Term</v>
      </c>
    </row>
    <row r="192" spans="1:6" x14ac:dyDescent="0.3">
      <c r="A192" s="11">
        <v>4272</v>
      </c>
      <c r="B192">
        <v>39001</v>
      </c>
      <c r="C192">
        <v>8</v>
      </c>
      <c r="D192" t="str">
        <f t="shared" si="6"/>
        <v>Low Val</v>
      </c>
      <c r="E192" t="str">
        <f t="shared" si="7"/>
        <v>Short Term</v>
      </c>
      <c r="F192" t="str">
        <f t="shared" si="8"/>
        <v>Low Val-Short Term</v>
      </c>
    </row>
    <row r="193" spans="1:6" x14ac:dyDescent="0.3">
      <c r="A193" s="13" t="s">
        <v>142</v>
      </c>
      <c r="B193">
        <v>39001</v>
      </c>
      <c r="C193">
        <v>8</v>
      </c>
      <c r="D193" t="str">
        <f t="shared" si="6"/>
        <v>Low Val</v>
      </c>
      <c r="E193" t="str">
        <f t="shared" si="7"/>
        <v>Short Term</v>
      </c>
      <c r="F193" t="str">
        <f t="shared" si="8"/>
        <v>Low Val-Short Term</v>
      </c>
    </row>
    <row r="194" spans="1:6" x14ac:dyDescent="0.3">
      <c r="A194" s="11">
        <v>4283</v>
      </c>
      <c r="B194">
        <v>36312</v>
      </c>
      <c r="C194">
        <v>12</v>
      </c>
      <c r="D194" t="str">
        <f t="shared" si="6"/>
        <v>Low Val</v>
      </c>
      <c r="E194" t="str">
        <f t="shared" si="7"/>
        <v>Long Term</v>
      </c>
      <c r="F194" t="str">
        <f t="shared" si="8"/>
        <v>Low Val-Long Term</v>
      </c>
    </row>
    <row r="195" spans="1:6" x14ac:dyDescent="0.3">
      <c r="A195" s="13" t="s">
        <v>117</v>
      </c>
      <c r="B195">
        <v>36312</v>
      </c>
      <c r="C195">
        <v>12</v>
      </c>
      <c r="D195" t="str">
        <f t="shared" si="6"/>
        <v>Low Val</v>
      </c>
      <c r="E195" t="str">
        <f t="shared" si="7"/>
        <v>Long Term</v>
      </c>
      <c r="F195" t="str">
        <f t="shared" si="8"/>
        <v>Low Val-Long Term</v>
      </c>
    </row>
    <row r="196" spans="1:6" x14ac:dyDescent="0.3">
      <c r="A196" s="11">
        <v>4296</v>
      </c>
      <c r="B196">
        <v>77063</v>
      </c>
      <c r="C196">
        <v>10</v>
      </c>
      <c r="D196" t="str">
        <f t="shared" si="6"/>
        <v>High Val</v>
      </c>
      <c r="E196" t="str">
        <f t="shared" si="7"/>
        <v>Short Term</v>
      </c>
      <c r="F196" t="str">
        <f t="shared" si="8"/>
        <v>High Val-Short Term</v>
      </c>
    </row>
    <row r="197" spans="1:6" x14ac:dyDescent="0.3">
      <c r="A197" s="13" t="s">
        <v>336</v>
      </c>
      <c r="B197">
        <v>77063</v>
      </c>
      <c r="C197">
        <v>10</v>
      </c>
      <c r="D197" t="str">
        <f t="shared" ref="D197:D260" si="9">IF(B197 &gt; $J$4, "High Val", "Low Val")</f>
        <v>High Val</v>
      </c>
      <c r="E197" t="str">
        <f t="shared" ref="E197:E260" si="10">IF(C197 &gt; $J$5, "Long Term", "Short Term")</f>
        <v>Short Term</v>
      </c>
      <c r="F197" t="str">
        <f t="shared" ref="F197:F260" si="11">_xlfn.CONCAT(D197, "-", E197)</f>
        <v>High Val-Short Term</v>
      </c>
    </row>
    <row r="198" spans="1:6" x14ac:dyDescent="0.3">
      <c r="A198" s="11">
        <v>4322</v>
      </c>
      <c r="B198">
        <v>1760</v>
      </c>
      <c r="C198">
        <v>5</v>
      </c>
      <c r="D198" t="str">
        <f t="shared" si="9"/>
        <v>Low Val</v>
      </c>
      <c r="E198" t="str">
        <f t="shared" si="10"/>
        <v>Short Term</v>
      </c>
      <c r="F198" t="str">
        <f t="shared" si="11"/>
        <v>Low Val-Short Term</v>
      </c>
    </row>
    <row r="199" spans="1:6" x14ac:dyDescent="0.3">
      <c r="A199" s="13" t="s">
        <v>247</v>
      </c>
      <c r="B199">
        <v>1760</v>
      </c>
      <c r="C199">
        <v>5</v>
      </c>
      <c r="D199" t="str">
        <f t="shared" si="9"/>
        <v>Low Val</v>
      </c>
      <c r="E199" t="str">
        <f t="shared" si="10"/>
        <v>Short Term</v>
      </c>
      <c r="F199" t="str">
        <f t="shared" si="11"/>
        <v>Low Val-Short Term</v>
      </c>
    </row>
    <row r="200" spans="1:6" x14ac:dyDescent="0.3">
      <c r="A200" s="11">
        <v>4351</v>
      </c>
      <c r="B200">
        <v>20357</v>
      </c>
      <c r="C200">
        <v>5</v>
      </c>
      <c r="D200" t="str">
        <f t="shared" si="9"/>
        <v>Low Val</v>
      </c>
      <c r="E200" t="str">
        <f t="shared" si="10"/>
        <v>Short Term</v>
      </c>
      <c r="F200" t="str">
        <f t="shared" si="11"/>
        <v>Low Val-Short Term</v>
      </c>
    </row>
    <row r="201" spans="1:6" x14ac:dyDescent="0.3">
      <c r="A201" s="13" t="s">
        <v>55</v>
      </c>
      <c r="B201">
        <v>20357</v>
      </c>
      <c r="C201">
        <v>5</v>
      </c>
      <c r="D201" t="str">
        <f t="shared" si="9"/>
        <v>Low Val</v>
      </c>
      <c r="E201" t="str">
        <f t="shared" si="10"/>
        <v>Short Term</v>
      </c>
      <c r="F201" t="str">
        <f t="shared" si="11"/>
        <v>Low Val-Short Term</v>
      </c>
    </row>
    <row r="202" spans="1:6" x14ac:dyDescent="0.3">
      <c r="A202" s="11">
        <v>4523</v>
      </c>
      <c r="B202">
        <v>50958</v>
      </c>
      <c r="C202">
        <v>17</v>
      </c>
      <c r="D202" t="str">
        <f t="shared" si="9"/>
        <v>High Val</v>
      </c>
      <c r="E202" t="str">
        <f t="shared" si="10"/>
        <v>Long Term</v>
      </c>
      <c r="F202" t="str">
        <f t="shared" si="11"/>
        <v>High Val-Long Term</v>
      </c>
    </row>
    <row r="203" spans="1:6" x14ac:dyDescent="0.3">
      <c r="A203" s="13" t="s">
        <v>61</v>
      </c>
      <c r="B203">
        <v>50958</v>
      </c>
      <c r="C203">
        <v>17</v>
      </c>
      <c r="D203" t="str">
        <f t="shared" si="9"/>
        <v>High Val</v>
      </c>
      <c r="E203" t="str">
        <f t="shared" si="10"/>
        <v>Long Term</v>
      </c>
      <c r="F203" t="str">
        <f t="shared" si="11"/>
        <v>High Val-Long Term</v>
      </c>
    </row>
    <row r="204" spans="1:6" x14ac:dyDescent="0.3">
      <c r="A204" s="11">
        <v>4527</v>
      </c>
      <c r="B204">
        <v>3951</v>
      </c>
      <c r="C204">
        <v>19</v>
      </c>
      <c r="D204" t="str">
        <f t="shared" si="9"/>
        <v>Low Val</v>
      </c>
      <c r="E204" t="str">
        <f t="shared" si="10"/>
        <v>Long Term</v>
      </c>
      <c r="F204" t="str">
        <f t="shared" si="11"/>
        <v>Low Val-Long Term</v>
      </c>
    </row>
    <row r="205" spans="1:6" x14ac:dyDescent="0.3">
      <c r="A205" s="13" t="s">
        <v>213</v>
      </c>
      <c r="B205">
        <v>3951</v>
      </c>
      <c r="C205">
        <v>19</v>
      </c>
      <c r="D205" t="str">
        <f t="shared" si="9"/>
        <v>Low Val</v>
      </c>
      <c r="E205" t="str">
        <f t="shared" si="10"/>
        <v>Long Term</v>
      </c>
      <c r="F205" t="str">
        <f t="shared" si="11"/>
        <v>Low Val-Long Term</v>
      </c>
    </row>
    <row r="206" spans="1:6" x14ac:dyDescent="0.3">
      <c r="A206" s="11">
        <v>4551</v>
      </c>
      <c r="B206">
        <v>75766</v>
      </c>
      <c r="C206">
        <v>14</v>
      </c>
      <c r="D206" t="str">
        <f t="shared" si="9"/>
        <v>High Val</v>
      </c>
      <c r="E206" t="str">
        <f t="shared" si="10"/>
        <v>Long Term</v>
      </c>
      <c r="F206" t="str">
        <f t="shared" si="11"/>
        <v>High Val-Long Term</v>
      </c>
    </row>
    <row r="207" spans="1:6" x14ac:dyDescent="0.3">
      <c r="A207" s="13" t="s">
        <v>489</v>
      </c>
      <c r="B207">
        <v>75766</v>
      </c>
      <c r="C207">
        <v>14</v>
      </c>
      <c r="D207" t="str">
        <f t="shared" si="9"/>
        <v>High Val</v>
      </c>
      <c r="E207" t="str">
        <f t="shared" si="10"/>
        <v>Long Term</v>
      </c>
      <c r="F207" t="str">
        <f t="shared" si="11"/>
        <v>High Val-Long Term</v>
      </c>
    </row>
    <row r="208" spans="1:6" x14ac:dyDescent="0.3">
      <c r="A208" s="11">
        <v>4628</v>
      </c>
      <c r="B208">
        <v>88092</v>
      </c>
      <c r="C208">
        <v>9</v>
      </c>
      <c r="D208" t="str">
        <f t="shared" si="9"/>
        <v>High Val</v>
      </c>
      <c r="E208" t="str">
        <f t="shared" si="10"/>
        <v>Short Term</v>
      </c>
      <c r="F208" t="str">
        <f t="shared" si="11"/>
        <v>High Val-Short Term</v>
      </c>
    </row>
    <row r="209" spans="1:6" x14ac:dyDescent="0.3">
      <c r="A209" s="13" t="s">
        <v>505</v>
      </c>
      <c r="B209">
        <v>88092</v>
      </c>
      <c r="C209">
        <v>9</v>
      </c>
      <c r="D209" t="str">
        <f t="shared" si="9"/>
        <v>High Val</v>
      </c>
      <c r="E209" t="str">
        <f t="shared" si="10"/>
        <v>Short Term</v>
      </c>
      <c r="F209" t="str">
        <f t="shared" si="11"/>
        <v>High Val-Short Term</v>
      </c>
    </row>
    <row r="210" spans="1:6" x14ac:dyDescent="0.3">
      <c r="A210" s="11">
        <v>4711</v>
      </c>
      <c r="B210">
        <v>53868</v>
      </c>
      <c r="C210">
        <v>9</v>
      </c>
      <c r="D210" t="str">
        <f t="shared" si="9"/>
        <v>High Val</v>
      </c>
      <c r="E210" t="str">
        <f t="shared" si="10"/>
        <v>Short Term</v>
      </c>
      <c r="F210" t="str">
        <f t="shared" si="11"/>
        <v>High Val-Short Term</v>
      </c>
    </row>
    <row r="211" spans="1:6" x14ac:dyDescent="0.3">
      <c r="A211" s="13" t="s">
        <v>136</v>
      </c>
      <c r="B211">
        <v>53868</v>
      </c>
      <c r="C211">
        <v>9</v>
      </c>
      <c r="D211" t="str">
        <f t="shared" si="9"/>
        <v>High Val</v>
      </c>
      <c r="E211" t="str">
        <f t="shared" si="10"/>
        <v>Short Term</v>
      </c>
      <c r="F211" t="str">
        <f t="shared" si="11"/>
        <v>High Val-Short Term</v>
      </c>
    </row>
    <row r="212" spans="1:6" x14ac:dyDescent="0.3">
      <c r="A212" s="11">
        <v>4732</v>
      </c>
      <c r="B212">
        <v>89389</v>
      </c>
      <c r="C212">
        <v>7</v>
      </c>
      <c r="D212" t="str">
        <f t="shared" si="9"/>
        <v>High Val</v>
      </c>
      <c r="E212" t="str">
        <f t="shared" si="10"/>
        <v>Short Term</v>
      </c>
      <c r="F212" t="str">
        <f t="shared" si="11"/>
        <v>High Val-Short Term</v>
      </c>
    </row>
    <row r="213" spans="1:6" x14ac:dyDescent="0.3">
      <c r="A213" s="13" t="s">
        <v>452</v>
      </c>
      <c r="B213">
        <v>89389</v>
      </c>
      <c r="C213">
        <v>7</v>
      </c>
      <c r="D213" t="str">
        <f t="shared" si="9"/>
        <v>High Val</v>
      </c>
      <c r="E213" t="str">
        <f t="shared" si="10"/>
        <v>Short Term</v>
      </c>
      <c r="F213" t="str">
        <f t="shared" si="11"/>
        <v>High Val-Short Term</v>
      </c>
    </row>
    <row r="214" spans="1:6" x14ac:dyDescent="0.3">
      <c r="A214" s="11">
        <v>4789</v>
      </c>
      <c r="B214">
        <v>89846</v>
      </c>
      <c r="C214">
        <v>12</v>
      </c>
      <c r="D214" t="str">
        <f t="shared" si="9"/>
        <v>High Val</v>
      </c>
      <c r="E214" t="str">
        <f t="shared" si="10"/>
        <v>Long Term</v>
      </c>
      <c r="F214" t="str">
        <f t="shared" si="11"/>
        <v>High Val-Long Term</v>
      </c>
    </row>
    <row r="215" spans="1:6" x14ac:dyDescent="0.3">
      <c r="A215" s="13" t="s">
        <v>434</v>
      </c>
      <c r="B215">
        <v>89846</v>
      </c>
      <c r="C215">
        <v>12</v>
      </c>
      <c r="D215" t="str">
        <f t="shared" si="9"/>
        <v>High Val</v>
      </c>
      <c r="E215" t="str">
        <f t="shared" si="10"/>
        <v>Long Term</v>
      </c>
      <c r="F215" t="str">
        <f t="shared" si="11"/>
        <v>High Val-Long Term</v>
      </c>
    </row>
    <row r="216" spans="1:6" x14ac:dyDescent="0.3">
      <c r="A216" s="11">
        <v>4852</v>
      </c>
      <c r="B216">
        <v>48315</v>
      </c>
      <c r="C216">
        <v>16</v>
      </c>
      <c r="D216" t="str">
        <f t="shared" si="9"/>
        <v>High Val</v>
      </c>
      <c r="E216" t="str">
        <f t="shared" si="10"/>
        <v>Long Term</v>
      </c>
      <c r="F216" t="str">
        <f t="shared" si="11"/>
        <v>High Val-Long Term</v>
      </c>
    </row>
    <row r="217" spans="1:6" x14ac:dyDescent="0.3">
      <c r="A217" s="13" t="s">
        <v>70</v>
      </c>
      <c r="B217">
        <v>48315</v>
      </c>
      <c r="C217">
        <v>16</v>
      </c>
      <c r="D217" t="str">
        <f t="shared" si="9"/>
        <v>High Val</v>
      </c>
      <c r="E217" t="str">
        <f t="shared" si="10"/>
        <v>Long Term</v>
      </c>
      <c r="F217" t="str">
        <f t="shared" si="11"/>
        <v>High Val-Long Term</v>
      </c>
    </row>
    <row r="218" spans="1:6" x14ac:dyDescent="0.3">
      <c r="A218" s="11">
        <v>4892</v>
      </c>
      <c r="B218">
        <v>77570</v>
      </c>
      <c r="C218">
        <v>3</v>
      </c>
      <c r="D218" t="str">
        <f t="shared" si="9"/>
        <v>High Val</v>
      </c>
      <c r="E218" t="str">
        <f t="shared" si="10"/>
        <v>Short Term</v>
      </c>
      <c r="F218" t="str">
        <f t="shared" si="11"/>
        <v>High Val-Short Term</v>
      </c>
    </row>
    <row r="219" spans="1:6" x14ac:dyDescent="0.3">
      <c r="A219" s="13" t="s">
        <v>571</v>
      </c>
      <c r="B219">
        <v>77570</v>
      </c>
      <c r="C219">
        <v>3</v>
      </c>
      <c r="D219" t="str">
        <f t="shared" si="9"/>
        <v>High Val</v>
      </c>
      <c r="E219" t="str">
        <f t="shared" si="10"/>
        <v>Short Term</v>
      </c>
      <c r="F219" t="str">
        <f t="shared" si="11"/>
        <v>High Val-Short Term</v>
      </c>
    </row>
    <row r="220" spans="1:6" x14ac:dyDescent="0.3">
      <c r="A220" s="11">
        <v>4899</v>
      </c>
      <c r="B220">
        <v>74930</v>
      </c>
      <c r="C220">
        <v>13</v>
      </c>
      <c r="D220" t="str">
        <f t="shared" si="9"/>
        <v>High Val</v>
      </c>
      <c r="E220" t="str">
        <f t="shared" si="10"/>
        <v>Long Term</v>
      </c>
      <c r="F220" t="str">
        <f t="shared" si="11"/>
        <v>High Val-Long Term</v>
      </c>
    </row>
    <row r="221" spans="1:6" x14ac:dyDescent="0.3">
      <c r="A221" s="13" t="s">
        <v>449</v>
      </c>
      <c r="B221">
        <v>74930</v>
      </c>
      <c r="C221">
        <v>13</v>
      </c>
      <c r="D221" t="str">
        <f t="shared" si="9"/>
        <v>High Val</v>
      </c>
      <c r="E221" t="str">
        <f t="shared" si="10"/>
        <v>Long Term</v>
      </c>
      <c r="F221" t="str">
        <f t="shared" si="11"/>
        <v>High Val-Long Term</v>
      </c>
    </row>
    <row r="222" spans="1:6" x14ac:dyDescent="0.3">
      <c r="A222" s="11">
        <v>4920</v>
      </c>
      <c r="B222">
        <v>13169</v>
      </c>
      <c r="C222">
        <v>10</v>
      </c>
      <c r="D222" t="str">
        <f t="shared" si="9"/>
        <v>Low Val</v>
      </c>
      <c r="E222" t="str">
        <f t="shared" si="10"/>
        <v>Short Term</v>
      </c>
      <c r="F222" t="str">
        <f t="shared" si="11"/>
        <v>Low Val-Short Term</v>
      </c>
    </row>
    <row r="223" spans="1:6" x14ac:dyDescent="0.3">
      <c r="A223" s="13" t="s">
        <v>301</v>
      </c>
      <c r="B223">
        <v>13169</v>
      </c>
      <c r="C223">
        <v>10</v>
      </c>
      <c r="D223" t="str">
        <f t="shared" si="9"/>
        <v>Low Val</v>
      </c>
      <c r="E223" t="str">
        <f t="shared" si="10"/>
        <v>Short Term</v>
      </c>
      <c r="F223" t="str">
        <f t="shared" si="11"/>
        <v>Low Val-Short Term</v>
      </c>
    </row>
    <row r="224" spans="1:6" x14ac:dyDescent="0.3">
      <c r="A224" s="11">
        <v>4988</v>
      </c>
      <c r="B224">
        <v>21021</v>
      </c>
      <c r="C224">
        <v>12</v>
      </c>
      <c r="D224" t="str">
        <f t="shared" si="9"/>
        <v>Low Val</v>
      </c>
      <c r="E224" t="str">
        <f t="shared" si="10"/>
        <v>Long Term</v>
      </c>
      <c r="F224" t="str">
        <f t="shared" si="11"/>
        <v>Low Val-Long Term</v>
      </c>
    </row>
    <row r="225" spans="1:6" x14ac:dyDescent="0.3">
      <c r="A225" s="13" t="s">
        <v>46</v>
      </c>
      <c r="B225">
        <v>21021</v>
      </c>
      <c r="C225">
        <v>12</v>
      </c>
      <c r="D225" t="str">
        <f t="shared" si="9"/>
        <v>Low Val</v>
      </c>
      <c r="E225" t="str">
        <f t="shared" si="10"/>
        <v>Long Term</v>
      </c>
      <c r="F225" t="str">
        <f t="shared" si="11"/>
        <v>Low Val-Long Term</v>
      </c>
    </row>
    <row r="226" spans="1:6" x14ac:dyDescent="0.3">
      <c r="A226" s="11">
        <v>5150</v>
      </c>
      <c r="B226">
        <v>33435</v>
      </c>
      <c r="C226">
        <v>16</v>
      </c>
      <c r="D226" t="str">
        <f t="shared" si="9"/>
        <v>Low Val</v>
      </c>
      <c r="E226" t="str">
        <f t="shared" si="10"/>
        <v>Long Term</v>
      </c>
      <c r="F226" t="str">
        <f t="shared" si="11"/>
        <v>Low Val-Long Term</v>
      </c>
    </row>
    <row r="227" spans="1:6" x14ac:dyDescent="0.3">
      <c r="A227" s="13" t="s">
        <v>151</v>
      </c>
      <c r="B227">
        <v>33435</v>
      </c>
      <c r="C227">
        <v>16</v>
      </c>
      <c r="D227" t="str">
        <f t="shared" si="9"/>
        <v>Low Val</v>
      </c>
      <c r="E227" t="str">
        <f t="shared" si="10"/>
        <v>Long Term</v>
      </c>
      <c r="F227" t="str">
        <f t="shared" si="11"/>
        <v>Low Val-Long Term</v>
      </c>
    </row>
    <row r="228" spans="1:6" x14ac:dyDescent="0.3">
      <c r="A228" s="11">
        <v>5197</v>
      </c>
      <c r="B228">
        <v>59474</v>
      </c>
      <c r="C228">
        <v>4</v>
      </c>
      <c r="D228" t="str">
        <f t="shared" si="9"/>
        <v>High Val</v>
      </c>
      <c r="E228" t="str">
        <f t="shared" si="10"/>
        <v>Short Term</v>
      </c>
      <c r="F228" t="str">
        <f t="shared" si="11"/>
        <v>High Val-Short Term</v>
      </c>
    </row>
    <row r="229" spans="1:6" x14ac:dyDescent="0.3">
      <c r="A229" s="13" t="s">
        <v>440</v>
      </c>
      <c r="B229">
        <v>59474</v>
      </c>
      <c r="C229">
        <v>4</v>
      </c>
      <c r="D229" t="str">
        <f t="shared" si="9"/>
        <v>High Val</v>
      </c>
      <c r="E229" t="str">
        <f t="shared" si="10"/>
        <v>Short Term</v>
      </c>
      <c r="F229" t="str">
        <f t="shared" si="11"/>
        <v>High Val-Short Term</v>
      </c>
    </row>
    <row r="230" spans="1:6" x14ac:dyDescent="0.3">
      <c r="A230" s="11">
        <v>5209</v>
      </c>
      <c r="B230">
        <v>91842</v>
      </c>
      <c r="C230">
        <v>5</v>
      </c>
      <c r="D230" t="str">
        <f t="shared" si="9"/>
        <v>High Val</v>
      </c>
      <c r="E230" t="str">
        <f t="shared" si="10"/>
        <v>Short Term</v>
      </c>
      <c r="F230" t="str">
        <f t="shared" si="11"/>
        <v>High Val-Short Term</v>
      </c>
    </row>
    <row r="231" spans="1:6" x14ac:dyDescent="0.3">
      <c r="A231" s="13" t="s">
        <v>497</v>
      </c>
      <c r="B231">
        <v>91842</v>
      </c>
      <c r="C231">
        <v>5</v>
      </c>
      <c r="D231" t="str">
        <f t="shared" si="9"/>
        <v>High Val</v>
      </c>
      <c r="E231" t="str">
        <f t="shared" si="10"/>
        <v>Short Term</v>
      </c>
      <c r="F231" t="str">
        <f t="shared" si="11"/>
        <v>High Val-Short Term</v>
      </c>
    </row>
    <row r="232" spans="1:6" x14ac:dyDescent="0.3">
      <c r="A232" s="11">
        <v>5214</v>
      </c>
      <c r="B232">
        <v>16299</v>
      </c>
      <c r="C232">
        <v>3</v>
      </c>
      <c r="D232" t="str">
        <f t="shared" si="9"/>
        <v>Low Val</v>
      </c>
      <c r="E232" t="str">
        <f t="shared" si="10"/>
        <v>Short Term</v>
      </c>
      <c r="F232" t="str">
        <f t="shared" si="11"/>
        <v>Low Val-Short Term</v>
      </c>
    </row>
    <row r="233" spans="1:6" x14ac:dyDescent="0.3">
      <c r="A233" s="13" t="s">
        <v>529</v>
      </c>
      <c r="B233">
        <v>16299</v>
      </c>
      <c r="C233">
        <v>3</v>
      </c>
      <c r="D233" t="str">
        <f t="shared" si="9"/>
        <v>Low Val</v>
      </c>
      <c r="E233" t="str">
        <f t="shared" si="10"/>
        <v>Short Term</v>
      </c>
      <c r="F233" t="str">
        <f t="shared" si="11"/>
        <v>Low Val-Short Term</v>
      </c>
    </row>
    <row r="234" spans="1:6" x14ac:dyDescent="0.3">
      <c r="A234" s="11">
        <v>5269</v>
      </c>
      <c r="B234">
        <v>19346</v>
      </c>
      <c r="C234">
        <v>13</v>
      </c>
      <c r="D234" t="str">
        <f t="shared" si="9"/>
        <v>Low Val</v>
      </c>
      <c r="E234" t="str">
        <f t="shared" si="10"/>
        <v>Long Term</v>
      </c>
      <c r="F234" t="str">
        <f t="shared" si="11"/>
        <v>Low Val-Long Term</v>
      </c>
    </row>
    <row r="235" spans="1:6" x14ac:dyDescent="0.3">
      <c r="A235" s="13" t="s">
        <v>265</v>
      </c>
      <c r="B235">
        <v>19346</v>
      </c>
      <c r="C235">
        <v>13</v>
      </c>
      <c r="D235" t="str">
        <f t="shared" si="9"/>
        <v>Low Val</v>
      </c>
      <c r="E235" t="str">
        <f t="shared" si="10"/>
        <v>Long Term</v>
      </c>
      <c r="F235" t="str">
        <f t="shared" si="11"/>
        <v>Low Val-Long Term</v>
      </c>
    </row>
    <row r="236" spans="1:6" x14ac:dyDescent="0.3">
      <c r="A236" s="11">
        <v>5330</v>
      </c>
      <c r="B236">
        <v>23055</v>
      </c>
      <c r="C236">
        <v>17</v>
      </c>
      <c r="D236" t="str">
        <f t="shared" si="9"/>
        <v>Low Val</v>
      </c>
      <c r="E236" t="str">
        <f t="shared" si="10"/>
        <v>Long Term</v>
      </c>
      <c r="F236" t="str">
        <f t="shared" si="11"/>
        <v>Low Val-Long Term</v>
      </c>
    </row>
    <row r="237" spans="1:6" x14ac:dyDescent="0.3">
      <c r="A237" s="13" t="s">
        <v>324</v>
      </c>
      <c r="B237">
        <v>23055</v>
      </c>
      <c r="C237">
        <v>17</v>
      </c>
      <c r="D237" t="str">
        <f t="shared" si="9"/>
        <v>Low Val</v>
      </c>
      <c r="E237" t="str">
        <f t="shared" si="10"/>
        <v>Long Term</v>
      </c>
      <c r="F237" t="str">
        <f t="shared" si="11"/>
        <v>Low Val-Long Term</v>
      </c>
    </row>
    <row r="238" spans="1:6" x14ac:dyDescent="0.3">
      <c r="A238" s="11">
        <v>5345</v>
      </c>
      <c r="B238">
        <v>38952</v>
      </c>
      <c r="C238">
        <v>10</v>
      </c>
      <c r="D238" t="str">
        <f t="shared" si="9"/>
        <v>Low Val</v>
      </c>
      <c r="E238" t="str">
        <f t="shared" si="10"/>
        <v>Short Term</v>
      </c>
      <c r="F238" t="str">
        <f t="shared" si="11"/>
        <v>Low Val-Short Term</v>
      </c>
    </row>
    <row r="239" spans="1:6" x14ac:dyDescent="0.3">
      <c r="A239" s="13" t="s">
        <v>464</v>
      </c>
      <c r="B239">
        <v>38952</v>
      </c>
      <c r="C239">
        <v>10</v>
      </c>
      <c r="D239" t="str">
        <f t="shared" si="9"/>
        <v>Low Val</v>
      </c>
      <c r="E239" t="str">
        <f t="shared" si="10"/>
        <v>Short Term</v>
      </c>
      <c r="F239" t="str">
        <f t="shared" si="11"/>
        <v>Low Val-Short Term</v>
      </c>
    </row>
    <row r="240" spans="1:6" x14ac:dyDescent="0.3">
      <c r="A240" s="11">
        <v>5387</v>
      </c>
      <c r="B240">
        <v>39432</v>
      </c>
      <c r="C240">
        <v>2</v>
      </c>
      <c r="D240" t="str">
        <f t="shared" si="9"/>
        <v>Low Val</v>
      </c>
      <c r="E240" t="str">
        <f t="shared" si="10"/>
        <v>Short Term</v>
      </c>
      <c r="F240" t="str">
        <f t="shared" si="11"/>
        <v>Low Val-Short Term</v>
      </c>
    </row>
    <row r="241" spans="1:6" x14ac:dyDescent="0.3">
      <c r="A241" s="13" t="s">
        <v>82</v>
      </c>
      <c r="B241">
        <v>39432</v>
      </c>
      <c r="C241">
        <v>2</v>
      </c>
      <c r="D241" t="str">
        <f t="shared" si="9"/>
        <v>Low Val</v>
      </c>
      <c r="E241" t="str">
        <f t="shared" si="10"/>
        <v>Short Term</v>
      </c>
      <c r="F241" t="str">
        <f t="shared" si="11"/>
        <v>Low Val-Short Term</v>
      </c>
    </row>
    <row r="242" spans="1:6" x14ac:dyDescent="0.3">
      <c r="A242" s="11">
        <v>5402</v>
      </c>
      <c r="B242">
        <v>50357</v>
      </c>
      <c r="C242">
        <v>3</v>
      </c>
      <c r="D242" t="str">
        <f t="shared" si="9"/>
        <v>High Val</v>
      </c>
      <c r="E242" t="str">
        <f t="shared" si="10"/>
        <v>Short Term</v>
      </c>
      <c r="F242" t="str">
        <f t="shared" si="11"/>
        <v>High Val-Short Term</v>
      </c>
    </row>
    <row r="243" spans="1:6" x14ac:dyDescent="0.3">
      <c r="A243" s="13" t="s">
        <v>170</v>
      </c>
      <c r="B243">
        <v>50357</v>
      </c>
      <c r="C243">
        <v>3</v>
      </c>
      <c r="D243" t="str">
        <f t="shared" si="9"/>
        <v>High Val</v>
      </c>
      <c r="E243" t="str">
        <f t="shared" si="10"/>
        <v>Short Term</v>
      </c>
      <c r="F243" t="str">
        <f t="shared" si="11"/>
        <v>High Val-Short Term</v>
      </c>
    </row>
    <row r="244" spans="1:6" x14ac:dyDescent="0.3">
      <c r="A244" s="11">
        <v>5489</v>
      </c>
      <c r="B244">
        <v>93642</v>
      </c>
      <c r="C244">
        <v>8</v>
      </c>
      <c r="D244" t="str">
        <f t="shared" si="9"/>
        <v>High Val</v>
      </c>
      <c r="E244" t="str">
        <f t="shared" si="10"/>
        <v>Short Term</v>
      </c>
      <c r="F244" t="str">
        <f t="shared" si="11"/>
        <v>High Val-Short Term</v>
      </c>
    </row>
    <row r="245" spans="1:6" x14ac:dyDescent="0.3">
      <c r="A245" s="13" t="s">
        <v>537</v>
      </c>
      <c r="B245">
        <v>93642</v>
      </c>
      <c r="C245">
        <v>8</v>
      </c>
      <c r="D245" t="str">
        <f t="shared" si="9"/>
        <v>High Val</v>
      </c>
      <c r="E245" t="str">
        <f t="shared" si="10"/>
        <v>Short Term</v>
      </c>
      <c r="F245" t="str">
        <f t="shared" si="11"/>
        <v>High Val-Short Term</v>
      </c>
    </row>
    <row r="246" spans="1:6" x14ac:dyDescent="0.3">
      <c r="A246" s="11">
        <v>5543</v>
      </c>
      <c r="B246">
        <v>23921</v>
      </c>
      <c r="C246">
        <v>13</v>
      </c>
      <c r="D246" t="str">
        <f t="shared" si="9"/>
        <v>Low Val</v>
      </c>
      <c r="E246" t="str">
        <f t="shared" si="10"/>
        <v>Long Term</v>
      </c>
      <c r="F246" t="str">
        <f t="shared" si="11"/>
        <v>Low Val-Long Term</v>
      </c>
    </row>
    <row r="247" spans="1:6" x14ac:dyDescent="0.3">
      <c r="A247" s="13" t="s">
        <v>31</v>
      </c>
      <c r="B247">
        <v>23921</v>
      </c>
      <c r="C247">
        <v>13</v>
      </c>
      <c r="D247" t="str">
        <f t="shared" si="9"/>
        <v>Low Val</v>
      </c>
      <c r="E247" t="str">
        <f t="shared" si="10"/>
        <v>Long Term</v>
      </c>
      <c r="F247" t="str">
        <f t="shared" si="11"/>
        <v>Low Val-Long Term</v>
      </c>
    </row>
    <row r="248" spans="1:6" x14ac:dyDescent="0.3">
      <c r="A248" s="11">
        <v>5578</v>
      </c>
      <c r="B248">
        <v>24053</v>
      </c>
      <c r="C248">
        <v>12</v>
      </c>
      <c r="D248" t="str">
        <f t="shared" si="9"/>
        <v>Low Val</v>
      </c>
      <c r="E248" t="str">
        <f t="shared" si="10"/>
        <v>Long Term</v>
      </c>
      <c r="F248" t="str">
        <f t="shared" si="11"/>
        <v>Low Val-Long Term</v>
      </c>
    </row>
    <row r="249" spans="1:6" x14ac:dyDescent="0.3">
      <c r="A249" s="13" t="s">
        <v>58</v>
      </c>
      <c r="B249">
        <v>24053</v>
      </c>
      <c r="C249">
        <v>12</v>
      </c>
      <c r="D249" t="str">
        <f t="shared" si="9"/>
        <v>Low Val</v>
      </c>
      <c r="E249" t="str">
        <f t="shared" si="10"/>
        <v>Long Term</v>
      </c>
      <c r="F249" t="str">
        <f t="shared" si="11"/>
        <v>Low Val-Long Term</v>
      </c>
    </row>
    <row r="250" spans="1:6" x14ac:dyDescent="0.3">
      <c r="A250" s="11">
        <v>5781</v>
      </c>
      <c r="B250">
        <v>51104</v>
      </c>
      <c r="C250">
        <v>8</v>
      </c>
      <c r="D250" t="str">
        <f t="shared" si="9"/>
        <v>High Val</v>
      </c>
      <c r="E250" t="str">
        <f t="shared" si="10"/>
        <v>Short Term</v>
      </c>
      <c r="F250" t="str">
        <f t="shared" si="11"/>
        <v>High Val-Short Term</v>
      </c>
    </row>
    <row r="251" spans="1:6" x14ac:dyDescent="0.3">
      <c r="A251" s="13" t="s">
        <v>345</v>
      </c>
      <c r="B251">
        <v>51104</v>
      </c>
      <c r="C251">
        <v>8</v>
      </c>
      <c r="D251" t="str">
        <f t="shared" si="9"/>
        <v>High Val</v>
      </c>
      <c r="E251" t="str">
        <f t="shared" si="10"/>
        <v>Short Term</v>
      </c>
      <c r="F251" t="str">
        <f t="shared" si="11"/>
        <v>High Val-Short Term</v>
      </c>
    </row>
    <row r="252" spans="1:6" x14ac:dyDescent="0.3">
      <c r="A252" s="11">
        <v>5894</v>
      </c>
      <c r="B252">
        <v>27741</v>
      </c>
      <c r="C252">
        <v>0</v>
      </c>
      <c r="D252" t="str">
        <f t="shared" si="9"/>
        <v>Low Val</v>
      </c>
      <c r="E252" t="str">
        <f t="shared" si="10"/>
        <v>Short Term</v>
      </c>
      <c r="F252" t="str">
        <f t="shared" si="11"/>
        <v>Low Val-Short Term</v>
      </c>
    </row>
    <row r="253" spans="1:6" x14ac:dyDescent="0.3">
      <c r="A253" s="13" t="s">
        <v>521</v>
      </c>
      <c r="B253">
        <v>27741</v>
      </c>
      <c r="C253">
        <v>0</v>
      </c>
      <c r="D253" t="str">
        <f t="shared" si="9"/>
        <v>Low Val</v>
      </c>
      <c r="E253" t="str">
        <f t="shared" si="10"/>
        <v>Short Term</v>
      </c>
      <c r="F253" t="str">
        <f t="shared" si="11"/>
        <v>Low Val-Short Term</v>
      </c>
    </row>
    <row r="254" spans="1:6" x14ac:dyDescent="0.3">
      <c r="A254" s="11">
        <v>5958</v>
      </c>
      <c r="B254">
        <v>13693</v>
      </c>
      <c r="C254">
        <v>13</v>
      </c>
      <c r="D254" t="str">
        <f t="shared" si="9"/>
        <v>Low Val</v>
      </c>
      <c r="E254" t="str">
        <f t="shared" si="10"/>
        <v>Long Term</v>
      </c>
      <c r="F254" t="str">
        <f t="shared" si="11"/>
        <v>Low Val-Long Term</v>
      </c>
    </row>
    <row r="255" spans="1:6" x14ac:dyDescent="0.3">
      <c r="A255" s="13" t="s">
        <v>151</v>
      </c>
      <c r="B255">
        <v>13693</v>
      </c>
      <c r="C255">
        <v>13</v>
      </c>
      <c r="D255" t="str">
        <f t="shared" si="9"/>
        <v>Low Val</v>
      </c>
      <c r="E255" t="str">
        <f t="shared" si="10"/>
        <v>Long Term</v>
      </c>
      <c r="F255" t="str">
        <f t="shared" si="11"/>
        <v>Low Val-Long Term</v>
      </c>
    </row>
    <row r="256" spans="1:6" x14ac:dyDescent="0.3">
      <c r="A256" s="11">
        <v>6153</v>
      </c>
      <c r="B256">
        <v>77861</v>
      </c>
      <c r="C256">
        <v>10</v>
      </c>
      <c r="D256" t="str">
        <f t="shared" si="9"/>
        <v>High Val</v>
      </c>
      <c r="E256" t="str">
        <f t="shared" si="10"/>
        <v>Short Term</v>
      </c>
      <c r="F256" t="str">
        <f t="shared" si="11"/>
        <v>High Val-Short Term</v>
      </c>
    </row>
    <row r="257" spans="1:6" x14ac:dyDescent="0.3">
      <c r="A257" s="13" t="s">
        <v>67</v>
      </c>
      <c r="B257">
        <v>77861</v>
      </c>
      <c r="C257">
        <v>10</v>
      </c>
      <c r="D257" t="str">
        <f t="shared" si="9"/>
        <v>High Val</v>
      </c>
      <c r="E257" t="str">
        <f t="shared" si="10"/>
        <v>Short Term</v>
      </c>
      <c r="F257" t="str">
        <f t="shared" si="11"/>
        <v>High Val-Short Term</v>
      </c>
    </row>
    <row r="258" spans="1:6" x14ac:dyDescent="0.3">
      <c r="A258" s="11">
        <v>6191</v>
      </c>
      <c r="B258">
        <v>50635</v>
      </c>
      <c r="C258">
        <v>7</v>
      </c>
      <c r="D258" t="str">
        <f t="shared" si="9"/>
        <v>High Val</v>
      </c>
      <c r="E258" t="str">
        <f t="shared" si="10"/>
        <v>Short Term</v>
      </c>
      <c r="F258" t="str">
        <f t="shared" si="11"/>
        <v>High Val-Short Term</v>
      </c>
    </row>
    <row r="259" spans="1:6" x14ac:dyDescent="0.3">
      <c r="A259" s="13" t="s">
        <v>386</v>
      </c>
      <c r="B259">
        <v>50635</v>
      </c>
      <c r="C259">
        <v>7</v>
      </c>
      <c r="D259" t="str">
        <f t="shared" si="9"/>
        <v>High Val</v>
      </c>
      <c r="E259" t="str">
        <f t="shared" si="10"/>
        <v>Short Term</v>
      </c>
      <c r="F259" t="str">
        <f t="shared" si="11"/>
        <v>High Val-Short Term</v>
      </c>
    </row>
    <row r="260" spans="1:6" x14ac:dyDescent="0.3">
      <c r="A260" s="11">
        <v>6210</v>
      </c>
      <c r="B260">
        <v>67123</v>
      </c>
      <c r="C260">
        <v>19</v>
      </c>
      <c r="D260" t="str">
        <f t="shared" si="9"/>
        <v>High Val</v>
      </c>
      <c r="E260" t="str">
        <f t="shared" si="10"/>
        <v>Long Term</v>
      </c>
      <c r="F260" t="str">
        <f t="shared" si="11"/>
        <v>High Val-Long Term</v>
      </c>
    </row>
    <row r="261" spans="1:6" x14ac:dyDescent="0.3">
      <c r="A261" s="13" t="s">
        <v>342</v>
      </c>
      <c r="B261">
        <v>67123</v>
      </c>
      <c r="C261">
        <v>19</v>
      </c>
      <c r="D261" t="str">
        <f t="shared" ref="D261:D324" si="12">IF(B261 &gt; $J$4, "High Val", "Low Val")</f>
        <v>High Val</v>
      </c>
      <c r="E261" t="str">
        <f t="shared" ref="E261:E324" si="13">IF(C261 &gt; $J$5, "Long Term", "Short Term")</f>
        <v>Long Term</v>
      </c>
      <c r="F261" t="str">
        <f t="shared" ref="F261:F324" si="14">_xlfn.CONCAT(D261, "-", E261)</f>
        <v>High Val-Long Term</v>
      </c>
    </row>
    <row r="262" spans="1:6" x14ac:dyDescent="0.3">
      <c r="A262" s="11">
        <v>6225</v>
      </c>
      <c r="B262">
        <v>10366</v>
      </c>
      <c r="C262">
        <v>17</v>
      </c>
      <c r="D262" t="str">
        <f t="shared" si="12"/>
        <v>Low Val</v>
      </c>
      <c r="E262" t="str">
        <f t="shared" si="13"/>
        <v>Long Term</v>
      </c>
      <c r="F262" t="str">
        <f t="shared" si="14"/>
        <v>Low Val-Long Term</v>
      </c>
    </row>
    <row r="263" spans="1:6" x14ac:dyDescent="0.3">
      <c r="A263" s="13" t="s">
        <v>133</v>
      </c>
      <c r="B263">
        <v>10366</v>
      </c>
      <c r="C263">
        <v>17</v>
      </c>
      <c r="D263" t="str">
        <f t="shared" si="12"/>
        <v>Low Val</v>
      </c>
      <c r="E263" t="str">
        <f t="shared" si="13"/>
        <v>Long Term</v>
      </c>
      <c r="F263" t="str">
        <f t="shared" si="14"/>
        <v>Low Val-Long Term</v>
      </c>
    </row>
    <row r="264" spans="1:6" x14ac:dyDescent="0.3">
      <c r="A264" s="11">
        <v>6357</v>
      </c>
      <c r="B264">
        <v>19804</v>
      </c>
      <c r="C264">
        <v>11</v>
      </c>
      <c r="D264" t="str">
        <f t="shared" si="12"/>
        <v>Low Val</v>
      </c>
      <c r="E264" t="str">
        <f t="shared" si="13"/>
        <v>Long Term</v>
      </c>
      <c r="F264" t="str">
        <f t="shared" si="14"/>
        <v>Low Val-Long Term</v>
      </c>
    </row>
    <row r="265" spans="1:6" x14ac:dyDescent="0.3">
      <c r="A265" s="13" t="s">
        <v>486</v>
      </c>
      <c r="B265">
        <v>19804</v>
      </c>
      <c r="C265">
        <v>11</v>
      </c>
      <c r="D265" t="str">
        <f t="shared" si="12"/>
        <v>Low Val</v>
      </c>
      <c r="E265" t="str">
        <f t="shared" si="13"/>
        <v>Long Term</v>
      </c>
      <c r="F265" t="str">
        <f t="shared" si="14"/>
        <v>Low Val-Long Term</v>
      </c>
    </row>
    <row r="266" spans="1:6" x14ac:dyDescent="0.3">
      <c r="A266" s="11">
        <v>6361</v>
      </c>
      <c r="B266">
        <v>90380</v>
      </c>
      <c r="C266">
        <v>6</v>
      </c>
      <c r="D266" t="str">
        <f t="shared" si="12"/>
        <v>High Val</v>
      </c>
      <c r="E266" t="str">
        <f t="shared" si="13"/>
        <v>Short Term</v>
      </c>
      <c r="F266" t="str">
        <f t="shared" si="14"/>
        <v>High Val-Short Term</v>
      </c>
    </row>
    <row r="267" spans="1:6" x14ac:dyDescent="0.3">
      <c r="A267" s="13" t="s">
        <v>111</v>
      </c>
      <c r="B267">
        <v>90380</v>
      </c>
      <c r="C267">
        <v>6</v>
      </c>
      <c r="D267" t="str">
        <f t="shared" si="12"/>
        <v>High Val</v>
      </c>
      <c r="E267" t="str">
        <f t="shared" si="13"/>
        <v>Short Term</v>
      </c>
      <c r="F267" t="str">
        <f t="shared" si="14"/>
        <v>High Val-Short Term</v>
      </c>
    </row>
    <row r="268" spans="1:6" x14ac:dyDescent="0.3">
      <c r="A268" s="11">
        <v>6404</v>
      </c>
      <c r="B268">
        <v>35525</v>
      </c>
      <c r="C268">
        <v>5</v>
      </c>
      <c r="D268" t="str">
        <f t="shared" si="12"/>
        <v>Low Val</v>
      </c>
      <c r="E268" t="str">
        <f t="shared" si="13"/>
        <v>Short Term</v>
      </c>
      <c r="F268" t="str">
        <f t="shared" si="14"/>
        <v>Low Val-Short Term</v>
      </c>
    </row>
    <row r="269" spans="1:6" x14ac:dyDescent="0.3">
      <c r="A269" s="13" t="s">
        <v>189</v>
      </c>
      <c r="B269">
        <v>35525</v>
      </c>
      <c r="C269">
        <v>5</v>
      </c>
      <c r="D269" t="str">
        <f t="shared" si="12"/>
        <v>Low Val</v>
      </c>
      <c r="E269" t="str">
        <f t="shared" si="13"/>
        <v>Short Term</v>
      </c>
      <c r="F269" t="str">
        <f t="shared" si="14"/>
        <v>Low Val-Short Term</v>
      </c>
    </row>
    <row r="270" spans="1:6" x14ac:dyDescent="0.3">
      <c r="A270" s="11">
        <v>6513</v>
      </c>
      <c r="B270">
        <v>1421</v>
      </c>
      <c r="C270">
        <v>12</v>
      </c>
      <c r="D270" t="str">
        <f t="shared" si="12"/>
        <v>Low Val</v>
      </c>
      <c r="E270" t="str">
        <f t="shared" si="13"/>
        <v>Long Term</v>
      </c>
      <c r="F270" t="str">
        <f t="shared" si="14"/>
        <v>Low Val-Long Term</v>
      </c>
    </row>
    <row r="271" spans="1:6" x14ac:dyDescent="0.3">
      <c r="A271" s="13" t="s">
        <v>85</v>
      </c>
      <c r="B271">
        <v>1421</v>
      </c>
      <c r="C271">
        <v>12</v>
      </c>
      <c r="D271" t="str">
        <f t="shared" si="12"/>
        <v>Low Val</v>
      </c>
      <c r="E271" t="str">
        <f t="shared" si="13"/>
        <v>Long Term</v>
      </c>
      <c r="F271" t="str">
        <f t="shared" si="14"/>
        <v>Low Val-Long Term</v>
      </c>
    </row>
    <row r="272" spans="1:6" x14ac:dyDescent="0.3">
      <c r="A272" s="11">
        <v>6546</v>
      </c>
      <c r="B272">
        <v>26060</v>
      </c>
      <c r="C272">
        <v>10</v>
      </c>
      <c r="D272" t="str">
        <f t="shared" si="12"/>
        <v>Low Val</v>
      </c>
      <c r="E272" t="str">
        <f t="shared" si="13"/>
        <v>Short Term</v>
      </c>
      <c r="F272" t="str">
        <f t="shared" si="14"/>
        <v>Low Val-Short Term</v>
      </c>
    </row>
    <row r="273" spans="1:6" x14ac:dyDescent="0.3">
      <c r="A273" s="13" t="s">
        <v>167</v>
      </c>
      <c r="B273">
        <v>26060</v>
      </c>
      <c r="C273">
        <v>10</v>
      </c>
      <c r="D273" t="str">
        <f t="shared" si="12"/>
        <v>Low Val</v>
      </c>
      <c r="E273" t="str">
        <f t="shared" si="13"/>
        <v>Short Term</v>
      </c>
      <c r="F273" t="str">
        <f t="shared" si="14"/>
        <v>Low Val-Short Term</v>
      </c>
    </row>
    <row r="274" spans="1:6" x14ac:dyDescent="0.3">
      <c r="A274" s="11">
        <v>6713</v>
      </c>
      <c r="B274">
        <v>21813</v>
      </c>
      <c r="C274">
        <v>19</v>
      </c>
      <c r="D274" t="str">
        <f t="shared" si="12"/>
        <v>Low Val</v>
      </c>
      <c r="E274" t="str">
        <f t="shared" si="13"/>
        <v>Long Term</v>
      </c>
      <c r="F274" t="str">
        <f t="shared" si="14"/>
        <v>Low Val-Long Term</v>
      </c>
    </row>
    <row r="275" spans="1:6" x14ac:dyDescent="0.3">
      <c r="A275" s="13" t="s">
        <v>114</v>
      </c>
      <c r="B275">
        <v>21813</v>
      </c>
      <c r="C275">
        <v>19</v>
      </c>
      <c r="D275" t="str">
        <f t="shared" si="12"/>
        <v>Low Val</v>
      </c>
      <c r="E275" t="str">
        <f t="shared" si="13"/>
        <v>Long Term</v>
      </c>
      <c r="F275" t="str">
        <f t="shared" si="14"/>
        <v>Low Val-Long Term</v>
      </c>
    </row>
    <row r="276" spans="1:6" x14ac:dyDescent="0.3">
      <c r="A276" s="11">
        <v>6717</v>
      </c>
      <c r="B276">
        <v>68331</v>
      </c>
      <c r="C276">
        <v>9</v>
      </c>
      <c r="D276" t="str">
        <f t="shared" si="12"/>
        <v>High Val</v>
      </c>
      <c r="E276" t="str">
        <f t="shared" si="13"/>
        <v>Short Term</v>
      </c>
      <c r="F276" t="str">
        <f t="shared" si="14"/>
        <v>High Val-Short Term</v>
      </c>
    </row>
    <row r="277" spans="1:6" x14ac:dyDescent="0.3">
      <c r="A277" s="13" t="s">
        <v>293</v>
      </c>
      <c r="B277">
        <v>68331</v>
      </c>
      <c r="C277">
        <v>9</v>
      </c>
      <c r="D277" t="str">
        <f t="shared" si="12"/>
        <v>High Val</v>
      </c>
      <c r="E277" t="str">
        <f t="shared" si="13"/>
        <v>Short Term</v>
      </c>
      <c r="F277" t="str">
        <f t="shared" si="14"/>
        <v>High Val-Short Term</v>
      </c>
    </row>
    <row r="278" spans="1:6" x14ac:dyDescent="0.3">
      <c r="A278" s="11">
        <v>6732</v>
      </c>
      <c r="B278">
        <v>58470</v>
      </c>
      <c r="C278">
        <v>10</v>
      </c>
      <c r="D278" t="str">
        <f t="shared" si="12"/>
        <v>High Val</v>
      </c>
      <c r="E278" t="str">
        <f t="shared" si="13"/>
        <v>Short Term</v>
      </c>
      <c r="F278" t="str">
        <f t="shared" si="14"/>
        <v>High Val-Short Term</v>
      </c>
    </row>
    <row r="279" spans="1:6" x14ac:dyDescent="0.3">
      <c r="A279" s="13" t="s">
        <v>256</v>
      </c>
      <c r="B279">
        <v>58470</v>
      </c>
      <c r="C279">
        <v>10</v>
      </c>
      <c r="D279" t="str">
        <f t="shared" si="12"/>
        <v>High Val</v>
      </c>
      <c r="E279" t="str">
        <f t="shared" si="13"/>
        <v>Short Term</v>
      </c>
      <c r="F279" t="str">
        <f t="shared" si="14"/>
        <v>High Val-Short Term</v>
      </c>
    </row>
    <row r="280" spans="1:6" x14ac:dyDescent="0.3">
      <c r="A280" s="11">
        <v>6746</v>
      </c>
      <c r="B280">
        <v>20194</v>
      </c>
      <c r="C280">
        <v>14</v>
      </c>
      <c r="D280" t="str">
        <f t="shared" si="12"/>
        <v>Low Val</v>
      </c>
      <c r="E280" t="str">
        <f t="shared" si="13"/>
        <v>Long Term</v>
      </c>
      <c r="F280" t="str">
        <f t="shared" si="14"/>
        <v>Low Val-Long Term</v>
      </c>
    </row>
    <row r="281" spans="1:6" x14ac:dyDescent="0.3">
      <c r="A281" s="13" t="s">
        <v>253</v>
      </c>
      <c r="B281">
        <v>20194</v>
      </c>
      <c r="C281">
        <v>14</v>
      </c>
      <c r="D281" t="str">
        <f t="shared" si="12"/>
        <v>Low Val</v>
      </c>
      <c r="E281" t="str">
        <f t="shared" si="13"/>
        <v>Long Term</v>
      </c>
      <c r="F281" t="str">
        <f t="shared" si="14"/>
        <v>Low Val-Long Term</v>
      </c>
    </row>
    <row r="282" spans="1:6" x14ac:dyDescent="0.3">
      <c r="A282" s="11">
        <v>6759</v>
      </c>
      <c r="B282">
        <v>48873</v>
      </c>
      <c r="C282">
        <v>9</v>
      </c>
      <c r="D282" t="str">
        <f t="shared" si="12"/>
        <v>High Val</v>
      </c>
      <c r="E282" t="str">
        <f t="shared" si="13"/>
        <v>Short Term</v>
      </c>
      <c r="F282" t="str">
        <f t="shared" si="14"/>
        <v>High Val-Short Term</v>
      </c>
    </row>
    <row r="283" spans="1:6" x14ac:dyDescent="0.3">
      <c r="A283" s="13" t="s">
        <v>386</v>
      </c>
      <c r="B283">
        <v>48873</v>
      </c>
      <c r="C283">
        <v>9</v>
      </c>
      <c r="D283" t="str">
        <f t="shared" si="12"/>
        <v>High Val</v>
      </c>
      <c r="E283" t="str">
        <f t="shared" si="13"/>
        <v>Short Term</v>
      </c>
      <c r="F283" t="str">
        <f t="shared" si="14"/>
        <v>High Val-Short Term</v>
      </c>
    </row>
    <row r="284" spans="1:6" x14ac:dyDescent="0.3">
      <c r="A284" s="11">
        <v>6767</v>
      </c>
      <c r="B284">
        <v>12462</v>
      </c>
      <c r="C284">
        <v>0</v>
      </c>
      <c r="D284" t="str">
        <f t="shared" si="12"/>
        <v>Low Val</v>
      </c>
      <c r="E284" t="str">
        <f t="shared" si="13"/>
        <v>Short Term</v>
      </c>
      <c r="F284" t="str">
        <f t="shared" si="14"/>
        <v>Low Val-Short Term</v>
      </c>
    </row>
    <row r="285" spans="1:6" x14ac:dyDescent="0.3">
      <c r="A285" s="13" t="s">
        <v>191</v>
      </c>
      <c r="B285">
        <v>12462</v>
      </c>
      <c r="C285">
        <v>0</v>
      </c>
      <c r="D285" t="str">
        <f t="shared" si="12"/>
        <v>Low Val</v>
      </c>
      <c r="E285" t="str">
        <f t="shared" si="13"/>
        <v>Short Term</v>
      </c>
      <c r="F285" t="str">
        <f t="shared" si="14"/>
        <v>Low Val-Short Term</v>
      </c>
    </row>
    <row r="286" spans="1:6" x14ac:dyDescent="0.3">
      <c r="A286" s="11">
        <v>6772</v>
      </c>
      <c r="B286">
        <v>96963</v>
      </c>
      <c r="C286">
        <v>18</v>
      </c>
      <c r="D286" t="str">
        <f t="shared" si="12"/>
        <v>High Val</v>
      </c>
      <c r="E286" t="str">
        <f t="shared" si="13"/>
        <v>Long Term</v>
      </c>
      <c r="F286" t="str">
        <f t="shared" si="14"/>
        <v>High Val-Long Term</v>
      </c>
    </row>
    <row r="287" spans="1:6" x14ac:dyDescent="0.3">
      <c r="A287" s="13" t="s">
        <v>375</v>
      </c>
      <c r="B287">
        <v>96963</v>
      </c>
      <c r="C287">
        <v>18</v>
      </c>
      <c r="D287" t="str">
        <f t="shared" si="12"/>
        <v>High Val</v>
      </c>
      <c r="E287" t="str">
        <f t="shared" si="13"/>
        <v>Long Term</v>
      </c>
      <c r="F287" t="str">
        <f t="shared" si="14"/>
        <v>High Val-Long Term</v>
      </c>
    </row>
    <row r="288" spans="1:6" x14ac:dyDescent="0.3">
      <c r="A288" s="11">
        <v>6787</v>
      </c>
      <c r="B288">
        <v>13394</v>
      </c>
      <c r="C288">
        <v>8</v>
      </c>
      <c r="D288" t="str">
        <f t="shared" si="12"/>
        <v>Low Val</v>
      </c>
      <c r="E288" t="str">
        <f t="shared" si="13"/>
        <v>Short Term</v>
      </c>
      <c r="F288" t="str">
        <f t="shared" si="14"/>
        <v>Low Val-Short Term</v>
      </c>
    </row>
    <row r="289" spans="1:6" x14ac:dyDescent="0.3">
      <c r="A289" s="13" t="s">
        <v>354</v>
      </c>
      <c r="B289">
        <v>13394</v>
      </c>
      <c r="C289">
        <v>8</v>
      </c>
      <c r="D289" t="str">
        <f t="shared" si="12"/>
        <v>Low Val</v>
      </c>
      <c r="E289" t="str">
        <f t="shared" si="13"/>
        <v>Short Term</v>
      </c>
      <c r="F289" t="str">
        <f t="shared" si="14"/>
        <v>Low Val-Short Term</v>
      </c>
    </row>
    <row r="290" spans="1:6" x14ac:dyDescent="0.3">
      <c r="A290" s="11">
        <v>6798</v>
      </c>
      <c r="B290">
        <v>17651</v>
      </c>
      <c r="C290">
        <v>12</v>
      </c>
      <c r="D290" t="str">
        <f t="shared" si="12"/>
        <v>Low Val</v>
      </c>
      <c r="E290" t="str">
        <f t="shared" si="13"/>
        <v>Long Term</v>
      </c>
      <c r="F290" t="str">
        <f t="shared" si="14"/>
        <v>Low Val-Long Term</v>
      </c>
    </row>
    <row r="291" spans="1:6" x14ac:dyDescent="0.3">
      <c r="A291" s="13" t="s">
        <v>548</v>
      </c>
      <c r="B291">
        <v>17651</v>
      </c>
      <c r="C291">
        <v>12</v>
      </c>
      <c r="D291" t="str">
        <f t="shared" si="12"/>
        <v>Low Val</v>
      </c>
      <c r="E291" t="str">
        <f t="shared" si="13"/>
        <v>Long Term</v>
      </c>
      <c r="F291" t="str">
        <f t="shared" si="14"/>
        <v>Low Val-Long Term</v>
      </c>
    </row>
    <row r="292" spans="1:6" x14ac:dyDescent="0.3">
      <c r="A292" s="11">
        <v>7005</v>
      </c>
      <c r="B292">
        <v>70814</v>
      </c>
      <c r="C292">
        <v>11</v>
      </c>
      <c r="D292" t="str">
        <f t="shared" si="12"/>
        <v>High Val</v>
      </c>
      <c r="E292" t="str">
        <f t="shared" si="13"/>
        <v>Long Term</v>
      </c>
      <c r="F292" t="str">
        <f t="shared" si="14"/>
        <v>High Val-Long Term</v>
      </c>
    </row>
    <row r="293" spans="1:6" x14ac:dyDescent="0.3">
      <c r="A293" s="13" t="s">
        <v>145</v>
      </c>
      <c r="B293">
        <v>70814</v>
      </c>
      <c r="C293">
        <v>11</v>
      </c>
      <c r="D293" t="str">
        <f t="shared" si="12"/>
        <v>High Val</v>
      </c>
      <c r="E293" t="str">
        <f t="shared" si="13"/>
        <v>Long Term</v>
      </c>
      <c r="F293" t="str">
        <f t="shared" si="14"/>
        <v>High Val-Long Term</v>
      </c>
    </row>
    <row r="294" spans="1:6" x14ac:dyDescent="0.3">
      <c r="A294" s="11">
        <v>7043</v>
      </c>
      <c r="B294">
        <v>87886</v>
      </c>
      <c r="C294">
        <v>7</v>
      </c>
      <c r="D294" t="str">
        <f t="shared" si="12"/>
        <v>High Val</v>
      </c>
      <c r="E294" t="str">
        <f t="shared" si="13"/>
        <v>Short Term</v>
      </c>
      <c r="F294" t="str">
        <f t="shared" si="14"/>
        <v>High Val-Short Term</v>
      </c>
    </row>
    <row r="295" spans="1:6" x14ac:dyDescent="0.3">
      <c r="A295" s="13" t="s">
        <v>313</v>
      </c>
      <c r="B295">
        <v>87886</v>
      </c>
      <c r="C295">
        <v>7</v>
      </c>
      <c r="D295" t="str">
        <f t="shared" si="12"/>
        <v>High Val</v>
      </c>
      <c r="E295" t="str">
        <f t="shared" si="13"/>
        <v>Short Term</v>
      </c>
      <c r="F295" t="str">
        <f t="shared" si="14"/>
        <v>High Val-Short Term</v>
      </c>
    </row>
    <row r="296" spans="1:6" x14ac:dyDescent="0.3">
      <c r="A296" s="11">
        <v>7146</v>
      </c>
      <c r="B296">
        <v>73874</v>
      </c>
      <c r="C296">
        <v>13</v>
      </c>
      <c r="D296" t="str">
        <f t="shared" si="12"/>
        <v>High Val</v>
      </c>
      <c r="E296" t="str">
        <f t="shared" si="13"/>
        <v>Long Term</v>
      </c>
      <c r="F296" t="str">
        <f t="shared" si="14"/>
        <v>High Val-Long Term</v>
      </c>
    </row>
    <row r="297" spans="1:6" x14ac:dyDescent="0.3">
      <c r="A297" s="13" t="s">
        <v>425</v>
      </c>
      <c r="B297">
        <v>73874</v>
      </c>
      <c r="C297">
        <v>13</v>
      </c>
      <c r="D297" t="str">
        <f t="shared" si="12"/>
        <v>High Val</v>
      </c>
      <c r="E297" t="str">
        <f t="shared" si="13"/>
        <v>Long Term</v>
      </c>
      <c r="F297" t="str">
        <f t="shared" si="14"/>
        <v>High Val-Long Term</v>
      </c>
    </row>
    <row r="298" spans="1:6" x14ac:dyDescent="0.3">
      <c r="A298" s="11">
        <v>7164</v>
      </c>
      <c r="B298">
        <v>83253</v>
      </c>
      <c r="C298">
        <v>12</v>
      </c>
      <c r="D298" t="str">
        <f t="shared" si="12"/>
        <v>High Val</v>
      </c>
      <c r="E298" t="str">
        <f t="shared" si="13"/>
        <v>Long Term</v>
      </c>
      <c r="F298" t="str">
        <f t="shared" si="14"/>
        <v>High Val-Long Term</v>
      </c>
    </row>
    <row r="299" spans="1:6" x14ac:dyDescent="0.3">
      <c r="A299" s="13" t="s">
        <v>279</v>
      </c>
      <c r="B299">
        <v>83253</v>
      </c>
      <c r="C299">
        <v>12</v>
      </c>
      <c r="D299" t="str">
        <f t="shared" si="12"/>
        <v>High Val</v>
      </c>
      <c r="E299" t="str">
        <f t="shared" si="13"/>
        <v>Long Term</v>
      </c>
      <c r="F299" t="str">
        <f t="shared" si="14"/>
        <v>High Val-Long Term</v>
      </c>
    </row>
    <row r="300" spans="1:6" x14ac:dyDescent="0.3">
      <c r="A300" s="11">
        <v>7253</v>
      </c>
      <c r="B300">
        <v>89420</v>
      </c>
      <c r="C300">
        <v>14</v>
      </c>
      <c r="D300" t="str">
        <f t="shared" si="12"/>
        <v>High Val</v>
      </c>
      <c r="E300" t="str">
        <f t="shared" si="13"/>
        <v>Long Term</v>
      </c>
      <c r="F300" t="str">
        <f t="shared" si="14"/>
        <v>High Val-Long Term</v>
      </c>
    </row>
    <row r="301" spans="1:6" x14ac:dyDescent="0.3">
      <c r="A301" s="13" t="s">
        <v>157</v>
      </c>
      <c r="B301">
        <v>89420</v>
      </c>
      <c r="C301">
        <v>14</v>
      </c>
      <c r="D301" t="str">
        <f t="shared" si="12"/>
        <v>High Val</v>
      </c>
      <c r="E301" t="str">
        <f t="shared" si="13"/>
        <v>Long Term</v>
      </c>
      <c r="F301" t="str">
        <f t="shared" si="14"/>
        <v>High Val-Long Term</v>
      </c>
    </row>
    <row r="302" spans="1:6" x14ac:dyDescent="0.3">
      <c r="A302" s="11">
        <v>7316</v>
      </c>
      <c r="B302">
        <v>62912</v>
      </c>
      <c r="C302">
        <v>18</v>
      </c>
      <c r="D302" t="str">
        <f t="shared" si="12"/>
        <v>High Val</v>
      </c>
      <c r="E302" t="str">
        <f t="shared" si="13"/>
        <v>Long Term</v>
      </c>
      <c r="F302" t="str">
        <f t="shared" si="14"/>
        <v>High Val-Long Term</v>
      </c>
    </row>
    <row r="303" spans="1:6" x14ac:dyDescent="0.3">
      <c r="A303" s="13" t="s">
        <v>173</v>
      </c>
      <c r="B303">
        <v>62912</v>
      </c>
      <c r="C303">
        <v>18</v>
      </c>
      <c r="D303" t="str">
        <f t="shared" si="12"/>
        <v>High Val</v>
      </c>
      <c r="E303" t="str">
        <f t="shared" si="13"/>
        <v>Long Term</v>
      </c>
      <c r="F303" t="str">
        <f t="shared" si="14"/>
        <v>High Val-Long Term</v>
      </c>
    </row>
    <row r="304" spans="1:6" x14ac:dyDescent="0.3">
      <c r="A304" s="11">
        <v>7342</v>
      </c>
      <c r="B304">
        <v>87400</v>
      </c>
      <c r="C304">
        <v>13</v>
      </c>
      <c r="D304" t="str">
        <f t="shared" si="12"/>
        <v>High Val</v>
      </c>
      <c r="E304" t="str">
        <f t="shared" si="13"/>
        <v>Long Term</v>
      </c>
      <c r="F304" t="str">
        <f t="shared" si="14"/>
        <v>High Val-Long Term</v>
      </c>
    </row>
    <row r="305" spans="1:6" x14ac:dyDescent="0.3">
      <c r="A305" s="13" t="s">
        <v>22</v>
      </c>
      <c r="B305">
        <v>87400</v>
      </c>
      <c r="C305">
        <v>13</v>
      </c>
      <c r="D305" t="str">
        <f t="shared" si="12"/>
        <v>High Val</v>
      </c>
      <c r="E305" t="str">
        <f t="shared" si="13"/>
        <v>Long Term</v>
      </c>
      <c r="F305" t="str">
        <f t="shared" si="14"/>
        <v>High Val-Long Term</v>
      </c>
    </row>
    <row r="306" spans="1:6" x14ac:dyDescent="0.3">
      <c r="A306" s="11">
        <v>7485</v>
      </c>
      <c r="B306">
        <v>3244</v>
      </c>
      <c r="C306">
        <v>2</v>
      </c>
      <c r="D306" t="str">
        <f t="shared" si="12"/>
        <v>Low Val</v>
      </c>
      <c r="E306" t="str">
        <f t="shared" si="13"/>
        <v>Short Term</v>
      </c>
      <c r="F306" t="str">
        <f t="shared" si="14"/>
        <v>Low Val-Short Term</v>
      </c>
    </row>
    <row r="307" spans="1:6" x14ac:dyDescent="0.3">
      <c r="A307" s="13" t="s">
        <v>213</v>
      </c>
      <c r="B307">
        <v>3244</v>
      </c>
      <c r="C307">
        <v>2</v>
      </c>
      <c r="D307" t="str">
        <f t="shared" si="12"/>
        <v>Low Val</v>
      </c>
      <c r="E307" t="str">
        <f t="shared" si="13"/>
        <v>Short Term</v>
      </c>
      <c r="F307" t="str">
        <f t="shared" si="14"/>
        <v>Low Val-Short Term</v>
      </c>
    </row>
    <row r="308" spans="1:6" x14ac:dyDescent="0.3">
      <c r="A308" s="11">
        <v>7513</v>
      </c>
      <c r="B308">
        <v>5059</v>
      </c>
      <c r="C308">
        <v>14</v>
      </c>
      <c r="D308" t="str">
        <f t="shared" si="12"/>
        <v>Low Val</v>
      </c>
      <c r="E308" t="str">
        <f t="shared" si="13"/>
        <v>Long Term</v>
      </c>
      <c r="F308" t="str">
        <f t="shared" si="14"/>
        <v>Low Val-Long Term</v>
      </c>
    </row>
    <row r="309" spans="1:6" x14ac:dyDescent="0.3">
      <c r="A309" s="13" t="s">
        <v>513</v>
      </c>
      <c r="B309">
        <v>5059</v>
      </c>
      <c r="C309">
        <v>14</v>
      </c>
      <c r="D309" t="str">
        <f t="shared" si="12"/>
        <v>Low Val</v>
      </c>
      <c r="E309" t="str">
        <f t="shared" si="13"/>
        <v>Long Term</v>
      </c>
      <c r="F309" t="str">
        <f t="shared" si="14"/>
        <v>Low Val-Long Term</v>
      </c>
    </row>
    <row r="310" spans="1:6" x14ac:dyDescent="0.3">
      <c r="A310" s="11">
        <v>7540</v>
      </c>
      <c r="B310">
        <v>34797</v>
      </c>
      <c r="C310">
        <v>16</v>
      </c>
      <c r="D310" t="str">
        <f t="shared" si="12"/>
        <v>Low Val</v>
      </c>
      <c r="E310" t="str">
        <f t="shared" si="13"/>
        <v>Long Term</v>
      </c>
      <c r="F310" t="str">
        <f t="shared" si="14"/>
        <v>Low Val-Long Term</v>
      </c>
    </row>
    <row r="311" spans="1:6" x14ac:dyDescent="0.3">
      <c r="A311" s="13" t="s">
        <v>262</v>
      </c>
      <c r="B311">
        <v>34797</v>
      </c>
      <c r="C311">
        <v>16</v>
      </c>
      <c r="D311" t="str">
        <f t="shared" si="12"/>
        <v>Low Val</v>
      </c>
      <c r="E311" t="str">
        <f t="shared" si="13"/>
        <v>Long Term</v>
      </c>
      <c r="F311" t="str">
        <f t="shared" si="14"/>
        <v>Low Val-Long Term</v>
      </c>
    </row>
    <row r="312" spans="1:6" x14ac:dyDescent="0.3">
      <c r="A312" s="11">
        <v>7587</v>
      </c>
      <c r="B312">
        <v>696</v>
      </c>
      <c r="C312">
        <v>5</v>
      </c>
      <c r="D312" t="str">
        <f t="shared" si="12"/>
        <v>Low Val</v>
      </c>
      <c r="E312" t="str">
        <f t="shared" si="13"/>
        <v>Short Term</v>
      </c>
      <c r="F312" t="str">
        <f t="shared" si="14"/>
        <v>Low Val-Short Term</v>
      </c>
    </row>
    <row r="313" spans="1:6" x14ac:dyDescent="0.3">
      <c r="A313" s="13" t="s">
        <v>524</v>
      </c>
      <c r="B313">
        <v>696</v>
      </c>
      <c r="C313">
        <v>5</v>
      </c>
      <c r="D313" t="str">
        <f t="shared" si="12"/>
        <v>Low Val</v>
      </c>
      <c r="E313" t="str">
        <f t="shared" si="13"/>
        <v>Short Term</v>
      </c>
      <c r="F313" t="str">
        <f t="shared" si="14"/>
        <v>Low Val-Short Term</v>
      </c>
    </row>
    <row r="314" spans="1:6" x14ac:dyDescent="0.3">
      <c r="A314" s="11">
        <v>7633</v>
      </c>
      <c r="B314">
        <v>56881</v>
      </c>
      <c r="C314">
        <v>20</v>
      </c>
      <c r="D314" t="str">
        <f t="shared" si="12"/>
        <v>High Val</v>
      </c>
      <c r="E314" t="str">
        <f t="shared" si="13"/>
        <v>Long Term</v>
      </c>
      <c r="F314" t="str">
        <f t="shared" si="14"/>
        <v>High Val-Long Term</v>
      </c>
    </row>
    <row r="315" spans="1:6" x14ac:dyDescent="0.3">
      <c r="A315" s="13" t="s">
        <v>25</v>
      </c>
      <c r="B315">
        <v>56881</v>
      </c>
      <c r="C315">
        <v>20</v>
      </c>
      <c r="D315" t="str">
        <f t="shared" si="12"/>
        <v>High Val</v>
      </c>
      <c r="E315" t="str">
        <f t="shared" si="13"/>
        <v>Long Term</v>
      </c>
      <c r="F315" t="str">
        <f t="shared" si="14"/>
        <v>High Val-Long Term</v>
      </c>
    </row>
    <row r="316" spans="1:6" x14ac:dyDescent="0.3">
      <c r="A316" s="11">
        <v>7764</v>
      </c>
      <c r="B316">
        <v>28987</v>
      </c>
      <c r="C316">
        <v>4</v>
      </c>
      <c r="D316" t="str">
        <f t="shared" si="12"/>
        <v>Low Val</v>
      </c>
      <c r="E316" t="str">
        <f t="shared" si="13"/>
        <v>Short Term</v>
      </c>
      <c r="F316" t="str">
        <f t="shared" si="14"/>
        <v>Low Val-Short Term</v>
      </c>
    </row>
    <row r="317" spans="1:6" x14ac:dyDescent="0.3">
      <c r="A317" s="13" t="s">
        <v>461</v>
      </c>
      <c r="B317">
        <v>28987</v>
      </c>
      <c r="C317">
        <v>4</v>
      </c>
      <c r="D317" t="str">
        <f t="shared" si="12"/>
        <v>Low Val</v>
      </c>
      <c r="E317" t="str">
        <f t="shared" si="13"/>
        <v>Short Term</v>
      </c>
      <c r="F317" t="str">
        <f t="shared" si="14"/>
        <v>Low Val-Short Term</v>
      </c>
    </row>
    <row r="318" spans="1:6" x14ac:dyDescent="0.3">
      <c r="A318" s="11">
        <v>7771</v>
      </c>
      <c r="B318">
        <v>51038</v>
      </c>
      <c r="C318">
        <v>20</v>
      </c>
      <c r="D318" t="str">
        <f t="shared" si="12"/>
        <v>High Val</v>
      </c>
      <c r="E318" t="str">
        <f t="shared" si="13"/>
        <v>Long Term</v>
      </c>
      <c r="F318" t="str">
        <f t="shared" si="14"/>
        <v>High Val-Long Term</v>
      </c>
    </row>
    <row r="319" spans="1:6" x14ac:dyDescent="0.3">
      <c r="A319" s="13" t="s">
        <v>431</v>
      </c>
      <c r="B319">
        <v>51038</v>
      </c>
      <c r="C319">
        <v>20</v>
      </c>
      <c r="D319" t="str">
        <f t="shared" si="12"/>
        <v>High Val</v>
      </c>
      <c r="E319" t="str">
        <f t="shared" si="13"/>
        <v>Long Term</v>
      </c>
      <c r="F319" t="str">
        <f t="shared" si="14"/>
        <v>High Val-Long Term</v>
      </c>
    </row>
    <row r="320" spans="1:6" x14ac:dyDescent="0.3">
      <c r="A320" s="11">
        <v>7773</v>
      </c>
      <c r="B320">
        <v>30239</v>
      </c>
      <c r="C320">
        <v>12</v>
      </c>
      <c r="D320" t="str">
        <f t="shared" si="12"/>
        <v>Low Val</v>
      </c>
      <c r="E320" t="str">
        <f t="shared" si="13"/>
        <v>Long Term</v>
      </c>
      <c r="F320" t="str">
        <f t="shared" si="14"/>
        <v>Low Val-Long Term</v>
      </c>
    </row>
    <row r="321" spans="1:6" x14ac:dyDescent="0.3">
      <c r="A321" s="13" t="s">
        <v>250</v>
      </c>
      <c r="B321">
        <v>30239</v>
      </c>
      <c r="C321">
        <v>12</v>
      </c>
      <c r="D321" t="str">
        <f t="shared" si="12"/>
        <v>Low Val</v>
      </c>
      <c r="E321" t="str">
        <f t="shared" si="13"/>
        <v>Long Term</v>
      </c>
      <c r="F321" t="str">
        <f t="shared" si="14"/>
        <v>Low Val-Long Term</v>
      </c>
    </row>
    <row r="322" spans="1:6" x14ac:dyDescent="0.3">
      <c r="A322" s="11">
        <v>7828</v>
      </c>
      <c r="B322">
        <v>894</v>
      </c>
      <c r="C322">
        <v>18</v>
      </c>
      <c r="D322" t="str">
        <f t="shared" si="12"/>
        <v>Low Val</v>
      </c>
      <c r="E322" t="str">
        <f t="shared" si="13"/>
        <v>Long Term</v>
      </c>
      <c r="F322" t="str">
        <f t="shared" si="14"/>
        <v>Low Val-Long Term</v>
      </c>
    </row>
    <row r="323" spans="1:6" x14ac:dyDescent="0.3">
      <c r="A323" s="13" t="s">
        <v>103</v>
      </c>
      <c r="B323">
        <v>894</v>
      </c>
      <c r="C323">
        <v>18</v>
      </c>
      <c r="D323" t="str">
        <f t="shared" si="12"/>
        <v>Low Val</v>
      </c>
      <c r="E323" t="str">
        <f t="shared" si="13"/>
        <v>Long Term</v>
      </c>
      <c r="F323" t="str">
        <f t="shared" si="14"/>
        <v>Low Val-Long Term</v>
      </c>
    </row>
    <row r="324" spans="1:6" x14ac:dyDescent="0.3">
      <c r="A324" s="11">
        <v>7861</v>
      </c>
      <c r="B324">
        <v>42257</v>
      </c>
      <c r="C324">
        <v>14</v>
      </c>
      <c r="D324" t="str">
        <f t="shared" si="12"/>
        <v>Low Val</v>
      </c>
      <c r="E324" t="str">
        <f t="shared" si="13"/>
        <v>Long Term</v>
      </c>
      <c r="F324" t="str">
        <f t="shared" si="14"/>
        <v>Low Val-Long Term</v>
      </c>
    </row>
    <row r="325" spans="1:6" x14ac:dyDescent="0.3">
      <c r="A325" s="13" t="s">
        <v>458</v>
      </c>
      <c r="B325">
        <v>42257</v>
      </c>
      <c r="C325">
        <v>14</v>
      </c>
      <c r="D325" t="str">
        <f t="shared" ref="D325:D388" si="15">IF(B325 &gt; $J$4, "High Val", "Low Val")</f>
        <v>Low Val</v>
      </c>
      <c r="E325" t="str">
        <f t="shared" ref="E325:E388" si="16">IF(C325 &gt; $J$5, "Long Term", "Short Term")</f>
        <v>Long Term</v>
      </c>
      <c r="F325" t="str">
        <f t="shared" ref="F325:F388" si="17">_xlfn.CONCAT(D325, "-", E325)</f>
        <v>Low Val-Long Term</v>
      </c>
    </row>
    <row r="326" spans="1:6" x14ac:dyDescent="0.3">
      <c r="A326" s="11">
        <v>8103</v>
      </c>
      <c r="B326">
        <v>23003</v>
      </c>
      <c r="C326">
        <v>11</v>
      </c>
      <c r="D326" t="str">
        <f t="shared" si="15"/>
        <v>Low Val</v>
      </c>
      <c r="E326" t="str">
        <f t="shared" si="16"/>
        <v>Long Term</v>
      </c>
      <c r="F326" t="str">
        <f t="shared" si="17"/>
        <v>Low Val-Long Term</v>
      </c>
    </row>
    <row r="327" spans="1:6" x14ac:dyDescent="0.3">
      <c r="A327" s="13" t="s">
        <v>28</v>
      </c>
      <c r="B327">
        <v>23003</v>
      </c>
      <c r="C327">
        <v>11</v>
      </c>
      <c r="D327" t="str">
        <f t="shared" si="15"/>
        <v>Low Val</v>
      </c>
      <c r="E327" t="str">
        <f t="shared" si="16"/>
        <v>Long Term</v>
      </c>
      <c r="F327" t="str">
        <f t="shared" si="17"/>
        <v>Low Val-Long Term</v>
      </c>
    </row>
    <row r="328" spans="1:6" x14ac:dyDescent="0.3">
      <c r="A328" s="11">
        <v>8104</v>
      </c>
      <c r="B328">
        <v>88037</v>
      </c>
      <c r="C328">
        <v>10</v>
      </c>
      <c r="D328" t="str">
        <f t="shared" si="15"/>
        <v>High Val</v>
      </c>
      <c r="E328" t="str">
        <f t="shared" si="16"/>
        <v>Short Term</v>
      </c>
      <c r="F328" t="str">
        <f t="shared" si="17"/>
        <v>High Val-Short Term</v>
      </c>
    </row>
    <row r="329" spans="1:6" x14ac:dyDescent="0.3">
      <c r="A329" s="13" t="s">
        <v>307</v>
      </c>
      <c r="B329">
        <v>88037</v>
      </c>
      <c r="C329">
        <v>10</v>
      </c>
      <c r="D329" t="str">
        <f t="shared" si="15"/>
        <v>High Val</v>
      </c>
      <c r="E329" t="str">
        <f t="shared" si="16"/>
        <v>Short Term</v>
      </c>
      <c r="F329" t="str">
        <f t="shared" si="17"/>
        <v>High Val-Short Term</v>
      </c>
    </row>
    <row r="330" spans="1:6" x14ac:dyDescent="0.3">
      <c r="A330" s="11">
        <v>8106</v>
      </c>
      <c r="B330">
        <v>83002</v>
      </c>
      <c r="C330">
        <v>5</v>
      </c>
      <c r="D330" t="str">
        <f t="shared" si="15"/>
        <v>High Val</v>
      </c>
      <c r="E330" t="str">
        <f t="shared" si="16"/>
        <v>Short Term</v>
      </c>
      <c r="F330" t="str">
        <f t="shared" si="17"/>
        <v>High Val-Short Term</v>
      </c>
    </row>
    <row r="331" spans="1:6" x14ac:dyDescent="0.3">
      <c r="A331" s="13" t="s">
        <v>73</v>
      </c>
      <c r="B331">
        <v>83002</v>
      </c>
      <c r="C331">
        <v>5</v>
      </c>
      <c r="D331" t="str">
        <f t="shared" si="15"/>
        <v>High Val</v>
      </c>
      <c r="E331" t="str">
        <f t="shared" si="16"/>
        <v>Short Term</v>
      </c>
      <c r="F331" t="str">
        <f t="shared" si="17"/>
        <v>High Val-Short Term</v>
      </c>
    </row>
    <row r="332" spans="1:6" x14ac:dyDescent="0.3">
      <c r="A332" s="11">
        <v>8183</v>
      </c>
      <c r="B332">
        <v>77342</v>
      </c>
      <c r="C332">
        <v>2</v>
      </c>
      <c r="D332" t="str">
        <f t="shared" si="15"/>
        <v>High Val</v>
      </c>
      <c r="E332" t="str">
        <f t="shared" si="16"/>
        <v>Short Term</v>
      </c>
      <c r="F332" t="str">
        <f t="shared" si="17"/>
        <v>High Val-Short Term</v>
      </c>
    </row>
    <row r="333" spans="1:6" x14ac:dyDescent="0.3">
      <c r="A333" s="13" t="s">
        <v>443</v>
      </c>
      <c r="B333">
        <v>77342</v>
      </c>
      <c r="C333">
        <v>2</v>
      </c>
      <c r="D333" t="str">
        <f t="shared" si="15"/>
        <v>High Val</v>
      </c>
      <c r="E333" t="str">
        <f t="shared" si="16"/>
        <v>Short Term</v>
      </c>
      <c r="F333" t="str">
        <f t="shared" si="17"/>
        <v>High Val-Short Term</v>
      </c>
    </row>
    <row r="334" spans="1:6" x14ac:dyDescent="0.3">
      <c r="A334" s="11">
        <v>8249</v>
      </c>
      <c r="B334">
        <v>16690</v>
      </c>
      <c r="C334">
        <v>14</v>
      </c>
      <c r="D334" t="str">
        <f t="shared" si="15"/>
        <v>Low Val</v>
      </c>
      <c r="E334" t="str">
        <f t="shared" si="16"/>
        <v>Long Term</v>
      </c>
      <c r="F334" t="str">
        <f t="shared" si="17"/>
        <v>Low Val-Long Term</v>
      </c>
    </row>
    <row r="335" spans="1:6" x14ac:dyDescent="0.3">
      <c r="A335" s="13" t="s">
        <v>532</v>
      </c>
      <c r="B335">
        <v>16690</v>
      </c>
      <c r="C335">
        <v>14</v>
      </c>
      <c r="D335" t="str">
        <f t="shared" si="15"/>
        <v>Low Val</v>
      </c>
      <c r="E335" t="str">
        <f t="shared" si="16"/>
        <v>Long Term</v>
      </c>
      <c r="F335" t="str">
        <f t="shared" si="17"/>
        <v>Low Val-Long Term</v>
      </c>
    </row>
    <row r="336" spans="1:6" x14ac:dyDescent="0.3">
      <c r="A336" s="11">
        <v>8306</v>
      </c>
      <c r="B336">
        <v>35369</v>
      </c>
      <c r="C336">
        <v>7</v>
      </c>
      <c r="D336" t="str">
        <f t="shared" si="15"/>
        <v>Low Val</v>
      </c>
      <c r="E336" t="str">
        <f t="shared" si="16"/>
        <v>Short Term</v>
      </c>
      <c r="F336" t="str">
        <f t="shared" si="17"/>
        <v>Low Val-Short Term</v>
      </c>
    </row>
    <row r="337" spans="1:6" x14ac:dyDescent="0.3">
      <c r="A337" s="13" t="s">
        <v>348</v>
      </c>
      <c r="B337">
        <v>35369</v>
      </c>
      <c r="C337">
        <v>7</v>
      </c>
      <c r="D337" t="str">
        <f t="shared" si="15"/>
        <v>Low Val</v>
      </c>
      <c r="E337" t="str">
        <f t="shared" si="16"/>
        <v>Short Term</v>
      </c>
      <c r="F337" t="str">
        <f t="shared" si="17"/>
        <v>Low Val-Short Term</v>
      </c>
    </row>
    <row r="338" spans="1:6" x14ac:dyDescent="0.3">
      <c r="A338" s="11">
        <v>8404</v>
      </c>
      <c r="B338">
        <v>35185</v>
      </c>
      <c r="C338">
        <v>15</v>
      </c>
      <c r="D338" t="str">
        <f t="shared" si="15"/>
        <v>Low Val</v>
      </c>
      <c r="E338" t="str">
        <f t="shared" si="16"/>
        <v>Long Term</v>
      </c>
      <c r="F338" t="str">
        <f t="shared" si="17"/>
        <v>Low Val-Long Term</v>
      </c>
    </row>
    <row r="339" spans="1:6" x14ac:dyDescent="0.3">
      <c r="A339" s="13" t="s">
        <v>267</v>
      </c>
      <c r="B339">
        <v>35185</v>
      </c>
      <c r="C339">
        <v>15</v>
      </c>
      <c r="D339" t="str">
        <f t="shared" si="15"/>
        <v>Low Val</v>
      </c>
      <c r="E339" t="str">
        <f t="shared" si="16"/>
        <v>Long Term</v>
      </c>
      <c r="F339" t="str">
        <f t="shared" si="17"/>
        <v>Low Val-Long Term</v>
      </c>
    </row>
    <row r="340" spans="1:6" x14ac:dyDescent="0.3">
      <c r="A340" s="11">
        <v>8703</v>
      </c>
      <c r="B340">
        <v>68923</v>
      </c>
      <c r="C340">
        <v>0</v>
      </c>
      <c r="D340" t="str">
        <f t="shared" si="15"/>
        <v>High Val</v>
      </c>
      <c r="E340" t="str">
        <f t="shared" si="16"/>
        <v>Short Term</v>
      </c>
      <c r="F340" t="str">
        <f t="shared" si="17"/>
        <v>High Val-Short Term</v>
      </c>
    </row>
    <row r="341" spans="1:6" x14ac:dyDescent="0.3">
      <c r="A341" s="13" t="s">
        <v>227</v>
      </c>
      <c r="B341">
        <v>68923</v>
      </c>
      <c r="C341">
        <v>0</v>
      </c>
      <c r="D341" t="str">
        <f t="shared" si="15"/>
        <v>High Val</v>
      </c>
      <c r="E341" t="str">
        <f t="shared" si="16"/>
        <v>Short Term</v>
      </c>
      <c r="F341" t="str">
        <f t="shared" si="17"/>
        <v>High Val-Short Term</v>
      </c>
    </row>
    <row r="342" spans="1:6" x14ac:dyDescent="0.3">
      <c r="A342" s="11">
        <v>8737</v>
      </c>
      <c r="B342">
        <v>68886</v>
      </c>
      <c r="C342">
        <v>11</v>
      </c>
      <c r="D342" t="str">
        <f t="shared" si="15"/>
        <v>High Val</v>
      </c>
      <c r="E342" t="str">
        <f t="shared" si="16"/>
        <v>Long Term</v>
      </c>
      <c r="F342" t="str">
        <f t="shared" si="17"/>
        <v>High Val-Long Term</v>
      </c>
    </row>
    <row r="343" spans="1:6" x14ac:dyDescent="0.3">
      <c r="A343" s="13" t="s">
        <v>556</v>
      </c>
      <c r="B343">
        <v>68886</v>
      </c>
      <c r="C343">
        <v>11</v>
      </c>
      <c r="D343" t="str">
        <f t="shared" si="15"/>
        <v>High Val</v>
      </c>
      <c r="E343" t="str">
        <f t="shared" si="16"/>
        <v>Long Term</v>
      </c>
      <c r="F343" t="str">
        <f t="shared" si="17"/>
        <v>High Val-Long Term</v>
      </c>
    </row>
    <row r="344" spans="1:6" x14ac:dyDescent="0.3">
      <c r="A344" s="11">
        <v>8747</v>
      </c>
      <c r="B344">
        <v>85889</v>
      </c>
      <c r="C344">
        <v>18</v>
      </c>
      <c r="D344" t="str">
        <f t="shared" si="15"/>
        <v>High Val</v>
      </c>
      <c r="E344" t="str">
        <f t="shared" si="16"/>
        <v>Long Term</v>
      </c>
      <c r="F344" t="str">
        <f t="shared" si="17"/>
        <v>High Val-Long Term</v>
      </c>
    </row>
    <row r="345" spans="1:6" x14ac:dyDescent="0.3">
      <c r="A345" s="13" t="s">
        <v>405</v>
      </c>
      <c r="B345">
        <v>85889</v>
      </c>
      <c r="C345">
        <v>18</v>
      </c>
      <c r="D345" t="str">
        <f t="shared" si="15"/>
        <v>High Val</v>
      </c>
      <c r="E345" t="str">
        <f t="shared" si="16"/>
        <v>Long Term</v>
      </c>
      <c r="F345" t="str">
        <f t="shared" si="17"/>
        <v>High Val-Long Term</v>
      </c>
    </row>
    <row r="346" spans="1:6" x14ac:dyDescent="0.3">
      <c r="A346" s="11">
        <v>8786</v>
      </c>
      <c r="B346">
        <v>50374</v>
      </c>
      <c r="C346">
        <v>9</v>
      </c>
      <c r="D346" t="str">
        <f t="shared" si="15"/>
        <v>High Val</v>
      </c>
      <c r="E346" t="str">
        <f t="shared" si="16"/>
        <v>Short Term</v>
      </c>
      <c r="F346" t="str">
        <f t="shared" si="17"/>
        <v>High Val-Short Term</v>
      </c>
    </row>
    <row r="347" spans="1:6" x14ac:dyDescent="0.3">
      <c r="A347" s="13" t="s">
        <v>236</v>
      </c>
      <c r="B347">
        <v>50374</v>
      </c>
      <c r="C347">
        <v>9</v>
      </c>
      <c r="D347" t="str">
        <f t="shared" si="15"/>
        <v>High Val</v>
      </c>
      <c r="E347" t="str">
        <f t="shared" si="16"/>
        <v>Short Term</v>
      </c>
      <c r="F347" t="str">
        <f t="shared" si="17"/>
        <v>High Val-Short Term</v>
      </c>
    </row>
    <row r="348" spans="1:6" x14ac:dyDescent="0.3">
      <c r="A348" s="11">
        <v>8808</v>
      </c>
      <c r="B348">
        <v>766</v>
      </c>
      <c r="C348">
        <v>12</v>
      </c>
      <c r="D348" t="str">
        <f t="shared" si="15"/>
        <v>Low Val</v>
      </c>
      <c r="E348" t="str">
        <f t="shared" si="16"/>
        <v>Long Term</v>
      </c>
      <c r="F348" t="str">
        <f t="shared" si="17"/>
        <v>Low Val-Long Term</v>
      </c>
    </row>
    <row r="349" spans="1:6" x14ac:dyDescent="0.3">
      <c r="A349" s="13" t="s">
        <v>298</v>
      </c>
      <c r="B349">
        <v>766</v>
      </c>
      <c r="C349">
        <v>12</v>
      </c>
      <c r="D349" t="str">
        <f t="shared" si="15"/>
        <v>Low Val</v>
      </c>
      <c r="E349" t="str">
        <f t="shared" si="16"/>
        <v>Long Term</v>
      </c>
      <c r="F349" t="str">
        <f t="shared" si="17"/>
        <v>Low Val-Long Term</v>
      </c>
    </row>
    <row r="350" spans="1:6" x14ac:dyDescent="0.3">
      <c r="A350" s="11">
        <v>8834</v>
      </c>
      <c r="B350">
        <v>58511</v>
      </c>
      <c r="C350">
        <v>14</v>
      </c>
      <c r="D350" t="str">
        <f t="shared" si="15"/>
        <v>High Val</v>
      </c>
      <c r="E350" t="str">
        <f t="shared" si="16"/>
        <v>Long Term</v>
      </c>
      <c r="F350" t="str">
        <f t="shared" si="17"/>
        <v>High Val-Long Term</v>
      </c>
    </row>
    <row r="351" spans="1:6" x14ac:dyDescent="0.3">
      <c r="A351" s="13" t="s">
        <v>145</v>
      </c>
      <c r="B351">
        <v>58511</v>
      </c>
      <c r="C351">
        <v>14</v>
      </c>
      <c r="D351" t="str">
        <f t="shared" si="15"/>
        <v>High Val</v>
      </c>
      <c r="E351" t="str">
        <f t="shared" si="16"/>
        <v>Long Term</v>
      </c>
      <c r="F351" t="str">
        <f t="shared" si="17"/>
        <v>High Val-Long Term</v>
      </c>
    </row>
    <row r="352" spans="1:6" x14ac:dyDescent="0.3">
      <c r="A352" s="11">
        <v>8860</v>
      </c>
      <c r="B352">
        <v>2988</v>
      </c>
      <c r="C352">
        <v>19</v>
      </c>
      <c r="D352" t="str">
        <f t="shared" si="15"/>
        <v>Low Val</v>
      </c>
      <c r="E352" t="str">
        <f t="shared" si="16"/>
        <v>Long Term</v>
      </c>
      <c r="F352" t="str">
        <f t="shared" si="17"/>
        <v>Low Val-Long Term</v>
      </c>
    </row>
    <row r="353" spans="1:6" x14ac:dyDescent="0.3">
      <c r="A353" s="13" t="s">
        <v>276</v>
      </c>
      <c r="B353">
        <v>2988</v>
      </c>
      <c r="C353">
        <v>19</v>
      </c>
      <c r="D353" t="str">
        <f t="shared" si="15"/>
        <v>Low Val</v>
      </c>
      <c r="E353" t="str">
        <f t="shared" si="16"/>
        <v>Long Term</v>
      </c>
      <c r="F353" t="str">
        <f t="shared" si="17"/>
        <v>Low Val-Long Term</v>
      </c>
    </row>
    <row r="354" spans="1:6" x14ac:dyDescent="0.3">
      <c r="A354" s="11">
        <v>8887</v>
      </c>
      <c r="B354">
        <v>90449</v>
      </c>
      <c r="C354">
        <v>18</v>
      </c>
      <c r="D354" t="str">
        <f t="shared" si="15"/>
        <v>High Val</v>
      </c>
      <c r="E354" t="str">
        <f t="shared" si="16"/>
        <v>Long Term</v>
      </c>
      <c r="F354" t="str">
        <f t="shared" si="17"/>
        <v>High Val-Long Term</v>
      </c>
    </row>
    <row r="355" spans="1:6" x14ac:dyDescent="0.3">
      <c r="A355" s="13" t="s">
        <v>198</v>
      </c>
      <c r="B355">
        <v>90449</v>
      </c>
      <c r="C355">
        <v>18</v>
      </c>
      <c r="D355" t="str">
        <f t="shared" si="15"/>
        <v>High Val</v>
      </c>
      <c r="E355" t="str">
        <f t="shared" si="16"/>
        <v>Long Term</v>
      </c>
      <c r="F355" t="str">
        <f t="shared" si="17"/>
        <v>High Val-Long Term</v>
      </c>
    </row>
    <row r="356" spans="1:6" x14ac:dyDescent="0.3">
      <c r="A356" s="11">
        <v>8893</v>
      </c>
      <c r="B356">
        <v>52318</v>
      </c>
      <c r="C356">
        <v>8</v>
      </c>
      <c r="D356" t="str">
        <f t="shared" si="15"/>
        <v>High Val</v>
      </c>
      <c r="E356" t="str">
        <f t="shared" si="16"/>
        <v>Short Term</v>
      </c>
      <c r="F356" t="str">
        <f t="shared" si="17"/>
        <v>High Val-Short Term</v>
      </c>
    </row>
    <row r="357" spans="1:6" x14ac:dyDescent="0.3">
      <c r="A357" s="13" t="s">
        <v>91</v>
      </c>
      <c r="B357">
        <v>52318</v>
      </c>
      <c r="C357">
        <v>8</v>
      </c>
      <c r="D357" t="str">
        <f t="shared" si="15"/>
        <v>High Val</v>
      </c>
      <c r="E357" t="str">
        <f t="shared" si="16"/>
        <v>Short Term</v>
      </c>
      <c r="F357" t="str">
        <f t="shared" si="17"/>
        <v>High Val-Short Term</v>
      </c>
    </row>
    <row r="358" spans="1:6" x14ac:dyDescent="0.3">
      <c r="A358" s="11">
        <v>8894</v>
      </c>
      <c r="B358">
        <v>80901</v>
      </c>
      <c r="C358">
        <v>12</v>
      </c>
      <c r="D358" t="str">
        <f t="shared" si="15"/>
        <v>High Val</v>
      </c>
      <c r="E358" t="str">
        <f t="shared" si="16"/>
        <v>Long Term</v>
      </c>
      <c r="F358" t="str">
        <f t="shared" si="17"/>
        <v>High Val-Long Term</v>
      </c>
    </row>
    <row r="359" spans="1:6" x14ac:dyDescent="0.3">
      <c r="A359" s="13" t="s">
        <v>162</v>
      </c>
      <c r="B359">
        <v>80901</v>
      </c>
      <c r="C359">
        <v>12</v>
      </c>
      <c r="D359" t="str">
        <f t="shared" si="15"/>
        <v>High Val</v>
      </c>
      <c r="E359" t="str">
        <f t="shared" si="16"/>
        <v>Long Term</v>
      </c>
      <c r="F359" t="str">
        <f t="shared" si="17"/>
        <v>High Val-Long Term</v>
      </c>
    </row>
    <row r="360" spans="1:6" x14ac:dyDescent="0.3">
      <c r="A360" s="11">
        <v>8927</v>
      </c>
      <c r="B360">
        <v>74222</v>
      </c>
      <c r="C360">
        <v>9</v>
      </c>
      <c r="D360" t="str">
        <f t="shared" si="15"/>
        <v>High Val</v>
      </c>
      <c r="E360" t="str">
        <f t="shared" si="16"/>
        <v>Short Term</v>
      </c>
      <c r="F360" t="str">
        <f t="shared" si="17"/>
        <v>High Val-Short Term</v>
      </c>
    </row>
    <row r="361" spans="1:6" x14ac:dyDescent="0.3">
      <c r="A361" s="13" t="s">
        <v>125</v>
      </c>
      <c r="B361">
        <v>74222</v>
      </c>
      <c r="C361">
        <v>9</v>
      </c>
      <c r="D361" t="str">
        <f t="shared" si="15"/>
        <v>High Val</v>
      </c>
      <c r="E361" t="str">
        <f t="shared" si="16"/>
        <v>Short Term</v>
      </c>
      <c r="F361" t="str">
        <f t="shared" si="17"/>
        <v>High Val-Short Term</v>
      </c>
    </row>
    <row r="362" spans="1:6" x14ac:dyDescent="0.3">
      <c r="A362" s="11">
        <v>8933</v>
      </c>
      <c r="B362">
        <v>75362</v>
      </c>
      <c r="C362">
        <v>5</v>
      </c>
      <c r="D362" t="str">
        <f t="shared" si="15"/>
        <v>High Val</v>
      </c>
      <c r="E362" t="str">
        <f t="shared" si="16"/>
        <v>Short Term</v>
      </c>
      <c r="F362" t="str">
        <f t="shared" si="17"/>
        <v>High Val-Short Term</v>
      </c>
    </row>
    <row r="363" spans="1:6" x14ac:dyDescent="0.3">
      <c r="A363" s="13" t="s">
        <v>565</v>
      </c>
      <c r="B363">
        <v>75362</v>
      </c>
      <c r="C363">
        <v>5</v>
      </c>
      <c r="D363" t="str">
        <f t="shared" si="15"/>
        <v>High Val</v>
      </c>
      <c r="E363" t="str">
        <f t="shared" si="16"/>
        <v>Short Term</v>
      </c>
      <c r="F363" t="str">
        <f t="shared" si="17"/>
        <v>High Val-Short Term</v>
      </c>
    </row>
    <row r="364" spans="1:6" x14ac:dyDescent="0.3">
      <c r="A364" s="11">
        <v>9030</v>
      </c>
      <c r="B364">
        <v>66582</v>
      </c>
      <c r="C364">
        <v>17</v>
      </c>
      <c r="D364" t="str">
        <f t="shared" si="15"/>
        <v>High Val</v>
      </c>
      <c r="E364" t="str">
        <f t="shared" si="16"/>
        <v>Long Term</v>
      </c>
      <c r="F364" t="str">
        <f t="shared" si="17"/>
        <v>High Val-Long Term</v>
      </c>
    </row>
    <row r="365" spans="1:6" x14ac:dyDescent="0.3">
      <c r="A365" s="13" t="s">
        <v>516</v>
      </c>
      <c r="B365">
        <v>66582</v>
      </c>
      <c r="C365">
        <v>17</v>
      </c>
      <c r="D365" t="str">
        <f t="shared" si="15"/>
        <v>High Val</v>
      </c>
      <c r="E365" t="str">
        <f t="shared" si="16"/>
        <v>Long Term</v>
      </c>
      <c r="F365" t="str">
        <f t="shared" si="17"/>
        <v>High Val-Long Term</v>
      </c>
    </row>
    <row r="366" spans="1:6" x14ac:dyDescent="0.3">
      <c r="A366" s="11">
        <v>9177</v>
      </c>
      <c r="B366">
        <v>15307</v>
      </c>
      <c r="C366">
        <v>10</v>
      </c>
      <c r="D366" t="str">
        <f t="shared" si="15"/>
        <v>Low Val</v>
      </c>
      <c r="E366" t="str">
        <f t="shared" si="16"/>
        <v>Short Term</v>
      </c>
      <c r="F366" t="str">
        <f t="shared" si="17"/>
        <v>Low Val-Short Term</v>
      </c>
    </row>
    <row r="367" spans="1:6" x14ac:dyDescent="0.3">
      <c r="A367" s="13" t="s">
        <v>224</v>
      </c>
      <c r="B367">
        <v>15307</v>
      </c>
      <c r="C367">
        <v>10</v>
      </c>
      <c r="D367" t="str">
        <f t="shared" si="15"/>
        <v>Low Val</v>
      </c>
      <c r="E367" t="str">
        <f t="shared" si="16"/>
        <v>Short Term</v>
      </c>
      <c r="F367" t="str">
        <f t="shared" si="17"/>
        <v>Low Val-Short Term</v>
      </c>
    </row>
    <row r="368" spans="1:6" x14ac:dyDescent="0.3">
      <c r="A368" s="11">
        <v>9251</v>
      </c>
      <c r="B368">
        <v>20238</v>
      </c>
      <c r="C368">
        <v>3</v>
      </c>
      <c r="D368" t="str">
        <f t="shared" si="15"/>
        <v>Low Val</v>
      </c>
      <c r="E368" t="str">
        <f t="shared" si="16"/>
        <v>Short Term</v>
      </c>
      <c r="F368" t="str">
        <f t="shared" si="17"/>
        <v>Low Val-Short Term</v>
      </c>
    </row>
    <row r="369" spans="1:6" x14ac:dyDescent="0.3">
      <c r="A369" s="13" t="s">
        <v>290</v>
      </c>
      <c r="B369">
        <v>20238</v>
      </c>
      <c r="C369">
        <v>3</v>
      </c>
      <c r="D369" t="str">
        <f t="shared" si="15"/>
        <v>Low Val</v>
      </c>
      <c r="E369" t="str">
        <f t="shared" si="16"/>
        <v>Short Term</v>
      </c>
      <c r="F369" t="str">
        <f t="shared" si="17"/>
        <v>Low Val-Short Term</v>
      </c>
    </row>
    <row r="370" spans="1:6" x14ac:dyDescent="0.3">
      <c r="A370" s="11">
        <v>9271</v>
      </c>
      <c r="B370">
        <v>81148</v>
      </c>
      <c r="C370">
        <v>14</v>
      </c>
      <c r="D370" t="str">
        <f t="shared" si="15"/>
        <v>High Val</v>
      </c>
      <c r="E370" t="str">
        <f t="shared" si="16"/>
        <v>Long Term</v>
      </c>
      <c r="F370" t="str">
        <f t="shared" si="17"/>
        <v>High Val-Long Term</v>
      </c>
    </row>
    <row r="371" spans="1:6" x14ac:dyDescent="0.3">
      <c r="A371" s="13" t="s">
        <v>500</v>
      </c>
      <c r="B371">
        <v>81148</v>
      </c>
      <c r="C371">
        <v>14</v>
      </c>
      <c r="D371" t="str">
        <f t="shared" si="15"/>
        <v>High Val</v>
      </c>
      <c r="E371" t="str">
        <f t="shared" si="16"/>
        <v>Long Term</v>
      </c>
      <c r="F371" t="str">
        <f t="shared" si="17"/>
        <v>High Val-Long Term</v>
      </c>
    </row>
    <row r="372" spans="1:6" x14ac:dyDescent="0.3">
      <c r="A372" s="11">
        <v>9377</v>
      </c>
      <c r="B372">
        <v>19386</v>
      </c>
      <c r="C372">
        <v>6</v>
      </c>
      <c r="D372" t="str">
        <f t="shared" si="15"/>
        <v>Low Val</v>
      </c>
      <c r="E372" t="str">
        <f t="shared" si="16"/>
        <v>Short Term</v>
      </c>
      <c r="F372" t="str">
        <f t="shared" si="17"/>
        <v>Low Val-Short Term</v>
      </c>
    </row>
    <row r="373" spans="1:6" x14ac:dyDescent="0.3">
      <c r="A373" s="13" t="s">
        <v>79</v>
      </c>
      <c r="B373">
        <v>19386</v>
      </c>
      <c r="C373">
        <v>6</v>
      </c>
      <c r="D373" t="str">
        <f t="shared" si="15"/>
        <v>Low Val</v>
      </c>
      <c r="E373" t="str">
        <f t="shared" si="16"/>
        <v>Short Term</v>
      </c>
      <c r="F373" t="str">
        <f t="shared" si="17"/>
        <v>Low Val-Short Term</v>
      </c>
    </row>
    <row r="374" spans="1:6" x14ac:dyDescent="0.3">
      <c r="A374" s="11">
        <v>9423</v>
      </c>
      <c r="B374">
        <v>76658</v>
      </c>
      <c r="C374">
        <v>15</v>
      </c>
      <c r="D374" t="str">
        <f t="shared" si="15"/>
        <v>High Val</v>
      </c>
      <c r="E374" t="str">
        <f t="shared" si="16"/>
        <v>Long Term</v>
      </c>
      <c r="F374" t="str">
        <f t="shared" si="17"/>
        <v>High Val-Long Term</v>
      </c>
    </row>
    <row r="375" spans="1:6" x14ac:dyDescent="0.3">
      <c r="A375" s="13" t="s">
        <v>186</v>
      </c>
      <c r="B375">
        <v>76658</v>
      </c>
      <c r="C375">
        <v>15</v>
      </c>
      <c r="D375" t="str">
        <f t="shared" si="15"/>
        <v>High Val</v>
      </c>
      <c r="E375" t="str">
        <f t="shared" si="16"/>
        <v>Long Term</v>
      </c>
      <c r="F375" t="str">
        <f t="shared" si="17"/>
        <v>High Val-Long Term</v>
      </c>
    </row>
    <row r="376" spans="1:6" x14ac:dyDescent="0.3">
      <c r="A376" s="11">
        <v>9486</v>
      </c>
      <c r="B376">
        <v>24856</v>
      </c>
      <c r="C376">
        <v>10</v>
      </c>
      <c r="D376" t="str">
        <f t="shared" si="15"/>
        <v>Low Val</v>
      </c>
      <c r="E376" t="str">
        <f t="shared" si="16"/>
        <v>Short Term</v>
      </c>
      <c r="F376" t="str">
        <f t="shared" si="17"/>
        <v>Low Val-Short Term</v>
      </c>
    </row>
    <row r="377" spans="1:6" x14ac:dyDescent="0.3">
      <c r="A377" s="13" t="s">
        <v>119</v>
      </c>
      <c r="B377">
        <v>24856</v>
      </c>
      <c r="C377">
        <v>10</v>
      </c>
      <c r="D377" t="str">
        <f t="shared" si="15"/>
        <v>Low Val</v>
      </c>
      <c r="E377" t="str">
        <f t="shared" si="16"/>
        <v>Short Term</v>
      </c>
      <c r="F377" t="str">
        <f t="shared" si="17"/>
        <v>Low Val-Short Term</v>
      </c>
    </row>
    <row r="378" spans="1:6" x14ac:dyDescent="0.3">
      <c r="A378" s="11">
        <v>9598</v>
      </c>
      <c r="B378">
        <v>18598</v>
      </c>
      <c r="C378">
        <v>1</v>
      </c>
      <c r="D378" t="str">
        <f t="shared" si="15"/>
        <v>Low Val</v>
      </c>
      <c r="E378" t="str">
        <f t="shared" si="16"/>
        <v>Short Term</v>
      </c>
      <c r="F378" t="str">
        <f t="shared" si="17"/>
        <v>Low Val-Short Term</v>
      </c>
    </row>
    <row r="379" spans="1:6" x14ac:dyDescent="0.3">
      <c r="A379" s="13" t="s">
        <v>157</v>
      </c>
      <c r="B379">
        <v>18598</v>
      </c>
      <c r="C379">
        <v>1</v>
      </c>
      <c r="D379" t="str">
        <f t="shared" si="15"/>
        <v>Low Val</v>
      </c>
      <c r="E379" t="str">
        <f t="shared" si="16"/>
        <v>Short Term</v>
      </c>
      <c r="F379" t="str">
        <f t="shared" si="17"/>
        <v>Low Val-Short Term</v>
      </c>
    </row>
    <row r="380" spans="1:6" x14ac:dyDescent="0.3">
      <c r="A380" s="11">
        <v>9631</v>
      </c>
      <c r="B380">
        <v>87420</v>
      </c>
      <c r="C380">
        <v>5</v>
      </c>
      <c r="D380" t="str">
        <f t="shared" si="15"/>
        <v>High Val</v>
      </c>
      <c r="E380" t="str">
        <f t="shared" si="16"/>
        <v>Short Term</v>
      </c>
      <c r="F380" t="str">
        <f t="shared" si="17"/>
        <v>High Val-Short Term</v>
      </c>
    </row>
    <row r="381" spans="1:6" x14ac:dyDescent="0.3">
      <c r="A381" s="13" t="s">
        <v>369</v>
      </c>
      <c r="B381">
        <v>87420</v>
      </c>
      <c r="C381">
        <v>5</v>
      </c>
      <c r="D381" t="str">
        <f t="shared" si="15"/>
        <v>High Val</v>
      </c>
      <c r="E381" t="str">
        <f t="shared" si="16"/>
        <v>Short Term</v>
      </c>
      <c r="F381" t="str">
        <f t="shared" si="17"/>
        <v>High Val-Short Term</v>
      </c>
    </row>
    <row r="382" spans="1:6" x14ac:dyDescent="0.3">
      <c r="A382" s="11">
        <v>9636</v>
      </c>
      <c r="B382">
        <v>42210</v>
      </c>
      <c r="C382">
        <v>15</v>
      </c>
      <c r="D382" t="str">
        <f t="shared" si="15"/>
        <v>Low Val</v>
      </c>
      <c r="E382" t="str">
        <f t="shared" si="16"/>
        <v>Long Term</v>
      </c>
      <c r="F382" t="str">
        <f t="shared" si="17"/>
        <v>Low Val-Long Term</v>
      </c>
    </row>
    <row r="383" spans="1:6" x14ac:dyDescent="0.3">
      <c r="A383" s="13" t="s">
        <v>204</v>
      </c>
      <c r="B383">
        <v>42210</v>
      </c>
      <c r="C383">
        <v>15</v>
      </c>
      <c r="D383" t="str">
        <f t="shared" si="15"/>
        <v>Low Val</v>
      </c>
      <c r="E383" t="str">
        <f t="shared" si="16"/>
        <v>Long Term</v>
      </c>
      <c r="F383" t="str">
        <f t="shared" si="17"/>
        <v>Low Val-Long Term</v>
      </c>
    </row>
    <row r="384" spans="1:6" x14ac:dyDescent="0.3">
      <c r="A384" s="11">
        <v>9645</v>
      </c>
      <c r="B384">
        <v>27590</v>
      </c>
      <c r="C384">
        <v>16</v>
      </c>
      <c r="D384" t="str">
        <f t="shared" si="15"/>
        <v>Low Val</v>
      </c>
      <c r="E384" t="str">
        <f t="shared" si="16"/>
        <v>Long Term</v>
      </c>
      <c r="F384" t="str">
        <f t="shared" si="17"/>
        <v>Low Val-Long Term</v>
      </c>
    </row>
    <row r="385" spans="1:6" x14ac:dyDescent="0.3">
      <c r="A385" s="13" t="s">
        <v>142</v>
      </c>
      <c r="B385">
        <v>27590</v>
      </c>
      <c r="C385">
        <v>16</v>
      </c>
      <c r="D385" t="str">
        <f t="shared" si="15"/>
        <v>Low Val</v>
      </c>
      <c r="E385" t="str">
        <f t="shared" si="16"/>
        <v>Long Term</v>
      </c>
      <c r="F385" t="str">
        <f t="shared" si="17"/>
        <v>Low Val-Long Term</v>
      </c>
    </row>
    <row r="386" spans="1:6" x14ac:dyDescent="0.3">
      <c r="A386" s="11">
        <v>9770</v>
      </c>
      <c r="B386">
        <v>987</v>
      </c>
      <c r="C386">
        <v>6</v>
      </c>
      <c r="D386" t="str">
        <f t="shared" si="15"/>
        <v>Low Val</v>
      </c>
      <c r="E386" t="str">
        <f t="shared" si="16"/>
        <v>Short Term</v>
      </c>
      <c r="F386" t="str">
        <f t="shared" si="17"/>
        <v>Low Val-Short Term</v>
      </c>
    </row>
    <row r="387" spans="1:6" x14ac:dyDescent="0.3">
      <c r="A387" s="13" t="s">
        <v>411</v>
      </c>
      <c r="B387">
        <v>987</v>
      </c>
      <c r="C387">
        <v>6</v>
      </c>
      <c r="D387" t="str">
        <f t="shared" si="15"/>
        <v>Low Val</v>
      </c>
      <c r="E387" t="str">
        <f t="shared" si="16"/>
        <v>Short Term</v>
      </c>
      <c r="F387" t="str">
        <f t="shared" si="17"/>
        <v>Low Val-Short Term</v>
      </c>
    </row>
    <row r="388" spans="1:6" x14ac:dyDescent="0.3">
      <c r="A388" s="11">
        <v>9784</v>
      </c>
      <c r="B388">
        <v>44299</v>
      </c>
      <c r="C388">
        <v>14</v>
      </c>
      <c r="D388" t="str">
        <f t="shared" si="15"/>
        <v>Low Val</v>
      </c>
      <c r="E388" t="str">
        <f t="shared" si="16"/>
        <v>Long Term</v>
      </c>
      <c r="F388" t="str">
        <f t="shared" si="17"/>
        <v>Low Val-Long Term</v>
      </c>
    </row>
    <row r="389" spans="1:6" x14ac:dyDescent="0.3">
      <c r="A389" s="13" t="s">
        <v>339</v>
      </c>
      <c r="B389">
        <v>44299</v>
      </c>
      <c r="C389">
        <v>14</v>
      </c>
      <c r="D389" t="str">
        <f t="shared" ref="D389:D403" si="18">IF(B389 &gt; $J$4, "High Val", "Low Val")</f>
        <v>Low Val</v>
      </c>
      <c r="E389" t="str">
        <f t="shared" ref="E389:E403" si="19">IF(C389 &gt; $J$5, "Long Term", "Short Term")</f>
        <v>Long Term</v>
      </c>
      <c r="F389" t="str">
        <f t="shared" ref="F389:F403" si="20">_xlfn.CONCAT(D389, "-", E389)</f>
        <v>Low Val-Long Term</v>
      </c>
    </row>
    <row r="390" spans="1:6" x14ac:dyDescent="0.3">
      <c r="A390" s="11">
        <v>9792</v>
      </c>
      <c r="B390">
        <v>87828</v>
      </c>
      <c r="C390">
        <v>10</v>
      </c>
      <c r="D390" t="str">
        <f t="shared" si="18"/>
        <v>High Val</v>
      </c>
      <c r="E390" t="str">
        <f t="shared" si="19"/>
        <v>Short Term</v>
      </c>
      <c r="F390" t="str">
        <f t="shared" si="20"/>
        <v>High Val-Short Term</v>
      </c>
    </row>
    <row r="391" spans="1:6" x14ac:dyDescent="0.3">
      <c r="A391" s="13" t="s">
        <v>282</v>
      </c>
      <c r="B391">
        <v>87828</v>
      </c>
      <c r="C391">
        <v>10</v>
      </c>
      <c r="D391" t="str">
        <f t="shared" si="18"/>
        <v>High Val</v>
      </c>
      <c r="E391" t="str">
        <f t="shared" si="19"/>
        <v>Short Term</v>
      </c>
      <c r="F391" t="str">
        <f t="shared" si="20"/>
        <v>High Val-Short Term</v>
      </c>
    </row>
    <row r="392" spans="1:6" x14ac:dyDescent="0.3">
      <c r="A392" s="11">
        <v>9807</v>
      </c>
      <c r="B392">
        <v>63810</v>
      </c>
      <c r="C392">
        <v>14</v>
      </c>
      <c r="D392" t="str">
        <f t="shared" si="18"/>
        <v>High Val</v>
      </c>
      <c r="E392" t="str">
        <f t="shared" si="19"/>
        <v>Long Term</v>
      </c>
      <c r="F392" t="str">
        <f t="shared" si="20"/>
        <v>High Val-Long Term</v>
      </c>
    </row>
    <row r="393" spans="1:6" x14ac:dyDescent="0.3">
      <c r="A393" s="13" t="s">
        <v>416</v>
      </c>
      <c r="B393">
        <v>63810</v>
      </c>
      <c r="C393">
        <v>14</v>
      </c>
      <c r="D393" t="str">
        <f t="shared" si="18"/>
        <v>High Val</v>
      </c>
      <c r="E393" t="str">
        <f t="shared" si="19"/>
        <v>Long Term</v>
      </c>
      <c r="F393" t="str">
        <f t="shared" si="20"/>
        <v>High Val-Long Term</v>
      </c>
    </row>
    <row r="394" spans="1:6" x14ac:dyDescent="0.3">
      <c r="A394" s="11">
        <v>9858</v>
      </c>
      <c r="B394">
        <v>9520</v>
      </c>
      <c r="C394">
        <v>3</v>
      </c>
      <c r="D394" t="str">
        <f t="shared" si="18"/>
        <v>Low Val</v>
      </c>
      <c r="E394" t="str">
        <f t="shared" si="19"/>
        <v>Short Term</v>
      </c>
      <c r="F394" t="str">
        <f t="shared" si="20"/>
        <v>Low Val-Short Term</v>
      </c>
    </row>
    <row r="395" spans="1:6" x14ac:dyDescent="0.3">
      <c r="A395" s="13" t="s">
        <v>201</v>
      </c>
      <c r="B395">
        <v>9520</v>
      </c>
      <c r="C395">
        <v>3</v>
      </c>
      <c r="D395" t="str">
        <f t="shared" si="18"/>
        <v>Low Val</v>
      </c>
      <c r="E395" t="str">
        <f t="shared" si="19"/>
        <v>Short Term</v>
      </c>
      <c r="F395" t="str">
        <f t="shared" si="20"/>
        <v>Low Val-Short Term</v>
      </c>
    </row>
    <row r="396" spans="1:6" x14ac:dyDescent="0.3">
      <c r="A396" s="11">
        <v>9917</v>
      </c>
      <c r="B396">
        <v>2282</v>
      </c>
      <c r="C396">
        <v>19</v>
      </c>
      <c r="D396" t="str">
        <f t="shared" si="18"/>
        <v>Low Val</v>
      </c>
      <c r="E396" t="str">
        <f t="shared" si="19"/>
        <v>Long Term</v>
      </c>
      <c r="F396" t="str">
        <f t="shared" si="20"/>
        <v>Low Val-Long Term</v>
      </c>
    </row>
    <row r="397" spans="1:6" x14ac:dyDescent="0.3">
      <c r="A397" s="13" t="s">
        <v>67</v>
      </c>
      <c r="B397">
        <v>2282</v>
      </c>
      <c r="C397">
        <v>19</v>
      </c>
      <c r="D397" t="str">
        <f t="shared" si="18"/>
        <v>Low Val</v>
      </c>
      <c r="E397" t="str">
        <f t="shared" si="19"/>
        <v>Long Term</v>
      </c>
      <c r="F397" t="str">
        <f t="shared" si="20"/>
        <v>Low Val-Long Term</v>
      </c>
    </row>
    <row r="398" spans="1:6" x14ac:dyDescent="0.3">
      <c r="A398" s="11">
        <v>9934</v>
      </c>
      <c r="B398">
        <v>17035</v>
      </c>
      <c r="C398">
        <v>15</v>
      </c>
      <c r="D398" t="str">
        <f t="shared" si="18"/>
        <v>Low Val</v>
      </c>
      <c r="E398" t="str">
        <f t="shared" si="19"/>
        <v>Long Term</v>
      </c>
      <c r="F398" t="str">
        <f t="shared" si="20"/>
        <v>Low Val-Long Term</v>
      </c>
    </row>
    <row r="399" spans="1:6" x14ac:dyDescent="0.3">
      <c r="A399" s="13" t="s">
        <v>221</v>
      </c>
      <c r="B399">
        <v>17035</v>
      </c>
      <c r="C399">
        <v>15</v>
      </c>
      <c r="D399" t="str">
        <f t="shared" si="18"/>
        <v>Low Val</v>
      </c>
      <c r="E399" t="str">
        <f t="shared" si="19"/>
        <v>Long Term</v>
      </c>
      <c r="F399" t="str">
        <f t="shared" si="20"/>
        <v>Low Val-Long Term</v>
      </c>
    </row>
    <row r="400" spans="1:6" x14ac:dyDescent="0.3">
      <c r="A400" s="11">
        <v>9943</v>
      </c>
      <c r="B400">
        <v>21639</v>
      </c>
      <c r="C400">
        <v>2</v>
      </c>
      <c r="D400" t="str">
        <f t="shared" si="18"/>
        <v>Low Val</v>
      </c>
      <c r="E400" t="str">
        <f t="shared" si="19"/>
        <v>Short Term</v>
      </c>
      <c r="F400" t="str">
        <f t="shared" si="20"/>
        <v>Low Val-Short Term</v>
      </c>
    </row>
    <row r="401" spans="1:6" x14ac:dyDescent="0.3">
      <c r="A401" s="13" t="s">
        <v>207</v>
      </c>
      <c r="B401">
        <v>21639</v>
      </c>
      <c r="C401">
        <v>2</v>
      </c>
      <c r="D401" t="str">
        <f t="shared" si="18"/>
        <v>Low Val</v>
      </c>
      <c r="E401" t="str">
        <f t="shared" si="19"/>
        <v>Short Term</v>
      </c>
      <c r="F401" t="str">
        <f t="shared" si="20"/>
        <v>Low Val-Short Term</v>
      </c>
    </row>
    <row r="402" spans="1:6" x14ac:dyDescent="0.3">
      <c r="A402" s="11">
        <v>9968</v>
      </c>
      <c r="B402">
        <v>51284</v>
      </c>
      <c r="C402">
        <v>10</v>
      </c>
      <c r="D402" t="str">
        <f t="shared" si="18"/>
        <v>High Val</v>
      </c>
      <c r="E402" t="str">
        <f t="shared" si="19"/>
        <v>Short Term</v>
      </c>
      <c r="F402" t="str">
        <f t="shared" si="20"/>
        <v>High Val-Short Term</v>
      </c>
    </row>
    <row r="403" spans="1:6" x14ac:dyDescent="0.3">
      <c r="A403" s="13" t="s">
        <v>321</v>
      </c>
      <c r="B403">
        <v>51284</v>
      </c>
      <c r="C403">
        <v>10</v>
      </c>
      <c r="D403" t="str">
        <f t="shared" si="18"/>
        <v>High Val</v>
      </c>
      <c r="E403" t="str">
        <f t="shared" si="19"/>
        <v>Short Term</v>
      </c>
      <c r="F403" t="str">
        <f t="shared" si="20"/>
        <v>High Val-Short Term</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757A-266C-47AB-8B4C-A0C5D8BD6CE4}">
  <dimension ref="A1:AS201"/>
  <sheetViews>
    <sheetView topLeftCell="A2" workbookViewId="0">
      <selection activeCell="D16" sqref="D16"/>
    </sheetView>
  </sheetViews>
  <sheetFormatPr defaultRowHeight="14.4" x14ac:dyDescent="0.3"/>
  <cols>
    <col min="1" max="1" width="7.109375" bestFit="1" customWidth="1"/>
    <col min="2" max="2" width="7.77734375" bestFit="1" customWidth="1"/>
    <col min="3" max="3" width="10.6640625" bestFit="1" customWidth="1"/>
    <col min="4" max="4" width="24.5546875" bestFit="1" customWidth="1"/>
    <col min="5" max="5" width="13.109375" bestFit="1" customWidth="1"/>
    <col min="6" max="6" width="32.6640625" bestFit="1" customWidth="1"/>
    <col min="7" max="7" width="13.77734375" bestFit="1" customWidth="1"/>
    <col min="8" max="8" width="20.21875" bestFit="1" customWidth="1"/>
    <col min="9" max="9" width="24.5546875" bestFit="1" customWidth="1"/>
    <col min="10" max="10" width="23.77734375" bestFit="1" customWidth="1"/>
    <col min="11" max="11" width="32.88671875" bestFit="1" customWidth="1"/>
    <col min="12" max="12" width="26.5546875" bestFit="1" customWidth="1"/>
    <col min="13" max="13" width="25.44140625" bestFit="1" customWidth="1"/>
    <col min="14" max="14" width="33.109375" bestFit="1" customWidth="1"/>
    <col min="15" max="15" width="32.44140625" bestFit="1" customWidth="1"/>
    <col min="16" max="16" width="29.88671875" bestFit="1" customWidth="1"/>
    <col min="17" max="17" width="31.77734375" bestFit="1" customWidth="1"/>
    <col min="18" max="18" width="32.88671875" bestFit="1" customWidth="1"/>
    <col min="19" max="19" width="38.21875" bestFit="1" customWidth="1"/>
    <col min="20" max="20" width="39.109375" bestFit="1" customWidth="1"/>
    <col min="21" max="21" width="35.21875" bestFit="1" customWidth="1"/>
    <col min="22" max="22" width="40.6640625" bestFit="1" customWidth="1"/>
    <col min="23" max="23" width="46.33203125" bestFit="1" customWidth="1"/>
    <col min="24" max="24" width="47.21875" bestFit="1" customWidth="1"/>
    <col min="25" max="25" width="44.33203125" bestFit="1" customWidth="1"/>
    <col min="26" max="26" width="56.77734375" bestFit="1" customWidth="1"/>
    <col min="27" max="27" width="25.5546875" bestFit="1" customWidth="1"/>
    <col min="28" max="28" width="29.21875" bestFit="1" customWidth="1"/>
    <col min="29" max="29" width="35.88671875" bestFit="1" customWidth="1"/>
    <col min="30" max="30" width="38.21875" bestFit="1" customWidth="1"/>
    <col min="31" max="31" width="31" bestFit="1" customWidth="1"/>
    <col min="32" max="32" width="32.44140625" bestFit="1" customWidth="1"/>
    <col min="33" max="33" width="35.88671875" bestFit="1" customWidth="1"/>
    <col min="34" max="34" width="23" bestFit="1" customWidth="1"/>
    <col min="35" max="35" width="24.21875" bestFit="1" customWidth="1"/>
    <col min="36" max="36" width="27.21875" bestFit="1" customWidth="1"/>
    <col min="37" max="37" width="33.21875" bestFit="1" customWidth="1"/>
    <col min="38" max="38" width="33" bestFit="1" customWidth="1"/>
    <col min="39" max="39" width="31.88671875" bestFit="1" customWidth="1"/>
    <col min="40" max="40" width="35.33203125" bestFit="1" customWidth="1"/>
    <col min="41" max="41" width="16.88671875" bestFit="1" customWidth="1"/>
    <col min="42" max="42" width="24.6640625" bestFit="1" customWidth="1"/>
    <col min="43" max="43" width="20.5546875" bestFit="1" customWidth="1"/>
    <col min="44" max="44" width="23.6640625" bestFit="1" customWidth="1"/>
    <col min="45" max="45" width="18.6640625" customWidth="1"/>
  </cols>
  <sheetData>
    <row r="1" spans="1:45" x14ac:dyDescent="0.3">
      <c r="A1" t="s">
        <v>0</v>
      </c>
      <c r="B1" t="s">
        <v>1</v>
      </c>
      <c r="C1" t="s">
        <v>2</v>
      </c>
      <c r="D1" t="s">
        <v>3</v>
      </c>
      <c r="E1" t="s">
        <v>4</v>
      </c>
      <c r="F1" t="s">
        <v>5</v>
      </c>
      <c r="G1" t="s">
        <v>6</v>
      </c>
      <c r="H1" t="s">
        <v>1629</v>
      </c>
      <c r="I1" t="s">
        <v>1630</v>
      </c>
      <c r="J1" t="s">
        <v>1631</v>
      </c>
      <c r="K1" t="s">
        <v>1610</v>
      </c>
      <c r="L1" t="s">
        <v>1632</v>
      </c>
      <c r="M1" t="s">
        <v>1633</v>
      </c>
      <c r="N1" t="s">
        <v>1634</v>
      </c>
      <c r="O1" t="s">
        <v>1635</v>
      </c>
      <c r="P1" t="s">
        <v>1636</v>
      </c>
      <c r="Q1" t="s">
        <v>1637</v>
      </c>
      <c r="R1" t="s">
        <v>1638</v>
      </c>
      <c r="S1" t="s">
        <v>1639</v>
      </c>
      <c r="T1" t="s">
        <v>1640</v>
      </c>
      <c r="U1" t="s">
        <v>1641</v>
      </c>
      <c r="V1" t="s">
        <v>1642</v>
      </c>
      <c r="W1" t="s">
        <v>1643</v>
      </c>
      <c r="X1" t="s">
        <v>1644</v>
      </c>
      <c r="Y1" t="s">
        <v>1645</v>
      </c>
      <c r="Z1" t="s">
        <v>1646</v>
      </c>
      <c r="AA1" t="s">
        <v>1647</v>
      </c>
      <c r="AB1" t="s">
        <v>1648</v>
      </c>
      <c r="AC1" t="s">
        <v>1649</v>
      </c>
      <c r="AD1" t="s">
        <v>1650</v>
      </c>
      <c r="AE1" t="s">
        <v>1651</v>
      </c>
      <c r="AF1" t="s">
        <v>1652</v>
      </c>
      <c r="AG1" t="s">
        <v>1653</v>
      </c>
      <c r="AH1" t="s">
        <v>1654</v>
      </c>
      <c r="AI1" t="s">
        <v>1655</v>
      </c>
      <c r="AJ1" t="s">
        <v>1609</v>
      </c>
      <c r="AK1" t="s">
        <v>1656</v>
      </c>
      <c r="AL1" t="s">
        <v>1657</v>
      </c>
      <c r="AM1" t="s">
        <v>1658</v>
      </c>
      <c r="AN1" t="s">
        <v>1659</v>
      </c>
      <c r="AO1" t="s">
        <v>1660</v>
      </c>
      <c r="AP1" t="s">
        <v>1661</v>
      </c>
      <c r="AQ1" t="s">
        <v>1662</v>
      </c>
      <c r="AR1" t="s">
        <v>1663</v>
      </c>
      <c r="AS1" t="s">
        <v>1676</v>
      </c>
    </row>
    <row r="2" spans="1:45" x14ac:dyDescent="0.3">
      <c r="A2">
        <v>230</v>
      </c>
      <c r="B2">
        <v>31</v>
      </c>
      <c r="C2" t="s">
        <v>7</v>
      </c>
      <c r="D2" t="s">
        <v>8</v>
      </c>
      <c r="E2" t="s">
        <v>9</v>
      </c>
      <c r="F2" t="s">
        <v>10</v>
      </c>
      <c r="G2">
        <v>9961255787</v>
      </c>
      <c r="H2">
        <v>31</v>
      </c>
      <c r="I2" s="1">
        <v>29164</v>
      </c>
      <c r="J2" s="1">
        <v>30452</v>
      </c>
      <c r="K2">
        <v>3</v>
      </c>
      <c r="L2">
        <v>690</v>
      </c>
      <c r="M2">
        <v>230</v>
      </c>
      <c r="N2" t="s">
        <v>1224</v>
      </c>
      <c r="O2" t="s">
        <v>1204</v>
      </c>
      <c r="P2" t="s">
        <v>1205</v>
      </c>
      <c r="Q2">
        <v>553</v>
      </c>
      <c r="R2">
        <v>1210</v>
      </c>
      <c r="S2" t="s">
        <v>1426</v>
      </c>
      <c r="T2" t="s">
        <v>1427</v>
      </c>
      <c r="U2" t="s">
        <v>1627</v>
      </c>
      <c r="V2">
        <v>0.45702479338842977</v>
      </c>
      <c r="W2">
        <v>582</v>
      </c>
      <c r="X2">
        <v>690</v>
      </c>
      <c r="Y2">
        <v>690</v>
      </c>
      <c r="Z2">
        <v>1</v>
      </c>
      <c r="AA2">
        <v>582</v>
      </c>
      <c r="AB2" t="s">
        <v>580</v>
      </c>
      <c r="AC2" t="s">
        <v>581</v>
      </c>
      <c r="AD2" t="s">
        <v>582</v>
      </c>
      <c r="AE2" t="s">
        <v>583</v>
      </c>
      <c r="AF2">
        <v>2754220306</v>
      </c>
      <c r="AG2" t="s">
        <v>975</v>
      </c>
      <c r="AH2">
        <v>230</v>
      </c>
      <c r="AI2">
        <v>690</v>
      </c>
      <c r="AJ2">
        <v>49302</v>
      </c>
      <c r="AK2" t="s">
        <v>976</v>
      </c>
      <c r="AL2" t="s">
        <v>977</v>
      </c>
      <c r="AM2" s="1">
        <v>41991</v>
      </c>
      <c r="AN2" t="s">
        <v>978</v>
      </c>
      <c r="AO2">
        <v>690</v>
      </c>
      <c r="AP2" t="s">
        <v>1533</v>
      </c>
      <c r="AQ2" s="1">
        <v>41757</v>
      </c>
      <c r="AR2" s="1">
        <v>41991</v>
      </c>
      <c r="AS2">
        <f t="shared" ref="AS2:AS33" si="0">IF(AQ2 &lt; AR2, DATEDIF(AQ2,AR2, "m"), "N/A")</f>
        <v>7</v>
      </c>
    </row>
    <row r="3" spans="1:45" x14ac:dyDescent="0.3">
      <c r="A3">
        <v>7164</v>
      </c>
      <c r="B3">
        <v>209</v>
      </c>
      <c r="C3" t="s">
        <v>279</v>
      </c>
      <c r="D3" t="s">
        <v>280</v>
      </c>
      <c r="E3" t="s">
        <v>17</v>
      </c>
      <c r="F3" t="s">
        <v>281</v>
      </c>
      <c r="G3">
        <v>8013342363</v>
      </c>
      <c r="H3">
        <v>209</v>
      </c>
      <c r="I3" s="1">
        <v>29908</v>
      </c>
      <c r="J3" s="1">
        <v>34324</v>
      </c>
      <c r="K3">
        <v>12</v>
      </c>
      <c r="L3">
        <v>902</v>
      </c>
      <c r="M3">
        <v>7164</v>
      </c>
      <c r="N3" t="s">
        <v>1203</v>
      </c>
      <c r="O3" t="s">
        <v>1204</v>
      </c>
      <c r="P3" t="s">
        <v>1200</v>
      </c>
      <c r="Q3">
        <v>946</v>
      </c>
      <c r="R3">
        <v>1082</v>
      </c>
      <c r="S3" t="s">
        <v>1490</v>
      </c>
      <c r="T3" t="s">
        <v>1491</v>
      </c>
      <c r="U3" t="s">
        <v>1627</v>
      </c>
      <c r="V3">
        <v>0.87430683918669128</v>
      </c>
      <c r="W3">
        <v>2</v>
      </c>
      <c r="X3">
        <v>902</v>
      </c>
      <c r="Y3">
        <v>902</v>
      </c>
      <c r="Z3">
        <v>1</v>
      </c>
      <c r="AA3">
        <v>2</v>
      </c>
      <c r="AB3" t="s">
        <v>795</v>
      </c>
      <c r="AC3" t="s">
        <v>588</v>
      </c>
      <c r="AD3" t="s">
        <v>796</v>
      </c>
      <c r="AE3" t="s">
        <v>691</v>
      </c>
      <c r="AF3">
        <v>9250747856</v>
      </c>
      <c r="AG3" t="s">
        <v>1077</v>
      </c>
      <c r="AH3">
        <v>7164</v>
      </c>
      <c r="AI3">
        <v>902</v>
      </c>
      <c r="AJ3">
        <v>83253</v>
      </c>
      <c r="AK3" t="s">
        <v>976</v>
      </c>
      <c r="AL3" t="s">
        <v>984</v>
      </c>
      <c r="AM3" s="1">
        <v>32768</v>
      </c>
      <c r="AN3" t="s">
        <v>980</v>
      </c>
      <c r="AO3">
        <v>902</v>
      </c>
      <c r="AP3" t="s">
        <v>1533</v>
      </c>
      <c r="AQ3" s="1">
        <v>32514</v>
      </c>
      <c r="AR3" s="1">
        <v>32768</v>
      </c>
      <c r="AS3">
        <f t="shared" si="0"/>
        <v>8</v>
      </c>
    </row>
    <row r="4" spans="1:45" x14ac:dyDescent="0.3">
      <c r="A4">
        <v>3189</v>
      </c>
      <c r="B4">
        <v>495</v>
      </c>
      <c r="C4" t="s">
        <v>11</v>
      </c>
      <c r="D4" t="s">
        <v>12</v>
      </c>
      <c r="E4" t="s">
        <v>13</v>
      </c>
      <c r="F4" t="s">
        <v>14</v>
      </c>
      <c r="G4">
        <v>3555176867</v>
      </c>
      <c r="H4">
        <v>495</v>
      </c>
      <c r="I4" s="1">
        <v>41908</v>
      </c>
      <c r="J4" s="1">
        <v>49045</v>
      </c>
      <c r="K4">
        <v>19</v>
      </c>
      <c r="L4">
        <v>933</v>
      </c>
      <c r="M4">
        <v>3189</v>
      </c>
      <c r="N4" t="s">
        <v>1224</v>
      </c>
      <c r="O4" t="s">
        <v>1199</v>
      </c>
      <c r="P4" t="s">
        <v>1200</v>
      </c>
      <c r="Q4">
        <v>810</v>
      </c>
      <c r="R4">
        <v>1114</v>
      </c>
      <c r="S4" t="s">
        <v>1502</v>
      </c>
      <c r="T4" t="s">
        <v>1503</v>
      </c>
      <c r="U4" t="s">
        <v>1627</v>
      </c>
      <c r="V4">
        <v>0.72710951526032319</v>
      </c>
      <c r="W4">
        <v>396</v>
      </c>
      <c r="X4">
        <v>933</v>
      </c>
      <c r="Y4">
        <v>933</v>
      </c>
      <c r="Z4">
        <v>1</v>
      </c>
      <c r="AA4">
        <v>396</v>
      </c>
      <c r="AB4" t="s">
        <v>73</v>
      </c>
      <c r="AC4" t="s">
        <v>584</v>
      </c>
      <c r="AD4" t="s">
        <v>585</v>
      </c>
      <c r="AE4" t="s">
        <v>586</v>
      </c>
      <c r="AF4">
        <v>4171197971</v>
      </c>
      <c r="AG4" t="s">
        <v>979</v>
      </c>
      <c r="AH4">
        <v>3189</v>
      </c>
      <c r="AI4">
        <v>933</v>
      </c>
      <c r="AJ4">
        <v>78698</v>
      </c>
      <c r="AK4" t="s">
        <v>976</v>
      </c>
      <c r="AL4" t="s">
        <v>977</v>
      </c>
      <c r="AM4" s="1">
        <v>35621</v>
      </c>
      <c r="AN4" t="s">
        <v>980</v>
      </c>
      <c r="AO4">
        <v>933</v>
      </c>
      <c r="AP4" t="s">
        <v>1533</v>
      </c>
      <c r="AQ4" s="1">
        <v>35595</v>
      </c>
      <c r="AR4" s="1">
        <v>35621</v>
      </c>
      <c r="AS4">
        <f t="shared" si="0"/>
        <v>0</v>
      </c>
    </row>
    <row r="5" spans="1:45" x14ac:dyDescent="0.3">
      <c r="A5">
        <v>2216</v>
      </c>
      <c r="B5">
        <v>795</v>
      </c>
      <c r="C5" t="s">
        <v>15</v>
      </c>
      <c r="D5" t="s">
        <v>16</v>
      </c>
      <c r="E5" t="s">
        <v>17</v>
      </c>
      <c r="F5" t="s">
        <v>18</v>
      </c>
      <c r="G5">
        <v>9835395970</v>
      </c>
      <c r="H5">
        <v>795</v>
      </c>
      <c r="I5" s="1">
        <v>30612</v>
      </c>
      <c r="J5" s="1">
        <v>37450</v>
      </c>
      <c r="K5">
        <v>18</v>
      </c>
      <c r="L5">
        <v>261</v>
      </c>
      <c r="M5">
        <v>2216</v>
      </c>
      <c r="N5" t="s">
        <v>1239</v>
      </c>
      <c r="O5" t="s">
        <v>1204</v>
      </c>
      <c r="P5" t="s">
        <v>1200</v>
      </c>
      <c r="Q5">
        <v>994</v>
      </c>
      <c r="R5">
        <v>1020</v>
      </c>
      <c r="S5" t="s">
        <v>1306</v>
      </c>
      <c r="T5" t="s">
        <v>1307</v>
      </c>
      <c r="U5" t="s">
        <v>1627</v>
      </c>
      <c r="V5">
        <v>0.97450980392156861</v>
      </c>
      <c r="W5">
        <v>545</v>
      </c>
      <c r="X5">
        <v>261</v>
      </c>
      <c r="Y5">
        <v>261</v>
      </c>
      <c r="Z5">
        <v>1</v>
      </c>
      <c r="AA5">
        <v>545</v>
      </c>
      <c r="AB5" t="s">
        <v>587</v>
      </c>
      <c r="AC5" t="s">
        <v>588</v>
      </c>
      <c r="AD5" t="s">
        <v>21</v>
      </c>
      <c r="AE5" t="s">
        <v>589</v>
      </c>
      <c r="AF5">
        <v>8354987185</v>
      </c>
      <c r="AG5" t="s">
        <v>981</v>
      </c>
      <c r="AH5">
        <v>2216</v>
      </c>
      <c r="AI5">
        <v>261</v>
      </c>
      <c r="AJ5">
        <v>69417</v>
      </c>
      <c r="AK5" t="s">
        <v>982</v>
      </c>
      <c r="AL5" t="s">
        <v>977</v>
      </c>
      <c r="AM5" s="1"/>
      <c r="AN5" t="s">
        <v>980</v>
      </c>
      <c r="AO5">
        <v>261</v>
      </c>
      <c r="AP5" t="s">
        <v>1534</v>
      </c>
      <c r="AQ5" s="1">
        <v>34195</v>
      </c>
      <c r="AR5" s="1"/>
      <c r="AS5" t="str">
        <f t="shared" si="0"/>
        <v>N/A</v>
      </c>
    </row>
    <row r="6" spans="1:45" x14ac:dyDescent="0.3">
      <c r="A6">
        <v>1334</v>
      </c>
      <c r="B6">
        <v>500</v>
      </c>
      <c r="C6" t="s">
        <v>189</v>
      </c>
      <c r="D6" t="s">
        <v>196</v>
      </c>
      <c r="E6" t="s">
        <v>9</v>
      </c>
      <c r="F6" t="s">
        <v>197</v>
      </c>
      <c r="G6">
        <v>7636788633</v>
      </c>
      <c r="H6">
        <v>500</v>
      </c>
      <c r="I6" s="1">
        <v>40312</v>
      </c>
      <c r="J6" s="1">
        <v>41125</v>
      </c>
      <c r="K6">
        <v>2</v>
      </c>
      <c r="L6">
        <v>1</v>
      </c>
      <c r="M6">
        <v>1334</v>
      </c>
      <c r="N6" t="s">
        <v>1198</v>
      </c>
      <c r="O6" t="s">
        <v>1199</v>
      </c>
      <c r="P6" t="s">
        <v>1200</v>
      </c>
      <c r="Q6">
        <v>947</v>
      </c>
      <c r="R6">
        <v>1385</v>
      </c>
      <c r="S6" t="s">
        <v>1201</v>
      </c>
      <c r="T6" t="s">
        <v>1202</v>
      </c>
      <c r="U6" t="s">
        <v>1627</v>
      </c>
      <c r="V6">
        <v>0.68375451263537901</v>
      </c>
      <c r="W6">
        <v>361</v>
      </c>
      <c r="X6">
        <v>1</v>
      </c>
      <c r="Y6">
        <v>1</v>
      </c>
      <c r="Z6">
        <v>1</v>
      </c>
      <c r="AA6">
        <v>361</v>
      </c>
      <c r="AB6" t="s">
        <v>740</v>
      </c>
      <c r="AC6" t="s">
        <v>581</v>
      </c>
      <c r="AD6" t="s">
        <v>741</v>
      </c>
      <c r="AE6" t="s">
        <v>656</v>
      </c>
      <c r="AF6">
        <v>3968979172</v>
      </c>
      <c r="AG6" t="s">
        <v>1047</v>
      </c>
      <c r="AH6">
        <v>1334</v>
      </c>
      <c r="AI6">
        <v>1</v>
      </c>
      <c r="AJ6">
        <v>99604</v>
      </c>
      <c r="AK6" t="s">
        <v>976</v>
      </c>
      <c r="AL6" t="s">
        <v>984</v>
      </c>
      <c r="AM6" s="1">
        <v>40512</v>
      </c>
      <c r="AN6" t="s">
        <v>980</v>
      </c>
      <c r="AO6">
        <v>1</v>
      </c>
      <c r="AP6" t="s">
        <v>1533</v>
      </c>
      <c r="AQ6" s="1">
        <v>40222</v>
      </c>
      <c r="AR6" s="1">
        <v>40512</v>
      </c>
      <c r="AS6">
        <f t="shared" si="0"/>
        <v>9</v>
      </c>
    </row>
    <row r="7" spans="1:45" x14ac:dyDescent="0.3">
      <c r="A7">
        <v>1904</v>
      </c>
      <c r="B7">
        <v>33</v>
      </c>
      <c r="C7" t="s">
        <v>19</v>
      </c>
      <c r="D7" t="s">
        <v>20</v>
      </c>
      <c r="E7" t="s">
        <v>9</v>
      </c>
      <c r="F7" t="s">
        <v>21</v>
      </c>
      <c r="G7">
        <v>3881250181</v>
      </c>
      <c r="H7">
        <v>33</v>
      </c>
      <c r="I7" s="1">
        <v>34491</v>
      </c>
      <c r="J7" s="1">
        <v>41061</v>
      </c>
      <c r="K7">
        <v>17</v>
      </c>
      <c r="L7">
        <v>445</v>
      </c>
      <c r="M7">
        <v>1904</v>
      </c>
      <c r="N7" t="s">
        <v>1210</v>
      </c>
      <c r="O7" t="s">
        <v>1204</v>
      </c>
      <c r="P7" t="s">
        <v>1200</v>
      </c>
      <c r="Q7">
        <v>598</v>
      </c>
      <c r="R7">
        <v>1351</v>
      </c>
      <c r="S7" t="s">
        <v>1361</v>
      </c>
      <c r="T7" t="s">
        <v>1362</v>
      </c>
      <c r="U7" t="s">
        <v>1627</v>
      </c>
      <c r="V7">
        <v>0.44263508512213173</v>
      </c>
      <c r="W7">
        <v>770</v>
      </c>
      <c r="X7">
        <v>445</v>
      </c>
      <c r="Y7">
        <v>445</v>
      </c>
      <c r="Z7">
        <v>1</v>
      </c>
      <c r="AA7">
        <v>770</v>
      </c>
      <c r="AB7" t="s">
        <v>428</v>
      </c>
      <c r="AC7" t="s">
        <v>590</v>
      </c>
      <c r="AD7" t="s">
        <v>591</v>
      </c>
      <c r="AE7" t="s">
        <v>592</v>
      </c>
      <c r="AF7">
        <v>6348759218</v>
      </c>
      <c r="AG7" t="s">
        <v>983</v>
      </c>
      <c r="AH7">
        <v>1904</v>
      </c>
      <c r="AI7">
        <v>445</v>
      </c>
      <c r="AJ7">
        <v>39655</v>
      </c>
      <c r="AK7" t="s">
        <v>982</v>
      </c>
      <c r="AL7" t="s">
        <v>984</v>
      </c>
      <c r="AM7" s="1"/>
      <c r="AN7" t="s">
        <v>978</v>
      </c>
      <c r="AO7">
        <v>445</v>
      </c>
      <c r="AP7" t="s">
        <v>1534</v>
      </c>
      <c r="AQ7" s="1">
        <v>43812</v>
      </c>
      <c r="AR7" s="1"/>
      <c r="AS7" t="str">
        <f t="shared" si="0"/>
        <v>N/A</v>
      </c>
    </row>
    <row r="8" spans="1:45" x14ac:dyDescent="0.3">
      <c r="A8">
        <v>7342</v>
      </c>
      <c r="B8">
        <v>882</v>
      </c>
      <c r="C8" t="s">
        <v>22</v>
      </c>
      <c r="D8" t="s">
        <v>23</v>
      </c>
      <c r="E8" t="s">
        <v>13</v>
      </c>
      <c r="F8" t="s">
        <v>24</v>
      </c>
      <c r="G8">
        <v>1507211823</v>
      </c>
      <c r="H8">
        <v>882</v>
      </c>
      <c r="I8" s="1">
        <v>37044</v>
      </c>
      <c r="J8" s="1">
        <v>41846</v>
      </c>
      <c r="K8">
        <v>13</v>
      </c>
      <c r="L8">
        <v>722</v>
      </c>
      <c r="M8">
        <v>7342</v>
      </c>
      <c r="N8" t="s">
        <v>1242</v>
      </c>
      <c r="O8" t="s">
        <v>1199</v>
      </c>
      <c r="P8" t="s">
        <v>1200</v>
      </c>
      <c r="Q8">
        <v>412</v>
      </c>
      <c r="R8">
        <v>566</v>
      </c>
      <c r="S8" t="s">
        <v>1443</v>
      </c>
      <c r="T8" t="s">
        <v>1444</v>
      </c>
      <c r="U8" t="s">
        <v>1628</v>
      </c>
      <c r="V8">
        <v>0.72791519434628971</v>
      </c>
      <c r="W8">
        <v>991</v>
      </c>
      <c r="X8">
        <v>722</v>
      </c>
      <c r="Y8">
        <v>722</v>
      </c>
      <c r="Z8">
        <v>1</v>
      </c>
      <c r="AA8">
        <v>991</v>
      </c>
      <c r="AB8" t="s">
        <v>593</v>
      </c>
      <c r="AC8" t="s">
        <v>594</v>
      </c>
      <c r="AD8" t="s">
        <v>595</v>
      </c>
      <c r="AE8" t="s">
        <v>596</v>
      </c>
      <c r="AF8">
        <v>5096424869</v>
      </c>
      <c r="AG8" t="s">
        <v>985</v>
      </c>
      <c r="AH8">
        <v>7342</v>
      </c>
      <c r="AI8">
        <v>722</v>
      </c>
      <c r="AJ8">
        <v>87400</v>
      </c>
      <c r="AK8" t="s">
        <v>982</v>
      </c>
      <c r="AL8" t="s">
        <v>984</v>
      </c>
      <c r="AM8" s="1"/>
      <c r="AN8" t="s">
        <v>980</v>
      </c>
      <c r="AO8">
        <v>722</v>
      </c>
      <c r="AP8" t="s">
        <v>1534</v>
      </c>
      <c r="AQ8" s="1">
        <v>35329</v>
      </c>
      <c r="AR8" s="1"/>
      <c r="AS8" t="str">
        <f t="shared" si="0"/>
        <v>N/A</v>
      </c>
    </row>
    <row r="9" spans="1:45" x14ac:dyDescent="0.3">
      <c r="A9">
        <v>308</v>
      </c>
      <c r="B9">
        <v>198</v>
      </c>
      <c r="C9" t="s">
        <v>122</v>
      </c>
      <c r="D9" t="s">
        <v>123</v>
      </c>
      <c r="E9" t="s">
        <v>17</v>
      </c>
      <c r="F9" t="s">
        <v>124</v>
      </c>
      <c r="G9">
        <v>4160161977</v>
      </c>
      <c r="H9">
        <v>198</v>
      </c>
      <c r="I9" s="1">
        <v>35922</v>
      </c>
      <c r="J9" s="1">
        <v>42733</v>
      </c>
      <c r="K9">
        <v>18</v>
      </c>
      <c r="L9">
        <v>140</v>
      </c>
      <c r="M9">
        <v>308</v>
      </c>
      <c r="N9" t="s">
        <v>1239</v>
      </c>
      <c r="O9" t="s">
        <v>1199</v>
      </c>
      <c r="P9" t="s">
        <v>1205</v>
      </c>
      <c r="Q9">
        <v>226</v>
      </c>
      <c r="R9">
        <v>970</v>
      </c>
      <c r="S9" t="s">
        <v>1259</v>
      </c>
      <c r="T9" t="s">
        <v>1260</v>
      </c>
      <c r="U9" t="s">
        <v>1628</v>
      </c>
      <c r="V9">
        <v>0.23298969072164949</v>
      </c>
      <c r="W9">
        <v>7</v>
      </c>
      <c r="X9">
        <v>140</v>
      </c>
      <c r="Y9">
        <v>140</v>
      </c>
      <c r="Z9">
        <v>1</v>
      </c>
      <c r="AA9">
        <v>7</v>
      </c>
      <c r="AB9" t="s">
        <v>689</v>
      </c>
      <c r="AC9" t="s">
        <v>588</v>
      </c>
      <c r="AD9" t="s">
        <v>690</v>
      </c>
      <c r="AE9" t="s">
        <v>691</v>
      </c>
      <c r="AF9">
        <v>9744154055</v>
      </c>
      <c r="AG9" t="s">
        <v>1020</v>
      </c>
      <c r="AH9">
        <v>308</v>
      </c>
      <c r="AI9">
        <v>140</v>
      </c>
      <c r="AJ9">
        <v>39234</v>
      </c>
      <c r="AK9" t="s">
        <v>976</v>
      </c>
      <c r="AL9" t="s">
        <v>977</v>
      </c>
      <c r="AM9" s="1">
        <v>38915</v>
      </c>
      <c r="AN9" t="s">
        <v>978</v>
      </c>
      <c r="AO9">
        <v>140</v>
      </c>
      <c r="AP9" t="s">
        <v>1533</v>
      </c>
      <c r="AQ9" s="1">
        <v>38878</v>
      </c>
      <c r="AR9" s="1">
        <v>38915</v>
      </c>
      <c r="AS9">
        <f t="shared" si="0"/>
        <v>1</v>
      </c>
    </row>
    <row r="10" spans="1:45" x14ac:dyDescent="0.3">
      <c r="A10">
        <v>7633</v>
      </c>
      <c r="B10">
        <v>657</v>
      </c>
      <c r="C10" t="s">
        <v>25</v>
      </c>
      <c r="D10" t="s">
        <v>26</v>
      </c>
      <c r="E10" t="s">
        <v>9</v>
      </c>
      <c r="F10" t="s">
        <v>27</v>
      </c>
      <c r="G10">
        <v>5612381477</v>
      </c>
      <c r="H10">
        <v>657</v>
      </c>
      <c r="I10" s="1">
        <v>31583</v>
      </c>
      <c r="J10" s="1">
        <v>38920</v>
      </c>
      <c r="K10">
        <v>20</v>
      </c>
      <c r="L10">
        <v>129</v>
      </c>
      <c r="M10">
        <v>7633</v>
      </c>
      <c r="N10" t="s">
        <v>1253</v>
      </c>
      <c r="O10" t="s">
        <v>1204</v>
      </c>
      <c r="P10" t="s">
        <v>1205</v>
      </c>
      <c r="Q10">
        <v>379</v>
      </c>
      <c r="R10">
        <v>590</v>
      </c>
      <c r="S10" t="s">
        <v>1254</v>
      </c>
      <c r="T10" t="s">
        <v>1255</v>
      </c>
      <c r="U10" t="s">
        <v>1628</v>
      </c>
      <c r="V10">
        <v>0.64237288135593218</v>
      </c>
      <c r="W10">
        <v>437</v>
      </c>
      <c r="X10">
        <v>129</v>
      </c>
      <c r="Y10">
        <v>129</v>
      </c>
      <c r="Z10">
        <v>1</v>
      </c>
      <c r="AA10">
        <v>437</v>
      </c>
      <c r="AB10" t="s">
        <v>597</v>
      </c>
      <c r="AC10" t="s">
        <v>598</v>
      </c>
      <c r="AD10" t="s">
        <v>599</v>
      </c>
      <c r="AE10" t="s">
        <v>600</v>
      </c>
      <c r="AF10">
        <v>2378946703</v>
      </c>
      <c r="AG10" t="s">
        <v>986</v>
      </c>
      <c r="AH10">
        <v>7633</v>
      </c>
      <c r="AI10">
        <v>129</v>
      </c>
      <c r="AJ10">
        <v>56881</v>
      </c>
      <c r="AK10" t="s">
        <v>976</v>
      </c>
      <c r="AL10" t="s">
        <v>977</v>
      </c>
      <c r="AM10" s="1">
        <v>26238</v>
      </c>
      <c r="AN10" t="s">
        <v>978</v>
      </c>
      <c r="AO10">
        <v>129</v>
      </c>
      <c r="AP10" t="s">
        <v>1533</v>
      </c>
      <c r="AQ10" s="1">
        <v>26046</v>
      </c>
      <c r="AR10" s="1">
        <v>26238</v>
      </c>
      <c r="AS10">
        <f t="shared" si="0"/>
        <v>6</v>
      </c>
    </row>
    <row r="11" spans="1:45" x14ac:dyDescent="0.3">
      <c r="A11">
        <v>2154</v>
      </c>
      <c r="B11">
        <v>761</v>
      </c>
      <c r="C11" t="s">
        <v>28</v>
      </c>
      <c r="D11" t="s">
        <v>29</v>
      </c>
      <c r="E11" t="s">
        <v>13</v>
      </c>
      <c r="F11" t="s">
        <v>30</v>
      </c>
      <c r="G11">
        <v>8094222335</v>
      </c>
      <c r="H11">
        <v>761</v>
      </c>
      <c r="I11" s="1">
        <v>27099</v>
      </c>
      <c r="J11" s="1">
        <v>29521</v>
      </c>
      <c r="K11">
        <v>6</v>
      </c>
      <c r="L11">
        <v>489</v>
      </c>
      <c r="M11">
        <v>2154</v>
      </c>
      <c r="N11" t="s">
        <v>1213</v>
      </c>
      <c r="O11" t="s">
        <v>1204</v>
      </c>
      <c r="P11" t="s">
        <v>1205</v>
      </c>
      <c r="Q11">
        <v>892</v>
      </c>
      <c r="R11">
        <v>1407</v>
      </c>
      <c r="S11" t="s">
        <v>1371</v>
      </c>
      <c r="T11" t="s">
        <v>1372</v>
      </c>
      <c r="U11" t="s">
        <v>1627</v>
      </c>
      <c r="V11">
        <v>0.63397299218194736</v>
      </c>
      <c r="W11">
        <v>805</v>
      </c>
      <c r="X11">
        <v>489</v>
      </c>
      <c r="Y11">
        <v>489</v>
      </c>
      <c r="Z11">
        <v>1</v>
      </c>
      <c r="AA11">
        <v>805</v>
      </c>
      <c r="AB11" t="s">
        <v>106</v>
      </c>
      <c r="AC11" t="s">
        <v>601</v>
      </c>
      <c r="AD11" t="s">
        <v>602</v>
      </c>
      <c r="AE11" t="s">
        <v>603</v>
      </c>
      <c r="AF11">
        <v>8374022176</v>
      </c>
      <c r="AG11" t="s">
        <v>987</v>
      </c>
      <c r="AH11">
        <v>2154</v>
      </c>
      <c r="AI11">
        <v>489</v>
      </c>
      <c r="AJ11">
        <v>99239</v>
      </c>
      <c r="AK11" t="s">
        <v>982</v>
      </c>
      <c r="AL11" t="s">
        <v>984</v>
      </c>
      <c r="AM11" s="1"/>
      <c r="AN11" t="s">
        <v>980</v>
      </c>
      <c r="AO11">
        <v>489</v>
      </c>
      <c r="AP11" t="s">
        <v>1534</v>
      </c>
      <c r="AQ11" s="1">
        <v>38707</v>
      </c>
      <c r="AR11" s="1"/>
      <c r="AS11" t="str">
        <f t="shared" si="0"/>
        <v>N/A</v>
      </c>
    </row>
    <row r="12" spans="1:45" x14ac:dyDescent="0.3">
      <c r="A12">
        <v>5543</v>
      </c>
      <c r="B12">
        <v>20</v>
      </c>
      <c r="C12" t="s">
        <v>31</v>
      </c>
      <c r="D12" t="s">
        <v>32</v>
      </c>
      <c r="E12" t="s">
        <v>13</v>
      </c>
      <c r="F12" t="s">
        <v>33</v>
      </c>
      <c r="G12">
        <v>4133741447</v>
      </c>
      <c r="H12">
        <v>20</v>
      </c>
      <c r="I12" s="1">
        <v>26261</v>
      </c>
      <c r="J12" s="1">
        <v>31010</v>
      </c>
      <c r="K12">
        <v>13</v>
      </c>
      <c r="L12">
        <v>165</v>
      </c>
      <c r="M12">
        <v>5543</v>
      </c>
      <c r="N12" t="s">
        <v>1217</v>
      </c>
      <c r="O12" t="s">
        <v>1204</v>
      </c>
      <c r="P12" t="s">
        <v>1205</v>
      </c>
      <c r="Q12">
        <v>347</v>
      </c>
      <c r="R12">
        <v>786</v>
      </c>
      <c r="S12" t="s">
        <v>1246</v>
      </c>
      <c r="T12" t="s">
        <v>842</v>
      </c>
      <c r="U12" t="s">
        <v>1628</v>
      </c>
      <c r="V12">
        <v>0.44147582697201015</v>
      </c>
      <c r="W12">
        <v>803</v>
      </c>
      <c r="X12">
        <v>165</v>
      </c>
      <c r="Y12">
        <v>165</v>
      </c>
      <c r="Z12">
        <v>1</v>
      </c>
      <c r="AA12">
        <v>803</v>
      </c>
      <c r="AB12" t="s">
        <v>604</v>
      </c>
      <c r="AC12" t="s">
        <v>605</v>
      </c>
      <c r="AD12" t="s">
        <v>606</v>
      </c>
      <c r="AE12" t="s">
        <v>592</v>
      </c>
      <c r="AF12">
        <v>5698225463</v>
      </c>
      <c r="AG12" t="s">
        <v>988</v>
      </c>
      <c r="AH12">
        <v>5543</v>
      </c>
      <c r="AI12">
        <v>165</v>
      </c>
      <c r="AJ12">
        <v>23921</v>
      </c>
      <c r="AK12" t="s">
        <v>982</v>
      </c>
      <c r="AL12" t="s">
        <v>984</v>
      </c>
      <c r="AM12" s="1"/>
      <c r="AN12" t="s">
        <v>989</v>
      </c>
      <c r="AO12">
        <v>165</v>
      </c>
      <c r="AP12" t="s">
        <v>1534</v>
      </c>
      <c r="AQ12" s="1">
        <v>29039</v>
      </c>
      <c r="AR12" s="1"/>
      <c r="AS12" t="str">
        <f t="shared" si="0"/>
        <v>N/A</v>
      </c>
    </row>
    <row r="13" spans="1:45" x14ac:dyDescent="0.3">
      <c r="A13">
        <v>2037</v>
      </c>
      <c r="B13">
        <v>751</v>
      </c>
      <c r="C13" t="s">
        <v>540</v>
      </c>
      <c r="D13" t="s">
        <v>541</v>
      </c>
      <c r="E13" t="s">
        <v>13</v>
      </c>
      <c r="F13" t="s">
        <v>542</v>
      </c>
      <c r="G13">
        <v>1731496685</v>
      </c>
      <c r="H13">
        <v>751</v>
      </c>
      <c r="I13" s="1">
        <v>40353</v>
      </c>
      <c r="J13" s="1">
        <v>42443</v>
      </c>
      <c r="K13">
        <v>5</v>
      </c>
      <c r="L13">
        <v>895</v>
      </c>
      <c r="M13">
        <v>2037</v>
      </c>
      <c r="N13" t="s">
        <v>1198</v>
      </c>
      <c r="O13" t="s">
        <v>1199</v>
      </c>
      <c r="P13" t="s">
        <v>1200</v>
      </c>
      <c r="Q13">
        <v>271</v>
      </c>
      <c r="R13">
        <v>704</v>
      </c>
      <c r="S13" t="s">
        <v>1488</v>
      </c>
      <c r="T13" t="s">
        <v>1489</v>
      </c>
      <c r="U13" t="s">
        <v>1628</v>
      </c>
      <c r="V13">
        <v>0.38494318181818182</v>
      </c>
      <c r="W13">
        <v>11</v>
      </c>
      <c r="X13">
        <v>895</v>
      </c>
      <c r="Y13">
        <v>895</v>
      </c>
      <c r="Z13">
        <v>1</v>
      </c>
      <c r="AA13">
        <v>11</v>
      </c>
      <c r="AB13" t="s">
        <v>548</v>
      </c>
      <c r="AC13" t="s">
        <v>640</v>
      </c>
      <c r="AD13" t="s">
        <v>952</v>
      </c>
      <c r="AE13" t="s">
        <v>953</v>
      </c>
      <c r="AF13">
        <v>7945949825</v>
      </c>
      <c r="AG13" t="s">
        <v>1170</v>
      </c>
      <c r="AH13">
        <v>2037</v>
      </c>
      <c r="AI13">
        <v>895</v>
      </c>
      <c r="AJ13">
        <v>34832</v>
      </c>
      <c r="AK13" t="s">
        <v>982</v>
      </c>
      <c r="AL13" t="s">
        <v>984</v>
      </c>
      <c r="AM13" s="1"/>
      <c r="AN13" t="s">
        <v>978</v>
      </c>
      <c r="AO13">
        <v>895</v>
      </c>
      <c r="AP13" t="s">
        <v>1534</v>
      </c>
      <c r="AQ13" s="1">
        <v>40252</v>
      </c>
      <c r="AR13" s="1"/>
      <c r="AS13" t="str">
        <f t="shared" si="0"/>
        <v>N/A</v>
      </c>
    </row>
    <row r="14" spans="1:45" x14ac:dyDescent="0.3">
      <c r="A14">
        <v>2332</v>
      </c>
      <c r="B14">
        <v>356</v>
      </c>
      <c r="C14" t="s">
        <v>34</v>
      </c>
      <c r="D14" t="s">
        <v>35</v>
      </c>
      <c r="E14" t="s">
        <v>17</v>
      </c>
      <c r="F14" t="s">
        <v>36</v>
      </c>
      <c r="G14">
        <v>4399641006</v>
      </c>
      <c r="H14">
        <v>356</v>
      </c>
      <c r="I14" s="1">
        <v>39964</v>
      </c>
      <c r="J14" s="1">
        <v>41914</v>
      </c>
      <c r="K14">
        <v>5</v>
      </c>
      <c r="L14">
        <v>164</v>
      </c>
      <c r="M14">
        <v>2332</v>
      </c>
      <c r="N14" t="s">
        <v>1227</v>
      </c>
      <c r="O14" t="s">
        <v>1199</v>
      </c>
      <c r="P14" t="s">
        <v>1200</v>
      </c>
      <c r="Q14">
        <v>457</v>
      </c>
      <c r="R14">
        <v>855</v>
      </c>
      <c r="S14" t="s">
        <v>1268</v>
      </c>
      <c r="T14" t="s">
        <v>1269</v>
      </c>
      <c r="U14" t="s">
        <v>1628</v>
      </c>
      <c r="V14">
        <v>0.53450292397660815</v>
      </c>
      <c r="W14">
        <v>295</v>
      </c>
      <c r="X14">
        <v>164</v>
      </c>
      <c r="Y14">
        <v>164</v>
      </c>
      <c r="Z14">
        <v>1</v>
      </c>
      <c r="AA14">
        <v>295</v>
      </c>
      <c r="AB14" t="s">
        <v>607</v>
      </c>
      <c r="AC14" t="s">
        <v>608</v>
      </c>
      <c r="AD14" t="s">
        <v>609</v>
      </c>
      <c r="AE14" t="s">
        <v>596</v>
      </c>
      <c r="AF14">
        <v>1948808609</v>
      </c>
      <c r="AG14" t="s">
        <v>990</v>
      </c>
      <c r="AH14">
        <v>2332</v>
      </c>
      <c r="AI14">
        <v>164</v>
      </c>
      <c r="AJ14">
        <v>67599</v>
      </c>
      <c r="AK14" t="s">
        <v>982</v>
      </c>
      <c r="AL14" t="s">
        <v>977</v>
      </c>
      <c r="AM14" s="1"/>
      <c r="AN14" t="s">
        <v>980</v>
      </c>
      <c r="AO14">
        <v>164</v>
      </c>
      <c r="AP14" t="s">
        <v>1534</v>
      </c>
      <c r="AQ14" s="1">
        <v>27879</v>
      </c>
      <c r="AR14" s="1"/>
      <c r="AS14" t="str">
        <f t="shared" si="0"/>
        <v>N/A</v>
      </c>
    </row>
    <row r="15" spans="1:45" x14ac:dyDescent="0.3">
      <c r="A15">
        <v>4094</v>
      </c>
      <c r="B15">
        <v>301</v>
      </c>
      <c r="C15" t="s">
        <v>37</v>
      </c>
      <c r="D15" t="s">
        <v>38</v>
      </c>
      <c r="E15" t="s">
        <v>9</v>
      </c>
      <c r="F15" t="s">
        <v>39</v>
      </c>
      <c r="G15">
        <v>7077259810</v>
      </c>
      <c r="H15">
        <v>301</v>
      </c>
      <c r="I15" s="1">
        <v>43183</v>
      </c>
      <c r="J15" s="1">
        <v>49672</v>
      </c>
      <c r="K15">
        <v>17</v>
      </c>
      <c r="L15">
        <v>364</v>
      </c>
      <c r="M15">
        <v>4094</v>
      </c>
      <c r="N15" t="s">
        <v>1301</v>
      </c>
      <c r="O15" t="s">
        <v>1199</v>
      </c>
      <c r="P15" t="s">
        <v>1200</v>
      </c>
      <c r="Q15">
        <v>957</v>
      </c>
      <c r="R15">
        <v>1182</v>
      </c>
      <c r="S15" t="s">
        <v>1341</v>
      </c>
      <c r="T15" t="s">
        <v>1342</v>
      </c>
      <c r="U15" t="s">
        <v>1627</v>
      </c>
      <c r="V15">
        <v>0.80964467005076146</v>
      </c>
      <c r="W15">
        <v>804</v>
      </c>
      <c r="X15">
        <v>364</v>
      </c>
      <c r="Y15">
        <v>364</v>
      </c>
      <c r="Z15">
        <v>1</v>
      </c>
      <c r="AA15">
        <v>804</v>
      </c>
      <c r="AB15" t="s">
        <v>610</v>
      </c>
      <c r="AC15" t="s">
        <v>581</v>
      </c>
      <c r="AD15" t="s">
        <v>57</v>
      </c>
      <c r="AE15" t="s">
        <v>611</v>
      </c>
      <c r="AF15">
        <v>5155277679</v>
      </c>
      <c r="AG15" t="s">
        <v>991</v>
      </c>
      <c r="AH15">
        <v>4094</v>
      </c>
      <c r="AI15">
        <v>364</v>
      </c>
      <c r="AJ15">
        <v>3725</v>
      </c>
      <c r="AK15" t="s">
        <v>982</v>
      </c>
      <c r="AL15" t="s">
        <v>984</v>
      </c>
      <c r="AM15" s="1"/>
      <c r="AN15" t="s">
        <v>989</v>
      </c>
      <c r="AO15">
        <v>364</v>
      </c>
      <c r="AP15" t="s">
        <v>1534</v>
      </c>
      <c r="AQ15" s="1">
        <v>40971</v>
      </c>
      <c r="AR15" s="1"/>
      <c r="AS15" t="str">
        <f t="shared" si="0"/>
        <v>N/A</v>
      </c>
    </row>
    <row r="16" spans="1:45" x14ac:dyDescent="0.3">
      <c r="A16">
        <v>2972</v>
      </c>
      <c r="B16">
        <v>0</v>
      </c>
      <c r="C16" t="s">
        <v>64</v>
      </c>
      <c r="D16" t="s">
        <v>65</v>
      </c>
      <c r="E16" t="s">
        <v>13</v>
      </c>
      <c r="F16" t="s">
        <v>66</v>
      </c>
      <c r="G16">
        <v>7176117751</v>
      </c>
      <c r="H16">
        <v>0</v>
      </c>
      <c r="I16" s="1">
        <v>42368</v>
      </c>
      <c r="J16" s="1">
        <v>44088</v>
      </c>
      <c r="K16">
        <v>4</v>
      </c>
      <c r="L16">
        <v>351</v>
      </c>
      <c r="M16">
        <v>2972</v>
      </c>
      <c r="N16" t="s">
        <v>1217</v>
      </c>
      <c r="O16" t="s">
        <v>1204</v>
      </c>
      <c r="P16" t="s">
        <v>1205</v>
      </c>
      <c r="Q16">
        <v>776</v>
      </c>
      <c r="R16">
        <v>1053</v>
      </c>
      <c r="S16" t="s">
        <v>1336</v>
      </c>
      <c r="T16" t="s">
        <v>1234</v>
      </c>
      <c r="U16" t="s">
        <v>1627</v>
      </c>
      <c r="V16">
        <v>0.73694207027540359</v>
      </c>
      <c r="W16">
        <v>90</v>
      </c>
      <c r="X16">
        <v>351</v>
      </c>
      <c r="Y16">
        <v>351</v>
      </c>
      <c r="Z16">
        <v>1</v>
      </c>
      <c r="AA16">
        <v>90</v>
      </c>
      <c r="AB16" t="s">
        <v>639</v>
      </c>
      <c r="AC16" t="s">
        <v>640</v>
      </c>
      <c r="AD16" t="s">
        <v>641</v>
      </c>
      <c r="AE16" t="s">
        <v>642</v>
      </c>
      <c r="AF16">
        <v>2812376384</v>
      </c>
      <c r="AG16" t="s">
        <v>1000</v>
      </c>
      <c r="AH16">
        <v>2972</v>
      </c>
      <c r="AI16">
        <v>351</v>
      </c>
      <c r="AJ16">
        <v>68227</v>
      </c>
      <c r="AK16" t="s">
        <v>976</v>
      </c>
      <c r="AL16" t="s">
        <v>977</v>
      </c>
      <c r="AM16" s="1">
        <v>28312</v>
      </c>
      <c r="AN16" t="s">
        <v>980</v>
      </c>
      <c r="AO16">
        <v>351</v>
      </c>
      <c r="AP16" t="s">
        <v>1533</v>
      </c>
      <c r="AQ16" s="1">
        <v>28128</v>
      </c>
      <c r="AR16" s="1">
        <v>28312</v>
      </c>
      <c r="AS16">
        <f t="shared" si="0"/>
        <v>6</v>
      </c>
    </row>
    <row r="17" spans="1:45" x14ac:dyDescent="0.3">
      <c r="A17">
        <v>3042</v>
      </c>
      <c r="B17">
        <v>450</v>
      </c>
      <c r="C17" t="s">
        <v>40</v>
      </c>
      <c r="D17" t="s">
        <v>41</v>
      </c>
      <c r="E17" t="s">
        <v>13</v>
      </c>
      <c r="F17" t="s">
        <v>42</v>
      </c>
      <c r="G17">
        <v>1634188566</v>
      </c>
      <c r="H17">
        <v>450</v>
      </c>
      <c r="I17" s="1">
        <v>26914</v>
      </c>
      <c r="J17" s="1">
        <v>30324</v>
      </c>
      <c r="K17">
        <v>9</v>
      </c>
      <c r="L17">
        <v>469</v>
      </c>
      <c r="M17">
        <v>3042</v>
      </c>
      <c r="N17" t="s">
        <v>1242</v>
      </c>
      <c r="O17" t="s">
        <v>1199</v>
      </c>
      <c r="P17" t="s">
        <v>1205</v>
      </c>
      <c r="Q17">
        <v>23</v>
      </c>
      <c r="R17">
        <v>25</v>
      </c>
      <c r="S17" t="s">
        <v>1365</v>
      </c>
      <c r="T17" t="s">
        <v>1366</v>
      </c>
      <c r="U17" t="s">
        <v>1628</v>
      </c>
      <c r="V17">
        <v>0.92</v>
      </c>
      <c r="W17">
        <v>54</v>
      </c>
      <c r="X17">
        <v>469</v>
      </c>
      <c r="Y17">
        <v>469</v>
      </c>
      <c r="Z17">
        <v>1</v>
      </c>
      <c r="AA17">
        <v>54</v>
      </c>
      <c r="AB17" t="s">
        <v>612</v>
      </c>
      <c r="AC17" t="s">
        <v>613</v>
      </c>
      <c r="AD17" t="s">
        <v>614</v>
      </c>
      <c r="AE17" t="s">
        <v>615</v>
      </c>
      <c r="AF17">
        <v>8682770474</v>
      </c>
      <c r="AG17" t="s">
        <v>992</v>
      </c>
      <c r="AH17">
        <v>3042</v>
      </c>
      <c r="AI17">
        <v>469</v>
      </c>
      <c r="AJ17">
        <v>95516</v>
      </c>
      <c r="AK17" t="s">
        <v>976</v>
      </c>
      <c r="AL17" t="s">
        <v>984</v>
      </c>
      <c r="AM17" s="1">
        <v>33373</v>
      </c>
      <c r="AN17" t="s">
        <v>980</v>
      </c>
      <c r="AO17">
        <v>469</v>
      </c>
      <c r="AP17" t="s">
        <v>1533</v>
      </c>
      <c r="AQ17" s="1">
        <v>33287</v>
      </c>
      <c r="AR17" s="1">
        <v>33373</v>
      </c>
      <c r="AS17">
        <f t="shared" si="0"/>
        <v>2</v>
      </c>
    </row>
    <row r="18" spans="1:45" x14ac:dyDescent="0.3">
      <c r="A18">
        <v>2220</v>
      </c>
      <c r="B18">
        <v>782</v>
      </c>
      <c r="C18" t="s">
        <v>43</v>
      </c>
      <c r="D18" t="s">
        <v>44</v>
      </c>
      <c r="E18" t="s">
        <v>13</v>
      </c>
      <c r="F18" t="s">
        <v>45</v>
      </c>
      <c r="G18">
        <v>6963794710</v>
      </c>
      <c r="H18">
        <v>782</v>
      </c>
      <c r="I18" s="1">
        <v>37161</v>
      </c>
      <c r="J18" s="1">
        <v>41937</v>
      </c>
      <c r="K18">
        <v>13</v>
      </c>
      <c r="L18">
        <v>158</v>
      </c>
      <c r="M18">
        <v>2220</v>
      </c>
      <c r="N18" t="s">
        <v>1224</v>
      </c>
      <c r="O18" t="s">
        <v>1204</v>
      </c>
      <c r="P18" t="s">
        <v>1200</v>
      </c>
      <c r="Q18">
        <v>479</v>
      </c>
      <c r="R18">
        <v>861</v>
      </c>
      <c r="S18" t="s">
        <v>21</v>
      </c>
      <c r="T18" t="s">
        <v>1265</v>
      </c>
      <c r="U18" t="s">
        <v>1628</v>
      </c>
      <c r="V18">
        <v>0.55632984901277582</v>
      </c>
      <c r="W18">
        <v>853</v>
      </c>
      <c r="X18">
        <v>158</v>
      </c>
      <c r="Y18">
        <v>158</v>
      </c>
      <c r="Z18">
        <v>1</v>
      </c>
      <c r="AA18">
        <v>853</v>
      </c>
      <c r="AB18" t="s">
        <v>616</v>
      </c>
      <c r="AC18" t="s">
        <v>617</v>
      </c>
      <c r="AD18" t="s">
        <v>618</v>
      </c>
      <c r="AE18" t="s">
        <v>619</v>
      </c>
      <c r="AF18">
        <v>9334728554</v>
      </c>
      <c r="AG18" t="s">
        <v>993</v>
      </c>
      <c r="AH18">
        <v>2220</v>
      </c>
      <c r="AI18">
        <v>158</v>
      </c>
      <c r="AJ18">
        <v>62528</v>
      </c>
      <c r="AK18" t="s">
        <v>976</v>
      </c>
      <c r="AL18" t="s">
        <v>984</v>
      </c>
      <c r="AM18" s="1">
        <v>27941</v>
      </c>
      <c r="AN18" t="s">
        <v>978</v>
      </c>
      <c r="AO18">
        <v>158</v>
      </c>
      <c r="AP18" t="s">
        <v>1533</v>
      </c>
      <c r="AQ18" s="1">
        <v>27850</v>
      </c>
      <c r="AR18" s="1">
        <v>27941</v>
      </c>
      <c r="AS18">
        <f t="shared" si="0"/>
        <v>2</v>
      </c>
    </row>
    <row r="19" spans="1:45" x14ac:dyDescent="0.3">
      <c r="A19">
        <v>4551</v>
      </c>
      <c r="B19">
        <v>972</v>
      </c>
      <c r="C19" t="s">
        <v>489</v>
      </c>
      <c r="D19" t="s">
        <v>490</v>
      </c>
      <c r="E19" t="s">
        <v>13</v>
      </c>
      <c r="F19" t="s">
        <v>491</v>
      </c>
      <c r="G19">
        <v>2375791511</v>
      </c>
      <c r="H19">
        <v>972</v>
      </c>
      <c r="I19" s="1">
        <v>39964</v>
      </c>
      <c r="J19" s="1">
        <v>45194</v>
      </c>
      <c r="K19">
        <v>14</v>
      </c>
      <c r="L19">
        <v>52</v>
      </c>
      <c r="M19">
        <v>4551</v>
      </c>
      <c r="N19" t="s">
        <v>1227</v>
      </c>
      <c r="O19" t="s">
        <v>1204</v>
      </c>
      <c r="P19" t="s">
        <v>1200</v>
      </c>
      <c r="Q19">
        <v>873</v>
      </c>
      <c r="R19">
        <v>1199</v>
      </c>
      <c r="S19" t="s">
        <v>1228</v>
      </c>
      <c r="T19" t="s">
        <v>1229</v>
      </c>
      <c r="U19" t="s">
        <v>1627</v>
      </c>
      <c r="V19">
        <v>0.7281067556296914</v>
      </c>
      <c r="W19">
        <v>18</v>
      </c>
      <c r="X19">
        <v>52</v>
      </c>
      <c r="Y19">
        <v>52</v>
      </c>
      <c r="Z19">
        <v>1</v>
      </c>
      <c r="AA19">
        <v>18</v>
      </c>
      <c r="AB19" t="s">
        <v>201</v>
      </c>
      <c r="AC19" t="s">
        <v>598</v>
      </c>
      <c r="AD19" t="s">
        <v>904</v>
      </c>
      <c r="AE19" t="s">
        <v>733</v>
      </c>
      <c r="AF19">
        <v>8311555346</v>
      </c>
      <c r="AG19" t="s">
        <v>1151</v>
      </c>
      <c r="AH19">
        <v>4551</v>
      </c>
      <c r="AI19">
        <v>52</v>
      </c>
      <c r="AJ19">
        <v>75766</v>
      </c>
      <c r="AK19" t="s">
        <v>982</v>
      </c>
      <c r="AL19" t="s">
        <v>977</v>
      </c>
      <c r="AM19" s="1"/>
      <c r="AN19" t="s">
        <v>980</v>
      </c>
      <c r="AO19">
        <v>52</v>
      </c>
      <c r="AP19" t="s">
        <v>1534</v>
      </c>
      <c r="AQ19" s="1">
        <v>42510</v>
      </c>
      <c r="AR19" s="1"/>
      <c r="AS19" t="str">
        <f t="shared" si="0"/>
        <v>N/A</v>
      </c>
    </row>
    <row r="20" spans="1:45" x14ac:dyDescent="0.3">
      <c r="A20">
        <v>4988</v>
      </c>
      <c r="B20">
        <v>820</v>
      </c>
      <c r="C20" t="s">
        <v>46</v>
      </c>
      <c r="D20" t="s">
        <v>47</v>
      </c>
      <c r="E20" t="s">
        <v>13</v>
      </c>
      <c r="F20" t="s">
        <v>48</v>
      </c>
      <c r="G20">
        <v>2644171337</v>
      </c>
      <c r="H20">
        <v>820</v>
      </c>
      <c r="I20" s="1">
        <v>41028</v>
      </c>
      <c r="J20" s="1">
        <v>45546</v>
      </c>
      <c r="K20">
        <v>12</v>
      </c>
      <c r="L20">
        <v>337</v>
      </c>
      <c r="M20">
        <v>4988</v>
      </c>
      <c r="N20" t="s">
        <v>1242</v>
      </c>
      <c r="O20" t="s">
        <v>1204</v>
      </c>
      <c r="P20" t="s">
        <v>1200</v>
      </c>
      <c r="Q20">
        <v>305</v>
      </c>
      <c r="R20">
        <v>834</v>
      </c>
      <c r="S20" t="s">
        <v>1330</v>
      </c>
      <c r="T20" t="s">
        <v>1331</v>
      </c>
      <c r="U20" t="s">
        <v>1628</v>
      </c>
      <c r="V20">
        <v>0.3657074340527578</v>
      </c>
      <c r="W20">
        <v>902</v>
      </c>
      <c r="X20">
        <v>337</v>
      </c>
      <c r="Y20">
        <v>337</v>
      </c>
      <c r="Z20">
        <v>1</v>
      </c>
      <c r="AA20">
        <v>902</v>
      </c>
      <c r="AB20" t="s">
        <v>620</v>
      </c>
      <c r="AC20" t="s">
        <v>621</v>
      </c>
      <c r="AD20" t="s">
        <v>622</v>
      </c>
      <c r="AE20" t="s">
        <v>623</v>
      </c>
      <c r="AF20">
        <v>8568849220</v>
      </c>
      <c r="AG20" t="s">
        <v>994</v>
      </c>
      <c r="AH20">
        <v>4988</v>
      </c>
      <c r="AI20">
        <v>337</v>
      </c>
      <c r="AJ20">
        <v>21021</v>
      </c>
      <c r="AK20" t="s">
        <v>982</v>
      </c>
      <c r="AL20" t="s">
        <v>977</v>
      </c>
      <c r="AM20" s="1"/>
      <c r="AN20" t="s">
        <v>989</v>
      </c>
      <c r="AO20">
        <v>337</v>
      </c>
      <c r="AP20" t="s">
        <v>1534</v>
      </c>
      <c r="AQ20" s="1">
        <v>27891</v>
      </c>
      <c r="AR20" s="1"/>
      <c r="AS20" t="str">
        <f t="shared" si="0"/>
        <v>N/A</v>
      </c>
    </row>
    <row r="21" spans="1:45" x14ac:dyDescent="0.3">
      <c r="A21">
        <v>175</v>
      </c>
      <c r="B21">
        <v>316</v>
      </c>
      <c r="C21" t="s">
        <v>49</v>
      </c>
      <c r="D21" t="s">
        <v>50</v>
      </c>
      <c r="E21" t="s">
        <v>13</v>
      </c>
      <c r="F21" t="s">
        <v>51</v>
      </c>
      <c r="G21">
        <v>3057896481</v>
      </c>
      <c r="H21">
        <v>316</v>
      </c>
      <c r="I21" s="1">
        <v>30104</v>
      </c>
      <c r="J21" s="1">
        <v>32121</v>
      </c>
      <c r="K21">
        <v>5</v>
      </c>
      <c r="L21">
        <v>634</v>
      </c>
      <c r="M21">
        <v>175</v>
      </c>
      <c r="N21" t="s">
        <v>1224</v>
      </c>
      <c r="O21" t="s">
        <v>1199</v>
      </c>
      <c r="P21" t="s">
        <v>1200</v>
      </c>
      <c r="Q21">
        <v>939</v>
      </c>
      <c r="R21">
        <v>1446</v>
      </c>
      <c r="S21" t="s">
        <v>1414</v>
      </c>
      <c r="T21" t="s">
        <v>1415</v>
      </c>
      <c r="U21" t="s">
        <v>1627</v>
      </c>
      <c r="V21">
        <v>0.64937759336099588</v>
      </c>
      <c r="W21">
        <v>163</v>
      </c>
      <c r="X21">
        <v>634</v>
      </c>
      <c r="Y21">
        <v>634</v>
      </c>
      <c r="Z21">
        <v>1</v>
      </c>
      <c r="AA21">
        <v>163</v>
      </c>
      <c r="AB21" t="s">
        <v>624</v>
      </c>
      <c r="AC21" t="s">
        <v>625</v>
      </c>
      <c r="AD21" t="s">
        <v>626</v>
      </c>
      <c r="AE21" t="s">
        <v>627</v>
      </c>
      <c r="AF21">
        <v>6993831591</v>
      </c>
      <c r="AG21" t="s">
        <v>995</v>
      </c>
      <c r="AH21">
        <v>175</v>
      </c>
      <c r="AI21">
        <v>634</v>
      </c>
      <c r="AJ21">
        <v>99492</v>
      </c>
      <c r="AK21" t="s">
        <v>982</v>
      </c>
      <c r="AL21" t="s">
        <v>977</v>
      </c>
      <c r="AM21" s="1"/>
      <c r="AN21" t="s">
        <v>980</v>
      </c>
      <c r="AO21">
        <v>634</v>
      </c>
      <c r="AP21" t="s">
        <v>1534</v>
      </c>
      <c r="AQ21" s="1">
        <v>29501</v>
      </c>
      <c r="AR21" s="1"/>
      <c r="AS21" t="str">
        <f t="shared" si="0"/>
        <v>N/A</v>
      </c>
    </row>
    <row r="22" spans="1:45" x14ac:dyDescent="0.3">
      <c r="A22">
        <v>4233</v>
      </c>
      <c r="B22">
        <v>945</v>
      </c>
      <c r="C22" t="s">
        <v>52</v>
      </c>
      <c r="D22" t="s">
        <v>53</v>
      </c>
      <c r="E22" t="s">
        <v>9</v>
      </c>
      <c r="F22" t="s">
        <v>54</v>
      </c>
      <c r="G22">
        <v>3335480444</v>
      </c>
      <c r="H22">
        <v>945</v>
      </c>
      <c r="I22" s="1">
        <v>27616</v>
      </c>
      <c r="J22" s="1">
        <v>33380</v>
      </c>
      <c r="K22">
        <v>15</v>
      </c>
      <c r="L22">
        <v>577</v>
      </c>
      <c r="M22">
        <v>4233</v>
      </c>
      <c r="N22" t="s">
        <v>1213</v>
      </c>
      <c r="O22" t="s">
        <v>1204</v>
      </c>
      <c r="P22" t="s">
        <v>1205</v>
      </c>
      <c r="Q22">
        <v>679</v>
      </c>
      <c r="R22">
        <v>1455</v>
      </c>
      <c r="S22" t="s">
        <v>1396</v>
      </c>
      <c r="T22" t="s">
        <v>21</v>
      </c>
      <c r="U22" t="s">
        <v>1627</v>
      </c>
      <c r="V22">
        <v>0.46666666666666667</v>
      </c>
      <c r="W22">
        <v>993</v>
      </c>
      <c r="X22">
        <v>577</v>
      </c>
      <c r="Y22">
        <v>577</v>
      </c>
      <c r="Z22">
        <v>1</v>
      </c>
      <c r="AA22">
        <v>993</v>
      </c>
      <c r="AB22" t="s">
        <v>628</v>
      </c>
      <c r="AC22" t="s">
        <v>594</v>
      </c>
      <c r="AD22" t="s">
        <v>629</v>
      </c>
      <c r="AE22" t="s">
        <v>583</v>
      </c>
      <c r="AF22">
        <v>3028920870</v>
      </c>
      <c r="AG22" t="s">
        <v>996</v>
      </c>
      <c r="AH22">
        <v>4233</v>
      </c>
      <c r="AI22">
        <v>577</v>
      </c>
      <c r="AJ22">
        <v>60282</v>
      </c>
      <c r="AK22" t="s">
        <v>976</v>
      </c>
      <c r="AL22" t="s">
        <v>977</v>
      </c>
      <c r="AM22" s="1">
        <v>31998</v>
      </c>
      <c r="AN22" t="s">
        <v>978</v>
      </c>
      <c r="AO22">
        <v>577</v>
      </c>
      <c r="AP22" t="s">
        <v>1533</v>
      </c>
      <c r="AQ22" s="1">
        <v>31855</v>
      </c>
      <c r="AR22" s="1">
        <v>31998</v>
      </c>
      <c r="AS22">
        <f t="shared" si="0"/>
        <v>4</v>
      </c>
    </row>
    <row r="23" spans="1:45" x14ac:dyDescent="0.3">
      <c r="A23">
        <v>9030</v>
      </c>
      <c r="B23">
        <v>370</v>
      </c>
      <c r="C23" t="s">
        <v>516</v>
      </c>
      <c r="D23" t="s">
        <v>517</v>
      </c>
      <c r="E23" t="s">
        <v>9</v>
      </c>
      <c r="F23" t="s">
        <v>518</v>
      </c>
      <c r="G23">
        <v>5755404369</v>
      </c>
      <c r="H23">
        <v>370</v>
      </c>
      <c r="I23" s="1">
        <v>35960</v>
      </c>
      <c r="J23" s="1">
        <v>42486</v>
      </c>
      <c r="K23">
        <v>17</v>
      </c>
      <c r="L23">
        <v>863</v>
      </c>
      <c r="M23">
        <v>9030</v>
      </c>
      <c r="N23" t="s">
        <v>1301</v>
      </c>
      <c r="O23" t="s">
        <v>1199</v>
      </c>
      <c r="P23" t="s">
        <v>1205</v>
      </c>
      <c r="Q23">
        <v>412</v>
      </c>
      <c r="R23">
        <v>872</v>
      </c>
      <c r="S23" t="s">
        <v>1478</v>
      </c>
      <c r="T23" t="s">
        <v>1479</v>
      </c>
      <c r="U23" t="s">
        <v>1628</v>
      </c>
      <c r="V23">
        <v>0.47247706422018348</v>
      </c>
      <c r="W23">
        <v>23</v>
      </c>
      <c r="X23">
        <v>863</v>
      </c>
      <c r="Y23">
        <v>863</v>
      </c>
      <c r="Z23">
        <v>1</v>
      </c>
      <c r="AA23">
        <v>23</v>
      </c>
      <c r="AB23" t="s">
        <v>935</v>
      </c>
      <c r="AC23" t="s">
        <v>613</v>
      </c>
      <c r="AD23" t="s">
        <v>936</v>
      </c>
      <c r="AE23" t="s">
        <v>583</v>
      </c>
      <c r="AF23">
        <v>2261795235</v>
      </c>
      <c r="AG23" t="s">
        <v>1161</v>
      </c>
      <c r="AH23">
        <v>9030</v>
      </c>
      <c r="AI23">
        <v>863</v>
      </c>
      <c r="AJ23">
        <v>66582</v>
      </c>
      <c r="AK23" t="s">
        <v>982</v>
      </c>
      <c r="AL23" t="s">
        <v>977</v>
      </c>
      <c r="AM23" s="1"/>
      <c r="AN23" t="s">
        <v>980</v>
      </c>
      <c r="AO23">
        <v>863</v>
      </c>
      <c r="AP23" t="s">
        <v>1534</v>
      </c>
      <c r="AQ23" s="1">
        <v>27457</v>
      </c>
      <c r="AR23" s="1"/>
      <c r="AS23" t="str">
        <f t="shared" si="0"/>
        <v>N/A</v>
      </c>
    </row>
    <row r="24" spans="1:45" x14ac:dyDescent="0.3">
      <c r="A24">
        <v>4351</v>
      </c>
      <c r="B24">
        <v>174</v>
      </c>
      <c r="C24" t="s">
        <v>55</v>
      </c>
      <c r="D24" t="s">
        <v>56</v>
      </c>
      <c r="E24" t="s">
        <v>9</v>
      </c>
      <c r="F24" t="s">
        <v>57</v>
      </c>
      <c r="G24">
        <v>1772719208</v>
      </c>
      <c r="H24">
        <v>174</v>
      </c>
      <c r="I24" s="1">
        <v>41896</v>
      </c>
      <c r="J24" s="1">
        <v>43760</v>
      </c>
      <c r="K24">
        <v>5</v>
      </c>
      <c r="L24">
        <v>907</v>
      </c>
      <c r="M24">
        <v>4351</v>
      </c>
      <c r="N24" t="s">
        <v>1242</v>
      </c>
      <c r="O24" t="s">
        <v>1199</v>
      </c>
      <c r="P24" t="s">
        <v>1200</v>
      </c>
      <c r="Q24">
        <v>803</v>
      </c>
      <c r="R24">
        <v>1020</v>
      </c>
      <c r="S24" t="s">
        <v>1494</v>
      </c>
      <c r="T24" t="s">
        <v>833</v>
      </c>
      <c r="U24" t="s">
        <v>1627</v>
      </c>
      <c r="V24">
        <v>0.78725490196078429</v>
      </c>
      <c r="W24">
        <v>891</v>
      </c>
      <c r="X24">
        <v>907</v>
      </c>
      <c r="Y24">
        <v>907</v>
      </c>
      <c r="Z24">
        <v>1</v>
      </c>
      <c r="AA24">
        <v>891</v>
      </c>
      <c r="AB24" t="s">
        <v>630</v>
      </c>
      <c r="AC24" t="s">
        <v>631</v>
      </c>
      <c r="AD24" t="s">
        <v>632</v>
      </c>
      <c r="AE24" t="s">
        <v>633</v>
      </c>
      <c r="AF24">
        <v>8786356477</v>
      </c>
      <c r="AG24" t="s">
        <v>997</v>
      </c>
      <c r="AH24">
        <v>4351</v>
      </c>
      <c r="AI24">
        <v>907</v>
      </c>
      <c r="AJ24">
        <v>20357</v>
      </c>
      <c r="AK24" t="s">
        <v>982</v>
      </c>
      <c r="AL24" t="s">
        <v>977</v>
      </c>
      <c r="AM24" s="1"/>
      <c r="AN24" t="s">
        <v>989</v>
      </c>
      <c r="AO24">
        <v>907</v>
      </c>
      <c r="AP24" t="s">
        <v>1534</v>
      </c>
      <c r="AQ24" s="1">
        <v>41478</v>
      </c>
      <c r="AR24" s="1"/>
      <c r="AS24" t="str">
        <f t="shared" si="0"/>
        <v>N/A</v>
      </c>
    </row>
    <row r="25" spans="1:45" x14ac:dyDescent="0.3">
      <c r="A25">
        <v>5578</v>
      </c>
      <c r="B25">
        <v>634</v>
      </c>
      <c r="C25" t="s">
        <v>58</v>
      </c>
      <c r="D25" t="s">
        <v>59</v>
      </c>
      <c r="E25" t="s">
        <v>13</v>
      </c>
      <c r="F25" t="s">
        <v>60</v>
      </c>
      <c r="G25">
        <v>3581081156</v>
      </c>
      <c r="H25">
        <v>634</v>
      </c>
      <c r="I25" s="1">
        <v>38125</v>
      </c>
      <c r="J25" s="1">
        <v>42624</v>
      </c>
      <c r="K25">
        <v>12</v>
      </c>
      <c r="L25">
        <v>870</v>
      </c>
      <c r="M25">
        <v>5578</v>
      </c>
      <c r="N25" t="s">
        <v>1203</v>
      </c>
      <c r="O25" t="s">
        <v>1204</v>
      </c>
      <c r="P25" t="s">
        <v>1205</v>
      </c>
      <c r="Q25">
        <v>783</v>
      </c>
      <c r="R25">
        <v>1042</v>
      </c>
      <c r="S25" t="s">
        <v>1481</v>
      </c>
      <c r="T25" t="s">
        <v>1482</v>
      </c>
      <c r="U25" t="s">
        <v>1627</v>
      </c>
      <c r="V25">
        <v>0.75143953934740881</v>
      </c>
      <c r="W25">
        <v>950</v>
      </c>
      <c r="X25">
        <v>870</v>
      </c>
      <c r="Y25">
        <v>870</v>
      </c>
      <c r="Z25">
        <v>1</v>
      </c>
      <c r="AA25">
        <v>950</v>
      </c>
      <c r="AB25" t="s">
        <v>634</v>
      </c>
      <c r="AC25" t="s">
        <v>635</v>
      </c>
      <c r="AD25" t="s">
        <v>636</v>
      </c>
      <c r="AE25" t="s">
        <v>596</v>
      </c>
      <c r="AF25">
        <v>5614057152</v>
      </c>
      <c r="AG25" t="s">
        <v>998</v>
      </c>
      <c r="AH25">
        <v>5578</v>
      </c>
      <c r="AI25">
        <v>870</v>
      </c>
      <c r="AJ25">
        <v>24053</v>
      </c>
      <c r="AK25" t="s">
        <v>982</v>
      </c>
      <c r="AL25" t="s">
        <v>977</v>
      </c>
      <c r="AM25" s="1"/>
      <c r="AN25" t="s">
        <v>989</v>
      </c>
      <c r="AO25">
        <v>870</v>
      </c>
      <c r="AP25" t="s">
        <v>1534</v>
      </c>
      <c r="AQ25" s="1">
        <v>40239</v>
      </c>
      <c r="AR25" s="1"/>
      <c r="AS25" t="str">
        <f t="shared" si="0"/>
        <v>N/A</v>
      </c>
    </row>
    <row r="26" spans="1:45" x14ac:dyDescent="0.3">
      <c r="A26">
        <v>3917</v>
      </c>
      <c r="B26">
        <v>17</v>
      </c>
      <c r="C26" t="s">
        <v>76</v>
      </c>
      <c r="D26" t="s">
        <v>77</v>
      </c>
      <c r="E26" t="s">
        <v>9</v>
      </c>
      <c r="F26" t="s">
        <v>78</v>
      </c>
      <c r="G26">
        <v>2224750233</v>
      </c>
      <c r="H26">
        <v>17</v>
      </c>
      <c r="I26" s="1">
        <v>29072</v>
      </c>
      <c r="J26" s="1">
        <v>35280</v>
      </c>
      <c r="K26">
        <v>16</v>
      </c>
      <c r="L26">
        <v>6</v>
      </c>
      <c r="M26">
        <v>3917</v>
      </c>
      <c r="N26" t="s">
        <v>1198</v>
      </c>
      <c r="O26" t="s">
        <v>1199</v>
      </c>
      <c r="P26" t="s">
        <v>1200</v>
      </c>
      <c r="Q26">
        <v>613</v>
      </c>
      <c r="R26">
        <v>1256</v>
      </c>
      <c r="S26" t="s">
        <v>21</v>
      </c>
      <c r="T26" t="s">
        <v>638</v>
      </c>
      <c r="U26" t="s">
        <v>1627</v>
      </c>
      <c r="V26">
        <v>0.48805732484076431</v>
      </c>
      <c r="W26">
        <v>584</v>
      </c>
      <c r="X26">
        <v>6</v>
      </c>
      <c r="Y26">
        <v>6</v>
      </c>
      <c r="Z26">
        <v>1</v>
      </c>
      <c r="AA26">
        <v>584</v>
      </c>
      <c r="AB26" t="s">
        <v>651</v>
      </c>
      <c r="AC26" t="s">
        <v>652</v>
      </c>
      <c r="AD26" t="s">
        <v>653</v>
      </c>
      <c r="AE26" t="s">
        <v>654</v>
      </c>
      <c r="AF26">
        <v>1646327916</v>
      </c>
      <c r="AG26" t="s">
        <v>1004</v>
      </c>
      <c r="AH26">
        <v>3917</v>
      </c>
      <c r="AI26">
        <v>6</v>
      </c>
      <c r="AJ26">
        <v>47650</v>
      </c>
      <c r="AK26" t="s">
        <v>976</v>
      </c>
      <c r="AL26" t="s">
        <v>984</v>
      </c>
      <c r="AM26" s="1">
        <v>28437</v>
      </c>
      <c r="AN26" t="s">
        <v>978</v>
      </c>
      <c r="AO26">
        <v>6</v>
      </c>
      <c r="AP26" t="s">
        <v>1533</v>
      </c>
      <c r="AQ26" s="1">
        <v>28192</v>
      </c>
      <c r="AR26" s="1">
        <v>28437</v>
      </c>
      <c r="AS26">
        <f t="shared" si="0"/>
        <v>8</v>
      </c>
    </row>
    <row r="27" spans="1:45" x14ac:dyDescent="0.3">
      <c r="A27">
        <v>4523</v>
      </c>
      <c r="B27">
        <v>456</v>
      </c>
      <c r="C27" t="s">
        <v>61</v>
      </c>
      <c r="D27" t="s">
        <v>62</v>
      </c>
      <c r="E27" t="s">
        <v>13</v>
      </c>
      <c r="F27" t="s">
        <v>63</v>
      </c>
      <c r="G27">
        <v>9811567113</v>
      </c>
      <c r="H27">
        <v>456</v>
      </c>
      <c r="I27" s="1">
        <v>42368</v>
      </c>
      <c r="J27" s="1">
        <v>48934</v>
      </c>
      <c r="K27">
        <v>17</v>
      </c>
      <c r="L27">
        <v>982</v>
      </c>
      <c r="M27">
        <v>4523</v>
      </c>
      <c r="N27" t="s">
        <v>1217</v>
      </c>
      <c r="O27" t="s">
        <v>1204</v>
      </c>
      <c r="P27" t="s">
        <v>1205</v>
      </c>
      <c r="Q27">
        <v>432</v>
      </c>
      <c r="R27">
        <v>915</v>
      </c>
      <c r="S27" t="s">
        <v>21</v>
      </c>
      <c r="T27" t="s">
        <v>1522</v>
      </c>
      <c r="U27" t="s">
        <v>1628</v>
      </c>
      <c r="V27">
        <v>0.47213114754098362</v>
      </c>
      <c r="W27">
        <v>292</v>
      </c>
      <c r="X27">
        <v>982</v>
      </c>
      <c r="Y27">
        <v>982</v>
      </c>
      <c r="Z27">
        <v>1</v>
      </c>
      <c r="AA27">
        <v>292</v>
      </c>
      <c r="AB27" t="s">
        <v>637</v>
      </c>
      <c r="AC27" t="s">
        <v>613</v>
      </c>
      <c r="AD27" t="s">
        <v>638</v>
      </c>
      <c r="AE27" t="s">
        <v>596</v>
      </c>
      <c r="AF27">
        <v>7483616892</v>
      </c>
      <c r="AG27" t="s">
        <v>999</v>
      </c>
      <c r="AH27">
        <v>4523</v>
      </c>
      <c r="AI27">
        <v>982</v>
      </c>
      <c r="AJ27">
        <v>50958</v>
      </c>
      <c r="AK27" t="s">
        <v>982</v>
      </c>
      <c r="AL27" t="s">
        <v>977</v>
      </c>
      <c r="AM27" s="1"/>
      <c r="AN27" t="s">
        <v>978</v>
      </c>
      <c r="AO27">
        <v>982</v>
      </c>
      <c r="AP27" t="s">
        <v>1534</v>
      </c>
      <c r="AQ27" s="1">
        <v>43025</v>
      </c>
      <c r="AR27" s="1"/>
      <c r="AS27" t="str">
        <f t="shared" si="0"/>
        <v>N/A</v>
      </c>
    </row>
    <row r="28" spans="1:45" x14ac:dyDescent="0.3">
      <c r="A28">
        <v>3965</v>
      </c>
      <c r="B28">
        <v>516</v>
      </c>
      <c r="C28" t="s">
        <v>88</v>
      </c>
      <c r="D28" t="s">
        <v>89</v>
      </c>
      <c r="E28" t="s">
        <v>17</v>
      </c>
      <c r="F28" t="s">
        <v>90</v>
      </c>
      <c r="G28">
        <v>3636499761</v>
      </c>
      <c r="H28">
        <v>516</v>
      </c>
      <c r="I28" s="1">
        <v>37813</v>
      </c>
      <c r="J28" s="1">
        <v>40269</v>
      </c>
      <c r="K28">
        <v>6</v>
      </c>
      <c r="L28">
        <v>558</v>
      </c>
      <c r="M28">
        <v>3965</v>
      </c>
      <c r="N28" t="s">
        <v>1217</v>
      </c>
      <c r="O28" t="s">
        <v>1204</v>
      </c>
      <c r="P28" t="s">
        <v>1205</v>
      </c>
      <c r="Q28">
        <v>275</v>
      </c>
      <c r="R28">
        <v>951</v>
      </c>
      <c r="S28" t="s">
        <v>1392</v>
      </c>
      <c r="T28" t="s">
        <v>1393</v>
      </c>
      <c r="U28" t="s">
        <v>1628</v>
      </c>
      <c r="V28">
        <v>0.28916929547844372</v>
      </c>
      <c r="W28">
        <v>26</v>
      </c>
      <c r="X28">
        <v>558</v>
      </c>
      <c r="Y28">
        <v>558</v>
      </c>
      <c r="Z28">
        <v>1</v>
      </c>
      <c r="AA28">
        <v>26</v>
      </c>
      <c r="AB28" t="s">
        <v>663</v>
      </c>
      <c r="AC28" t="s">
        <v>608</v>
      </c>
      <c r="AD28" t="s">
        <v>664</v>
      </c>
      <c r="AE28" t="s">
        <v>665</v>
      </c>
      <c r="AF28">
        <v>5544881818</v>
      </c>
      <c r="AG28" t="s">
        <v>1008</v>
      </c>
      <c r="AH28">
        <v>3965</v>
      </c>
      <c r="AI28">
        <v>558</v>
      </c>
      <c r="AJ28">
        <v>16113</v>
      </c>
      <c r="AK28" t="s">
        <v>976</v>
      </c>
      <c r="AL28" t="s">
        <v>984</v>
      </c>
      <c r="AM28" s="1">
        <v>41593</v>
      </c>
      <c r="AN28" t="s">
        <v>989</v>
      </c>
      <c r="AO28">
        <v>558</v>
      </c>
      <c r="AP28" t="s">
        <v>1533</v>
      </c>
      <c r="AQ28" s="1">
        <v>41574</v>
      </c>
      <c r="AR28" s="1">
        <v>41593</v>
      </c>
      <c r="AS28">
        <f t="shared" si="0"/>
        <v>0</v>
      </c>
    </row>
    <row r="29" spans="1:45" x14ac:dyDescent="0.3">
      <c r="A29">
        <v>6153</v>
      </c>
      <c r="B29">
        <v>186</v>
      </c>
      <c r="C29" t="s">
        <v>67</v>
      </c>
      <c r="D29" t="s">
        <v>68</v>
      </c>
      <c r="E29" t="s">
        <v>17</v>
      </c>
      <c r="F29" t="s">
        <v>69</v>
      </c>
      <c r="G29">
        <v>5362454917</v>
      </c>
      <c r="H29">
        <v>186</v>
      </c>
      <c r="I29" s="1">
        <v>30612</v>
      </c>
      <c r="J29" s="1">
        <v>34471</v>
      </c>
      <c r="K29">
        <v>10</v>
      </c>
      <c r="L29">
        <v>328</v>
      </c>
      <c r="M29">
        <v>6153</v>
      </c>
      <c r="N29" t="s">
        <v>1224</v>
      </c>
      <c r="O29" t="s">
        <v>1204</v>
      </c>
      <c r="P29" t="s">
        <v>1200</v>
      </c>
      <c r="Q29">
        <v>710</v>
      </c>
      <c r="R29">
        <v>1066</v>
      </c>
      <c r="S29" t="s">
        <v>1321</v>
      </c>
      <c r="T29" t="s">
        <v>1322</v>
      </c>
      <c r="U29" t="s">
        <v>1627</v>
      </c>
      <c r="V29">
        <v>0.66604127579737338</v>
      </c>
      <c r="W29">
        <v>49</v>
      </c>
      <c r="X29">
        <v>328</v>
      </c>
      <c r="Y29">
        <v>328</v>
      </c>
      <c r="Z29">
        <v>1</v>
      </c>
      <c r="AA29">
        <v>49</v>
      </c>
      <c r="AB29" t="s">
        <v>643</v>
      </c>
      <c r="AC29" t="s">
        <v>584</v>
      </c>
      <c r="AD29" t="s">
        <v>644</v>
      </c>
      <c r="AE29" t="s">
        <v>586</v>
      </c>
      <c r="AF29">
        <v>5956508519</v>
      </c>
      <c r="AG29" t="s">
        <v>1001</v>
      </c>
      <c r="AH29">
        <v>6153</v>
      </c>
      <c r="AI29">
        <v>328</v>
      </c>
      <c r="AJ29">
        <v>77861</v>
      </c>
      <c r="AK29" t="s">
        <v>976</v>
      </c>
      <c r="AL29" t="s">
        <v>977</v>
      </c>
      <c r="AM29" s="1">
        <v>35681</v>
      </c>
      <c r="AN29" t="s">
        <v>980</v>
      </c>
      <c r="AO29">
        <v>328</v>
      </c>
      <c r="AP29" t="s">
        <v>1533</v>
      </c>
      <c r="AQ29" s="1">
        <v>35450</v>
      </c>
      <c r="AR29" s="1">
        <v>35681</v>
      </c>
      <c r="AS29">
        <f t="shared" si="0"/>
        <v>7</v>
      </c>
    </row>
    <row r="30" spans="1:45" x14ac:dyDescent="0.3">
      <c r="A30">
        <v>4852</v>
      </c>
      <c r="B30">
        <v>596</v>
      </c>
      <c r="C30" t="s">
        <v>70</v>
      </c>
      <c r="D30" t="s">
        <v>71</v>
      </c>
      <c r="E30" t="s">
        <v>9</v>
      </c>
      <c r="F30" t="s">
        <v>72</v>
      </c>
      <c r="G30">
        <v>9745073612</v>
      </c>
      <c r="H30">
        <v>596</v>
      </c>
      <c r="I30" s="1">
        <v>42003</v>
      </c>
      <c r="J30" s="1">
        <v>48009</v>
      </c>
      <c r="K30">
        <v>16</v>
      </c>
      <c r="L30">
        <v>242</v>
      </c>
      <c r="M30">
        <v>4852</v>
      </c>
      <c r="N30" t="s">
        <v>1203</v>
      </c>
      <c r="O30" t="s">
        <v>1204</v>
      </c>
      <c r="P30" t="s">
        <v>1205</v>
      </c>
      <c r="Q30">
        <v>959</v>
      </c>
      <c r="R30">
        <v>1253</v>
      </c>
      <c r="S30" t="s">
        <v>1299</v>
      </c>
      <c r="T30" t="s">
        <v>1300</v>
      </c>
      <c r="U30" t="s">
        <v>1627</v>
      </c>
      <c r="V30">
        <v>0.76536312849162014</v>
      </c>
      <c r="W30">
        <v>100</v>
      </c>
      <c r="X30">
        <v>242</v>
      </c>
      <c r="Y30">
        <v>242</v>
      </c>
      <c r="Z30">
        <v>1</v>
      </c>
      <c r="AA30">
        <v>100</v>
      </c>
      <c r="AB30" t="s">
        <v>645</v>
      </c>
      <c r="AC30" t="s">
        <v>605</v>
      </c>
      <c r="AD30" t="s">
        <v>646</v>
      </c>
      <c r="AE30" t="s">
        <v>647</v>
      </c>
      <c r="AF30">
        <v>5847136625</v>
      </c>
      <c r="AG30" t="s">
        <v>1002</v>
      </c>
      <c r="AH30">
        <v>4852</v>
      </c>
      <c r="AI30">
        <v>242</v>
      </c>
      <c r="AJ30">
        <v>48315</v>
      </c>
      <c r="AK30" t="s">
        <v>982</v>
      </c>
      <c r="AL30" t="s">
        <v>977</v>
      </c>
      <c r="AM30" s="1"/>
      <c r="AN30" t="s">
        <v>978</v>
      </c>
      <c r="AO30">
        <v>242</v>
      </c>
      <c r="AP30" t="s">
        <v>1534</v>
      </c>
      <c r="AQ30" s="1">
        <v>35408</v>
      </c>
      <c r="AR30" s="1"/>
      <c r="AS30" t="str">
        <f t="shared" si="0"/>
        <v>N/A</v>
      </c>
    </row>
    <row r="31" spans="1:45" x14ac:dyDescent="0.3">
      <c r="A31">
        <v>8106</v>
      </c>
      <c r="B31">
        <v>245</v>
      </c>
      <c r="C31" t="s">
        <v>73</v>
      </c>
      <c r="D31" t="s">
        <v>74</v>
      </c>
      <c r="E31" t="s">
        <v>17</v>
      </c>
      <c r="F31" t="s">
        <v>75</v>
      </c>
      <c r="G31">
        <v>4218762280</v>
      </c>
      <c r="H31">
        <v>245</v>
      </c>
      <c r="I31" s="1">
        <v>34702</v>
      </c>
      <c r="J31" s="1">
        <v>36783</v>
      </c>
      <c r="K31">
        <v>5</v>
      </c>
      <c r="L31">
        <v>421</v>
      </c>
      <c r="M31">
        <v>8106</v>
      </c>
      <c r="N31" t="s">
        <v>1301</v>
      </c>
      <c r="O31" t="s">
        <v>1199</v>
      </c>
      <c r="P31" t="s">
        <v>1205</v>
      </c>
      <c r="Q31">
        <v>147</v>
      </c>
      <c r="R31">
        <v>535</v>
      </c>
      <c r="S31" t="s">
        <v>21</v>
      </c>
      <c r="T31" t="s">
        <v>1356</v>
      </c>
      <c r="U31" t="s">
        <v>1628</v>
      </c>
      <c r="V31">
        <v>0.27476635514018694</v>
      </c>
      <c r="W31">
        <v>405</v>
      </c>
      <c r="X31">
        <v>421</v>
      </c>
      <c r="Y31">
        <v>421</v>
      </c>
      <c r="Z31">
        <v>1</v>
      </c>
      <c r="AA31">
        <v>405</v>
      </c>
      <c r="AB31" t="s">
        <v>648</v>
      </c>
      <c r="AC31" t="s">
        <v>631</v>
      </c>
      <c r="AD31" t="s">
        <v>649</v>
      </c>
      <c r="AE31" t="s">
        <v>650</v>
      </c>
      <c r="AF31">
        <v>4048218701</v>
      </c>
      <c r="AG31" t="s">
        <v>1003</v>
      </c>
      <c r="AH31">
        <v>8106</v>
      </c>
      <c r="AI31">
        <v>421</v>
      </c>
      <c r="AJ31">
        <v>83002</v>
      </c>
      <c r="AK31" t="s">
        <v>976</v>
      </c>
      <c r="AL31" t="s">
        <v>977</v>
      </c>
      <c r="AM31" s="1">
        <v>36224</v>
      </c>
      <c r="AN31" t="s">
        <v>980</v>
      </c>
      <c r="AO31">
        <v>421</v>
      </c>
      <c r="AP31" t="s">
        <v>1533</v>
      </c>
      <c r="AQ31" s="1">
        <v>36198</v>
      </c>
      <c r="AR31" s="1">
        <v>36224</v>
      </c>
      <c r="AS31">
        <f t="shared" si="0"/>
        <v>0</v>
      </c>
    </row>
    <row r="32" spans="1:45" x14ac:dyDescent="0.3">
      <c r="A32">
        <v>2478</v>
      </c>
      <c r="B32">
        <v>671</v>
      </c>
      <c r="C32" t="s">
        <v>176</v>
      </c>
      <c r="D32" t="s">
        <v>177</v>
      </c>
      <c r="E32" t="s">
        <v>9</v>
      </c>
      <c r="F32" t="s">
        <v>178</v>
      </c>
      <c r="G32">
        <v>3513023435</v>
      </c>
      <c r="H32">
        <v>671</v>
      </c>
      <c r="I32" s="1">
        <v>37775</v>
      </c>
      <c r="J32" s="1">
        <v>40119</v>
      </c>
      <c r="K32">
        <v>6</v>
      </c>
      <c r="L32">
        <v>905</v>
      </c>
      <c r="M32">
        <v>2478</v>
      </c>
      <c r="N32" t="s">
        <v>1239</v>
      </c>
      <c r="O32" t="s">
        <v>1204</v>
      </c>
      <c r="P32" t="s">
        <v>1200</v>
      </c>
      <c r="Q32">
        <v>799</v>
      </c>
      <c r="R32">
        <v>1425</v>
      </c>
      <c r="S32" t="s">
        <v>1492</v>
      </c>
      <c r="T32" t="s">
        <v>1493</v>
      </c>
      <c r="U32" t="s">
        <v>1627</v>
      </c>
      <c r="V32">
        <v>0.56070175438596492</v>
      </c>
      <c r="W32">
        <v>31</v>
      </c>
      <c r="X32">
        <v>905</v>
      </c>
      <c r="Y32">
        <v>905</v>
      </c>
      <c r="Z32">
        <v>1</v>
      </c>
      <c r="AA32">
        <v>31</v>
      </c>
      <c r="AB32" t="s">
        <v>725</v>
      </c>
      <c r="AC32" t="s">
        <v>673</v>
      </c>
      <c r="AD32" t="s">
        <v>726</v>
      </c>
      <c r="AE32" t="s">
        <v>727</v>
      </c>
      <c r="AF32">
        <v>9741124956</v>
      </c>
      <c r="AG32" t="s">
        <v>1039</v>
      </c>
      <c r="AH32">
        <v>2478</v>
      </c>
      <c r="AI32">
        <v>905</v>
      </c>
      <c r="AJ32">
        <v>77649</v>
      </c>
      <c r="AK32" t="s">
        <v>976</v>
      </c>
      <c r="AL32" t="s">
        <v>977</v>
      </c>
      <c r="AM32" s="1">
        <v>30589</v>
      </c>
      <c r="AN32" t="s">
        <v>980</v>
      </c>
      <c r="AO32">
        <v>905</v>
      </c>
      <c r="AP32" t="s">
        <v>1533</v>
      </c>
      <c r="AQ32" s="1">
        <v>30417</v>
      </c>
      <c r="AR32" s="1">
        <v>30589</v>
      </c>
      <c r="AS32">
        <f t="shared" si="0"/>
        <v>5</v>
      </c>
    </row>
    <row r="33" spans="1:45" x14ac:dyDescent="0.3">
      <c r="A33">
        <v>9377</v>
      </c>
      <c r="B33">
        <v>48</v>
      </c>
      <c r="C33" t="s">
        <v>79</v>
      </c>
      <c r="D33" t="s">
        <v>80</v>
      </c>
      <c r="E33" t="s">
        <v>9</v>
      </c>
      <c r="F33" t="s">
        <v>81</v>
      </c>
      <c r="G33">
        <v>8017236646</v>
      </c>
      <c r="H33">
        <v>48</v>
      </c>
      <c r="I33" s="1">
        <v>37783</v>
      </c>
      <c r="J33" s="1">
        <v>40253</v>
      </c>
      <c r="K33">
        <v>6</v>
      </c>
      <c r="L33">
        <v>384</v>
      </c>
      <c r="M33">
        <v>9377</v>
      </c>
      <c r="N33" t="s">
        <v>1239</v>
      </c>
      <c r="O33" t="s">
        <v>1204</v>
      </c>
      <c r="P33" t="s">
        <v>1205</v>
      </c>
      <c r="Q33">
        <v>590</v>
      </c>
      <c r="R33">
        <v>1033</v>
      </c>
      <c r="S33" t="s">
        <v>1346</v>
      </c>
      <c r="T33" t="s">
        <v>1347</v>
      </c>
      <c r="U33" t="s">
        <v>1627</v>
      </c>
      <c r="V33">
        <v>0.57115198451113258</v>
      </c>
      <c r="W33">
        <v>326</v>
      </c>
      <c r="X33">
        <v>384</v>
      </c>
      <c r="Y33">
        <v>384</v>
      </c>
      <c r="Z33">
        <v>1</v>
      </c>
      <c r="AA33">
        <v>326</v>
      </c>
      <c r="AB33" t="s">
        <v>639</v>
      </c>
      <c r="AC33" t="s">
        <v>655</v>
      </c>
      <c r="AD33" t="s">
        <v>427</v>
      </c>
      <c r="AE33" t="s">
        <v>656</v>
      </c>
      <c r="AF33">
        <v>2898450180</v>
      </c>
      <c r="AG33" t="s">
        <v>1005</v>
      </c>
      <c r="AH33">
        <v>9377</v>
      </c>
      <c r="AI33">
        <v>384</v>
      </c>
      <c r="AJ33">
        <v>19386</v>
      </c>
      <c r="AK33" t="s">
        <v>982</v>
      </c>
      <c r="AL33" t="s">
        <v>984</v>
      </c>
      <c r="AM33" s="1"/>
      <c r="AN33" t="s">
        <v>989</v>
      </c>
      <c r="AO33">
        <v>384</v>
      </c>
      <c r="AP33" t="s">
        <v>1534</v>
      </c>
      <c r="AQ33" s="1">
        <v>26350</v>
      </c>
      <c r="AR33" s="1"/>
      <c r="AS33" t="str">
        <f t="shared" si="0"/>
        <v>N/A</v>
      </c>
    </row>
    <row r="34" spans="1:45" x14ac:dyDescent="0.3">
      <c r="A34">
        <v>5387</v>
      </c>
      <c r="B34">
        <v>457</v>
      </c>
      <c r="C34" t="s">
        <v>82</v>
      </c>
      <c r="D34" t="s">
        <v>83</v>
      </c>
      <c r="E34" t="s">
        <v>17</v>
      </c>
      <c r="F34" t="s">
        <v>84</v>
      </c>
      <c r="G34">
        <v>5712616501</v>
      </c>
      <c r="H34">
        <v>457</v>
      </c>
      <c r="I34" s="1">
        <v>27186</v>
      </c>
      <c r="J34" s="1">
        <v>28042</v>
      </c>
      <c r="K34">
        <v>2</v>
      </c>
      <c r="L34">
        <v>286</v>
      </c>
      <c r="M34">
        <v>5387</v>
      </c>
      <c r="N34" t="s">
        <v>1242</v>
      </c>
      <c r="O34" t="s">
        <v>1204</v>
      </c>
      <c r="P34" t="s">
        <v>1205</v>
      </c>
      <c r="Q34">
        <v>193</v>
      </c>
      <c r="R34">
        <v>817</v>
      </c>
      <c r="S34" t="s">
        <v>1309</v>
      </c>
      <c r="T34" t="s">
        <v>1310</v>
      </c>
      <c r="U34" t="s">
        <v>1628</v>
      </c>
      <c r="V34">
        <v>0.23623011015911874</v>
      </c>
      <c r="W34">
        <v>95</v>
      </c>
      <c r="X34">
        <v>286</v>
      </c>
      <c r="Y34">
        <v>286</v>
      </c>
      <c r="Z34">
        <v>1</v>
      </c>
      <c r="AA34">
        <v>95</v>
      </c>
      <c r="AB34" t="s">
        <v>657</v>
      </c>
      <c r="AC34" t="s">
        <v>613</v>
      </c>
      <c r="AD34" t="s">
        <v>658</v>
      </c>
      <c r="AE34" t="s">
        <v>596</v>
      </c>
      <c r="AF34">
        <v>1977102732</v>
      </c>
      <c r="AG34" t="s">
        <v>1006</v>
      </c>
      <c r="AH34">
        <v>5387</v>
      </c>
      <c r="AI34">
        <v>286</v>
      </c>
      <c r="AJ34">
        <v>39432</v>
      </c>
      <c r="AK34" t="s">
        <v>976</v>
      </c>
      <c r="AL34" t="s">
        <v>984</v>
      </c>
      <c r="AM34" s="1">
        <v>38610</v>
      </c>
      <c r="AN34" t="s">
        <v>978</v>
      </c>
      <c r="AO34">
        <v>286</v>
      </c>
      <c r="AP34" t="s">
        <v>1533</v>
      </c>
      <c r="AQ34" s="1">
        <v>38509</v>
      </c>
      <c r="AR34" s="1">
        <v>38610</v>
      </c>
      <c r="AS34">
        <f t="shared" ref="AS34:AS65" si="1">IF(AQ34 &lt; AR34, DATEDIF(AQ34,AR34, "m"), "N/A")</f>
        <v>3</v>
      </c>
    </row>
    <row r="35" spans="1:45" x14ac:dyDescent="0.3">
      <c r="A35">
        <v>3569</v>
      </c>
      <c r="B35">
        <v>896</v>
      </c>
      <c r="C35" t="s">
        <v>478</v>
      </c>
      <c r="D35" t="s">
        <v>479</v>
      </c>
      <c r="E35" t="s">
        <v>17</v>
      </c>
      <c r="F35" t="s">
        <v>480</v>
      </c>
      <c r="G35">
        <v>6104073082</v>
      </c>
      <c r="H35">
        <v>896</v>
      </c>
      <c r="I35" s="1">
        <v>42675</v>
      </c>
      <c r="J35" s="1">
        <v>44395</v>
      </c>
      <c r="K35">
        <v>4</v>
      </c>
      <c r="L35">
        <v>749</v>
      </c>
      <c r="M35">
        <v>3569</v>
      </c>
      <c r="N35" t="s">
        <v>1301</v>
      </c>
      <c r="O35" t="s">
        <v>1199</v>
      </c>
      <c r="P35" t="s">
        <v>1200</v>
      </c>
      <c r="Q35">
        <v>262</v>
      </c>
      <c r="R35">
        <v>875</v>
      </c>
      <c r="S35" t="s">
        <v>1453</v>
      </c>
      <c r="T35" t="s">
        <v>320</v>
      </c>
      <c r="U35" t="s">
        <v>1628</v>
      </c>
      <c r="V35">
        <v>0.29942857142857143</v>
      </c>
      <c r="W35">
        <v>33</v>
      </c>
      <c r="X35">
        <v>749</v>
      </c>
      <c r="Y35">
        <v>749</v>
      </c>
      <c r="Z35">
        <v>1</v>
      </c>
      <c r="AA35">
        <v>33</v>
      </c>
      <c r="AB35" t="s">
        <v>494</v>
      </c>
      <c r="AC35" t="s">
        <v>676</v>
      </c>
      <c r="AD35" t="s">
        <v>915</v>
      </c>
      <c r="AE35" t="s">
        <v>586</v>
      </c>
      <c r="AF35">
        <v>6522949251</v>
      </c>
      <c r="AG35" t="s">
        <v>1147</v>
      </c>
      <c r="AH35">
        <v>3569</v>
      </c>
      <c r="AI35">
        <v>749</v>
      </c>
      <c r="AJ35">
        <v>3119</v>
      </c>
      <c r="AK35" t="s">
        <v>976</v>
      </c>
      <c r="AL35" t="s">
        <v>977</v>
      </c>
      <c r="AM35" s="1">
        <v>41822</v>
      </c>
      <c r="AN35" t="s">
        <v>989</v>
      </c>
      <c r="AO35">
        <v>749</v>
      </c>
      <c r="AP35" t="s">
        <v>1533</v>
      </c>
      <c r="AQ35" s="1">
        <v>41759</v>
      </c>
      <c r="AR35" s="1">
        <v>41822</v>
      </c>
      <c r="AS35">
        <f t="shared" si="1"/>
        <v>2</v>
      </c>
    </row>
    <row r="36" spans="1:45" x14ac:dyDescent="0.3">
      <c r="A36">
        <v>6513</v>
      </c>
      <c r="B36">
        <v>944</v>
      </c>
      <c r="C36" t="s">
        <v>85</v>
      </c>
      <c r="D36" t="s">
        <v>86</v>
      </c>
      <c r="E36" t="s">
        <v>17</v>
      </c>
      <c r="F36" t="s">
        <v>87</v>
      </c>
      <c r="G36">
        <v>7065731530</v>
      </c>
      <c r="H36">
        <v>944</v>
      </c>
      <c r="I36" s="1">
        <v>34590</v>
      </c>
      <c r="J36" s="1">
        <v>39192</v>
      </c>
      <c r="K36">
        <v>12</v>
      </c>
      <c r="L36">
        <v>892</v>
      </c>
      <c r="M36">
        <v>6513</v>
      </c>
      <c r="N36" t="s">
        <v>1239</v>
      </c>
      <c r="O36" t="s">
        <v>1204</v>
      </c>
      <c r="P36" t="s">
        <v>1205</v>
      </c>
      <c r="Q36">
        <v>879</v>
      </c>
      <c r="R36">
        <v>1037</v>
      </c>
      <c r="S36" t="s">
        <v>1486</v>
      </c>
      <c r="T36" t="s">
        <v>1487</v>
      </c>
      <c r="U36" t="s">
        <v>1627</v>
      </c>
      <c r="V36">
        <v>0.84763741562198647</v>
      </c>
      <c r="W36">
        <v>600</v>
      </c>
      <c r="X36">
        <v>892</v>
      </c>
      <c r="Y36">
        <v>892</v>
      </c>
      <c r="Z36">
        <v>1</v>
      </c>
      <c r="AA36">
        <v>600</v>
      </c>
      <c r="AB36" t="s">
        <v>659</v>
      </c>
      <c r="AC36" t="s">
        <v>660</v>
      </c>
      <c r="AD36" t="s">
        <v>661</v>
      </c>
      <c r="AE36" t="s">
        <v>662</v>
      </c>
      <c r="AF36">
        <v>1551452510</v>
      </c>
      <c r="AG36" t="s">
        <v>1007</v>
      </c>
      <c r="AH36">
        <v>6513</v>
      </c>
      <c r="AI36">
        <v>892</v>
      </c>
      <c r="AJ36">
        <v>1421</v>
      </c>
      <c r="AK36" t="s">
        <v>976</v>
      </c>
      <c r="AL36" t="s">
        <v>984</v>
      </c>
      <c r="AM36" s="1">
        <v>43811</v>
      </c>
      <c r="AN36" t="s">
        <v>989</v>
      </c>
      <c r="AO36">
        <v>892</v>
      </c>
      <c r="AP36" t="s">
        <v>1533</v>
      </c>
      <c r="AQ36" s="1">
        <v>43786</v>
      </c>
      <c r="AR36" s="1">
        <v>43811</v>
      </c>
      <c r="AS36">
        <f t="shared" si="1"/>
        <v>0</v>
      </c>
    </row>
    <row r="37" spans="1:45" x14ac:dyDescent="0.3">
      <c r="A37">
        <v>6404</v>
      </c>
      <c r="B37">
        <v>10</v>
      </c>
      <c r="C37" t="s">
        <v>189</v>
      </c>
      <c r="D37" t="s">
        <v>190</v>
      </c>
      <c r="E37" t="s">
        <v>9</v>
      </c>
      <c r="F37" t="s">
        <v>159</v>
      </c>
      <c r="G37">
        <v>4771182901</v>
      </c>
      <c r="H37">
        <v>10</v>
      </c>
      <c r="I37" s="1">
        <v>34702</v>
      </c>
      <c r="J37" s="1">
        <v>36802</v>
      </c>
      <c r="K37">
        <v>5</v>
      </c>
      <c r="L37">
        <v>12</v>
      </c>
      <c r="M37">
        <v>6404</v>
      </c>
      <c r="N37" t="s">
        <v>1203</v>
      </c>
      <c r="O37" t="s">
        <v>1204</v>
      </c>
      <c r="P37" t="s">
        <v>1205</v>
      </c>
      <c r="Q37">
        <v>360</v>
      </c>
      <c r="R37">
        <v>565</v>
      </c>
      <c r="S37" t="s">
        <v>1206</v>
      </c>
      <c r="T37" t="s">
        <v>1207</v>
      </c>
      <c r="U37" t="s">
        <v>1628</v>
      </c>
      <c r="V37">
        <v>0.63716814159292035</v>
      </c>
      <c r="W37">
        <v>256</v>
      </c>
      <c r="X37">
        <v>12</v>
      </c>
      <c r="Y37">
        <v>12</v>
      </c>
      <c r="Z37">
        <v>1</v>
      </c>
      <c r="AA37">
        <v>256</v>
      </c>
      <c r="AB37" t="s">
        <v>88</v>
      </c>
      <c r="AC37" t="s">
        <v>660</v>
      </c>
      <c r="AD37" t="s">
        <v>735</v>
      </c>
      <c r="AE37" t="s">
        <v>736</v>
      </c>
      <c r="AF37">
        <v>2513725051</v>
      </c>
      <c r="AG37" t="s">
        <v>1044</v>
      </c>
      <c r="AH37">
        <v>6404</v>
      </c>
      <c r="AI37">
        <v>12</v>
      </c>
      <c r="AJ37">
        <v>35525</v>
      </c>
      <c r="AK37" t="s">
        <v>982</v>
      </c>
      <c r="AL37" t="s">
        <v>984</v>
      </c>
      <c r="AM37" s="1"/>
      <c r="AN37" t="s">
        <v>978</v>
      </c>
      <c r="AO37">
        <v>12</v>
      </c>
      <c r="AP37" t="s">
        <v>1534</v>
      </c>
      <c r="AQ37" s="1">
        <v>36695</v>
      </c>
      <c r="AR37" s="1"/>
      <c r="AS37" t="str">
        <f t="shared" si="1"/>
        <v>N/A</v>
      </c>
    </row>
    <row r="38" spans="1:45" x14ac:dyDescent="0.3">
      <c r="A38">
        <v>8893</v>
      </c>
      <c r="B38">
        <v>847</v>
      </c>
      <c r="C38" t="s">
        <v>91</v>
      </c>
      <c r="D38" t="s">
        <v>92</v>
      </c>
      <c r="E38" t="s">
        <v>17</v>
      </c>
      <c r="F38" t="s">
        <v>93</v>
      </c>
      <c r="G38">
        <v>6491626668</v>
      </c>
      <c r="H38">
        <v>847</v>
      </c>
      <c r="I38" s="1">
        <v>33752</v>
      </c>
      <c r="J38" s="1">
        <v>36913</v>
      </c>
      <c r="K38">
        <v>8</v>
      </c>
      <c r="L38">
        <v>481</v>
      </c>
      <c r="M38">
        <v>8893</v>
      </c>
      <c r="N38" t="s">
        <v>1203</v>
      </c>
      <c r="O38" t="s">
        <v>1199</v>
      </c>
      <c r="P38" t="s">
        <v>1205</v>
      </c>
      <c r="Q38">
        <v>319</v>
      </c>
      <c r="R38">
        <v>770</v>
      </c>
      <c r="S38" t="s">
        <v>712</v>
      </c>
      <c r="T38" t="s">
        <v>1370</v>
      </c>
      <c r="U38" t="s">
        <v>1628</v>
      </c>
      <c r="V38">
        <v>0.41428571428571431</v>
      </c>
      <c r="W38">
        <v>515</v>
      </c>
      <c r="X38">
        <v>481</v>
      </c>
      <c r="Y38">
        <v>481</v>
      </c>
      <c r="Z38">
        <v>1</v>
      </c>
      <c r="AA38">
        <v>515</v>
      </c>
      <c r="AB38" t="s">
        <v>666</v>
      </c>
      <c r="AC38" t="s">
        <v>667</v>
      </c>
      <c r="AD38" t="s">
        <v>668</v>
      </c>
      <c r="AE38" t="s">
        <v>600</v>
      </c>
      <c r="AF38">
        <v>6808482203</v>
      </c>
      <c r="AG38" t="s">
        <v>1009</v>
      </c>
      <c r="AH38">
        <v>8893</v>
      </c>
      <c r="AI38">
        <v>481</v>
      </c>
      <c r="AJ38">
        <v>52318</v>
      </c>
      <c r="AK38" t="s">
        <v>982</v>
      </c>
      <c r="AL38" t="s">
        <v>977</v>
      </c>
      <c r="AM38" s="1"/>
      <c r="AN38" t="s">
        <v>978</v>
      </c>
      <c r="AO38">
        <v>481</v>
      </c>
      <c r="AP38" t="s">
        <v>1534</v>
      </c>
      <c r="AQ38" s="1">
        <v>38909</v>
      </c>
      <c r="AR38" s="1"/>
      <c r="AS38" t="str">
        <f t="shared" si="1"/>
        <v>N/A</v>
      </c>
    </row>
    <row r="39" spans="1:45" x14ac:dyDescent="0.3">
      <c r="A39">
        <v>1897</v>
      </c>
      <c r="B39">
        <v>504</v>
      </c>
      <c r="C39" t="s">
        <v>94</v>
      </c>
      <c r="D39" t="s">
        <v>95</v>
      </c>
      <c r="E39" t="s">
        <v>13</v>
      </c>
      <c r="F39" t="s">
        <v>96</v>
      </c>
      <c r="G39">
        <v>8023324199</v>
      </c>
      <c r="H39">
        <v>504</v>
      </c>
      <c r="I39" s="1">
        <v>29175</v>
      </c>
      <c r="J39" s="1">
        <v>32461</v>
      </c>
      <c r="K39">
        <v>8</v>
      </c>
      <c r="L39">
        <v>155</v>
      </c>
      <c r="M39">
        <v>1897</v>
      </c>
      <c r="N39" t="s">
        <v>1227</v>
      </c>
      <c r="O39" t="s">
        <v>1204</v>
      </c>
      <c r="P39" t="s">
        <v>1200</v>
      </c>
      <c r="Q39">
        <v>52</v>
      </c>
      <c r="R39">
        <v>293</v>
      </c>
      <c r="S39" t="s">
        <v>21</v>
      </c>
      <c r="T39" t="s">
        <v>1264</v>
      </c>
      <c r="U39" t="s">
        <v>1628</v>
      </c>
      <c r="V39">
        <v>0.17747440273037543</v>
      </c>
      <c r="W39">
        <v>876</v>
      </c>
      <c r="X39">
        <v>155</v>
      </c>
      <c r="Y39">
        <v>155</v>
      </c>
      <c r="Z39">
        <v>1</v>
      </c>
      <c r="AA39">
        <v>876</v>
      </c>
      <c r="AB39" t="s">
        <v>669</v>
      </c>
      <c r="AC39" t="s">
        <v>594</v>
      </c>
      <c r="AD39" t="s">
        <v>670</v>
      </c>
      <c r="AE39" t="s">
        <v>656</v>
      </c>
      <c r="AF39">
        <v>6818183906</v>
      </c>
      <c r="AG39" t="s">
        <v>1010</v>
      </c>
      <c r="AH39">
        <v>1897</v>
      </c>
      <c r="AI39">
        <v>155</v>
      </c>
      <c r="AJ39">
        <v>7389</v>
      </c>
      <c r="AK39" t="s">
        <v>982</v>
      </c>
      <c r="AL39" t="s">
        <v>977</v>
      </c>
      <c r="AM39" s="1"/>
      <c r="AN39" t="s">
        <v>989</v>
      </c>
      <c r="AO39">
        <v>155</v>
      </c>
      <c r="AP39" t="s">
        <v>1534</v>
      </c>
      <c r="AQ39" s="1">
        <v>37887</v>
      </c>
      <c r="AR39" s="1"/>
      <c r="AS39" t="str">
        <f t="shared" si="1"/>
        <v>N/A</v>
      </c>
    </row>
    <row r="40" spans="1:45" x14ac:dyDescent="0.3">
      <c r="A40">
        <v>8103</v>
      </c>
      <c r="B40">
        <v>597</v>
      </c>
      <c r="C40" t="s">
        <v>28</v>
      </c>
      <c r="D40" t="s">
        <v>160</v>
      </c>
      <c r="E40" t="s">
        <v>17</v>
      </c>
      <c r="F40" t="s">
        <v>161</v>
      </c>
      <c r="G40">
        <v>2065509695</v>
      </c>
      <c r="H40">
        <v>597</v>
      </c>
      <c r="I40" s="1">
        <v>29072</v>
      </c>
      <c r="J40" s="1">
        <v>33197</v>
      </c>
      <c r="K40">
        <v>11</v>
      </c>
      <c r="L40">
        <v>346</v>
      </c>
      <c r="M40">
        <v>8103</v>
      </c>
      <c r="N40" t="s">
        <v>1217</v>
      </c>
      <c r="O40" t="s">
        <v>1199</v>
      </c>
      <c r="P40" t="s">
        <v>1200</v>
      </c>
      <c r="Q40">
        <v>182</v>
      </c>
      <c r="R40">
        <v>850</v>
      </c>
      <c r="S40" t="s">
        <v>1334</v>
      </c>
      <c r="T40" t="s">
        <v>1335</v>
      </c>
      <c r="U40" t="s">
        <v>1628</v>
      </c>
      <c r="V40">
        <v>0.21411764705882352</v>
      </c>
      <c r="W40">
        <v>47</v>
      </c>
      <c r="X40">
        <v>346</v>
      </c>
      <c r="Y40">
        <v>346</v>
      </c>
      <c r="Z40">
        <v>1</v>
      </c>
      <c r="AA40">
        <v>47</v>
      </c>
      <c r="AB40" t="s">
        <v>119</v>
      </c>
      <c r="AC40" t="s">
        <v>584</v>
      </c>
      <c r="AD40" t="s">
        <v>712</v>
      </c>
      <c r="AE40" t="s">
        <v>713</v>
      </c>
      <c r="AF40">
        <v>6223189308</v>
      </c>
      <c r="AG40" t="s">
        <v>1033</v>
      </c>
      <c r="AH40">
        <v>8103</v>
      </c>
      <c r="AI40">
        <v>346</v>
      </c>
      <c r="AJ40">
        <v>23003</v>
      </c>
      <c r="AK40" t="s">
        <v>976</v>
      </c>
      <c r="AL40" t="s">
        <v>977</v>
      </c>
      <c r="AM40" s="1">
        <v>39275</v>
      </c>
      <c r="AN40" t="s">
        <v>989</v>
      </c>
      <c r="AO40">
        <v>346</v>
      </c>
      <c r="AP40" t="s">
        <v>1533</v>
      </c>
      <c r="AQ40" s="1">
        <v>39238</v>
      </c>
      <c r="AR40" s="1">
        <v>39275</v>
      </c>
      <c r="AS40">
        <f t="shared" si="1"/>
        <v>1</v>
      </c>
    </row>
    <row r="41" spans="1:45" x14ac:dyDescent="0.3">
      <c r="A41">
        <v>390</v>
      </c>
      <c r="B41">
        <v>115</v>
      </c>
      <c r="C41" t="s">
        <v>97</v>
      </c>
      <c r="D41" t="s">
        <v>98</v>
      </c>
      <c r="E41" t="s">
        <v>17</v>
      </c>
      <c r="F41" t="s">
        <v>99</v>
      </c>
      <c r="G41">
        <v>6958292565</v>
      </c>
      <c r="H41">
        <v>115</v>
      </c>
      <c r="I41" s="1">
        <v>40345</v>
      </c>
      <c r="J41" s="1">
        <v>41183</v>
      </c>
      <c r="K41">
        <v>2</v>
      </c>
      <c r="L41">
        <v>771</v>
      </c>
      <c r="M41">
        <v>390</v>
      </c>
      <c r="N41" t="s">
        <v>1242</v>
      </c>
      <c r="O41" t="s">
        <v>1204</v>
      </c>
      <c r="P41" t="s">
        <v>1205</v>
      </c>
      <c r="Q41">
        <v>702</v>
      </c>
      <c r="R41">
        <v>1414</v>
      </c>
      <c r="S41" t="s">
        <v>1455</v>
      </c>
      <c r="T41" t="s">
        <v>1456</v>
      </c>
      <c r="U41" t="s">
        <v>1627</v>
      </c>
      <c r="V41">
        <v>0.49646393210749645</v>
      </c>
      <c r="W41">
        <v>691</v>
      </c>
      <c r="X41">
        <v>771</v>
      </c>
      <c r="Y41">
        <v>771</v>
      </c>
      <c r="Z41">
        <v>1</v>
      </c>
      <c r="AA41">
        <v>691</v>
      </c>
      <c r="AB41" t="s">
        <v>580</v>
      </c>
      <c r="AC41" t="s">
        <v>608</v>
      </c>
      <c r="AD41" t="s">
        <v>671</v>
      </c>
      <c r="AE41" t="s">
        <v>615</v>
      </c>
      <c r="AF41">
        <v>1052447026</v>
      </c>
      <c r="AG41" t="s">
        <v>1011</v>
      </c>
      <c r="AH41">
        <v>390</v>
      </c>
      <c r="AI41">
        <v>771</v>
      </c>
      <c r="AJ41">
        <v>86040</v>
      </c>
      <c r="AK41" t="s">
        <v>976</v>
      </c>
      <c r="AL41" t="s">
        <v>984</v>
      </c>
      <c r="AM41" s="1">
        <v>41593</v>
      </c>
      <c r="AN41" t="s">
        <v>980</v>
      </c>
      <c r="AO41">
        <v>771</v>
      </c>
      <c r="AP41" t="s">
        <v>1533</v>
      </c>
      <c r="AQ41" s="1">
        <v>41397</v>
      </c>
      <c r="AR41" s="1">
        <v>41593</v>
      </c>
      <c r="AS41">
        <f t="shared" si="1"/>
        <v>6</v>
      </c>
    </row>
    <row r="42" spans="1:45" x14ac:dyDescent="0.3">
      <c r="A42">
        <v>3633</v>
      </c>
      <c r="B42">
        <v>740</v>
      </c>
      <c r="C42" t="s">
        <v>100</v>
      </c>
      <c r="D42" t="s">
        <v>101</v>
      </c>
      <c r="E42" t="s">
        <v>9</v>
      </c>
      <c r="F42" t="s">
        <v>102</v>
      </c>
      <c r="G42">
        <v>3794685776</v>
      </c>
      <c r="H42">
        <v>740</v>
      </c>
      <c r="I42" s="1">
        <v>26189</v>
      </c>
      <c r="J42" s="1">
        <v>26840</v>
      </c>
      <c r="K42">
        <v>1</v>
      </c>
      <c r="L42">
        <v>945</v>
      </c>
      <c r="M42">
        <v>3633</v>
      </c>
      <c r="N42" t="s">
        <v>1224</v>
      </c>
      <c r="O42" t="s">
        <v>1204</v>
      </c>
      <c r="P42" t="s">
        <v>1200</v>
      </c>
      <c r="Q42">
        <v>299</v>
      </c>
      <c r="R42">
        <v>524</v>
      </c>
      <c r="S42" t="s">
        <v>1509</v>
      </c>
      <c r="T42" t="s">
        <v>1510</v>
      </c>
      <c r="U42" t="s">
        <v>1628</v>
      </c>
      <c r="V42">
        <v>0.57061068702290074</v>
      </c>
      <c r="W42">
        <v>605</v>
      </c>
      <c r="X42">
        <v>945</v>
      </c>
      <c r="Y42">
        <v>945</v>
      </c>
      <c r="Z42">
        <v>1</v>
      </c>
      <c r="AA42">
        <v>605</v>
      </c>
      <c r="AB42" t="s">
        <v>672</v>
      </c>
      <c r="AC42" t="s">
        <v>673</v>
      </c>
      <c r="AD42" t="s">
        <v>674</v>
      </c>
      <c r="AE42" t="s">
        <v>675</v>
      </c>
      <c r="AF42">
        <v>1926409080</v>
      </c>
      <c r="AG42" t="s">
        <v>1012</v>
      </c>
      <c r="AH42">
        <v>3633</v>
      </c>
      <c r="AI42">
        <v>945</v>
      </c>
      <c r="AJ42">
        <v>56148</v>
      </c>
      <c r="AK42" t="s">
        <v>976</v>
      </c>
      <c r="AL42" t="s">
        <v>984</v>
      </c>
      <c r="AM42" s="1">
        <v>37113</v>
      </c>
      <c r="AN42" t="s">
        <v>978</v>
      </c>
      <c r="AO42">
        <v>945</v>
      </c>
      <c r="AP42" t="s">
        <v>1533</v>
      </c>
      <c r="AQ42" s="1">
        <v>37010</v>
      </c>
      <c r="AR42" s="1">
        <v>37113</v>
      </c>
      <c r="AS42">
        <f t="shared" si="1"/>
        <v>3</v>
      </c>
    </row>
    <row r="43" spans="1:45" x14ac:dyDescent="0.3">
      <c r="A43">
        <v>3782</v>
      </c>
      <c r="B43">
        <v>146</v>
      </c>
      <c r="C43" t="s">
        <v>216</v>
      </c>
      <c r="D43" t="s">
        <v>217</v>
      </c>
      <c r="E43" t="s">
        <v>17</v>
      </c>
      <c r="F43" t="s">
        <v>218</v>
      </c>
      <c r="G43">
        <v>8089653286</v>
      </c>
      <c r="H43">
        <v>146</v>
      </c>
      <c r="I43" s="1">
        <v>36613</v>
      </c>
      <c r="J43" s="1">
        <v>39002</v>
      </c>
      <c r="K43">
        <v>6</v>
      </c>
      <c r="L43">
        <v>595</v>
      </c>
      <c r="M43">
        <v>3782</v>
      </c>
      <c r="N43" t="s">
        <v>1213</v>
      </c>
      <c r="O43" t="s">
        <v>1199</v>
      </c>
      <c r="P43" t="s">
        <v>1205</v>
      </c>
      <c r="Q43">
        <v>879</v>
      </c>
      <c r="R43">
        <v>1040</v>
      </c>
      <c r="S43" t="s">
        <v>1406</v>
      </c>
      <c r="T43" t="s">
        <v>1407</v>
      </c>
      <c r="U43" t="s">
        <v>1627</v>
      </c>
      <c r="V43">
        <v>0.84519230769230769</v>
      </c>
      <c r="W43">
        <v>48</v>
      </c>
      <c r="X43">
        <v>595</v>
      </c>
      <c r="Y43">
        <v>595</v>
      </c>
      <c r="Z43">
        <v>1</v>
      </c>
      <c r="AA43">
        <v>48</v>
      </c>
      <c r="AB43" t="s">
        <v>755</v>
      </c>
      <c r="AC43" t="s">
        <v>635</v>
      </c>
      <c r="AD43" t="s">
        <v>756</v>
      </c>
      <c r="AE43" t="s">
        <v>680</v>
      </c>
      <c r="AF43">
        <v>3072705157</v>
      </c>
      <c r="AG43" t="s">
        <v>1054</v>
      </c>
      <c r="AH43">
        <v>3782</v>
      </c>
      <c r="AI43">
        <v>595</v>
      </c>
      <c r="AJ43">
        <v>69479</v>
      </c>
      <c r="AK43" t="s">
        <v>982</v>
      </c>
      <c r="AL43" t="s">
        <v>977</v>
      </c>
      <c r="AM43" s="1"/>
      <c r="AN43" t="s">
        <v>980</v>
      </c>
      <c r="AO43">
        <v>595</v>
      </c>
      <c r="AP43" t="s">
        <v>1534</v>
      </c>
      <c r="AQ43" s="1">
        <v>37751</v>
      </c>
      <c r="AR43" s="1"/>
      <c r="AS43" t="str">
        <f t="shared" si="1"/>
        <v>N/A</v>
      </c>
    </row>
    <row r="44" spans="1:45" x14ac:dyDescent="0.3">
      <c r="A44">
        <v>7828</v>
      </c>
      <c r="B44">
        <v>884</v>
      </c>
      <c r="C44" t="s">
        <v>103</v>
      </c>
      <c r="D44" t="s">
        <v>104</v>
      </c>
      <c r="E44" t="s">
        <v>9</v>
      </c>
      <c r="F44" t="s">
        <v>105</v>
      </c>
      <c r="G44">
        <v>1973040699</v>
      </c>
      <c r="H44">
        <v>884</v>
      </c>
      <c r="I44" s="1">
        <v>34882</v>
      </c>
      <c r="J44" s="1">
        <v>41522</v>
      </c>
      <c r="K44">
        <v>18</v>
      </c>
      <c r="L44">
        <v>719</v>
      </c>
      <c r="M44">
        <v>7828</v>
      </c>
      <c r="N44" t="s">
        <v>1198</v>
      </c>
      <c r="O44" t="s">
        <v>1204</v>
      </c>
      <c r="P44" t="s">
        <v>1205</v>
      </c>
      <c r="Q44">
        <v>930</v>
      </c>
      <c r="R44">
        <v>1183</v>
      </c>
      <c r="S44" t="s">
        <v>1441</v>
      </c>
      <c r="T44" t="s">
        <v>1442</v>
      </c>
      <c r="U44" t="s">
        <v>1627</v>
      </c>
      <c r="V44">
        <v>0.78613693998309386</v>
      </c>
      <c r="W44">
        <v>864</v>
      </c>
      <c r="X44">
        <v>719</v>
      </c>
      <c r="Y44">
        <v>719</v>
      </c>
      <c r="Z44">
        <v>1</v>
      </c>
      <c r="AA44">
        <v>864</v>
      </c>
      <c r="AB44" t="s">
        <v>109</v>
      </c>
      <c r="AC44" t="s">
        <v>676</v>
      </c>
      <c r="AD44" t="s">
        <v>677</v>
      </c>
      <c r="AE44" t="s">
        <v>611</v>
      </c>
      <c r="AF44">
        <v>7332778584</v>
      </c>
      <c r="AG44" t="s">
        <v>1013</v>
      </c>
      <c r="AH44">
        <v>7828</v>
      </c>
      <c r="AI44">
        <v>719</v>
      </c>
      <c r="AJ44">
        <v>894</v>
      </c>
      <c r="AK44" t="s">
        <v>976</v>
      </c>
      <c r="AL44" t="s">
        <v>977</v>
      </c>
      <c r="AM44" s="1">
        <v>38915</v>
      </c>
      <c r="AN44" t="s">
        <v>989</v>
      </c>
      <c r="AO44">
        <v>719</v>
      </c>
      <c r="AP44" t="s">
        <v>1533</v>
      </c>
      <c r="AQ44" s="1">
        <v>38739</v>
      </c>
      <c r="AR44" s="1">
        <v>38915</v>
      </c>
      <c r="AS44">
        <f t="shared" si="1"/>
        <v>5</v>
      </c>
    </row>
    <row r="45" spans="1:45" x14ac:dyDescent="0.3">
      <c r="A45">
        <v>2241</v>
      </c>
      <c r="B45">
        <v>446</v>
      </c>
      <c r="C45" t="s">
        <v>106</v>
      </c>
      <c r="D45" t="s">
        <v>107</v>
      </c>
      <c r="E45" t="s">
        <v>9</v>
      </c>
      <c r="F45" t="s">
        <v>108</v>
      </c>
      <c r="G45">
        <v>4120733093</v>
      </c>
      <c r="H45">
        <v>446</v>
      </c>
      <c r="I45" s="1">
        <v>35806</v>
      </c>
      <c r="J45" s="1">
        <v>42557</v>
      </c>
      <c r="K45">
        <v>18</v>
      </c>
      <c r="L45">
        <v>493</v>
      </c>
      <c r="M45">
        <v>2241</v>
      </c>
      <c r="N45" t="s">
        <v>1210</v>
      </c>
      <c r="O45" t="s">
        <v>1204</v>
      </c>
      <c r="P45" t="s">
        <v>1205</v>
      </c>
      <c r="Q45">
        <v>314</v>
      </c>
      <c r="R45">
        <v>566</v>
      </c>
      <c r="S45" t="s">
        <v>1373</v>
      </c>
      <c r="T45" t="s">
        <v>1374</v>
      </c>
      <c r="U45" t="s">
        <v>1628</v>
      </c>
      <c r="V45">
        <v>0.55477031802120136</v>
      </c>
      <c r="W45">
        <v>886</v>
      </c>
      <c r="X45">
        <v>493</v>
      </c>
      <c r="Y45">
        <v>493</v>
      </c>
      <c r="Z45">
        <v>1</v>
      </c>
      <c r="AA45">
        <v>886</v>
      </c>
      <c r="AB45" t="s">
        <v>678</v>
      </c>
      <c r="AC45" t="s">
        <v>584</v>
      </c>
      <c r="AD45" t="s">
        <v>679</v>
      </c>
      <c r="AE45" t="s">
        <v>600</v>
      </c>
      <c r="AF45">
        <v>1374706667</v>
      </c>
      <c r="AG45" t="s">
        <v>1014</v>
      </c>
      <c r="AH45">
        <v>2241</v>
      </c>
      <c r="AI45">
        <v>493</v>
      </c>
      <c r="AJ45">
        <v>35634</v>
      </c>
      <c r="AK45" t="s">
        <v>982</v>
      </c>
      <c r="AL45" t="s">
        <v>984</v>
      </c>
      <c r="AM45" s="1"/>
      <c r="AN45" t="s">
        <v>978</v>
      </c>
      <c r="AO45">
        <v>493</v>
      </c>
      <c r="AP45" t="s">
        <v>1534</v>
      </c>
      <c r="AQ45" s="1">
        <v>34931</v>
      </c>
      <c r="AR45" s="1"/>
      <c r="AS45" t="str">
        <f t="shared" si="1"/>
        <v>N/A</v>
      </c>
    </row>
    <row r="46" spans="1:45" x14ac:dyDescent="0.3">
      <c r="A46">
        <v>6759</v>
      </c>
      <c r="B46">
        <v>310</v>
      </c>
      <c r="C46" t="s">
        <v>386</v>
      </c>
      <c r="D46" t="s">
        <v>387</v>
      </c>
      <c r="E46" t="s">
        <v>9</v>
      </c>
      <c r="F46" t="s">
        <v>388</v>
      </c>
      <c r="G46">
        <v>2604037592</v>
      </c>
      <c r="H46">
        <v>310</v>
      </c>
      <c r="I46" s="1">
        <v>26413</v>
      </c>
      <c r="J46" s="1">
        <v>30022</v>
      </c>
      <c r="K46">
        <v>9</v>
      </c>
      <c r="L46">
        <v>20</v>
      </c>
      <c r="M46">
        <v>6759</v>
      </c>
      <c r="N46" t="s">
        <v>1203</v>
      </c>
      <c r="O46" t="s">
        <v>1204</v>
      </c>
      <c r="P46" t="s">
        <v>1205</v>
      </c>
      <c r="Q46">
        <v>630</v>
      </c>
      <c r="R46">
        <v>1062</v>
      </c>
      <c r="S46" t="s">
        <v>1208</v>
      </c>
      <c r="T46" t="s">
        <v>1209</v>
      </c>
      <c r="U46" t="s">
        <v>1627</v>
      </c>
      <c r="V46">
        <v>0.59322033898305082</v>
      </c>
      <c r="W46">
        <v>959</v>
      </c>
      <c r="X46">
        <v>20</v>
      </c>
      <c r="Y46">
        <v>20</v>
      </c>
      <c r="Z46">
        <v>1</v>
      </c>
      <c r="AA46">
        <v>959</v>
      </c>
      <c r="AB46" t="s">
        <v>858</v>
      </c>
      <c r="AC46" t="s">
        <v>617</v>
      </c>
      <c r="AD46" t="s">
        <v>859</v>
      </c>
      <c r="AE46" t="s">
        <v>713</v>
      </c>
      <c r="AF46">
        <v>1171287473</v>
      </c>
      <c r="AG46" t="s">
        <v>1114</v>
      </c>
      <c r="AH46">
        <v>6759</v>
      </c>
      <c r="AI46">
        <v>20</v>
      </c>
      <c r="AJ46">
        <v>48873</v>
      </c>
      <c r="AK46" t="s">
        <v>982</v>
      </c>
      <c r="AL46" t="s">
        <v>977</v>
      </c>
      <c r="AM46" s="1"/>
      <c r="AN46" t="s">
        <v>978</v>
      </c>
      <c r="AO46">
        <v>20</v>
      </c>
      <c r="AP46" t="s">
        <v>1534</v>
      </c>
      <c r="AQ46" s="1">
        <v>43007</v>
      </c>
      <c r="AR46" s="1"/>
      <c r="AS46" t="str">
        <f t="shared" si="1"/>
        <v>N/A</v>
      </c>
    </row>
    <row r="47" spans="1:45" x14ac:dyDescent="0.3">
      <c r="A47">
        <v>896</v>
      </c>
      <c r="B47">
        <v>74</v>
      </c>
      <c r="C47" t="s">
        <v>109</v>
      </c>
      <c r="D47" t="s">
        <v>110</v>
      </c>
      <c r="E47" t="s">
        <v>9</v>
      </c>
      <c r="F47" t="s">
        <v>21</v>
      </c>
      <c r="G47">
        <v>5785102250</v>
      </c>
      <c r="H47">
        <v>74</v>
      </c>
      <c r="I47" s="1">
        <v>30200</v>
      </c>
      <c r="J47" s="1">
        <v>37114</v>
      </c>
      <c r="K47">
        <v>18</v>
      </c>
      <c r="L47">
        <v>998</v>
      </c>
      <c r="M47">
        <v>896</v>
      </c>
      <c r="N47" t="s">
        <v>1227</v>
      </c>
      <c r="O47" t="s">
        <v>1199</v>
      </c>
      <c r="P47" t="s">
        <v>1200</v>
      </c>
      <c r="Q47">
        <v>109</v>
      </c>
      <c r="R47">
        <v>961</v>
      </c>
      <c r="S47" t="s">
        <v>1526</v>
      </c>
      <c r="T47" t="s">
        <v>1527</v>
      </c>
      <c r="U47" t="s">
        <v>1628</v>
      </c>
      <c r="V47">
        <v>0.11342351716961499</v>
      </c>
      <c r="W47">
        <v>365</v>
      </c>
      <c r="X47">
        <v>998</v>
      </c>
      <c r="Y47">
        <v>998</v>
      </c>
      <c r="Z47">
        <v>1</v>
      </c>
      <c r="AA47">
        <v>365</v>
      </c>
      <c r="AB47" t="s">
        <v>40</v>
      </c>
      <c r="AC47" t="s">
        <v>660</v>
      </c>
      <c r="AD47" t="s">
        <v>261</v>
      </c>
      <c r="AE47" t="s">
        <v>680</v>
      </c>
      <c r="AF47">
        <v>2176301525</v>
      </c>
      <c r="AG47" t="s">
        <v>1015</v>
      </c>
      <c r="AH47">
        <v>896</v>
      </c>
      <c r="AI47">
        <v>998</v>
      </c>
      <c r="AJ47">
        <v>28701</v>
      </c>
      <c r="AK47" t="s">
        <v>976</v>
      </c>
      <c r="AL47" t="s">
        <v>977</v>
      </c>
      <c r="AM47" s="1">
        <v>41593</v>
      </c>
      <c r="AN47" t="s">
        <v>989</v>
      </c>
      <c r="AO47">
        <v>998</v>
      </c>
      <c r="AP47" t="s">
        <v>1533</v>
      </c>
      <c r="AQ47" s="1">
        <v>41599</v>
      </c>
      <c r="AR47" s="1">
        <v>41593</v>
      </c>
      <c r="AS47" t="str">
        <f t="shared" si="1"/>
        <v>N/A</v>
      </c>
    </row>
    <row r="48" spans="1:45" x14ac:dyDescent="0.3">
      <c r="A48">
        <v>6361</v>
      </c>
      <c r="B48">
        <v>636</v>
      </c>
      <c r="C48" t="s">
        <v>111</v>
      </c>
      <c r="D48" t="s">
        <v>112</v>
      </c>
      <c r="E48" t="s">
        <v>9</v>
      </c>
      <c r="F48" t="s">
        <v>113</v>
      </c>
      <c r="G48">
        <v>9235867886</v>
      </c>
      <c r="H48">
        <v>636</v>
      </c>
      <c r="I48" s="1">
        <v>36289</v>
      </c>
      <c r="J48" s="1">
        <v>38504</v>
      </c>
      <c r="K48">
        <v>6</v>
      </c>
      <c r="L48">
        <v>968</v>
      </c>
      <c r="M48">
        <v>6361</v>
      </c>
      <c r="N48" t="s">
        <v>1253</v>
      </c>
      <c r="O48" t="s">
        <v>1204</v>
      </c>
      <c r="P48" t="s">
        <v>1205</v>
      </c>
      <c r="Q48">
        <v>24</v>
      </c>
      <c r="R48">
        <v>54</v>
      </c>
      <c r="S48" t="s">
        <v>1517</v>
      </c>
      <c r="T48" t="s">
        <v>396</v>
      </c>
      <c r="U48" t="s">
        <v>1628</v>
      </c>
      <c r="V48">
        <v>0.44444444444444442</v>
      </c>
      <c r="W48">
        <v>946</v>
      </c>
      <c r="X48">
        <v>968</v>
      </c>
      <c r="Y48">
        <v>968</v>
      </c>
      <c r="Z48">
        <v>1</v>
      </c>
      <c r="AA48">
        <v>946</v>
      </c>
      <c r="AB48" t="s">
        <v>639</v>
      </c>
      <c r="AC48" t="s">
        <v>681</v>
      </c>
      <c r="AD48" t="s">
        <v>682</v>
      </c>
      <c r="AE48" t="s">
        <v>633</v>
      </c>
      <c r="AF48">
        <v>1590827102</v>
      </c>
      <c r="AG48" t="s">
        <v>1016</v>
      </c>
      <c r="AH48">
        <v>6361</v>
      </c>
      <c r="AI48">
        <v>968</v>
      </c>
      <c r="AJ48">
        <v>90380</v>
      </c>
      <c r="AK48" t="s">
        <v>976</v>
      </c>
      <c r="AL48" t="s">
        <v>977</v>
      </c>
      <c r="AM48" s="1">
        <v>34183</v>
      </c>
      <c r="AN48" t="s">
        <v>980</v>
      </c>
      <c r="AO48">
        <v>968</v>
      </c>
      <c r="AP48" t="s">
        <v>1533</v>
      </c>
      <c r="AQ48" s="1">
        <v>33973</v>
      </c>
      <c r="AR48" s="1">
        <v>34183</v>
      </c>
      <c r="AS48">
        <f t="shared" si="1"/>
        <v>6</v>
      </c>
    </row>
    <row r="49" spans="1:45" x14ac:dyDescent="0.3">
      <c r="A49">
        <v>6713</v>
      </c>
      <c r="B49">
        <v>37</v>
      </c>
      <c r="C49" t="s">
        <v>114</v>
      </c>
      <c r="D49" t="s">
        <v>115</v>
      </c>
      <c r="E49" t="s">
        <v>17</v>
      </c>
      <c r="F49" t="s">
        <v>116</v>
      </c>
      <c r="G49">
        <v>7134849334</v>
      </c>
      <c r="H49">
        <v>37</v>
      </c>
      <c r="I49" s="1">
        <v>38247</v>
      </c>
      <c r="J49" s="1">
        <v>45446</v>
      </c>
      <c r="K49">
        <v>19</v>
      </c>
      <c r="L49">
        <v>738</v>
      </c>
      <c r="M49">
        <v>6713</v>
      </c>
      <c r="N49" t="s">
        <v>1242</v>
      </c>
      <c r="O49" t="s">
        <v>1204</v>
      </c>
      <c r="P49" t="s">
        <v>1200</v>
      </c>
      <c r="Q49">
        <v>545</v>
      </c>
      <c r="R49">
        <v>1044</v>
      </c>
      <c r="S49" t="s">
        <v>1449</v>
      </c>
      <c r="T49" t="s">
        <v>1450</v>
      </c>
      <c r="U49" t="s">
        <v>1627</v>
      </c>
      <c r="V49">
        <v>0.52203065134099613</v>
      </c>
      <c r="W49">
        <v>152</v>
      </c>
      <c r="X49">
        <v>738</v>
      </c>
      <c r="Y49">
        <v>738</v>
      </c>
      <c r="Z49">
        <v>1</v>
      </c>
      <c r="AA49">
        <v>152</v>
      </c>
      <c r="AB49" t="s">
        <v>683</v>
      </c>
      <c r="AC49" t="s">
        <v>667</v>
      </c>
      <c r="AD49" t="s">
        <v>684</v>
      </c>
      <c r="AE49" t="s">
        <v>656</v>
      </c>
      <c r="AF49">
        <v>1705805447</v>
      </c>
      <c r="AG49" t="s">
        <v>1017</v>
      </c>
      <c r="AH49">
        <v>6713</v>
      </c>
      <c r="AI49">
        <v>738</v>
      </c>
      <c r="AJ49">
        <v>21813</v>
      </c>
      <c r="AK49" t="s">
        <v>982</v>
      </c>
      <c r="AL49" t="s">
        <v>984</v>
      </c>
      <c r="AM49" s="1"/>
      <c r="AN49" t="s">
        <v>989</v>
      </c>
      <c r="AO49">
        <v>738</v>
      </c>
      <c r="AP49" t="s">
        <v>1534</v>
      </c>
      <c r="AQ49" s="1">
        <v>28387</v>
      </c>
      <c r="AR49" s="1"/>
      <c r="AS49" t="str">
        <f t="shared" si="1"/>
        <v>N/A</v>
      </c>
    </row>
    <row r="50" spans="1:45" x14ac:dyDescent="0.3">
      <c r="A50">
        <v>4283</v>
      </c>
      <c r="B50">
        <v>804</v>
      </c>
      <c r="C50" t="s">
        <v>117</v>
      </c>
      <c r="D50" t="s">
        <v>118</v>
      </c>
      <c r="E50" t="s">
        <v>13</v>
      </c>
      <c r="F50" t="s">
        <v>21</v>
      </c>
      <c r="G50">
        <v>4751700379</v>
      </c>
      <c r="H50">
        <v>804</v>
      </c>
      <c r="I50" s="1">
        <v>35666</v>
      </c>
      <c r="J50" s="1">
        <v>40366</v>
      </c>
      <c r="K50">
        <v>12</v>
      </c>
      <c r="L50">
        <v>912</v>
      </c>
      <c r="M50">
        <v>4283</v>
      </c>
      <c r="N50" t="s">
        <v>1213</v>
      </c>
      <c r="O50" t="s">
        <v>1199</v>
      </c>
      <c r="P50" t="s">
        <v>1205</v>
      </c>
      <c r="Q50">
        <v>505</v>
      </c>
      <c r="R50">
        <v>1082</v>
      </c>
      <c r="S50" t="s">
        <v>1497</v>
      </c>
      <c r="T50" t="s">
        <v>1498</v>
      </c>
      <c r="U50" t="s">
        <v>1627</v>
      </c>
      <c r="V50">
        <v>0.46672828096118302</v>
      </c>
      <c r="W50">
        <v>789</v>
      </c>
      <c r="X50">
        <v>912</v>
      </c>
      <c r="Y50">
        <v>912</v>
      </c>
      <c r="Z50">
        <v>1</v>
      </c>
      <c r="AA50">
        <v>789</v>
      </c>
      <c r="AB50" t="s">
        <v>685</v>
      </c>
      <c r="AC50" t="s">
        <v>598</v>
      </c>
      <c r="AD50" t="s">
        <v>686</v>
      </c>
      <c r="AE50" t="s">
        <v>592</v>
      </c>
      <c r="AF50">
        <v>7412005788</v>
      </c>
      <c r="AG50" t="s">
        <v>1018</v>
      </c>
      <c r="AH50">
        <v>4283</v>
      </c>
      <c r="AI50">
        <v>912</v>
      </c>
      <c r="AJ50">
        <v>36312</v>
      </c>
      <c r="AK50" t="s">
        <v>982</v>
      </c>
      <c r="AL50" t="s">
        <v>977</v>
      </c>
      <c r="AM50" s="1"/>
      <c r="AN50" t="s">
        <v>978</v>
      </c>
      <c r="AO50">
        <v>912</v>
      </c>
      <c r="AP50" t="s">
        <v>1534</v>
      </c>
      <c r="AQ50" s="1">
        <v>43829</v>
      </c>
      <c r="AR50" s="1"/>
      <c r="AS50" t="str">
        <f t="shared" si="1"/>
        <v>N/A</v>
      </c>
    </row>
    <row r="51" spans="1:45" x14ac:dyDescent="0.3">
      <c r="A51">
        <v>9486</v>
      </c>
      <c r="B51">
        <v>694</v>
      </c>
      <c r="C51" t="s">
        <v>119</v>
      </c>
      <c r="D51" t="s">
        <v>120</v>
      </c>
      <c r="E51" t="s">
        <v>13</v>
      </c>
      <c r="F51" t="s">
        <v>121</v>
      </c>
      <c r="G51">
        <v>9430559862</v>
      </c>
      <c r="H51">
        <v>694</v>
      </c>
      <c r="I51" s="1">
        <v>37775</v>
      </c>
      <c r="J51" s="1">
        <v>41767</v>
      </c>
      <c r="K51">
        <v>10</v>
      </c>
      <c r="L51">
        <v>782</v>
      </c>
      <c r="M51">
        <v>9486</v>
      </c>
      <c r="N51" t="s">
        <v>1242</v>
      </c>
      <c r="O51" t="s">
        <v>1199</v>
      </c>
      <c r="P51" t="s">
        <v>1205</v>
      </c>
      <c r="Q51">
        <v>182</v>
      </c>
      <c r="R51">
        <v>871</v>
      </c>
      <c r="S51" t="s">
        <v>1459</v>
      </c>
      <c r="T51" t="s">
        <v>1460</v>
      </c>
      <c r="U51" t="s">
        <v>1628</v>
      </c>
      <c r="V51">
        <v>0.20895522388059701</v>
      </c>
      <c r="W51">
        <v>148</v>
      </c>
      <c r="X51">
        <v>782</v>
      </c>
      <c r="Y51">
        <v>782</v>
      </c>
      <c r="Z51">
        <v>1</v>
      </c>
      <c r="AA51">
        <v>148</v>
      </c>
      <c r="AB51" t="s">
        <v>687</v>
      </c>
      <c r="AC51" t="s">
        <v>590</v>
      </c>
      <c r="AD51" t="s">
        <v>688</v>
      </c>
      <c r="AE51" t="s">
        <v>650</v>
      </c>
      <c r="AF51">
        <v>4924177596</v>
      </c>
      <c r="AG51" t="s">
        <v>1019</v>
      </c>
      <c r="AH51">
        <v>9486</v>
      </c>
      <c r="AI51">
        <v>782</v>
      </c>
      <c r="AJ51">
        <v>24856</v>
      </c>
      <c r="AK51" t="s">
        <v>976</v>
      </c>
      <c r="AL51" t="s">
        <v>977</v>
      </c>
      <c r="AM51" s="1">
        <v>37549</v>
      </c>
      <c r="AN51" t="s">
        <v>989</v>
      </c>
      <c r="AO51">
        <v>782</v>
      </c>
      <c r="AP51" t="s">
        <v>1533</v>
      </c>
      <c r="AQ51" s="1">
        <v>37499</v>
      </c>
      <c r="AR51" s="1">
        <v>37549</v>
      </c>
      <c r="AS51">
        <f t="shared" si="1"/>
        <v>1</v>
      </c>
    </row>
    <row r="52" spans="1:45" x14ac:dyDescent="0.3">
      <c r="A52">
        <v>4628</v>
      </c>
      <c r="B52">
        <v>248</v>
      </c>
      <c r="C52" t="s">
        <v>505</v>
      </c>
      <c r="D52" t="s">
        <v>506</v>
      </c>
      <c r="E52" t="s">
        <v>17</v>
      </c>
      <c r="F52" t="s">
        <v>507</v>
      </c>
      <c r="G52">
        <v>5946963380</v>
      </c>
      <c r="H52">
        <v>248</v>
      </c>
      <c r="I52" s="1">
        <v>40345</v>
      </c>
      <c r="J52" s="1">
        <v>43963</v>
      </c>
      <c r="K52">
        <v>9</v>
      </c>
      <c r="L52">
        <v>357</v>
      </c>
      <c r="M52">
        <v>4628</v>
      </c>
      <c r="N52" t="s">
        <v>1224</v>
      </c>
      <c r="O52" t="s">
        <v>1199</v>
      </c>
      <c r="P52" t="s">
        <v>1200</v>
      </c>
      <c r="Q52">
        <v>777</v>
      </c>
      <c r="R52">
        <v>1113</v>
      </c>
      <c r="S52" t="s">
        <v>1339</v>
      </c>
      <c r="T52" t="s">
        <v>1340</v>
      </c>
      <c r="U52" t="s">
        <v>1627</v>
      </c>
      <c r="V52">
        <v>0.69811320754716977</v>
      </c>
      <c r="W52">
        <v>69</v>
      </c>
      <c r="X52">
        <v>357</v>
      </c>
      <c r="Y52">
        <v>357</v>
      </c>
      <c r="Z52">
        <v>1</v>
      </c>
      <c r="AA52">
        <v>69</v>
      </c>
      <c r="AB52" t="s">
        <v>928</v>
      </c>
      <c r="AC52" t="s">
        <v>581</v>
      </c>
      <c r="AD52" t="s">
        <v>929</v>
      </c>
      <c r="AE52" t="s">
        <v>623</v>
      </c>
      <c r="AF52">
        <v>5913610613</v>
      </c>
      <c r="AG52" t="s">
        <v>1157</v>
      </c>
      <c r="AH52">
        <v>4628</v>
      </c>
      <c r="AI52">
        <v>357</v>
      </c>
      <c r="AJ52">
        <v>88092</v>
      </c>
      <c r="AK52" t="s">
        <v>982</v>
      </c>
      <c r="AL52" t="s">
        <v>984</v>
      </c>
      <c r="AM52" s="1"/>
      <c r="AN52" t="s">
        <v>980</v>
      </c>
      <c r="AO52">
        <v>357</v>
      </c>
      <c r="AP52" t="s">
        <v>1534</v>
      </c>
      <c r="AQ52" s="1">
        <v>33157</v>
      </c>
      <c r="AR52" s="1"/>
      <c r="AS52" t="str">
        <f t="shared" si="1"/>
        <v>N/A</v>
      </c>
    </row>
    <row r="53" spans="1:45" x14ac:dyDescent="0.3">
      <c r="A53">
        <v>8927</v>
      </c>
      <c r="B53">
        <v>576</v>
      </c>
      <c r="C53" t="s">
        <v>125</v>
      </c>
      <c r="D53" t="s">
        <v>126</v>
      </c>
      <c r="E53" t="s">
        <v>13</v>
      </c>
      <c r="F53" t="s">
        <v>127</v>
      </c>
      <c r="G53">
        <v>1660494007</v>
      </c>
      <c r="H53">
        <v>576</v>
      </c>
      <c r="I53" s="1">
        <v>27763</v>
      </c>
      <c r="J53" s="1">
        <v>31305</v>
      </c>
      <c r="K53">
        <v>9</v>
      </c>
      <c r="L53">
        <v>702</v>
      </c>
      <c r="M53">
        <v>8927</v>
      </c>
      <c r="N53" t="s">
        <v>1210</v>
      </c>
      <c r="O53" t="s">
        <v>1199</v>
      </c>
      <c r="P53" t="s">
        <v>1205</v>
      </c>
      <c r="Q53">
        <v>111</v>
      </c>
      <c r="R53">
        <v>617</v>
      </c>
      <c r="S53" t="s">
        <v>1431</v>
      </c>
      <c r="T53" t="s">
        <v>1432</v>
      </c>
      <c r="U53" t="s">
        <v>1628</v>
      </c>
      <c r="V53">
        <v>0.17990275526742303</v>
      </c>
      <c r="W53">
        <v>982</v>
      </c>
      <c r="X53">
        <v>702</v>
      </c>
      <c r="Y53">
        <v>702</v>
      </c>
      <c r="Z53">
        <v>1</v>
      </c>
      <c r="AA53">
        <v>982</v>
      </c>
      <c r="AB53" t="s">
        <v>692</v>
      </c>
      <c r="AC53" t="s">
        <v>652</v>
      </c>
      <c r="AD53" t="s">
        <v>693</v>
      </c>
      <c r="AE53" t="s">
        <v>586</v>
      </c>
      <c r="AF53">
        <v>5862720266</v>
      </c>
      <c r="AG53" t="s">
        <v>1021</v>
      </c>
      <c r="AH53">
        <v>8927</v>
      </c>
      <c r="AI53">
        <v>702</v>
      </c>
      <c r="AJ53">
        <v>74222</v>
      </c>
      <c r="AK53" t="s">
        <v>976</v>
      </c>
      <c r="AL53" t="s">
        <v>984</v>
      </c>
      <c r="AM53" s="1">
        <v>38311</v>
      </c>
      <c r="AN53" t="s">
        <v>980</v>
      </c>
      <c r="AO53">
        <v>702</v>
      </c>
      <c r="AP53" t="s">
        <v>1533</v>
      </c>
      <c r="AQ53" s="1">
        <v>38175</v>
      </c>
      <c r="AR53" s="1">
        <v>38311</v>
      </c>
      <c r="AS53">
        <f t="shared" si="1"/>
        <v>4</v>
      </c>
    </row>
    <row r="54" spans="1:45" x14ac:dyDescent="0.3">
      <c r="A54">
        <v>1724</v>
      </c>
      <c r="B54">
        <v>805</v>
      </c>
      <c r="C54" t="s">
        <v>422</v>
      </c>
      <c r="D54" t="s">
        <v>423</v>
      </c>
      <c r="E54" t="s">
        <v>9</v>
      </c>
      <c r="F54" t="s">
        <v>424</v>
      </c>
      <c r="G54">
        <v>5023276687</v>
      </c>
      <c r="H54">
        <v>805</v>
      </c>
      <c r="I54" s="1">
        <v>30618</v>
      </c>
      <c r="J54" s="1">
        <v>32019</v>
      </c>
      <c r="K54">
        <v>3</v>
      </c>
      <c r="L54">
        <v>25</v>
      </c>
      <c r="M54">
        <v>1724</v>
      </c>
      <c r="N54" t="s">
        <v>1210</v>
      </c>
      <c r="O54" t="s">
        <v>1204</v>
      </c>
      <c r="P54" t="s">
        <v>1200</v>
      </c>
      <c r="Q54">
        <v>431</v>
      </c>
      <c r="R54">
        <v>702</v>
      </c>
      <c r="S54" t="s">
        <v>1211</v>
      </c>
      <c r="T54" t="s">
        <v>1212</v>
      </c>
      <c r="U54" t="s">
        <v>1628</v>
      </c>
      <c r="V54">
        <v>0.61396011396011396</v>
      </c>
      <c r="W54">
        <v>180</v>
      </c>
      <c r="X54">
        <v>25</v>
      </c>
      <c r="Y54">
        <v>25</v>
      </c>
      <c r="Z54">
        <v>1</v>
      </c>
      <c r="AA54">
        <v>180</v>
      </c>
      <c r="AB54" t="s">
        <v>565</v>
      </c>
      <c r="AC54" t="s">
        <v>617</v>
      </c>
      <c r="AD54" t="s">
        <v>882</v>
      </c>
      <c r="AE54" t="s">
        <v>730</v>
      </c>
      <c r="AF54">
        <v>6076587686</v>
      </c>
      <c r="AG54" t="s">
        <v>1128</v>
      </c>
      <c r="AH54">
        <v>1724</v>
      </c>
      <c r="AI54">
        <v>25</v>
      </c>
      <c r="AJ54">
        <v>37286</v>
      </c>
      <c r="AK54" t="s">
        <v>976</v>
      </c>
      <c r="AL54" t="s">
        <v>977</v>
      </c>
      <c r="AM54" s="1">
        <v>38124</v>
      </c>
      <c r="AN54" t="s">
        <v>978</v>
      </c>
      <c r="AO54">
        <v>25</v>
      </c>
      <c r="AP54" t="s">
        <v>1533</v>
      </c>
      <c r="AQ54" s="1">
        <v>38136</v>
      </c>
      <c r="AR54" s="1">
        <v>38124</v>
      </c>
      <c r="AS54" t="str">
        <f t="shared" si="1"/>
        <v>N/A</v>
      </c>
    </row>
    <row r="55" spans="1:45" x14ac:dyDescent="0.3">
      <c r="A55">
        <v>249</v>
      </c>
      <c r="B55">
        <v>754</v>
      </c>
      <c r="C55" t="s">
        <v>49</v>
      </c>
      <c r="D55" t="s">
        <v>128</v>
      </c>
      <c r="E55" t="s">
        <v>17</v>
      </c>
      <c r="F55" t="s">
        <v>129</v>
      </c>
      <c r="G55">
        <v>2979310129</v>
      </c>
      <c r="H55">
        <v>754</v>
      </c>
      <c r="I55" s="1">
        <v>40312</v>
      </c>
      <c r="J55" s="1">
        <v>46709</v>
      </c>
      <c r="K55">
        <v>17</v>
      </c>
      <c r="L55">
        <v>284</v>
      </c>
      <c r="M55">
        <v>249</v>
      </c>
      <c r="N55" t="s">
        <v>1227</v>
      </c>
      <c r="O55" t="s">
        <v>1199</v>
      </c>
      <c r="P55" t="s">
        <v>1200</v>
      </c>
      <c r="Q55">
        <v>145</v>
      </c>
      <c r="R55">
        <v>814</v>
      </c>
      <c r="S55" t="s">
        <v>1308</v>
      </c>
      <c r="T55" t="s">
        <v>21</v>
      </c>
      <c r="U55" t="s">
        <v>1628</v>
      </c>
      <c r="V55">
        <v>0.17813267813267813</v>
      </c>
      <c r="W55">
        <v>249</v>
      </c>
      <c r="X55">
        <v>284</v>
      </c>
      <c r="Y55">
        <v>284</v>
      </c>
      <c r="Z55">
        <v>1</v>
      </c>
      <c r="AA55">
        <v>249</v>
      </c>
      <c r="AB55" t="s">
        <v>694</v>
      </c>
      <c r="AC55" t="s">
        <v>640</v>
      </c>
      <c r="AD55" t="s">
        <v>695</v>
      </c>
      <c r="AE55" t="s">
        <v>583</v>
      </c>
      <c r="AF55">
        <v>6264685114</v>
      </c>
      <c r="AG55" t="s">
        <v>1022</v>
      </c>
      <c r="AH55">
        <v>249</v>
      </c>
      <c r="AI55">
        <v>284</v>
      </c>
      <c r="AJ55">
        <v>47260</v>
      </c>
      <c r="AK55" t="s">
        <v>976</v>
      </c>
      <c r="AL55" t="s">
        <v>977</v>
      </c>
      <c r="AM55" s="1">
        <v>30018</v>
      </c>
      <c r="AN55" t="s">
        <v>978</v>
      </c>
      <c r="AO55">
        <v>284</v>
      </c>
      <c r="AP55" t="s">
        <v>1533</v>
      </c>
      <c r="AQ55" s="1">
        <v>29988</v>
      </c>
      <c r="AR55" s="1">
        <v>30018</v>
      </c>
      <c r="AS55">
        <f t="shared" si="1"/>
        <v>1</v>
      </c>
    </row>
    <row r="56" spans="1:45" x14ac:dyDescent="0.3">
      <c r="A56">
        <v>2308</v>
      </c>
      <c r="B56">
        <v>898</v>
      </c>
      <c r="C56" t="s">
        <v>148</v>
      </c>
      <c r="D56" t="s">
        <v>149</v>
      </c>
      <c r="E56" t="s">
        <v>9</v>
      </c>
      <c r="F56" t="s">
        <v>150</v>
      </c>
      <c r="G56">
        <v>8175968796</v>
      </c>
      <c r="H56">
        <v>898</v>
      </c>
      <c r="I56" s="1">
        <v>29175</v>
      </c>
      <c r="J56" s="1">
        <v>30472</v>
      </c>
      <c r="K56">
        <v>3</v>
      </c>
      <c r="L56">
        <v>636</v>
      </c>
      <c r="M56">
        <v>2308</v>
      </c>
      <c r="N56" t="s">
        <v>1210</v>
      </c>
      <c r="O56" t="s">
        <v>1199</v>
      </c>
      <c r="P56" t="s">
        <v>1205</v>
      </c>
      <c r="Q56">
        <v>325</v>
      </c>
      <c r="R56">
        <v>994</v>
      </c>
      <c r="S56" t="s">
        <v>1416</v>
      </c>
      <c r="T56" t="s">
        <v>1417</v>
      </c>
      <c r="U56" t="s">
        <v>1628</v>
      </c>
      <c r="V56">
        <v>0.32696177062374243</v>
      </c>
      <c r="W56">
        <v>82</v>
      </c>
      <c r="X56">
        <v>636</v>
      </c>
      <c r="Y56">
        <v>636</v>
      </c>
      <c r="Z56">
        <v>1</v>
      </c>
      <c r="AA56">
        <v>82</v>
      </c>
      <c r="AB56" t="s">
        <v>706</v>
      </c>
      <c r="AC56" t="s">
        <v>655</v>
      </c>
      <c r="AD56" t="s">
        <v>653</v>
      </c>
      <c r="AE56" t="s">
        <v>707</v>
      </c>
      <c r="AF56">
        <v>7381630742</v>
      </c>
      <c r="AG56" t="s">
        <v>1029</v>
      </c>
      <c r="AH56">
        <v>2308</v>
      </c>
      <c r="AI56">
        <v>636</v>
      </c>
      <c r="AJ56">
        <v>13740</v>
      </c>
      <c r="AK56" t="s">
        <v>976</v>
      </c>
      <c r="AL56" t="s">
        <v>984</v>
      </c>
      <c r="AM56" s="1">
        <v>39669</v>
      </c>
      <c r="AN56" t="s">
        <v>989</v>
      </c>
      <c r="AO56">
        <v>636</v>
      </c>
      <c r="AP56" t="s">
        <v>1533</v>
      </c>
      <c r="AQ56" s="1">
        <v>39502</v>
      </c>
      <c r="AR56" s="1">
        <v>39669</v>
      </c>
      <c r="AS56">
        <f t="shared" si="1"/>
        <v>5</v>
      </c>
    </row>
    <row r="57" spans="1:45" x14ac:dyDescent="0.3">
      <c r="A57">
        <v>2620</v>
      </c>
      <c r="B57">
        <v>547</v>
      </c>
      <c r="C57" t="s">
        <v>130</v>
      </c>
      <c r="D57" t="s">
        <v>131</v>
      </c>
      <c r="E57" t="s">
        <v>17</v>
      </c>
      <c r="F57" t="s">
        <v>132</v>
      </c>
      <c r="G57">
        <v>1973879566</v>
      </c>
      <c r="H57">
        <v>547</v>
      </c>
      <c r="I57" s="1">
        <v>38948</v>
      </c>
      <c r="J57" s="1">
        <v>44564</v>
      </c>
      <c r="K57">
        <v>15</v>
      </c>
      <c r="L57">
        <v>199</v>
      </c>
      <c r="M57">
        <v>2620</v>
      </c>
      <c r="N57" t="s">
        <v>1242</v>
      </c>
      <c r="O57" t="s">
        <v>1204</v>
      </c>
      <c r="P57" t="s">
        <v>1205</v>
      </c>
      <c r="Q57">
        <v>829</v>
      </c>
      <c r="R57">
        <v>1145</v>
      </c>
      <c r="S57" t="s">
        <v>1283</v>
      </c>
      <c r="T57" t="s">
        <v>1284</v>
      </c>
      <c r="U57" t="s">
        <v>1627</v>
      </c>
      <c r="V57">
        <v>0.72401746724890825</v>
      </c>
      <c r="W57">
        <v>273</v>
      </c>
      <c r="X57">
        <v>199</v>
      </c>
      <c r="Y57">
        <v>199</v>
      </c>
      <c r="Z57">
        <v>1</v>
      </c>
      <c r="AA57">
        <v>273</v>
      </c>
      <c r="AB57" t="s">
        <v>553</v>
      </c>
      <c r="AC57" t="s">
        <v>594</v>
      </c>
      <c r="AD57" t="s">
        <v>696</v>
      </c>
      <c r="AE57" t="s">
        <v>656</v>
      </c>
      <c r="AF57">
        <v>6650624462</v>
      </c>
      <c r="AG57" t="s">
        <v>1023</v>
      </c>
      <c r="AH57">
        <v>2620</v>
      </c>
      <c r="AI57">
        <v>199</v>
      </c>
      <c r="AJ57">
        <v>45432</v>
      </c>
      <c r="AK57" t="s">
        <v>982</v>
      </c>
      <c r="AL57" t="s">
        <v>984</v>
      </c>
      <c r="AM57" s="1"/>
      <c r="AN57" t="s">
        <v>978</v>
      </c>
      <c r="AO57">
        <v>199</v>
      </c>
      <c r="AP57" t="s">
        <v>1534</v>
      </c>
      <c r="AQ57" s="1">
        <v>39290</v>
      </c>
      <c r="AR57" s="1"/>
      <c r="AS57" t="str">
        <f t="shared" si="1"/>
        <v>N/A</v>
      </c>
    </row>
    <row r="58" spans="1:45" x14ac:dyDescent="0.3">
      <c r="A58">
        <v>1164</v>
      </c>
      <c r="B58">
        <v>656</v>
      </c>
      <c r="C58" t="s">
        <v>133</v>
      </c>
      <c r="D58" t="s">
        <v>134</v>
      </c>
      <c r="E58" t="s">
        <v>9</v>
      </c>
      <c r="F58" t="s">
        <v>135</v>
      </c>
      <c r="G58">
        <v>7030699598</v>
      </c>
      <c r="H58">
        <v>656</v>
      </c>
      <c r="I58" s="1">
        <v>30479</v>
      </c>
      <c r="J58" s="1">
        <v>37219</v>
      </c>
      <c r="K58">
        <v>18</v>
      </c>
      <c r="L58">
        <v>228</v>
      </c>
      <c r="M58">
        <v>1164</v>
      </c>
      <c r="N58" t="s">
        <v>1242</v>
      </c>
      <c r="O58" t="s">
        <v>1204</v>
      </c>
      <c r="P58" t="s">
        <v>1205</v>
      </c>
      <c r="Q58">
        <v>269</v>
      </c>
      <c r="R58">
        <v>902</v>
      </c>
      <c r="S58" t="s">
        <v>21</v>
      </c>
      <c r="T58" t="s">
        <v>1298</v>
      </c>
      <c r="U58" t="s">
        <v>1628</v>
      </c>
      <c r="V58">
        <v>0.29822616407982261</v>
      </c>
      <c r="W58">
        <v>172</v>
      </c>
      <c r="X58">
        <v>228</v>
      </c>
      <c r="Y58">
        <v>228</v>
      </c>
      <c r="Z58">
        <v>1</v>
      </c>
      <c r="AA58">
        <v>172</v>
      </c>
      <c r="AB58" t="s">
        <v>697</v>
      </c>
      <c r="AC58" t="s">
        <v>605</v>
      </c>
      <c r="AD58" t="s">
        <v>698</v>
      </c>
      <c r="AE58" t="s">
        <v>583</v>
      </c>
      <c r="AF58">
        <v>7889923764</v>
      </c>
      <c r="AG58" t="s">
        <v>1024</v>
      </c>
      <c r="AH58">
        <v>1164</v>
      </c>
      <c r="AI58">
        <v>228</v>
      </c>
      <c r="AJ58">
        <v>30192</v>
      </c>
      <c r="AK58" t="s">
        <v>976</v>
      </c>
      <c r="AL58" t="s">
        <v>984</v>
      </c>
      <c r="AM58" s="1">
        <v>34433</v>
      </c>
      <c r="AN58" t="s">
        <v>989</v>
      </c>
      <c r="AO58">
        <v>228</v>
      </c>
      <c r="AP58" t="s">
        <v>1533</v>
      </c>
      <c r="AQ58" s="1">
        <v>34423</v>
      </c>
      <c r="AR58" s="1">
        <v>34433</v>
      </c>
      <c r="AS58">
        <f t="shared" si="1"/>
        <v>0</v>
      </c>
    </row>
    <row r="59" spans="1:45" x14ac:dyDescent="0.3">
      <c r="A59">
        <v>4711</v>
      </c>
      <c r="B59">
        <v>654</v>
      </c>
      <c r="C59" t="s">
        <v>136</v>
      </c>
      <c r="D59" t="s">
        <v>137</v>
      </c>
      <c r="E59" t="s">
        <v>9</v>
      </c>
      <c r="F59" t="s">
        <v>138</v>
      </c>
      <c r="G59">
        <v>2618164744</v>
      </c>
      <c r="H59">
        <v>654</v>
      </c>
      <c r="I59" s="1">
        <v>35927</v>
      </c>
      <c r="J59" s="1">
        <v>39342</v>
      </c>
      <c r="K59">
        <v>9</v>
      </c>
      <c r="L59">
        <v>908</v>
      </c>
      <c r="M59">
        <v>4711</v>
      </c>
      <c r="N59" t="s">
        <v>1227</v>
      </c>
      <c r="O59" t="s">
        <v>1199</v>
      </c>
      <c r="P59" t="s">
        <v>1205</v>
      </c>
      <c r="Q59">
        <v>660</v>
      </c>
      <c r="R59">
        <v>1470</v>
      </c>
      <c r="S59" t="s">
        <v>1495</v>
      </c>
      <c r="T59" t="s">
        <v>1496</v>
      </c>
      <c r="U59" t="s">
        <v>1627</v>
      </c>
      <c r="V59">
        <v>0.44897959183673469</v>
      </c>
      <c r="W59">
        <v>234</v>
      </c>
      <c r="X59">
        <v>908</v>
      </c>
      <c r="Y59">
        <v>908</v>
      </c>
      <c r="Z59">
        <v>1</v>
      </c>
      <c r="AA59">
        <v>234</v>
      </c>
      <c r="AB59" t="s">
        <v>699</v>
      </c>
      <c r="AC59" t="s">
        <v>598</v>
      </c>
      <c r="AD59" t="s">
        <v>700</v>
      </c>
      <c r="AE59" t="s">
        <v>642</v>
      </c>
      <c r="AF59">
        <v>4666975381</v>
      </c>
      <c r="AG59" t="s">
        <v>1025</v>
      </c>
      <c r="AH59">
        <v>4711</v>
      </c>
      <c r="AI59">
        <v>908</v>
      </c>
      <c r="AJ59">
        <v>53868</v>
      </c>
      <c r="AK59" t="s">
        <v>982</v>
      </c>
      <c r="AL59" t="s">
        <v>977</v>
      </c>
      <c r="AM59" s="1"/>
      <c r="AN59" t="s">
        <v>978</v>
      </c>
      <c r="AO59">
        <v>908</v>
      </c>
      <c r="AP59" t="s">
        <v>1534</v>
      </c>
      <c r="AQ59" s="1">
        <v>36188</v>
      </c>
      <c r="AR59" s="1"/>
      <c r="AS59" t="str">
        <f t="shared" si="1"/>
        <v>N/A</v>
      </c>
    </row>
    <row r="60" spans="1:45" x14ac:dyDescent="0.3">
      <c r="A60">
        <v>1980</v>
      </c>
      <c r="B60">
        <v>981</v>
      </c>
      <c r="C60" t="s">
        <v>287</v>
      </c>
      <c r="D60" t="s">
        <v>288</v>
      </c>
      <c r="E60" t="s">
        <v>17</v>
      </c>
      <c r="F60" t="s">
        <v>289</v>
      </c>
      <c r="G60">
        <v>5833657416</v>
      </c>
      <c r="H60">
        <v>981</v>
      </c>
      <c r="I60" s="1">
        <v>28204</v>
      </c>
      <c r="J60" s="1">
        <v>34784</v>
      </c>
      <c r="K60">
        <v>18</v>
      </c>
      <c r="L60">
        <v>723</v>
      </c>
      <c r="M60">
        <v>1980</v>
      </c>
      <c r="N60" t="s">
        <v>1301</v>
      </c>
      <c r="O60" t="s">
        <v>1204</v>
      </c>
      <c r="P60" t="s">
        <v>1200</v>
      </c>
      <c r="Q60">
        <v>490</v>
      </c>
      <c r="R60">
        <v>762</v>
      </c>
      <c r="S60" t="s">
        <v>1445</v>
      </c>
      <c r="T60" t="s">
        <v>1446</v>
      </c>
      <c r="U60" t="s">
        <v>1628</v>
      </c>
      <c r="V60">
        <v>0.64304461942257218</v>
      </c>
      <c r="W60">
        <v>87</v>
      </c>
      <c r="X60">
        <v>723</v>
      </c>
      <c r="Y60">
        <v>723</v>
      </c>
      <c r="Z60">
        <v>1</v>
      </c>
      <c r="AA60">
        <v>87</v>
      </c>
      <c r="AB60" t="s">
        <v>610</v>
      </c>
      <c r="AC60" t="s">
        <v>594</v>
      </c>
      <c r="AD60" t="s">
        <v>21</v>
      </c>
      <c r="AE60" t="s">
        <v>680</v>
      </c>
      <c r="AF60">
        <v>4444871583</v>
      </c>
      <c r="AG60" t="s">
        <v>1080</v>
      </c>
      <c r="AH60">
        <v>1980</v>
      </c>
      <c r="AI60">
        <v>723</v>
      </c>
      <c r="AJ60">
        <v>426</v>
      </c>
      <c r="AK60" t="s">
        <v>982</v>
      </c>
      <c r="AL60" t="s">
        <v>984</v>
      </c>
      <c r="AM60" s="1"/>
      <c r="AN60" t="s">
        <v>989</v>
      </c>
      <c r="AO60">
        <v>723</v>
      </c>
      <c r="AP60" t="s">
        <v>1534</v>
      </c>
      <c r="AQ60" s="1">
        <v>29790</v>
      </c>
      <c r="AR60" s="1"/>
      <c r="AS60" t="str">
        <f t="shared" si="1"/>
        <v>N/A</v>
      </c>
    </row>
    <row r="61" spans="1:45" x14ac:dyDescent="0.3">
      <c r="A61">
        <v>4053</v>
      </c>
      <c r="B61">
        <v>646</v>
      </c>
      <c r="C61" t="s">
        <v>139</v>
      </c>
      <c r="D61" t="s">
        <v>140</v>
      </c>
      <c r="E61" t="s">
        <v>17</v>
      </c>
      <c r="F61" t="s">
        <v>141</v>
      </c>
      <c r="G61">
        <v>6736421797</v>
      </c>
      <c r="H61">
        <v>646</v>
      </c>
      <c r="I61" s="1">
        <v>41348</v>
      </c>
      <c r="J61" s="1">
        <v>45448</v>
      </c>
      <c r="K61">
        <v>11</v>
      </c>
      <c r="L61">
        <v>594</v>
      </c>
      <c r="M61">
        <v>4053</v>
      </c>
      <c r="N61" t="s">
        <v>1210</v>
      </c>
      <c r="O61" t="s">
        <v>1204</v>
      </c>
      <c r="P61" t="s">
        <v>1205</v>
      </c>
      <c r="Q61">
        <v>484</v>
      </c>
      <c r="R61">
        <v>568</v>
      </c>
      <c r="S61" t="s">
        <v>653</v>
      </c>
      <c r="T61" t="s">
        <v>1405</v>
      </c>
      <c r="U61" t="s">
        <v>1628</v>
      </c>
      <c r="V61">
        <v>0.852112676056338</v>
      </c>
      <c r="W61">
        <v>844</v>
      </c>
      <c r="X61">
        <v>594</v>
      </c>
      <c r="Y61">
        <v>594</v>
      </c>
      <c r="Z61">
        <v>1</v>
      </c>
      <c r="AA61">
        <v>844</v>
      </c>
      <c r="AB61" t="s">
        <v>701</v>
      </c>
      <c r="AC61" t="s">
        <v>676</v>
      </c>
      <c r="AD61" t="s">
        <v>702</v>
      </c>
      <c r="AE61" t="s">
        <v>627</v>
      </c>
      <c r="AF61">
        <v>1860620006</v>
      </c>
      <c r="AG61" t="s">
        <v>1026</v>
      </c>
      <c r="AH61">
        <v>4053</v>
      </c>
      <c r="AI61">
        <v>594</v>
      </c>
      <c r="AJ61">
        <v>9691</v>
      </c>
      <c r="AK61" t="s">
        <v>982</v>
      </c>
      <c r="AL61" t="s">
        <v>977</v>
      </c>
      <c r="AM61" s="1"/>
      <c r="AN61" t="s">
        <v>989</v>
      </c>
      <c r="AO61">
        <v>594</v>
      </c>
      <c r="AP61" t="s">
        <v>1534</v>
      </c>
      <c r="AQ61" s="1">
        <v>38066</v>
      </c>
      <c r="AR61" s="1"/>
      <c r="AS61" t="str">
        <f t="shared" si="1"/>
        <v>N/A</v>
      </c>
    </row>
    <row r="62" spans="1:45" x14ac:dyDescent="0.3">
      <c r="A62">
        <v>4272</v>
      </c>
      <c r="B62">
        <v>250</v>
      </c>
      <c r="C62" t="s">
        <v>142</v>
      </c>
      <c r="D62" t="s">
        <v>143</v>
      </c>
      <c r="E62" t="s">
        <v>17</v>
      </c>
      <c r="F62" t="s">
        <v>144</v>
      </c>
      <c r="G62">
        <v>5071378297</v>
      </c>
      <c r="H62">
        <v>250</v>
      </c>
      <c r="I62" s="1">
        <v>41746</v>
      </c>
      <c r="J62" s="1">
        <v>44742</v>
      </c>
      <c r="K62">
        <v>8</v>
      </c>
      <c r="L62">
        <v>542</v>
      </c>
      <c r="M62">
        <v>4272</v>
      </c>
      <c r="N62" t="s">
        <v>1253</v>
      </c>
      <c r="O62" t="s">
        <v>1199</v>
      </c>
      <c r="P62" t="s">
        <v>1205</v>
      </c>
      <c r="Q62">
        <v>100</v>
      </c>
      <c r="R62">
        <v>487</v>
      </c>
      <c r="S62" t="s">
        <v>518</v>
      </c>
      <c r="T62" t="s">
        <v>1387</v>
      </c>
      <c r="U62" t="s">
        <v>1628</v>
      </c>
      <c r="V62">
        <v>0.20533880903490759</v>
      </c>
      <c r="W62">
        <v>368</v>
      </c>
      <c r="X62">
        <v>542</v>
      </c>
      <c r="Y62">
        <v>542</v>
      </c>
      <c r="Z62">
        <v>1</v>
      </c>
      <c r="AA62">
        <v>368</v>
      </c>
      <c r="AB62" t="s">
        <v>703</v>
      </c>
      <c r="AC62" t="s">
        <v>605</v>
      </c>
      <c r="AD62" t="s">
        <v>704</v>
      </c>
      <c r="AE62" t="s">
        <v>583</v>
      </c>
      <c r="AF62">
        <v>1015130737</v>
      </c>
      <c r="AG62" t="s">
        <v>1027</v>
      </c>
      <c r="AH62">
        <v>4272</v>
      </c>
      <c r="AI62">
        <v>542</v>
      </c>
      <c r="AJ62">
        <v>39001</v>
      </c>
      <c r="AK62" t="s">
        <v>982</v>
      </c>
      <c r="AL62" t="s">
        <v>984</v>
      </c>
      <c r="AM62" s="1"/>
      <c r="AN62" t="s">
        <v>978</v>
      </c>
      <c r="AO62">
        <v>542</v>
      </c>
      <c r="AP62" t="s">
        <v>1534</v>
      </c>
      <c r="AQ62" s="1">
        <v>31551</v>
      </c>
      <c r="AR62" s="1"/>
      <c r="AS62" t="str">
        <f t="shared" si="1"/>
        <v>N/A</v>
      </c>
    </row>
    <row r="63" spans="1:45" x14ac:dyDescent="0.3">
      <c r="A63">
        <v>1275</v>
      </c>
      <c r="B63">
        <v>953</v>
      </c>
      <c r="C63" t="s">
        <v>483</v>
      </c>
      <c r="D63" t="s">
        <v>484</v>
      </c>
      <c r="E63" t="s">
        <v>17</v>
      </c>
      <c r="F63" t="s">
        <v>485</v>
      </c>
      <c r="G63">
        <v>2792956542</v>
      </c>
      <c r="H63">
        <v>953</v>
      </c>
      <c r="I63" s="1">
        <v>36589</v>
      </c>
      <c r="J63" s="1">
        <v>42397</v>
      </c>
      <c r="K63">
        <v>15</v>
      </c>
      <c r="L63">
        <v>30</v>
      </c>
      <c r="M63">
        <v>1275</v>
      </c>
      <c r="N63" t="s">
        <v>1213</v>
      </c>
      <c r="O63" t="s">
        <v>1204</v>
      </c>
      <c r="P63" t="s">
        <v>1205</v>
      </c>
      <c r="Q63">
        <v>581</v>
      </c>
      <c r="R63">
        <v>1422</v>
      </c>
      <c r="S63" t="s">
        <v>1214</v>
      </c>
      <c r="T63" t="s">
        <v>515</v>
      </c>
      <c r="U63" t="s">
        <v>1627</v>
      </c>
      <c r="V63">
        <v>0.40857946554149088</v>
      </c>
      <c r="W63">
        <v>811</v>
      </c>
      <c r="X63">
        <v>30</v>
      </c>
      <c r="Y63">
        <v>30</v>
      </c>
      <c r="Z63">
        <v>1</v>
      </c>
      <c r="AA63">
        <v>811</v>
      </c>
      <c r="AB63" t="s">
        <v>916</v>
      </c>
      <c r="AC63" t="s">
        <v>588</v>
      </c>
      <c r="AD63" t="s">
        <v>917</v>
      </c>
      <c r="AE63" t="s">
        <v>619</v>
      </c>
      <c r="AF63">
        <v>3993420544</v>
      </c>
      <c r="AG63" t="s">
        <v>1149</v>
      </c>
      <c r="AH63">
        <v>1275</v>
      </c>
      <c r="AI63">
        <v>30</v>
      </c>
      <c r="AJ63">
        <v>80796</v>
      </c>
      <c r="AK63" t="s">
        <v>976</v>
      </c>
      <c r="AL63" t="s">
        <v>984</v>
      </c>
      <c r="AM63" s="1">
        <v>40246</v>
      </c>
      <c r="AN63" t="s">
        <v>980</v>
      </c>
      <c r="AO63">
        <v>30</v>
      </c>
      <c r="AP63" t="s">
        <v>1533</v>
      </c>
      <c r="AQ63" s="1">
        <v>40228</v>
      </c>
      <c r="AR63" s="1">
        <v>40246</v>
      </c>
      <c r="AS63">
        <f t="shared" si="1"/>
        <v>0</v>
      </c>
    </row>
    <row r="64" spans="1:45" x14ac:dyDescent="0.3">
      <c r="A64">
        <v>7005</v>
      </c>
      <c r="B64">
        <v>81</v>
      </c>
      <c r="C64" t="s">
        <v>145</v>
      </c>
      <c r="D64" t="s">
        <v>146</v>
      </c>
      <c r="E64" t="s">
        <v>17</v>
      </c>
      <c r="F64" t="s">
        <v>147</v>
      </c>
      <c r="G64">
        <v>3907479910</v>
      </c>
      <c r="H64">
        <v>81</v>
      </c>
      <c r="I64" s="1">
        <v>26021</v>
      </c>
      <c r="J64" s="1">
        <v>30403</v>
      </c>
      <c r="K64">
        <v>11</v>
      </c>
      <c r="L64">
        <v>586</v>
      </c>
      <c r="M64">
        <v>7005</v>
      </c>
      <c r="N64" t="s">
        <v>1203</v>
      </c>
      <c r="O64" t="s">
        <v>1204</v>
      </c>
      <c r="P64" t="s">
        <v>1200</v>
      </c>
      <c r="Q64">
        <v>711</v>
      </c>
      <c r="R64">
        <v>1197</v>
      </c>
      <c r="S64" t="s">
        <v>1401</v>
      </c>
      <c r="T64" t="s">
        <v>1402</v>
      </c>
      <c r="U64" t="s">
        <v>1627</v>
      </c>
      <c r="V64">
        <v>0.59398496240601506</v>
      </c>
      <c r="W64">
        <v>372</v>
      </c>
      <c r="X64">
        <v>586</v>
      </c>
      <c r="Y64">
        <v>586</v>
      </c>
      <c r="Z64">
        <v>1</v>
      </c>
      <c r="AA64">
        <v>372</v>
      </c>
      <c r="AB64" t="s">
        <v>64</v>
      </c>
      <c r="AC64" t="s">
        <v>588</v>
      </c>
      <c r="AD64" t="s">
        <v>705</v>
      </c>
      <c r="AE64" t="s">
        <v>586</v>
      </c>
      <c r="AF64">
        <v>3355369287</v>
      </c>
      <c r="AG64" t="s">
        <v>1028</v>
      </c>
      <c r="AH64">
        <v>7005</v>
      </c>
      <c r="AI64">
        <v>586</v>
      </c>
      <c r="AJ64">
        <v>70814</v>
      </c>
      <c r="AK64" t="s">
        <v>982</v>
      </c>
      <c r="AL64" t="s">
        <v>977</v>
      </c>
      <c r="AM64" s="1"/>
      <c r="AN64" t="s">
        <v>980</v>
      </c>
      <c r="AO64">
        <v>586</v>
      </c>
      <c r="AP64" t="s">
        <v>1534</v>
      </c>
      <c r="AQ64" s="1">
        <v>28192</v>
      </c>
      <c r="AR64" s="1"/>
      <c r="AS64" t="str">
        <f t="shared" si="1"/>
        <v>N/A</v>
      </c>
    </row>
    <row r="65" spans="1:45" x14ac:dyDescent="0.3">
      <c r="A65">
        <v>2257</v>
      </c>
      <c r="B65">
        <v>503</v>
      </c>
      <c r="C65" t="s">
        <v>221</v>
      </c>
      <c r="D65" t="s">
        <v>222</v>
      </c>
      <c r="E65" t="s">
        <v>17</v>
      </c>
      <c r="F65" t="s">
        <v>223</v>
      </c>
      <c r="G65">
        <v>2998991184</v>
      </c>
      <c r="H65">
        <v>503</v>
      </c>
      <c r="I65" s="1">
        <v>36013</v>
      </c>
      <c r="J65" s="1">
        <v>41934</v>
      </c>
      <c r="K65">
        <v>16</v>
      </c>
      <c r="L65">
        <v>650</v>
      </c>
      <c r="M65">
        <v>2257</v>
      </c>
      <c r="N65" t="s">
        <v>1253</v>
      </c>
      <c r="O65" t="s">
        <v>1199</v>
      </c>
      <c r="P65" t="s">
        <v>1205</v>
      </c>
      <c r="Q65">
        <v>868</v>
      </c>
      <c r="R65">
        <v>1141</v>
      </c>
      <c r="S65" t="s">
        <v>1418</v>
      </c>
      <c r="T65" t="s">
        <v>1419</v>
      </c>
      <c r="U65" t="s">
        <v>1627</v>
      </c>
      <c r="V65">
        <v>0.76073619631901845</v>
      </c>
      <c r="W65">
        <v>88</v>
      </c>
      <c r="X65">
        <v>650</v>
      </c>
      <c r="Y65">
        <v>650</v>
      </c>
      <c r="Z65">
        <v>1</v>
      </c>
      <c r="AA65">
        <v>88</v>
      </c>
      <c r="AB65" t="s">
        <v>759</v>
      </c>
      <c r="AC65" t="s">
        <v>673</v>
      </c>
      <c r="AD65" t="s">
        <v>760</v>
      </c>
      <c r="AE65" t="s">
        <v>656</v>
      </c>
      <c r="AF65">
        <v>8271644418</v>
      </c>
      <c r="AG65" t="s">
        <v>1056</v>
      </c>
      <c r="AH65">
        <v>2257</v>
      </c>
      <c r="AI65">
        <v>650</v>
      </c>
      <c r="AJ65">
        <v>10001</v>
      </c>
      <c r="AK65" t="s">
        <v>982</v>
      </c>
      <c r="AL65" t="s">
        <v>977</v>
      </c>
      <c r="AM65" s="1"/>
      <c r="AN65" t="s">
        <v>989</v>
      </c>
      <c r="AO65">
        <v>650</v>
      </c>
      <c r="AP65" t="s">
        <v>1534</v>
      </c>
      <c r="AQ65" s="1">
        <v>39251</v>
      </c>
      <c r="AR65" s="1"/>
      <c r="AS65" t="str">
        <f t="shared" si="1"/>
        <v>N/A</v>
      </c>
    </row>
    <row r="66" spans="1:45" x14ac:dyDescent="0.3">
      <c r="A66">
        <v>5150</v>
      </c>
      <c r="B66">
        <v>461</v>
      </c>
      <c r="C66" t="s">
        <v>151</v>
      </c>
      <c r="D66" t="s">
        <v>152</v>
      </c>
      <c r="E66" t="s">
        <v>13</v>
      </c>
      <c r="F66" t="s">
        <v>153</v>
      </c>
      <c r="G66">
        <v>2711085992</v>
      </c>
      <c r="H66">
        <v>461</v>
      </c>
      <c r="I66" s="1">
        <v>42926</v>
      </c>
      <c r="J66" s="1">
        <v>48907</v>
      </c>
      <c r="K66">
        <v>16</v>
      </c>
      <c r="L66">
        <v>581</v>
      </c>
      <c r="M66">
        <v>5150</v>
      </c>
      <c r="N66" t="s">
        <v>1301</v>
      </c>
      <c r="O66" t="s">
        <v>1204</v>
      </c>
      <c r="P66" t="s">
        <v>1205</v>
      </c>
      <c r="Q66">
        <v>209</v>
      </c>
      <c r="R66">
        <v>933</v>
      </c>
      <c r="S66" t="s">
        <v>1399</v>
      </c>
      <c r="T66" t="s">
        <v>1400</v>
      </c>
      <c r="U66" t="s">
        <v>1628</v>
      </c>
      <c r="V66">
        <v>0.22400857449088959</v>
      </c>
      <c r="W66">
        <v>528</v>
      </c>
      <c r="X66">
        <v>581</v>
      </c>
      <c r="Y66">
        <v>581</v>
      </c>
      <c r="Z66">
        <v>1</v>
      </c>
      <c r="AA66">
        <v>528</v>
      </c>
      <c r="AB66" t="s">
        <v>708</v>
      </c>
      <c r="AC66" t="s">
        <v>581</v>
      </c>
      <c r="AD66" t="s">
        <v>448</v>
      </c>
      <c r="AE66" t="s">
        <v>691</v>
      </c>
      <c r="AF66">
        <v>3343867513</v>
      </c>
      <c r="AG66" t="s">
        <v>1030</v>
      </c>
      <c r="AH66">
        <v>5150</v>
      </c>
      <c r="AI66">
        <v>581</v>
      </c>
      <c r="AJ66">
        <v>33435</v>
      </c>
      <c r="AK66" t="s">
        <v>982</v>
      </c>
      <c r="AL66" t="s">
        <v>977</v>
      </c>
      <c r="AM66" s="1"/>
      <c r="AN66" t="s">
        <v>978</v>
      </c>
      <c r="AO66">
        <v>581</v>
      </c>
      <c r="AP66" t="s">
        <v>1534</v>
      </c>
      <c r="AQ66" s="1">
        <v>43063</v>
      </c>
      <c r="AR66" s="1"/>
      <c r="AS66" t="str">
        <f t="shared" ref="AS66:AS97" si="2">IF(AQ66 &lt; AR66, DATEDIF(AQ66,AR66, "m"), "N/A")</f>
        <v>N/A</v>
      </c>
    </row>
    <row r="67" spans="1:45" x14ac:dyDescent="0.3">
      <c r="A67">
        <v>693</v>
      </c>
      <c r="B67">
        <v>390</v>
      </c>
      <c r="C67" t="s">
        <v>154</v>
      </c>
      <c r="D67" t="s">
        <v>155</v>
      </c>
      <c r="E67" t="s">
        <v>9</v>
      </c>
      <c r="F67" t="s">
        <v>156</v>
      </c>
      <c r="G67">
        <v>3457826852</v>
      </c>
      <c r="H67">
        <v>390</v>
      </c>
      <c r="I67" s="1">
        <v>39331</v>
      </c>
      <c r="J67" s="1">
        <v>44555</v>
      </c>
      <c r="K67">
        <v>14</v>
      </c>
      <c r="L67">
        <v>336</v>
      </c>
      <c r="M67">
        <v>693</v>
      </c>
      <c r="N67" t="s">
        <v>1203</v>
      </c>
      <c r="O67" t="s">
        <v>1199</v>
      </c>
      <c r="P67" t="s">
        <v>1200</v>
      </c>
      <c r="Q67">
        <v>996</v>
      </c>
      <c r="R67">
        <v>1168</v>
      </c>
      <c r="S67" t="s">
        <v>21</v>
      </c>
      <c r="T67" t="s">
        <v>1329</v>
      </c>
      <c r="U67" t="s">
        <v>1627</v>
      </c>
      <c r="V67">
        <v>0.85273972602739723</v>
      </c>
      <c r="W67">
        <v>143</v>
      </c>
      <c r="X67">
        <v>336</v>
      </c>
      <c r="Y67">
        <v>336</v>
      </c>
      <c r="Z67">
        <v>1</v>
      </c>
      <c r="AA67">
        <v>143</v>
      </c>
      <c r="AB67" t="s">
        <v>419</v>
      </c>
      <c r="AC67" t="s">
        <v>631</v>
      </c>
      <c r="AD67" t="s">
        <v>709</v>
      </c>
      <c r="AE67" t="s">
        <v>589</v>
      </c>
      <c r="AF67">
        <v>1484052991</v>
      </c>
      <c r="AG67" t="s">
        <v>1031</v>
      </c>
      <c r="AH67">
        <v>693</v>
      </c>
      <c r="AI67">
        <v>336</v>
      </c>
      <c r="AJ67">
        <v>73589</v>
      </c>
      <c r="AK67" t="s">
        <v>982</v>
      </c>
      <c r="AL67" t="s">
        <v>977</v>
      </c>
      <c r="AM67" s="1"/>
      <c r="AN67" t="s">
        <v>980</v>
      </c>
      <c r="AO67">
        <v>336</v>
      </c>
      <c r="AP67" t="s">
        <v>1534</v>
      </c>
      <c r="AQ67" s="1">
        <v>26581</v>
      </c>
      <c r="AR67" s="1"/>
      <c r="AS67" t="str">
        <f t="shared" si="2"/>
        <v>N/A</v>
      </c>
    </row>
    <row r="68" spans="1:45" x14ac:dyDescent="0.3">
      <c r="A68">
        <v>9598</v>
      </c>
      <c r="B68">
        <v>988</v>
      </c>
      <c r="C68" t="s">
        <v>157</v>
      </c>
      <c r="D68" t="s">
        <v>158</v>
      </c>
      <c r="E68" t="s">
        <v>9</v>
      </c>
      <c r="F68" t="s">
        <v>159</v>
      </c>
      <c r="G68">
        <v>2858707837</v>
      </c>
      <c r="H68">
        <v>988</v>
      </c>
      <c r="I68" s="1">
        <v>30950</v>
      </c>
      <c r="J68" s="1">
        <v>31610</v>
      </c>
      <c r="K68">
        <v>1</v>
      </c>
      <c r="L68">
        <v>504</v>
      </c>
      <c r="M68">
        <v>9598</v>
      </c>
      <c r="N68" t="s">
        <v>1239</v>
      </c>
      <c r="O68" t="s">
        <v>1199</v>
      </c>
      <c r="P68" t="s">
        <v>1205</v>
      </c>
      <c r="Q68">
        <v>420</v>
      </c>
      <c r="R68">
        <v>561</v>
      </c>
      <c r="S68" t="s">
        <v>1378</v>
      </c>
      <c r="T68" t="s">
        <v>1220</v>
      </c>
      <c r="U68" t="s">
        <v>1628</v>
      </c>
      <c r="V68">
        <v>0.74866310160427807</v>
      </c>
      <c r="W68">
        <v>429</v>
      </c>
      <c r="X68">
        <v>504</v>
      </c>
      <c r="Y68">
        <v>504</v>
      </c>
      <c r="Z68">
        <v>1</v>
      </c>
      <c r="AA68">
        <v>429</v>
      </c>
      <c r="AB68" t="s">
        <v>710</v>
      </c>
      <c r="AC68" t="s">
        <v>590</v>
      </c>
      <c r="AD68" t="s">
        <v>711</v>
      </c>
      <c r="AE68" t="s">
        <v>615</v>
      </c>
      <c r="AF68">
        <v>5158272401</v>
      </c>
      <c r="AG68" t="s">
        <v>1032</v>
      </c>
      <c r="AH68">
        <v>9598</v>
      </c>
      <c r="AI68">
        <v>504</v>
      </c>
      <c r="AJ68">
        <v>18598</v>
      </c>
      <c r="AK68" t="s">
        <v>976</v>
      </c>
      <c r="AL68" t="s">
        <v>984</v>
      </c>
      <c r="AM68" s="1">
        <v>30239</v>
      </c>
      <c r="AN68" t="s">
        <v>989</v>
      </c>
      <c r="AO68">
        <v>504</v>
      </c>
      <c r="AP68" t="s">
        <v>1533</v>
      </c>
      <c r="AQ68" s="1">
        <v>30143</v>
      </c>
      <c r="AR68" s="1">
        <v>30239</v>
      </c>
      <c r="AS68">
        <f t="shared" si="2"/>
        <v>3</v>
      </c>
    </row>
    <row r="69" spans="1:45" x14ac:dyDescent="0.3">
      <c r="A69">
        <v>6787</v>
      </c>
      <c r="B69">
        <v>863</v>
      </c>
      <c r="C69" t="s">
        <v>354</v>
      </c>
      <c r="D69" t="s">
        <v>355</v>
      </c>
      <c r="E69" t="s">
        <v>13</v>
      </c>
      <c r="F69" t="s">
        <v>356</v>
      </c>
      <c r="G69">
        <v>3282200761</v>
      </c>
      <c r="H69">
        <v>863</v>
      </c>
      <c r="I69" s="1">
        <v>36850</v>
      </c>
      <c r="J69" s="1">
        <v>39795</v>
      </c>
      <c r="K69">
        <v>8</v>
      </c>
      <c r="L69">
        <v>109</v>
      </c>
      <c r="M69">
        <v>6787</v>
      </c>
      <c r="N69" t="s">
        <v>1239</v>
      </c>
      <c r="O69" t="s">
        <v>1204</v>
      </c>
      <c r="P69" t="s">
        <v>1200</v>
      </c>
      <c r="Q69">
        <v>715</v>
      </c>
      <c r="R69">
        <v>1185</v>
      </c>
      <c r="S69" t="s">
        <v>471</v>
      </c>
      <c r="T69" t="s">
        <v>1249</v>
      </c>
      <c r="U69" t="s">
        <v>1627</v>
      </c>
      <c r="V69">
        <v>0.6033755274261603</v>
      </c>
      <c r="W69">
        <v>92</v>
      </c>
      <c r="X69">
        <v>109</v>
      </c>
      <c r="Y69">
        <v>109</v>
      </c>
      <c r="Z69">
        <v>1</v>
      </c>
      <c r="AA69">
        <v>92</v>
      </c>
      <c r="AB69" t="s">
        <v>841</v>
      </c>
      <c r="AC69" t="s">
        <v>747</v>
      </c>
      <c r="AD69" t="s">
        <v>842</v>
      </c>
      <c r="AE69" t="s">
        <v>583</v>
      </c>
      <c r="AF69">
        <v>4615496293</v>
      </c>
      <c r="AG69" t="s">
        <v>1103</v>
      </c>
      <c r="AH69">
        <v>6787</v>
      </c>
      <c r="AI69">
        <v>109</v>
      </c>
      <c r="AJ69">
        <v>13394</v>
      </c>
      <c r="AK69" t="s">
        <v>982</v>
      </c>
      <c r="AL69" t="s">
        <v>977</v>
      </c>
      <c r="AM69" s="1"/>
      <c r="AN69" t="s">
        <v>989</v>
      </c>
      <c r="AO69">
        <v>109</v>
      </c>
      <c r="AP69" t="s">
        <v>1534</v>
      </c>
      <c r="AQ69" s="1">
        <v>41777</v>
      </c>
      <c r="AR69" s="1"/>
      <c r="AS69" t="str">
        <f t="shared" si="2"/>
        <v>N/A</v>
      </c>
    </row>
    <row r="70" spans="1:45" x14ac:dyDescent="0.3">
      <c r="A70">
        <v>8894</v>
      </c>
      <c r="B70">
        <v>916</v>
      </c>
      <c r="C70" t="s">
        <v>162</v>
      </c>
      <c r="D70" t="s">
        <v>163</v>
      </c>
      <c r="E70" t="s">
        <v>13</v>
      </c>
      <c r="F70" t="s">
        <v>164</v>
      </c>
      <c r="G70">
        <v>4133664929</v>
      </c>
      <c r="H70">
        <v>916</v>
      </c>
      <c r="I70" s="1">
        <v>39964</v>
      </c>
      <c r="J70" s="1">
        <v>44504</v>
      </c>
      <c r="K70">
        <v>12</v>
      </c>
      <c r="L70">
        <v>135</v>
      </c>
      <c r="M70">
        <v>8894</v>
      </c>
      <c r="N70" t="s">
        <v>1203</v>
      </c>
      <c r="O70" t="s">
        <v>1204</v>
      </c>
      <c r="P70" t="s">
        <v>1200</v>
      </c>
      <c r="Q70">
        <v>901</v>
      </c>
      <c r="R70">
        <v>1393</v>
      </c>
      <c r="S70" t="s">
        <v>1256</v>
      </c>
      <c r="T70" t="s">
        <v>1257</v>
      </c>
      <c r="U70" t="s">
        <v>1627</v>
      </c>
      <c r="V70">
        <v>0.64680545585068194</v>
      </c>
      <c r="W70">
        <v>790</v>
      </c>
      <c r="X70">
        <v>135</v>
      </c>
      <c r="Y70">
        <v>135</v>
      </c>
      <c r="Z70">
        <v>1</v>
      </c>
      <c r="AA70">
        <v>790</v>
      </c>
      <c r="AB70" t="s">
        <v>562</v>
      </c>
      <c r="AC70" t="s">
        <v>681</v>
      </c>
      <c r="AD70" t="s">
        <v>714</v>
      </c>
      <c r="AE70" t="s">
        <v>586</v>
      </c>
      <c r="AF70">
        <v>1246424250</v>
      </c>
      <c r="AG70" t="s">
        <v>1034</v>
      </c>
      <c r="AH70">
        <v>8894</v>
      </c>
      <c r="AI70">
        <v>135</v>
      </c>
      <c r="AJ70">
        <v>80901</v>
      </c>
      <c r="AK70" t="s">
        <v>982</v>
      </c>
      <c r="AL70" t="s">
        <v>977</v>
      </c>
      <c r="AM70" s="1"/>
      <c r="AN70" t="s">
        <v>980</v>
      </c>
      <c r="AO70">
        <v>135</v>
      </c>
      <c r="AP70" t="s">
        <v>1534</v>
      </c>
      <c r="AQ70" s="1">
        <v>38240</v>
      </c>
      <c r="AR70" s="1"/>
      <c r="AS70" t="str">
        <f t="shared" si="2"/>
        <v>N/A</v>
      </c>
    </row>
    <row r="71" spans="1:45" x14ac:dyDescent="0.3">
      <c r="A71">
        <v>9636</v>
      </c>
      <c r="B71">
        <v>833</v>
      </c>
      <c r="C71" t="s">
        <v>204</v>
      </c>
      <c r="D71" t="s">
        <v>205</v>
      </c>
      <c r="E71" t="s">
        <v>13</v>
      </c>
      <c r="F71" t="s">
        <v>206</v>
      </c>
      <c r="G71">
        <v>9030541371</v>
      </c>
      <c r="H71">
        <v>833</v>
      </c>
      <c r="I71" s="1">
        <v>34590</v>
      </c>
      <c r="J71" s="1">
        <v>40297</v>
      </c>
      <c r="K71">
        <v>15</v>
      </c>
      <c r="L71">
        <v>32</v>
      </c>
      <c r="M71">
        <v>9636</v>
      </c>
      <c r="N71" t="s">
        <v>1198</v>
      </c>
      <c r="O71" t="s">
        <v>1204</v>
      </c>
      <c r="P71" t="s">
        <v>1200</v>
      </c>
      <c r="Q71">
        <v>478</v>
      </c>
      <c r="R71">
        <v>705</v>
      </c>
      <c r="S71" t="s">
        <v>1215</v>
      </c>
      <c r="T71" t="s">
        <v>1216</v>
      </c>
      <c r="U71" t="s">
        <v>1628</v>
      </c>
      <c r="V71">
        <v>0.6780141843971631</v>
      </c>
      <c r="W71">
        <v>977</v>
      </c>
      <c r="X71">
        <v>32</v>
      </c>
      <c r="Y71">
        <v>32</v>
      </c>
      <c r="Z71">
        <v>1</v>
      </c>
      <c r="AA71">
        <v>977</v>
      </c>
      <c r="AB71" t="s">
        <v>746</v>
      </c>
      <c r="AC71" t="s">
        <v>747</v>
      </c>
      <c r="AD71" t="s">
        <v>712</v>
      </c>
      <c r="AE71" t="s">
        <v>654</v>
      </c>
      <c r="AF71">
        <v>2448301670</v>
      </c>
      <c r="AG71" t="s">
        <v>1050</v>
      </c>
      <c r="AH71">
        <v>9636</v>
      </c>
      <c r="AI71">
        <v>32</v>
      </c>
      <c r="AJ71">
        <v>42210</v>
      </c>
      <c r="AK71" t="s">
        <v>982</v>
      </c>
      <c r="AL71" t="s">
        <v>977</v>
      </c>
      <c r="AM71" s="1"/>
      <c r="AN71" t="s">
        <v>978</v>
      </c>
      <c r="AO71">
        <v>32</v>
      </c>
      <c r="AP71" t="s">
        <v>1534</v>
      </c>
      <c r="AQ71" s="1">
        <v>38229</v>
      </c>
      <c r="AR71" s="1"/>
      <c r="AS71" t="str">
        <f t="shared" si="2"/>
        <v>N/A</v>
      </c>
    </row>
    <row r="72" spans="1:45" x14ac:dyDescent="0.3">
      <c r="A72">
        <v>114</v>
      </c>
      <c r="B72">
        <v>135</v>
      </c>
      <c r="C72" t="s">
        <v>61</v>
      </c>
      <c r="D72" t="s">
        <v>165</v>
      </c>
      <c r="E72" t="s">
        <v>9</v>
      </c>
      <c r="F72" t="s">
        <v>166</v>
      </c>
      <c r="G72">
        <v>5958159146</v>
      </c>
      <c r="H72">
        <v>135</v>
      </c>
      <c r="I72" s="1">
        <v>30298</v>
      </c>
      <c r="J72" s="1">
        <v>35154</v>
      </c>
      <c r="K72">
        <v>13</v>
      </c>
      <c r="L72">
        <v>822</v>
      </c>
      <c r="M72">
        <v>114</v>
      </c>
      <c r="N72" t="s">
        <v>1203</v>
      </c>
      <c r="O72" t="s">
        <v>1199</v>
      </c>
      <c r="P72" t="s">
        <v>1205</v>
      </c>
      <c r="Q72">
        <v>88</v>
      </c>
      <c r="R72">
        <v>426</v>
      </c>
      <c r="S72" t="s">
        <v>1468</v>
      </c>
      <c r="T72" t="s">
        <v>1469</v>
      </c>
      <c r="U72" t="s">
        <v>1628</v>
      </c>
      <c r="V72">
        <v>0.20657276995305165</v>
      </c>
      <c r="W72">
        <v>427</v>
      </c>
      <c r="X72">
        <v>822</v>
      </c>
      <c r="Y72">
        <v>822</v>
      </c>
      <c r="Z72">
        <v>1</v>
      </c>
      <c r="AA72">
        <v>427</v>
      </c>
      <c r="AB72" t="s">
        <v>715</v>
      </c>
      <c r="AC72" t="s">
        <v>594</v>
      </c>
      <c r="AD72" t="s">
        <v>716</v>
      </c>
      <c r="AE72" t="s">
        <v>642</v>
      </c>
      <c r="AF72">
        <v>4239981168</v>
      </c>
      <c r="AG72" t="s">
        <v>1035</v>
      </c>
      <c r="AH72">
        <v>114</v>
      </c>
      <c r="AI72">
        <v>822</v>
      </c>
      <c r="AJ72">
        <v>69113</v>
      </c>
      <c r="AK72" t="s">
        <v>976</v>
      </c>
      <c r="AL72" t="s">
        <v>984</v>
      </c>
      <c r="AM72" s="1">
        <v>33434</v>
      </c>
      <c r="AN72" t="s">
        <v>980</v>
      </c>
      <c r="AO72">
        <v>822</v>
      </c>
      <c r="AP72" t="s">
        <v>1533</v>
      </c>
      <c r="AQ72" s="1">
        <v>33419</v>
      </c>
      <c r="AR72" s="1">
        <v>33434</v>
      </c>
      <c r="AS72">
        <f t="shared" si="2"/>
        <v>0</v>
      </c>
    </row>
    <row r="73" spans="1:45" x14ac:dyDescent="0.3">
      <c r="A73">
        <v>6546</v>
      </c>
      <c r="B73">
        <v>262</v>
      </c>
      <c r="C73" t="s">
        <v>167</v>
      </c>
      <c r="D73" t="s">
        <v>168</v>
      </c>
      <c r="E73" t="s">
        <v>13</v>
      </c>
      <c r="F73" t="s">
        <v>169</v>
      </c>
      <c r="G73">
        <v>1022633285</v>
      </c>
      <c r="H73">
        <v>262</v>
      </c>
      <c r="I73" s="1">
        <v>40299</v>
      </c>
      <c r="J73" s="1">
        <v>44142</v>
      </c>
      <c r="K73">
        <v>10</v>
      </c>
      <c r="L73">
        <v>95</v>
      </c>
      <c r="M73">
        <v>6546</v>
      </c>
      <c r="N73" t="s">
        <v>1242</v>
      </c>
      <c r="O73" t="s">
        <v>1204</v>
      </c>
      <c r="P73" t="s">
        <v>1205</v>
      </c>
      <c r="Q73">
        <v>660</v>
      </c>
      <c r="R73">
        <v>1208</v>
      </c>
      <c r="S73" t="s">
        <v>1243</v>
      </c>
      <c r="T73" t="s">
        <v>1244</v>
      </c>
      <c r="U73" t="s">
        <v>1627</v>
      </c>
      <c r="V73">
        <v>0.54635761589403975</v>
      </c>
      <c r="W73">
        <v>906</v>
      </c>
      <c r="X73">
        <v>95</v>
      </c>
      <c r="Y73">
        <v>95</v>
      </c>
      <c r="Z73">
        <v>1</v>
      </c>
      <c r="AA73">
        <v>906</v>
      </c>
      <c r="AB73" t="s">
        <v>717</v>
      </c>
      <c r="AC73" t="s">
        <v>673</v>
      </c>
      <c r="AD73" t="s">
        <v>638</v>
      </c>
      <c r="AE73" t="s">
        <v>718</v>
      </c>
      <c r="AF73">
        <v>3882423236</v>
      </c>
      <c r="AG73" t="s">
        <v>1036</v>
      </c>
      <c r="AH73">
        <v>6546</v>
      </c>
      <c r="AI73">
        <v>95</v>
      </c>
      <c r="AJ73">
        <v>26060</v>
      </c>
      <c r="AK73" t="s">
        <v>982</v>
      </c>
      <c r="AL73" t="s">
        <v>984</v>
      </c>
      <c r="AM73" s="1"/>
      <c r="AN73" t="s">
        <v>989</v>
      </c>
      <c r="AO73">
        <v>95</v>
      </c>
      <c r="AP73" t="s">
        <v>1534</v>
      </c>
      <c r="AQ73" s="1">
        <v>41375</v>
      </c>
      <c r="AR73" s="1"/>
      <c r="AS73" t="str">
        <f t="shared" si="2"/>
        <v>N/A</v>
      </c>
    </row>
    <row r="74" spans="1:45" x14ac:dyDescent="0.3">
      <c r="A74">
        <v>3571</v>
      </c>
      <c r="B74">
        <v>844</v>
      </c>
      <c r="C74" t="s">
        <v>170</v>
      </c>
      <c r="D74" t="s">
        <v>171</v>
      </c>
      <c r="E74" t="s">
        <v>17</v>
      </c>
      <c r="F74" t="s">
        <v>172</v>
      </c>
      <c r="G74">
        <v>4283361474</v>
      </c>
      <c r="H74">
        <v>844</v>
      </c>
      <c r="I74" s="1">
        <v>31375</v>
      </c>
      <c r="J74" s="1">
        <v>32024</v>
      </c>
      <c r="K74">
        <v>1</v>
      </c>
      <c r="L74">
        <v>597</v>
      </c>
      <c r="M74">
        <v>3571</v>
      </c>
      <c r="N74" t="s">
        <v>1239</v>
      </c>
      <c r="O74" t="s">
        <v>1204</v>
      </c>
      <c r="P74" t="s">
        <v>1205</v>
      </c>
      <c r="Q74">
        <v>267</v>
      </c>
      <c r="R74">
        <v>925</v>
      </c>
      <c r="S74" t="s">
        <v>1408</v>
      </c>
      <c r="T74" t="s">
        <v>1409</v>
      </c>
      <c r="U74" t="s">
        <v>1628</v>
      </c>
      <c r="V74">
        <v>0.28864864864864864</v>
      </c>
      <c r="W74">
        <v>750</v>
      </c>
      <c r="X74">
        <v>597</v>
      </c>
      <c r="Y74">
        <v>597</v>
      </c>
      <c r="Z74">
        <v>1</v>
      </c>
      <c r="AA74">
        <v>750</v>
      </c>
      <c r="AB74" t="s">
        <v>719</v>
      </c>
      <c r="AC74" t="s">
        <v>660</v>
      </c>
      <c r="AD74" t="s">
        <v>720</v>
      </c>
      <c r="AE74" t="s">
        <v>721</v>
      </c>
      <c r="AF74">
        <v>9166200177</v>
      </c>
      <c r="AG74" t="s">
        <v>1037</v>
      </c>
      <c r="AH74">
        <v>3571</v>
      </c>
      <c r="AI74">
        <v>597</v>
      </c>
      <c r="AJ74">
        <v>25677</v>
      </c>
      <c r="AK74" t="s">
        <v>982</v>
      </c>
      <c r="AL74" t="s">
        <v>977</v>
      </c>
      <c r="AM74" s="1"/>
      <c r="AN74" t="s">
        <v>989</v>
      </c>
      <c r="AO74">
        <v>597</v>
      </c>
      <c r="AP74" t="s">
        <v>1534</v>
      </c>
      <c r="AQ74" s="1">
        <v>40385</v>
      </c>
      <c r="AR74" s="1"/>
      <c r="AS74" t="str">
        <f t="shared" si="2"/>
        <v>N/A</v>
      </c>
    </row>
    <row r="75" spans="1:45" x14ac:dyDescent="0.3">
      <c r="A75">
        <v>7316</v>
      </c>
      <c r="B75">
        <v>169</v>
      </c>
      <c r="C75" t="s">
        <v>173</v>
      </c>
      <c r="D75" t="s">
        <v>174</v>
      </c>
      <c r="E75" t="s">
        <v>17</v>
      </c>
      <c r="F75" t="s">
        <v>175</v>
      </c>
      <c r="G75">
        <v>2950413181</v>
      </c>
      <c r="H75">
        <v>169</v>
      </c>
      <c r="I75" s="1">
        <v>27971</v>
      </c>
      <c r="J75" s="1">
        <v>34846</v>
      </c>
      <c r="K75">
        <v>18</v>
      </c>
      <c r="L75">
        <v>340</v>
      </c>
      <c r="M75">
        <v>7316</v>
      </c>
      <c r="N75" t="s">
        <v>1213</v>
      </c>
      <c r="O75" t="s">
        <v>1199</v>
      </c>
      <c r="P75" t="s">
        <v>1200</v>
      </c>
      <c r="Q75">
        <v>905</v>
      </c>
      <c r="R75">
        <v>1392</v>
      </c>
      <c r="S75" t="s">
        <v>1332</v>
      </c>
      <c r="T75" t="s">
        <v>1333</v>
      </c>
      <c r="U75" t="s">
        <v>1627</v>
      </c>
      <c r="V75">
        <v>0.65014367816091956</v>
      </c>
      <c r="W75">
        <v>913</v>
      </c>
      <c r="X75">
        <v>340</v>
      </c>
      <c r="Y75">
        <v>340</v>
      </c>
      <c r="Z75">
        <v>1</v>
      </c>
      <c r="AA75">
        <v>913</v>
      </c>
      <c r="AB75" t="s">
        <v>722</v>
      </c>
      <c r="AC75" t="s">
        <v>723</v>
      </c>
      <c r="AD75" t="s">
        <v>724</v>
      </c>
      <c r="AE75" t="s">
        <v>596</v>
      </c>
      <c r="AF75">
        <v>5137511014</v>
      </c>
      <c r="AG75" t="s">
        <v>1038</v>
      </c>
      <c r="AH75">
        <v>7316</v>
      </c>
      <c r="AI75">
        <v>340</v>
      </c>
      <c r="AJ75">
        <v>62912</v>
      </c>
      <c r="AK75" t="s">
        <v>982</v>
      </c>
      <c r="AL75" t="s">
        <v>984</v>
      </c>
      <c r="AM75" s="1"/>
      <c r="AN75" t="s">
        <v>978</v>
      </c>
      <c r="AO75">
        <v>340</v>
      </c>
      <c r="AP75" t="s">
        <v>1534</v>
      </c>
      <c r="AQ75" s="1">
        <v>29893</v>
      </c>
      <c r="AR75" s="1"/>
      <c r="AS75" t="str">
        <f t="shared" si="2"/>
        <v>N/A</v>
      </c>
    </row>
    <row r="76" spans="1:45" x14ac:dyDescent="0.3">
      <c r="A76">
        <v>9177</v>
      </c>
      <c r="B76">
        <v>19</v>
      </c>
      <c r="C76" t="s">
        <v>224</v>
      </c>
      <c r="D76" t="s">
        <v>225</v>
      </c>
      <c r="E76" t="s">
        <v>13</v>
      </c>
      <c r="F76" t="s">
        <v>226</v>
      </c>
      <c r="G76">
        <v>7591554939</v>
      </c>
      <c r="H76">
        <v>19</v>
      </c>
      <c r="I76" s="1">
        <v>40529</v>
      </c>
      <c r="J76" s="1">
        <v>44199</v>
      </c>
      <c r="K76">
        <v>10</v>
      </c>
      <c r="L76">
        <v>45</v>
      </c>
      <c r="M76">
        <v>9177</v>
      </c>
      <c r="N76" t="s">
        <v>1224</v>
      </c>
      <c r="O76" t="s">
        <v>1204</v>
      </c>
      <c r="P76" t="s">
        <v>1200</v>
      </c>
      <c r="Q76">
        <v>889</v>
      </c>
      <c r="R76">
        <v>1050</v>
      </c>
      <c r="S76" t="s">
        <v>1225</v>
      </c>
      <c r="T76" t="s">
        <v>1226</v>
      </c>
      <c r="U76" t="s">
        <v>1627</v>
      </c>
      <c r="V76">
        <v>0.84666666666666668</v>
      </c>
      <c r="W76">
        <v>289</v>
      </c>
      <c r="X76">
        <v>45</v>
      </c>
      <c r="Y76">
        <v>45</v>
      </c>
      <c r="Z76">
        <v>1</v>
      </c>
      <c r="AA76">
        <v>289</v>
      </c>
      <c r="AB76" t="s">
        <v>122</v>
      </c>
      <c r="AC76" t="s">
        <v>584</v>
      </c>
      <c r="AD76" t="s">
        <v>761</v>
      </c>
      <c r="AE76" t="s">
        <v>762</v>
      </c>
      <c r="AF76">
        <v>3201665520</v>
      </c>
      <c r="AG76" t="s">
        <v>1057</v>
      </c>
      <c r="AH76">
        <v>9177</v>
      </c>
      <c r="AI76">
        <v>45</v>
      </c>
      <c r="AJ76">
        <v>15307</v>
      </c>
      <c r="AK76" t="s">
        <v>976</v>
      </c>
      <c r="AL76" t="s">
        <v>977</v>
      </c>
      <c r="AM76" s="1">
        <v>35186</v>
      </c>
      <c r="AN76" t="s">
        <v>989</v>
      </c>
      <c r="AO76">
        <v>45</v>
      </c>
      <c r="AP76" t="s">
        <v>1533</v>
      </c>
      <c r="AQ76" s="1">
        <v>35127</v>
      </c>
      <c r="AR76" s="1">
        <v>35186</v>
      </c>
      <c r="AS76">
        <f t="shared" si="2"/>
        <v>1</v>
      </c>
    </row>
    <row r="77" spans="1:45" x14ac:dyDescent="0.3">
      <c r="A77">
        <v>1215</v>
      </c>
      <c r="B77">
        <v>353</v>
      </c>
      <c r="C77" t="s">
        <v>154</v>
      </c>
      <c r="D77" t="s">
        <v>179</v>
      </c>
      <c r="E77" t="s">
        <v>9</v>
      </c>
      <c r="F77" t="s">
        <v>180</v>
      </c>
      <c r="G77">
        <v>6379672748</v>
      </c>
      <c r="H77">
        <v>353</v>
      </c>
      <c r="I77" s="1">
        <v>32419</v>
      </c>
      <c r="J77" s="1">
        <v>39518</v>
      </c>
      <c r="K77">
        <v>19</v>
      </c>
      <c r="L77">
        <v>250</v>
      </c>
      <c r="M77">
        <v>1215</v>
      </c>
      <c r="N77" t="s">
        <v>1203</v>
      </c>
      <c r="O77" t="s">
        <v>1199</v>
      </c>
      <c r="P77" t="s">
        <v>1200</v>
      </c>
      <c r="Q77">
        <v>773</v>
      </c>
      <c r="R77">
        <v>1225</v>
      </c>
      <c r="S77" t="s">
        <v>912</v>
      </c>
      <c r="T77" t="s">
        <v>745</v>
      </c>
      <c r="U77" t="s">
        <v>1627</v>
      </c>
      <c r="V77">
        <v>0.63102040816326532</v>
      </c>
      <c r="W77">
        <v>733</v>
      </c>
      <c r="X77">
        <v>250</v>
      </c>
      <c r="Y77">
        <v>250</v>
      </c>
      <c r="Z77">
        <v>1</v>
      </c>
      <c r="AA77">
        <v>733</v>
      </c>
      <c r="AB77" t="s">
        <v>728</v>
      </c>
      <c r="AC77" t="s">
        <v>652</v>
      </c>
      <c r="AD77" t="s">
        <v>729</v>
      </c>
      <c r="AE77" t="s">
        <v>730</v>
      </c>
      <c r="AF77">
        <v>1055293942</v>
      </c>
      <c r="AG77" t="s">
        <v>1040</v>
      </c>
      <c r="AH77">
        <v>1215</v>
      </c>
      <c r="AI77">
        <v>250</v>
      </c>
      <c r="AJ77">
        <v>73561</v>
      </c>
      <c r="AK77" t="s">
        <v>976</v>
      </c>
      <c r="AL77" t="s">
        <v>984</v>
      </c>
      <c r="AM77" s="1">
        <v>39012</v>
      </c>
      <c r="AN77" t="s">
        <v>980</v>
      </c>
      <c r="AO77">
        <v>250</v>
      </c>
      <c r="AP77" t="s">
        <v>1533</v>
      </c>
      <c r="AQ77" s="1">
        <v>38978</v>
      </c>
      <c r="AR77" s="1">
        <v>39012</v>
      </c>
      <c r="AS77">
        <f t="shared" si="2"/>
        <v>1</v>
      </c>
    </row>
    <row r="78" spans="1:45" x14ac:dyDescent="0.3">
      <c r="A78">
        <v>1278</v>
      </c>
      <c r="B78">
        <v>136</v>
      </c>
      <c r="C78" t="s">
        <v>55</v>
      </c>
      <c r="D78" t="s">
        <v>194</v>
      </c>
      <c r="E78" t="s">
        <v>13</v>
      </c>
      <c r="F78" t="s">
        <v>195</v>
      </c>
      <c r="G78">
        <v>9801474305</v>
      </c>
      <c r="H78">
        <v>136</v>
      </c>
      <c r="I78" s="1">
        <v>28365</v>
      </c>
      <c r="J78" s="1">
        <v>35317</v>
      </c>
      <c r="K78">
        <v>19</v>
      </c>
      <c r="L78">
        <v>856</v>
      </c>
      <c r="M78">
        <v>1278</v>
      </c>
      <c r="N78" t="s">
        <v>1301</v>
      </c>
      <c r="O78" t="s">
        <v>1204</v>
      </c>
      <c r="P78" t="s">
        <v>1205</v>
      </c>
      <c r="Q78">
        <v>880</v>
      </c>
      <c r="R78">
        <v>1178</v>
      </c>
      <c r="S78" t="s">
        <v>1475</v>
      </c>
      <c r="T78" t="s">
        <v>1476</v>
      </c>
      <c r="U78" t="s">
        <v>1627</v>
      </c>
      <c r="V78">
        <v>0.74702886247877764</v>
      </c>
      <c r="W78">
        <v>102</v>
      </c>
      <c r="X78">
        <v>856</v>
      </c>
      <c r="Y78">
        <v>856</v>
      </c>
      <c r="Z78">
        <v>1</v>
      </c>
      <c r="AA78">
        <v>102</v>
      </c>
      <c r="AB78" t="s">
        <v>106</v>
      </c>
      <c r="AC78" t="s">
        <v>667</v>
      </c>
      <c r="AD78" t="s">
        <v>739</v>
      </c>
      <c r="AE78" t="s">
        <v>627</v>
      </c>
      <c r="AF78">
        <v>3746956671</v>
      </c>
      <c r="AG78" t="s">
        <v>1046</v>
      </c>
      <c r="AH78">
        <v>1278</v>
      </c>
      <c r="AI78">
        <v>856</v>
      </c>
      <c r="AJ78">
        <v>27105</v>
      </c>
      <c r="AK78" t="s">
        <v>976</v>
      </c>
      <c r="AL78" t="s">
        <v>984</v>
      </c>
      <c r="AM78" s="1">
        <v>28437</v>
      </c>
      <c r="AN78" t="s">
        <v>989</v>
      </c>
      <c r="AO78">
        <v>856</v>
      </c>
      <c r="AP78" t="s">
        <v>1533</v>
      </c>
      <c r="AQ78" s="1">
        <v>28302</v>
      </c>
      <c r="AR78" s="1">
        <v>28437</v>
      </c>
      <c r="AS78">
        <f t="shared" si="2"/>
        <v>4</v>
      </c>
    </row>
    <row r="79" spans="1:45" x14ac:dyDescent="0.3">
      <c r="A79">
        <v>5402</v>
      </c>
      <c r="B79">
        <v>776</v>
      </c>
      <c r="C79" t="s">
        <v>170</v>
      </c>
      <c r="D79" t="s">
        <v>181</v>
      </c>
      <c r="E79" t="s">
        <v>17</v>
      </c>
      <c r="F79" t="s">
        <v>182</v>
      </c>
      <c r="G79">
        <v>2335838084</v>
      </c>
      <c r="H79">
        <v>776</v>
      </c>
      <c r="I79" s="1">
        <v>42858</v>
      </c>
      <c r="J79" s="1">
        <v>44214</v>
      </c>
      <c r="K79">
        <v>3</v>
      </c>
      <c r="L79">
        <v>400</v>
      </c>
      <c r="M79">
        <v>5402</v>
      </c>
      <c r="N79" t="s">
        <v>1239</v>
      </c>
      <c r="O79" t="s">
        <v>1204</v>
      </c>
      <c r="P79" t="s">
        <v>1200</v>
      </c>
      <c r="Q79">
        <v>78</v>
      </c>
      <c r="R79">
        <v>403</v>
      </c>
      <c r="S79" t="s">
        <v>1352</v>
      </c>
      <c r="T79" t="s">
        <v>1353</v>
      </c>
      <c r="U79" t="s">
        <v>1628</v>
      </c>
      <c r="V79">
        <v>0.19354838709677419</v>
      </c>
      <c r="W79">
        <v>624</v>
      </c>
      <c r="X79">
        <v>400</v>
      </c>
      <c r="Y79">
        <v>400</v>
      </c>
      <c r="Z79">
        <v>1</v>
      </c>
      <c r="AA79">
        <v>624</v>
      </c>
      <c r="AB79" t="s">
        <v>521</v>
      </c>
      <c r="AC79" t="s">
        <v>676</v>
      </c>
      <c r="AD79" t="s">
        <v>731</v>
      </c>
      <c r="AE79" t="s">
        <v>642</v>
      </c>
      <c r="AF79">
        <v>2774587967</v>
      </c>
      <c r="AG79" t="s">
        <v>1041</v>
      </c>
      <c r="AH79">
        <v>5402</v>
      </c>
      <c r="AI79">
        <v>400</v>
      </c>
      <c r="AJ79">
        <v>50357</v>
      </c>
      <c r="AK79" t="s">
        <v>982</v>
      </c>
      <c r="AL79" t="s">
        <v>984</v>
      </c>
      <c r="AM79" s="1"/>
      <c r="AN79" t="s">
        <v>978</v>
      </c>
      <c r="AO79">
        <v>400</v>
      </c>
      <c r="AP79" t="s">
        <v>1534</v>
      </c>
      <c r="AQ79" s="1">
        <v>37628</v>
      </c>
      <c r="AR79" s="1"/>
      <c r="AS79" t="str">
        <f t="shared" si="2"/>
        <v>N/A</v>
      </c>
    </row>
    <row r="80" spans="1:45" x14ac:dyDescent="0.3">
      <c r="A80">
        <v>1647</v>
      </c>
      <c r="B80">
        <v>205</v>
      </c>
      <c r="C80" t="s">
        <v>183</v>
      </c>
      <c r="D80" t="s">
        <v>184</v>
      </c>
      <c r="E80" t="s">
        <v>9</v>
      </c>
      <c r="F80" t="s">
        <v>185</v>
      </c>
      <c r="G80">
        <v>2179414351</v>
      </c>
      <c r="H80">
        <v>205</v>
      </c>
      <c r="I80" s="1">
        <v>33918</v>
      </c>
      <c r="J80" s="1">
        <v>37102</v>
      </c>
      <c r="K80">
        <v>8</v>
      </c>
      <c r="L80">
        <v>877</v>
      </c>
      <c r="M80">
        <v>1647</v>
      </c>
      <c r="N80" t="s">
        <v>1217</v>
      </c>
      <c r="O80" t="s">
        <v>1204</v>
      </c>
      <c r="P80" t="s">
        <v>1200</v>
      </c>
      <c r="Q80">
        <v>791</v>
      </c>
      <c r="R80">
        <v>1169</v>
      </c>
      <c r="S80" t="s">
        <v>1484</v>
      </c>
      <c r="T80" t="s">
        <v>1485</v>
      </c>
      <c r="U80" t="s">
        <v>1627</v>
      </c>
      <c r="V80">
        <v>0.67664670658682635</v>
      </c>
      <c r="W80">
        <v>199</v>
      </c>
      <c r="X80">
        <v>877</v>
      </c>
      <c r="Y80">
        <v>877</v>
      </c>
      <c r="Z80">
        <v>1</v>
      </c>
      <c r="AA80">
        <v>199</v>
      </c>
      <c r="AB80" t="s">
        <v>375</v>
      </c>
      <c r="AC80" t="s">
        <v>667</v>
      </c>
      <c r="AD80" t="s">
        <v>732</v>
      </c>
      <c r="AE80" t="s">
        <v>733</v>
      </c>
      <c r="AF80">
        <v>6383939014</v>
      </c>
      <c r="AG80" t="s">
        <v>1042</v>
      </c>
      <c r="AH80">
        <v>1647</v>
      </c>
      <c r="AI80">
        <v>877</v>
      </c>
      <c r="AJ80">
        <v>61325</v>
      </c>
      <c r="AK80" t="s">
        <v>976</v>
      </c>
      <c r="AL80" t="s">
        <v>977</v>
      </c>
      <c r="AM80" s="1">
        <v>36607</v>
      </c>
      <c r="AN80" t="s">
        <v>978</v>
      </c>
      <c r="AO80">
        <v>877</v>
      </c>
      <c r="AP80" t="s">
        <v>1533</v>
      </c>
      <c r="AQ80" s="1">
        <v>36550</v>
      </c>
      <c r="AR80" s="1">
        <v>36607</v>
      </c>
      <c r="AS80">
        <f t="shared" si="2"/>
        <v>1</v>
      </c>
    </row>
    <row r="81" spans="1:45" x14ac:dyDescent="0.3">
      <c r="A81">
        <v>9423</v>
      </c>
      <c r="B81">
        <v>705</v>
      </c>
      <c r="C81" t="s">
        <v>186</v>
      </c>
      <c r="D81" t="s">
        <v>187</v>
      </c>
      <c r="E81" t="s">
        <v>17</v>
      </c>
      <c r="F81" t="s">
        <v>188</v>
      </c>
      <c r="G81">
        <v>9984833487</v>
      </c>
      <c r="H81">
        <v>705</v>
      </c>
      <c r="I81" s="1">
        <v>38692</v>
      </c>
      <c r="J81" s="1">
        <v>44323</v>
      </c>
      <c r="K81">
        <v>15</v>
      </c>
      <c r="L81">
        <v>97</v>
      </c>
      <c r="M81">
        <v>9423</v>
      </c>
      <c r="N81" t="s">
        <v>1203</v>
      </c>
      <c r="O81" t="s">
        <v>1204</v>
      </c>
      <c r="P81" t="s">
        <v>1200</v>
      </c>
      <c r="Q81">
        <v>603</v>
      </c>
      <c r="R81">
        <v>1167</v>
      </c>
      <c r="S81" t="s">
        <v>1245</v>
      </c>
      <c r="T81" t="s">
        <v>1246</v>
      </c>
      <c r="U81" t="s">
        <v>1627</v>
      </c>
      <c r="V81">
        <v>0.51670951156812339</v>
      </c>
      <c r="W81">
        <v>112</v>
      </c>
      <c r="X81">
        <v>97</v>
      </c>
      <c r="Y81">
        <v>97</v>
      </c>
      <c r="Z81">
        <v>1</v>
      </c>
      <c r="AA81">
        <v>112</v>
      </c>
      <c r="AB81" t="s">
        <v>734</v>
      </c>
      <c r="AC81" t="s">
        <v>608</v>
      </c>
      <c r="AD81" t="s">
        <v>320</v>
      </c>
      <c r="AE81" t="s">
        <v>589</v>
      </c>
      <c r="AF81">
        <v>8157564947</v>
      </c>
      <c r="AG81" t="s">
        <v>1043</v>
      </c>
      <c r="AH81">
        <v>9423</v>
      </c>
      <c r="AI81">
        <v>97</v>
      </c>
      <c r="AJ81">
        <v>76658</v>
      </c>
      <c r="AK81" t="s">
        <v>982</v>
      </c>
      <c r="AL81" t="s">
        <v>984</v>
      </c>
      <c r="AM81" s="1"/>
      <c r="AN81" t="s">
        <v>980</v>
      </c>
      <c r="AO81">
        <v>97</v>
      </c>
      <c r="AP81" t="s">
        <v>1534</v>
      </c>
      <c r="AQ81" s="1">
        <v>40688</v>
      </c>
      <c r="AR81" s="1"/>
      <c r="AS81" t="str">
        <f t="shared" si="2"/>
        <v>N/A</v>
      </c>
    </row>
    <row r="82" spans="1:45" x14ac:dyDescent="0.3">
      <c r="A82">
        <v>6767</v>
      </c>
      <c r="B82">
        <v>195</v>
      </c>
      <c r="C82" t="s">
        <v>191</v>
      </c>
      <c r="D82" t="s">
        <v>192</v>
      </c>
      <c r="E82" t="s">
        <v>13</v>
      </c>
      <c r="F82" t="s">
        <v>193</v>
      </c>
      <c r="G82">
        <v>6825096485</v>
      </c>
      <c r="H82">
        <v>195</v>
      </c>
      <c r="I82" s="1">
        <v>40882</v>
      </c>
      <c r="J82" s="1">
        <v>41117</v>
      </c>
      <c r="K82">
        <v>0</v>
      </c>
      <c r="L82">
        <v>353</v>
      </c>
      <c r="M82">
        <v>6767</v>
      </c>
      <c r="N82" t="s">
        <v>1213</v>
      </c>
      <c r="O82" t="s">
        <v>1204</v>
      </c>
      <c r="P82" t="s">
        <v>1200</v>
      </c>
      <c r="Q82">
        <v>84</v>
      </c>
      <c r="R82">
        <v>354</v>
      </c>
      <c r="S82" t="s">
        <v>1337</v>
      </c>
      <c r="T82" t="s">
        <v>1338</v>
      </c>
      <c r="U82" t="s">
        <v>1628</v>
      </c>
      <c r="V82">
        <v>0.23728813559322035</v>
      </c>
      <c r="W82">
        <v>848</v>
      </c>
      <c r="X82">
        <v>353</v>
      </c>
      <c r="Y82">
        <v>353</v>
      </c>
      <c r="Z82">
        <v>1</v>
      </c>
      <c r="AA82">
        <v>848</v>
      </c>
      <c r="AB82" t="s">
        <v>737</v>
      </c>
      <c r="AC82" t="s">
        <v>667</v>
      </c>
      <c r="AD82" t="s">
        <v>738</v>
      </c>
      <c r="AE82" t="s">
        <v>680</v>
      </c>
      <c r="AF82">
        <v>6829482368</v>
      </c>
      <c r="AG82" t="s">
        <v>1045</v>
      </c>
      <c r="AH82">
        <v>6767</v>
      </c>
      <c r="AI82">
        <v>353</v>
      </c>
      <c r="AJ82">
        <v>12462</v>
      </c>
      <c r="AK82" t="s">
        <v>976</v>
      </c>
      <c r="AL82" t="s">
        <v>984</v>
      </c>
      <c r="AM82" s="1">
        <v>41186</v>
      </c>
      <c r="AN82" t="s">
        <v>989</v>
      </c>
      <c r="AO82">
        <v>353</v>
      </c>
      <c r="AP82" t="s">
        <v>1533</v>
      </c>
      <c r="AQ82" s="1">
        <v>41123</v>
      </c>
      <c r="AR82" s="1">
        <v>41186</v>
      </c>
      <c r="AS82">
        <f t="shared" si="2"/>
        <v>2</v>
      </c>
    </row>
    <row r="83" spans="1:45" x14ac:dyDescent="0.3">
      <c r="A83">
        <v>1211</v>
      </c>
      <c r="B83">
        <v>121</v>
      </c>
      <c r="C83" t="s">
        <v>239</v>
      </c>
      <c r="D83" t="s">
        <v>240</v>
      </c>
      <c r="E83" t="s">
        <v>9</v>
      </c>
      <c r="F83" t="s">
        <v>241</v>
      </c>
      <c r="G83">
        <v>2797657807</v>
      </c>
      <c r="H83">
        <v>121</v>
      </c>
      <c r="I83" s="1">
        <v>41167</v>
      </c>
      <c r="J83" s="1">
        <v>42238</v>
      </c>
      <c r="K83">
        <v>2</v>
      </c>
      <c r="L83">
        <v>33</v>
      </c>
      <c r="M83">
        <v>1211</v>
      </c>
      <c r="N83" t="s">
        <v>1217</v>
      </c>
      <c r="O83" t="s">
        <v>1204</v>
      </c>
      <c r="P83" t="s">
        <v>1200</v>
      </c>
      <c r="Q83">
        <v>577</v>
      </c>
      <c r="R83">
        <v>1312</v>
      </c>
      <c r="S83" t="s">
        <v>1218</v>
      </c>
      <c r="T83" t="s">
        <v>1219</v>
      </c>
      <c r="U83" t="s">
        <v>1627</v>
      </c>
      <c r="V83">
        <v>0.43978658536585363</v>
      </c>
      <c r="W83">
        <v>953</v>
      </c>
      <c r="X83">
        <v>33</v>
      </c>
      <c r="Y83">
        <v>33</v>
      </c>
      <c r="Z83">
        <v>1</v>
      </c>
      <c r="AA83">
        <v>953</v>
      </c>
      <c r="AB83" t="s">
        <v>22</v>
      </c>
      <c r="AC83" t="s">
        <v>752</v>
      </c>
      <c r="AD83" t="s">
        <v>770</v>
      </c>
      <c r="AE83" t="s">
        <v>589</v>
      </c>
      <c r="AF83">
        <v>1029837290</v>
      </c>
      <c r="AG83" t="s">
        <v>1063</v>
      </c>
      <c r="AH83">
        <v>1211</v>
      </c>
      <c r="AI83">
        <v>33</v>
      </c>
      <c r="AJ83">
        <v>83102</v>
      </c>
      <c r="AK83" t="s">
        <v>982</v>
      </c>
      <c r="AL83" t="s">
        <v>984</v>
      </c>
      <c r="AM83" s="1"/>
      <c r="AN83" t="s">
        <v>980</v>
      </c>
      <c r="AO83">
        <v>33</v>
      </c>
      <c r="AP83" t="s">
        <v>1534</v>
      </c>
      <c r="AQ83" s="1">
        <v>32238</v>
      </c>
      <c r="AR83" s="1"/>
      <c r="AS83" t="str">
        <f t="shared" si="2"/>
        <v>N/A</v>
      </c>
    </row>
    <row r="84" spans="1:45" x14ac:dyDescent="0.3">
      <c r="A84">
        <v>2182</v>
      </c>
      <c r="B84">
        <v>247</v>
      </c>
      <c r="C84" t="s">
        <v>330</v>
      </c>
      <c r="D84" t="s">
        <v>331</v>
      </c>
      <c r="E84" t="s">
        <v>17</v>
      </c>
      <c r="F84" t="s">
        <v>332</v>
      </c>
      <c r="G84">
        <v>4951091066</v>
      </c>
      <c r="H84">
        <v>247</v>
      </c>
      <c r="I84" s="1">
        <v>25935</v>
      </c>
      <c r="J84" s="1">
        <v>30207</v>
      </c>
      <c r="K84">
        <v>11</v>
      </c>
      <c r="L84">
        <v>330</v>
      </c>
      <c r="M84">
        <v>2182</v>
      </c>
      <c r="N84" t="s">
        <v>1210</v>
      </c>
      <c r="O84" t="s">
        <v>1204</v>
      </c>
      <c r="P84" t="s">
        <v>1200</v>
      </c>
      <c r="Q84">
        <v>275</v>
      </c>
      <c r="R84">
        <v>653</v>
      </c>
      <c r="S84" t="s">
        <v>1323</v>
      </c>
      <c r="T84" t="s">
        <v>1324</v>
      </c>
      <c r="U84" t="s">
        <v>1628</v>
      </c>
      <c r="V84">
        <v>0.42113323124042878</v>
      </c>
      <c r="W84">
        <v>113</v>
      </c>
      <c r="X84">
        <v>330</v>
      </c>
      <c r="Y84">
        <v>330</v>
      </c>
      <c r="Z84">
        <v>1</v>
      </c>
      <c r="AA84">
        <v>113</v>
      </c>
      <c r="AB84" t="s">
        <v>824</v>
      </c>
      <c r="AC84" t="s">
        <v>673</v>
      </c>
      <c r="AD84" t="s">
        <v>825</v>
      </c>
      <c r="AE84" t="s">
        <v>826</v>
      </c>
      <c r="AF84">
        <v>4235755436</v>
      </c>
      <c r="AG84" t="s">
        <v>1095</v>
      </c>
      <c r="AH84">
        <v>2182</v>
      </c>
      <c r="AI84">
        <v>330</v>
      </c>
      <c r="AJ84">
        <v>312</v>
      </c>
      <c r="AK84" t="s">
        <v>982</v>
      </c>
      <c r="AL84" t="s">
        <v>984</v>
      </c>
      <c r="AM84" s="1"/>
      <c r="AN84" t="s">
        <v>989</v>
      </c>
      <c r="AO84">
        <v>330</v>
      </c>
      <c r="AP84" t="s">
        <v>1534</v>
      </c>
      <c r="AQ84" s="1">
        <v>40947</v>
      </c>
      <c r="AR84" s="1"/>
      <c r="AS84" t="str">
        <f t="shared" si="2"/>
        <v>N/A</v>
      </c>
    </row>
    <row r="85" spans="1:45" x14ac:dyDescent="0.3">
      <c r="A85">
        <v>8887</v>
      </c>
      <c r="B85">
        <v>969</v>
      </c>
      <c r="C85" t="s">
        <v>198</v>
      </c>
      <c r="D85" t="s">
        <v>199</v>
      </c>
      <c r="E85" t="s">
        <v>17</v>
      </c>
      <c r="F85" t="s">
        <v>200</v>
      </c>
      <c r="G85">
        <v>6328420950</v>
      </c>
      <c r="H85">
        <v>969</v>
      </c>
      <c r="I85" s="1">
        <v>29901</v>
      </c>
      <c r="J85" s="1">
        <v>36594</v>
      </c>
      <c r="K85">
        <v>18</v>
      </c>
      <c r="L85">
        <v>390</v>
      </c>
      <c r="M85">
        <v>8887</v>
      </c>
      <c r="N85" t="s">
        <v>1301</v>
      </c>
      <c r="O85" t="s">
        <v>1204</v>
      </c>
      <c r="P85" t="s">
        <v>1205</v>
      </c>
      <c r="Q85">
        <v>234</v>
      </c>
      <c r="R85">
        <v>780</v>
      </c>
      <c r="S85" t="s">
        <v>1348</v>
      </c>
      <c r="T85" t="s">
        <v>1349</v>
      </c>
      <c r="U85" t="s">
        <v>1628</v>
      </c>
      <c r="V85">
        <v>0.3</v>
      </c>
      <c r="W85">
        <v>962</v>
      </c>
      <c r="X85">
        <v>390</v>
      </c>
      <c r="Y85">
        <v>390</v>
      </c>
      <c r="Z85">
        <v>1</v>
      </c>
      <c r="AA85">
        <v>962</v>
      </c>
      <c r="AB85" t="s">
        <v>742</v>
      </c>
      <c r="AC85" t="s">
        <v>621</v>
      </c>
      <c r="AD85" t="s">
        <v>743</v>
      </c>
      <c r="AE85" t="s">
        <v>611</v>
      </c>
      <c r="AF85">
        <v>3932448384</v>
      </c>
      <c r="AG85" t="s">
        <v>1048</v>
      </c>
      <c r="AH85">
        <v>8887</v>
      </c>
      <c r="AI85">
        <v>390</v>
      </c>
      <c r="AJ85">
        <v>90449</v>
      </c>
      <c r="AK85" t="s">
        <v>976</v>
      </c>
      <c r="AL85" t="s">
        <v>977</v>
      </c>
      <c r="AM85" s="1">
        <v>39881</v>
      </c>
      <c r="AN85" t="s">
        <v>980</v>
      </c>
      <c r="AO85">
        <v>390</v>
      </c>
      <c r="AP85" t="s">
        <v>1533</v>
      </c>
      <c r="AQ85" s="1">
        <v>39896</v>
      </c>
      <c r="AR85" s="1">
        <v>39881</v>
      </c>
      <c r="AS85" t="str">
        <f t="shared" si="2"/>
        <v>N/A</v>
      </c>
    </row>
    <row r="86" spans="1:45" x14ac:dyDescent="0.3">
      <c r="A86">
        <v>9858</v>
      </c>
      <c r="B86">
        <v>817</v>
      </c>
      <c r="C86" t="s">
        <v>201</v>
      </c>
      <c r="D86" t="s">
        <v>202</v>
      </c>
      <c r="E86" t="s">
        <v>13</v>
      </c>
      <c r="F86" t="s">
        <v>203</v>
      </c>
      <c r="G86">
        <v>1174341766</v>
      </c>
      <c r="H86">
        <v>817</v>
      </c>
      <c r="I86" s="1">
        <v>37522</v>
      </c>
      <c r="J86" s="1">
        <v>38801</v>
      </c>
      <c r="K86">
        <v>3</v>
      </c>
      <c r="L86">
        <v>446</v>
      </c>
      <c r="M86">
        <v>9858</v>
      </c>
      <c r="N86" t="s">
        <v>1253</v>
      </c>
      <c r="O86" t="s">
        <v>1204</v>
      </c>
      <c r="P86" t="s">
        <v>1200</v>
      </c>
      <c r="Q86">
        <v>931</v>
      </c>
      <c r="R86">
        <v>1247</v>
      </c>
      <c r="S86" t="s">
        <v>677</v>
      </c>
      <c r="T86" t="s">
        <v>1363</v>
      </c>
      <c r="U86" t="s">
        <v>1627</v>
      </c>
      <c r="V86">
        <v>0.74659182036888527</v>
      </c>
      <c r="W86">
        <v>443</v>
      </c>
      <c r="X86">
        <v>446</v>
      </c>
      <c r="Y86">
        <v>446</v>
      </c>
      <c r="Z86">
        <v>1</v>
      </c>
      <c r="AA86">
        <v>443</v>
      </c>
      <c r="AB86" t="s">
        <v>744</v>
      </c>
      <c r="AC86" t="s">
        <v>617</v>
      </c>
      <c r="AD86" t="s">
        <v>745</v>
      </c>
      <c r="AE86" t="s">
        <v>623</v>
      </c>
      <c r="AF86">
        <v>2852248623</v>
      </c>
      <c r="AG86" t="s">
        <v>1049</v>
      </c>
      <c r="AH86">
        <v>9858</v>
      </c>
      <c r="AI86">
        <v>446</v>
      </c>
      <c r="AJ86">
        <v>9520</v>
      </c>
      <c r="AK86" t="s">
        <v>982</v>
      </c>
      <c r="AL86" t="s">
        <v>984</v>
      </c>
      <c r="AM86" s="1"/>
      <c r="AN86" t="s">
        <v>989</v>
      </c>
      <c r="AO86">
        <v>446</v>
      </c>
      <c r="AP86" t="s">
        <v>1534</v>
      </c>
      <c r="AQ86" s="1">
        <v>34084</v>
      </c>
      <c r="AR86" s="1"/>
      <c r="AS86" t="str">
        <f t="shared" si="2"/>
        <v>N/A</v>
      </c>
    </row>
    <row r="87" spans="1:45" x14ac:dyDescent="0.3">
      <c r="A87">
        <v>4252</v>
      </c>
      <c r="B87">
        <v>407</v>
      </c>
      <c r="C87" t="s">
        <v>191</v>
      </c>
      <c r="D87" t="s">
        <v>492</v>
      </c>
      <c r="E87" t="s">
        <v>9</v>
      </c>
      <c r="F87" t="s">
        <v>493</v>
      </c>
      <c r="G87">
        <v>1578883625</v>
      </c>
      <c r="H87">
        <v>407</v>
      </c>
      <c r="I87" s="1">
        <v>32729</v>
      </c>
      <c r="J87" s="1">
        <v>39308</v>
      </c>
      <c r="K87">
        <v>18</v>
      </c>
      <c r="L87">
        <v>73</v>
      </c>
      <c r="M87">
        <v>4252</v>
      </c>
      <c r="N87" t="s">
        <v>1210</v>
      </c>
      <c r="O87" t="s">
        <v>1204</v>
      </c>
      <c r="P87" t="s">
        <v>1200</v>
      </c>
      <c r="Q87">
        <v>315</v>
      </c>
      <c r="R87">
        <v>937</v>
      </c>
      <c r="S87" t="s">
        <v>21</v>
      </c>
      <c r="T87" t="s">
        <v>1236</v>
      </c>
      <c r="U87" t="s">
        <v>1628</v>
      </c>
      <c r="V87">
        <v>0.33617929562433296</v>
      </c>
      <c r="W87">
        <v>114</v>
      </c>
      <c r="X87">
        <v>73</v>
      </c>
      <c r="Y87">
        <v>73</v>
      </c>
      <c r="Z87">
        <v>1</v>
      </c>
      <c r="AA87">
        <v>114</v>
      </c>
      <c r="AB87" t="s">
        <v>920</v>
      </c>
      <c r="AC87" t="s">
        <v>590</v>
      </c>
      <c r="AD87" t="s">
        <v>921</v>
      </c>
      <c r="AE87" t="s">
        <v>762</v>
      </c>
      <c r="AF87">
        <v>7612488075</v>
      </c>
      <c r="AG87" t="s">
        <v>1152</v>
      </c>
      <c r="AH87">
        <v>4252</v>
      </c>
      <c r="AI87">
        <v>73</v>
      </c>
      <c r="AJ87">
        <v>74338</v>
      </c>
      <c r="AK87" t="s">
        <v>982</v>
      </c>
      <c r="AL87" t="s">
        <v>984</v>
      </c>
      <c r="AM87" s="1"/>
      <c r="AN87" t="s">
        <v>980</v>
      </c>
      <c r="AO87">
        <v>73</v>
      </c>
      <c r="AP87" t="s">
        <v>1534</v>
      </c>
      <c r="AQ87" s="1">
        <v>34034</v>
      </c>
      <c r="AR87" s="1"/>
      <c r="AS87" t="str">
        <f t="shared" si="2"/>
        <v>N/A</v>
      </c>
    </row>
    <row r="88" spans="1:45" x14ac:dyDescent="0.3">
      <c r="A88">
        <v>9943</v>
      </c>
      <c r="B88">
        <v>221</v>
      </c>
      <c r="C88" t="s">
        <v>207</v>
      </c>
      <c r="D88" t="s">
        <v>208</v>
      </c>
      <c r="E88" t="s">
        <v>9</v>
      </c>
      <c r="F88" t="s">
        <v>209</v>
      </c>
      <c r="G88">
        <v>3573904144</v>
      </c>
      <c r="H88">
        <v>221</v>
      </c>
      <c r="I88" s="1">
        <v>30316</v>
      </c>
      <c r="J88" s="1">
        <v>31268</v>
      </c>
      <c r="K88">
        <v>2</v>
      </c>
      <c r="L88">
        <v>420</v>
      </c>
      <c r="M88">
        <v>9943</v>
      </c>
      <c r="N88" t="s">
        <v>1217</v>
      </c>
      <c r="O88" t="s">
        <v>1204</v>
      </c>
      <c r="P88" t="s">
        <v>1200</v>
      </c>
      <c r="Q88">
        <v>638</v>
      </c>
      <c r="R88">
        <v>1130</v>
      </c>
      <c r="S88" t="s">
        <v>1355</v>
      </c>
      <c r="T88" t="s">
        <v>258</v>
      </c>
      <c r="U88" t="s">
        <v>1627</v>
      </c>
      <c r="V88">
        <v>0.56460176991150446</v>
      </c>
      <c r="W88">
        <v>936</v>
      </c>
      <c r="X88">
        <v>420</v>
      </c>
      <c r="Y88">
        <v>420</v>
      </c>
      <c r="Z88">
        <v>1</v>
      </c>
      <c r="AA88">
        <v>936</v>
      </c>
      <c r="AB88" t="s">
        <v>324</v>
      </c>
      <c r="AC88" t="s">
        <v>581</v>
      </c>
      <c r="AD88" t="s">
        <v>748</v>
      </c>
      <c r="AE88" t="s">
        <v>749</v>
      </c>
      <c r="AF88">
        <v>3017545245</v>
      </c>
      <c r="AG88" t="s">
        <v>1051</v>
      </c>
      <c r="AH88">
        <v>9943</v>
      </c>
      <c r="AI88">
        <v>420</v>
      </c>
      <c r="AJ88">
        <v>21639</v>
      </c>
      <c r="AK88" t="s">
        <v>982</v>
      </c>
      <c r="AL88" t="s">
        <v>984</v>
      </c>
      <c r="AM88" s="1"/>
      <c r="AN88" t="s">
        <v>989</v>
      </c>
      <c r="AO88">
        <v>420</v>
      </c>
      <c r="AP88" t="s">
        <v>1534</v>
      </c>
      <c r="AQ88" s="1">
        <v>32510</v>
      </c>
      <c r="AR88" s="1"/>
      <c r="AS88" t="str">
        <f t="shared" si="2"/>
        <v>N/A</v>
      </c>
    </row>
    <row r="89" spans="1:45" x14ac:dyDescent="0.3">
      <c r="A89">
        <v>1246</v>
      </c>
      <c r="B89">
        <v>77</v>
      </c>
      <c r="C89" t="s">
        <v>210</v>
      </c>
      <c r="D89" t="s">
        <v>211</v>
      </c>
      <c r="E89" t="s">
        <v>17</v>
      </c>
      <c r="F89" t="s">
        <v>212</v>
      </c>
      <c r="G89">
        <v>9998350900</v>
      </c>
      <c r="H89">
        <v>77</v>
      </c>
      <c r="I89" s="1">
        <v>35387</v>
      </c>
      <c r="J89" s="1">
        <v>42482</v>
      </c>
      <c r="K89">
        <v>19</v>
      </c>
      <c r="L89">
        <v>708</v>
      </c>
      <c r="M89">
        <v>1246</v>
      </c>
      <c r="N89" t="s">
        <v>1217</v>
      </c>
      <c r="O89" t="s">
        <v>1204</v>
      </c>
      <c r="P89" t="s">
        <v>1200</v>
      </c>
      <c r="Q89">
        <v>50</v>
      </c>
      <c r="R89">
        <v>72</v>
      </c>
      <c r="S89" t="s">
        <v>1437</v>
      </c>
      <c r="T89" t="s">
        <v>1438</v>
      </c>
      <c r="U89" t="s">
        <v>1628</v>
      </c>
      <c r="V89">
        <v>0.69444444444444442</v>
      </c>
      <c r="W89">
        <v>395</v>
      </c>
      <c r="X89">
        <v>708</v>
      </c>
      <c r="Y89">
        <v>708</v>
      </c>
      <c r="Z89">
        <v>1</v>
      </c>
      <c r="AA89">
        <v>395</v>
      </c>
      <c r="AB89" t="s">
        <v>750</v>
      </c>
      <c r="AC89" t="s">
        <v>631</v>
      </c>
      <c r="AD89" t="s">
        <v>751</v>
      </c>
      <c r="AE89" t="s">
        <v>583</v>
      </c>
      <c r="AF89">
        <v>3061127061</v>
      </c>
      <c r="AG89" t="s">
        <v>1052</v>
      </c>
      <c r="AH89">
        <v>1246</v>
      </c>
      <c r="AI89">
        <v>708</v>
      </c>
      <c r="AJ89">
        <v>58736</v>
      </c>
      <c r="AK89" t="s">
        <v>976</v>
      </c>
      <c r="AL89" t="s">
        <v>984</v>
      </c>
      <c r="AM89" s="1">
        <v>43677</v>
      </c>
      <c r="AN89" t="s">
        <v>978</v>
      </c>
      <c r="AO89">
        <v>708</v>
      </c>
      <c r="AP89" t="s">
        <v>1533</v>
      </c>
      <c r="AQ89" s="1">
        <v>43515</v>
      </c>
      <c r="AR89" s="1">
        <v>43677</v>
      </c>
      <c r="AS89">
        <f t="shared" si="2"/>
        <v>5</v>
      </c>
    </row>
    <row r="90" spans="1:45" x14ac:dyDescent="0.3">
      <c r="A90">
        <v>4527</v>
      </c>
      <c r="B90">
        <v>800</v>
      </c>
      <c r="C90" t="s">
        <v>213</v>
      </c>
      <c r="D90" t="s">
        <v>214</v>
      </c>
      <c r="E90" t="s">
        <v>13</v>
      </c>
      <c r="F90" t="s">
        <v>215</v>
      </c>
      <c r="G90">
        <v>3715864347</v>
      </c>
      <c r="H90">
        <v>800</v>
      </c>
      <c r="I90" s="1">
        <v>32842</v>
      </c>
      <c r="J90" s="1">
        <v>39978</v>
      </c>
      <c r="K90">
        <v>19</v>
      </c>
      <c r="L90">
        <v>227</v>
      </c>
      <c r="M90">
        <v>4527</v>
      </c>
      <c r="N90" t="s">
        <v>1217</v>
      </c>
      <c r="O90" t="s">
        <v>1199</v>
      </c>
      <c r="P90" t="s">
        <v>1205</v>
      </c>
      <c r="Q90">
        <v>477</v>
      </c>
      <c r="R90">
        <v>564</v>
      </c>
      <c r="S90" t="s">
        <v>1296</v>
      </c>
      <c r="T90" t="s">
        <v>1297</v>
      </c>
      <c r="U90" t="s">
        <v>1628</v>
      </c>
      <c r="V90">
        <v>0.8457446808510638</v>
      </c>
      <c r="W90">
        <v>344</v>
      </c>
      <c r="X90">
        <v>227</v>
      </c>
      <c r="Y90">
        <v>227</v>
      </c>
      <c r="Z90">
        <v>1</v>
      </c>
      <c r="AA90">
        <v>344</v>
      </c>
      <c r="AB90" t="s">
        <v>145</v>
      </c>
      <c r="AC90" t="s">
        <v>752</v>
      </c>
      <c r="AD90" t="s">
        <v>753</v>
      </c>
      <c r="AE90" t="s">
        <v>754</v>
      </c>
      <c r="AF90">
        <v>6894953031</v>
      </c>
      <c r="AG90" t="s">
        <v>1053</v>
      </c>
      <c r="AH90">
        <v>4527</v>
      </c>
      <c r="AI90">
        <v>227</v>
      </c>
      <c r="AJ90">
        <v>3951</v>
      </c>
      <c r="AK90" t="s">
        <v>976</v>
      </c>
      <c r="AL90" t="s">
        <v>977</v>
      </c>
      <c r="AM90" s="1">
        <v>37261</v>
      </c>
      <c r="AN90" t="s">
        <v>989</v>
      </c>
      <c r="AO90">
        <v>227</v>
      </c>
      <c r="AP90" t="s">
        <v>1533</v>
      </c>
      <c r="AQ90" s="1">
        <v>37281</v>
      </c>
      <c r="AR90" s="1">
        <v>37261</v>
      </c>
      <c r="AS90" t="str">
        <f t="shared" si="2"/>
        <v>N/A</v>
      </c>
    </row>
    <row r="91" spans="1:45" x14ac:dyDescent="0.3">
      <c r="A91">
        <v>3270</v>
      </c>
      <c r="B91">
        <v>85</v>
      </c>
      <c r="C91" t="s">
        <v>351</v>
      </c>
      <c r="D91" t="s">
        <v>352</v>
      </c>
      <c r="E91" t="s">
        <v>17</v>
      </c>
      <c r="F91" t="s">
        <v>353</v>
      </c>
      <c r="G91">
        <v>3253132607</v>
      </c>
      <c r="H91">
        <v>85</v>
      </c>
      <c r="I91" s="1">
        <v>36058</v>
      </c>
      <c r="J91" s="1">
        <v>43402</v>
      </c>
      <c r="K91">
        <v>20</v>
      </c>
      <c r="L91">
        <v>503</v>
      </c>
      <c r="M91">
        <v>3270</v>
      </c>
      <c r="N91" t="s">
        <v>1253</v>
      </c>
      <c r="O91" t="s">
        <v>1204</v>
      </c>
      <c r="P91" t="s">
        <v>1205</v>
      </c>
      <c r="Q91">
        <v>243</v>
      </c>
      <c r="R91">
        <v>935</v>
      </c>
      <c r="S91" t="s">
        <v>1377</v>
      </c>
      <c r="T91" t="s">
        <v>745</v>
      </c>
      <c r="U91" t="s">
        <v>1628</v>
      </c>
      <c r="V91">
        <v>0.25989304812834224</v>
      </c>
      <c r="W91">
        <v>120</v>
      </c>
      <c r="X91">
        <v>503</v>
      </c>
      <c r="Y91">
        <v>503</v>
      </c>
      <c r="Z91">
        <v>1</v>
      </c>
      <c r="AA91">
        <v>120</v>
      </c>
      <c r="AB91" t="s">
        <v>838</v>
      </c>
      <c r="AC91" t="s">
        <v>588</v>
      </c>
      <c r="AD91" t="s">
        <v>839</v>
      </c>
      <c r="AE91" t="s">
        <v>840</v>
      </c>
      <c r="AF91">
        <v>6456637698</v>
      </c>
      <c r="AG91" t="s">
        <v>1102</v>
      </c>
      <c r="AH91">
        <v>3270</v>
      </c>
      <c r="AI91">
        <v>503</v>
      </c>
      <c r="AJ91">
        <v>559</v>
      </c>
      <c r="AK91" t="s">
        <v>976</v>
      </c>
      <c r="AL91" t="s">
        <v>977</v>
      </c>
      <c r="AM91" s="1">
        <v>27174</v>
      </c>
      <c r="AN91" t="s">
        <v>989</v>
      </c>
      <c r="AO91">
        <v>503</v>
      </c>
      <c r="AP91" t="s">
        <v>1533</v>
      </c>
      <c r="AQ91" s="1">
        <v>27114</v>
      </c>
      <c r="AR91" s="1">
        <v>27174</v>
      </c>
      <c r="AS91">
        <f t="shared" si="2"/>
        <v>1</v>
      </c>
    </row>
    <row r="92" spans="1:45" x14ac:dyDescent="0.3">
      <c r="A92">
        <v>805</v>
      </c>
      <c r="B92">
        <v>752</v>
      </c>
      <c r="C92" t="s">
        <v>259</v>
      </c>
      <c r="D92" t="s">
        <v>260</v>
      </c>
      <c r="E92" t="s">
        <v>17</v>
      </c>
      <c r="F92" t="s">
        <v>261</v>
      </c>
      <c r="G92">
        <v>2366659988</v>
      </c>
      <c r="H92">
        <v>752</v>
      </c>
      <c r="I92" s="1">
        <v>41782</v>
      </c>
      <c r="J92" s="1">
        <v>42648</v>
      </c>
      <c r="K92">
        <v>2</v>
      </c>
      <c r="L92">
        <v>40</v>
      </c>
      <c r="M92">
        <v>805</v>
      </c>
      <c r="N92" t="s">
        <v>1198</v>
      </c>
      <c r="O92" t="s">
        <v>1204</v>
      </c>
      <c r="P92" t="s">
        <v>1205</v>
      </c>
      <c r="Q92">
        <v>483</v>
      </c>
      <c r="R92">
        <v>648</v>
      </c>
      <c r="S92" t="s">
        <v>1220</v>
      </c>
      <c r="T92" t="s">
        <v>1221</v>
      </c>
      <c r="U92" t="s">
        <v>1628</v>
      </c>
      <c r="V92">
        <v>0.74537037037037035</v>
      </c>
      <c r="W92">
        <v>535</v>
      </c>
      <c r="X92">
        <v>40</v>
      </c>
      <c r="Y92">
        <v>40</v>
      </c>
      <c r="Z92">
        <v>1</v>
      </c>
      <c r="AA92">
        <v>535</v>
      </c>
      <c r="AB92" t="s">
        <v>293</v>
      </c>
      <c r="AC92" t="s">
        <v>588</v>
      </c>
      <c r="AD92" t="s">
        <v>781</v>
      </c>
      <c r="AE92" t="s">
        <v>642</v>
      </c>
      <c r="AF92">
        <v>7774474168</v>
      </c>
      <c r="AG92" t="s">
        <v>1070</v>
      </c>
      <c r="AH92">
        <v>805</v>
      </c>
      <c r="AI92">
        <v>40</v>
      </c>
      <c r="AJ92">
        <v>91926</v>
      </c>
      <c r="AK92" t="s">
        <v>982</v>
      </c>
      <c r="AL92" t="s">
        <v>984</v>
      </c>
      <c r="AM92" s="1"/>
      <c r="AN92" t="s">
        <v>980</v>
      </c>
      <c r="AO92">
        <v>40</v>
      </c>
      <c r="AP92" t="s">
        <v>1534</v>
      </c>
      <c r="AQ92" s="1">
        <v>29344</v>
      </c>
      <c r="AR92" s="1"/>
      <c r="AS92" t="str">
        <f t="shared" si="2"/>
        <v>N/A</v>
      </c>
    </row>
    <row r="93" spans="1:45" x14ac:dyDescent="0.3">
      <c r="A93">
        <v>6225</v>
      </c>
      <c r="B93">
        <v>531</v>
      </c>
      <c r="C93" t="s">
        <v>133</v>
      </c>
      <c r="D93" t="s">
        <v>219</v>
      </c>
      <c r="E93" t="s">
        <v>9</v>
      </c>
      <c r="F93" t="s">
        <v>220</v>
      </c>
      <c r="G93">
        <v>9827842133</v>
      </c>
      <c r="H93">
        <v>531</v>
      </c>
      <c r="I93" s="1">
        <v>40143</v>
      </c>
      <c r="J93" s="1">
        <v>46708</v>
      </c>
      <c r="K93">
        <v>17</v>
      </c>
      <c r="L93">
        <v>211</v>
      </c>
      <c r="M93">
        <v>6225</v>
      </c>
      <c r="N93" t="s">
        <v>1242</v>
      </c>
      <c r="O93" t="s">
        <v>1204</v>
      </c>
      <c r="P93" t="s">
        <v>1200</v>
      </c>
      <c r="Q93">
        <v>912</v>
      </c>
      <c r="R93">
        <v>1220</v>
      </c>
      <c r="S93" t="s">
        <v>1290</v>
      </c>
      <c r="T93" t="s">
        <v>1291</v>
      </c>
      <c r="U93" t="s">
        <v>1627</v>
      </c>
      <c r="V93">
        <v>0.74754098360655741</v>
      </c>
      <c r="W93">
        <v>362</v>
      </c>
      <c r="X93">
        <v>211</v>
      </c>
      <c r="Y93">
        <v>211</v>
      </c>
      <c r="Z93">
        <v>1</v>
      </c>
      <c r="AA93">
        <v>362</v>
      </c>
      <c r="AB93" t="s">
        <v>757</v>
      </c>
      <c r="AC93" t="s">
        <v>584</v>
      </c>
      <c r="AD93" t="s">
        <v>758</v>
      </c>
      <c r="AE93" t="s">
        <v>600</v>
      </c>
      <c r="AF93">
        <v>7245809798</v>
      </c>
      <c r="AG93" t="s">
        <v>1055</v>
      </c>
      <c r="AH93">
        <v>6225</v>
      </c>
      <c r="AI93">
        <v>211</v>
      </c>
      <c r="AJ93">
        <v>10366</v>
      </c>
      <c r="AK93" t="s">
        <v>976</v>
      </c>
      <c r="AL93" t="s">
        <v>984</v>
      </c>
      <c r="AM93" s="1">
        <v>39074</v>
      </c>
      <c r="AN93" t="s">
        <v>989</v>
      </c>
      <c r="AO93">
        <v>211</v>
      </c>
      <c r="AP93" t="s">
        <v>1533</v>
      </c>
      <c r="AQ93" s="1">
        <v>38793</v>
      </c>
      <c r="AR93" s="1">
        <v>39074</v>
      </c>
      <c r="AS93">
        <f t="shared" si="2"/>
        <v>9</v>
      </c>
    </row>
    <row r="94" spans="1:45" x14ac:dyDescent="0.3">
      <c r="A94">
        <v>2525</v>
      </c>
      <c r="B94">
        <v>830</v>
      </c>
      <c r="C94" t="s">
        <v>419</v>
      </c>
      <c r="D94" t="s">
        <v>420</v>
      </c>
      <c r="E94" t="s">
        <v>9</v>
      </c>
      <c r="F94" t="s">
        <v>421</v>
      </c>
      <c r="G94">
        <v>9484650144</v>
      </c>
      <c r="H94">
        <v>830</v>
      </c>
      <c r="I94" s="1">
        <v>40353</v>
      </c>
      <c r="J94" s="1">
        <v>46345</v>
      </c>
      <c r="K94">
        <v>16</v>
      </c>
      <c r="L94">
        <v>632</v>
      </c>
      <c r="M94">
        <v>2525</v>
      </c>
      <c r="N94" t="s">
        <v>1217</v>
      </c>
      <c r="O94" t="s">
        <v>1204</v>
      </c>
      <c r="P94" t="s">
        <v>1205</v>
      </c>
      <c r="Q94">
        <v>67</v>
      </c>
      <c r="R94">
        <v>193</v>
      </c>
      <c r="S94" t="s">
        <v>124</v>
      </c>
      <c r="T94" t="s">
        <v>1413</v>
      </c>
      <c r="U94" t="s">
        <v>1628</v>
      </c>
      <c r="V94">
        <v>0.34715025906735753</v>
      </c>
      <c r="W94">
        <v>123</v>
      </c>
      <c r="X94">
        <v>632</v>
      </c>
      <c r="Y94">
        <v>632</v>
      </c>
      <c r="Z94">
        <v>1</v>
      </c>
      <c r="AA94">
        <v>123</v>
      </c>
      <c r="AB94" t="s">
        <v>881</v>
      </c>
      <c r="AC94" t="s">
        <v>617</v>
      </c>
      <c r="AD94" t="s">
        <v>185</v>
      </c>
      <c r="AE94" t="s">
        <v>596</v>
      </c>
      <c r="AF94">
        <v>1029848581</v>
      </c>
      <c r="AG94" t="s">
        <v>1127</v>
      </c>
      <c r="AH94">
        <v>2525</v>
      </c>
      <c r="AI94">
        <v>632</v>
      </c>
      <c r="AJ94">
        <v>22261</v>
      </c>
      <c r="AK94" t="s">
        <v>976</v>
      </c>
      <c r="AL94" t="s">
        <v>977</v>
      </c>
      <c r="AM94" s="1">
        <v>33963</v>
      </c>
      <c r="AN94" t="s">
        <v>989</v>
      </c>
      <c r="AO94">
        <v>632</v>
      </c>
      <c r="AP94" t="s">
        <v>1533</v>
      </c>
      <c r="AQ94" s="1">
        <v>33842</v>
      </c>
      <c r="AR94" s="1">
        <v>33963</v>
      </c>
      <c r="AS94">
        <f t="shared" si="2"/>
        <v>3</v>
      </c>
    </row>
    <row r="95" spans="1:45" x14ac:dyDescent="0.3">
      <c r="A95">
        <v>8703</v>
      </c>
      <c r="B95">
        <v>897</v>
      </c>
      <c r="C95" t="s">
        <v>227</v>
      </c>
      <c r="D95" t="s">
        <v>228</v>
      </c>
      <c r="E95" t="s">
        <v>9</v>
      </c>
      <c r="F95" t="s">
        <v>21</v>
      </c>
      <c r="G95">
        <v>7320532389</v>
      </c>
      <c r="H95">
        <v>897</v>
      </c>
      <c r="I95" s="1">
        <v>35922</v>
      </c>
      <c r="J95" s="1">
        <v>36252</v>
      </c>
      <c r="K95">
        <v>0</v>
      </c>
      <c r="L95">
        <v>201</v>
      </c>
      <c r="M95">
        <v>8703</v>
      </c>
      <c r="N95" t="s">
        <v>1210</v>
      </c>
      <c r="O95" t="s">
        <v>1204</v>
      </c>
      <c r="P95" t="s">
        <v>1205</v>
      </c>
      <c r="Q95">
        <v>482</v>
      </c>
      <c r="R95">
        <v>850</v>
      </c>
      <c r="S95" t="s">
        <v>1285</v>
      </c>
      <c r="T95" t="s">
        <v>1286</v>
      </c>
      <c r="U95" t="s">
        <v>1628</v>
      </c>
      <c r="V95">
        <v>0.56705882352941173</v>
      </c>
      <c r="W95">
        <v>704</v>
      </c>
      <c r="X95">
        <v>201</v>
      </c>
      <c r="Y95">
        <v>201</v>
      </c>
      <c r="Z95">
        <v>1</v>
      </c>
      <c r="AA95">
        <v>704</v>
      </c>
      <c r="AB95" t="s">
        <v>763</v>
      </c>
      <c r="AC95" t="s">
        <v>608</v>
      </c>
      <c r="AD95" t="s">
        <v>764</v>
      </c>
      <c r="AE95" t="s">
        <v>680</v>
      </c>
      <c r="AF95">
        <v>3426056035</v>
      </c>
      <c r="AG95" t="s">
        <v>1058</v>
      </c>
      <c r="AH95">
        <v>8703</v>
      </c>
      <c r="AI95">
        <v>201</v>
      </c>
      <c r="AJ95">
        <v>68923</v>
      </c>
      <c r="AK95" t="s">
        <v>982</v>
      </c>
      <c r="AL95" t="s">
        <v>977</v>
      </c>
      <c r="AM95" s="1"/>
      <c r="AN95" t="s">
        <v>980</v>
      </c>
      <c r="AO95">
        <v>201</v>
      </c>
      <c r="AP95" t="s">
        <v>1534</v>
      </c>
      <c r="AQ95" s="1">
        <v>30287</v>
      </c>
      <c r="AR95" s="1"/>
      <c r="AS95" t="str">
        <f t="shared" si="2"/>
        <v>N/A</v>
      </c>
    </row>
    <row r="96" spans="1:45" x14ac:dyDescent="0.3">
      <c r="A96">
        <v>3514</v>
      </c>
      <c r="B96">
        <v>703</v>
      </c>
      <c r="C96" t="s">
        <v>170</v>
      </c>
      <c r="D96" t="s">
        <v>229</v>
      </c>
      <c r="E96" t="s">
        <v>13</v>
      </c>
      <c r="F96" t="s">
        <v>230</v>
      </c>
      <c r="G96">
        <v>8552082746</v>
      </c>
      <c r="H96">
        <v>703</v>
      </c>
      <c r="I96" s="1">
        <v>31441</v>
      </c>
      <c r="J96" s="1">
        <v>31780</v>
      </c>
      <c r="K96">
        <v>0</v>
      </c>
      <c r="L96">
        <v>564</v>
      </c>
      <c r="M96">
        <v>3514</v>
      </c>
      <c r="N96" t="s">
        <v>1224</v>
      </c>
      <c r="O96" t="s">
        <v>1199</v>
      </c>
      <c r="P96" t="s">
        <v>1200</v>
      </c>
      <c r="Q96">
        <v>683</v>
      </c>
      <c r="R96">
        <v>1275</v>
      </c>
      <c r="S96" t="s">
        <v>1394</v>
      </c>
      <c r="T96" t="s">
        <v>1395</v>
      </c>
      <c r="U96" t="s">
        <v>1627</v>
      </c>
      <c r="V96">
        <v>0.53568627450980388</v>
      </c>
      <c r="W96">
        <v>903</v>
      </c>
      <c r="X96">
        <v>564</v>
      </c>
      <c r="Y96">
        <v>564</v>
      </c>
      <c r="Z96">
        <v>1</v>
      </c>
      <c r="AA96">
        <v>903</v>
      </c>
      <c r="AB96" t="s">
        <v>154</v>
      </c>
      <c r="AC96" t="s">
        <v>676</v>
      </c>
      <c r="AD96" t="s">
        <v>765</v>
      </c>
      <c r="AE96" t="s">
        <v>762</v>
      </c>
      <c r="AF96">
        <v>1233066378</v>
      </c>
      <c r="AG96" t="s">
        <v>1059</v>
      </c>
      <c r="AH96">
        <v>3514</v>
      </c>
      <c r="AI96">
        <v>564</v>
      </c>
      <c r="AJ96">
        <v>59651</v>
      </c>
      <c r="AK96" t="s">
        <v>976</v>
      </c>
      <c r="AL96" t="s">
        <v>984</v>
      </c>
      <c r="AM96" s="1">
        <v>38255</v>
      </c>
      <c r="AN96" t="s">
        <v>978</v>
      </c>
      <c r="AO96">
        <v>564</v>
      </c>
      <c r="AP96" t="s">
        <v>1533</v>
      </c>
      <c r="AQ96" s="1">
        <v>38109</v>
      </c>
      <c r="AR96" s="1">
        <v>38255</v>
      </c>
      <c r="AS96">
        <f t="shared" si="2"/>
        <v>4</v>
      </c>
    </row>
    <row r="97" spans="1:45" x14ac:dyDescent="0.3">
      <c r="A97">
        <v>9631</v>
      </c>
      <c r="B97">
        <v>948</v>
      </c>
      <c r="C97" t="s">
        <v>369</v>
      </c>
      <c r="D97" t="s">
        <v>370</v>
      </c>
      <c r="E97" t="s">
        <v>17</v>
      </c>
      <c r="F97" t="s">
        <v>371</v>
      </c>
      <c r="G97">
        <v>7191264003</v>
      </c>
      <c r="H97">
        <v>948</v>
      </c>
      <c r="I97" s="1">
        <v>40565</v>
      </c>
      <c r="J97" s="1">
        <v>42654</v>
      </c>
      <c r="K97">
        <v>5</v>
      </c>
      <c r="L97">
        <v>983</v>
      </c>
      <c r="M97">
        <v>9631</v>
      </c>
      <c r="N97" t="s">
        <v>1210</v>
      </c>
      <c r="O97" t="s">
        <v>1199</v>
      </c>
      <c r="P97" t="s">
        <v>1205</v>
      </c>
      <c r="Q97">
        <v>60</v>
      </c>
      <c r="R97">
        <v>166</v>
      </c>
      <c r="S97" t="s">
        <v>1463</v>
      </c>
      <c r="T97" t="s">
        <v>1523</v>
      </c>
      <c r="U97" t="s">
        <v>1628</v>
      </c>
      <c r="V97">
        <v>0.36144578313253012</v>
      </c>
      <c r="W97">
        <v>127</v>
      </c>
      <c r="X97">
        <v>983</v>
      </c>
      <c r="Y97">
        <v>983</v>
      </c>
      <c r="Z97">
        <v>1</v>
      </c>
      <c r="AA97">
        <v>127</v>
      </c>
      <c r="AB97" t="s">
        <v>270</v>
      </c>
      <c r="AC97" t="s">
        <v>640</v>
      </c>
      <c r="AD97" t="s">
        <v>849</v>
      </c>
      <c r="AE97" t="s">
        <v>642</v>
      </c>
      <c r="AF97">
        <v>5199096406</v>
      </c>
      <c r="AG97" t="s">
        <v>1108</v>
      </c>
      <c r="AH97">
        <v>9631</v>
      </c>
      <c r="AI97">
        <v>983</v>
      </c>
      <c r="AJ97">
        <v>87420</v>
      </c>
      <c r="AK97" t="s">
        <v>982</v>
      </c>
      <c r="AL97" t="s">
        <v>984</v>
      </c>
      <c r="AM97" s="1"/>
      <c r="AN97" t="s">
        <v>980</v>
      </c>
      <c r="AO97">
        <v>983</v>
      </c>
      <c r="AP97" t="s">
        <v>1534</v>
      </c>
      <c r="AQ97" s="1">
        <v>34159</v>
      </c>
      <c r="AR97" s="1"/>
      <c r="AS97" t="str">
        <f t="shared" si="2"/>
        <v>N/A</v>
      </c>
    </row>
    <row r="98" spans="1:45" x14ac:dyDescent="0.3">
      <c r="A98">
        <v>3089</v>
      </c>
      <c r="B98">
        <v>249</v>
      </c>
      <c r="C98" t="s">
        <v>231</v>
      </c>
      <c r="D98" t="s">
        <v>232</v>
      </c>
      <c r="E98" t="s">
        <v>9</v>
      </c>
      <c r="F98" t="s">
        <v>233</v>
      </c>
      <c r="G98">
        <v>8015529354</v>
      </c>
      <c r="H98">
        <v>249</v>
      </c>
      <c r="I98" s="1">
        <v>37119</v>
      </c>
      <c r="J98" s="1">
        <v>37384</v>
      </c>
      <c r="K98">
        <v>0</v>
      </c>
      <c r="L98">
        <v>138</v>
      </c>
      <c r="M98">
        <v>3089</v>
      </c>
      <c r="N98" t="s">
        <v>1210</v>
      </c>
      <c r="O98" t="s">
        <v>1204</v>
      </c>
      <c r="P98" t="s">
        <v>1205</v>
      </c>
      <c r="Q98">
        <v>382</v>
      </c>
      <c r="R98">
        <v>714</v>
      </c>
      <c r="S98" t="s">
        <v>1258</v>
      </c>
      <c r="T98" t="s">
        <v>39</v>
      </c>
      <c r="U98" t="s">
        <v>1628</v>
      </c>
      <c r="V98">
        <v>0.53501400560224088</v>
      </c>
      <c r="W98">
        <v>315</v>
      </c>
      <c r="X98">
        <v>138</v>
      </c>
      <c r="Y98">
        <v>138</v>
      </c>
      <c r="Z98">
        <v>1</v>
      </c>
      <c r="AA98">
        <v>315</v>
      </c>
      <c r="AB98" t="s">
        <v>148</v>
      </c>
      <c r="AC98" t="s">
        <v>584</v>
      </c>
      <c r="AD98" t="s">
        <v>21</v>
      </c>
      <c r="AE98" t="s">
        <v>718</v>
      </c>
      <c r="AF98">
        <v>6263485134</v>
      </c>
      <c r="AG98" t="s">
        <v>1060</v>
      </c>
      <c r="AH98">
        <v>3089</v>
      </c>
      <c r="AI98">
        <v>138</v>
      </c>
      <c r="AJ98">
        <v>78953</v>
      </c>
      <c r="AK98" t="s">
        <v>982</v>
      </c>
      <c r="AL98" t="s">
        <v>977</v>
      </c>
      <c r="AM98" s="1"/>
      <c r="AN98" t="s">
        <v>980</v>
      </c>
      <c r="AO98">
        <v>138</v>
      </c>
      <c r="AP98" t="s">
        <v>1534</v>
      </c>
      <c r="AQ98" s="1">
        <v>39500</v>
      </c>
      <c r="AR98" s="1"/>
      <c r="AS98" t="str">
        <f t="shared" ref="AS98:AS129" si="3">IF(AQ98 &lt; AR98, DATEDIF(AQ98,AR98, "m"), "N/A")</f>
        <v>N/A</v>
      </c>
    </row>
    <row r="99" spans="1:45" x14ac:dyDescent="0.3">
      <c r="A99">
        <v>7253</v>
      </c>
      <c r="B99">
        <v>360</v>
      </c>
      <c r="C99" t="s">
        <v>157</v>
      </c>
      <c r="D99" t="s">
        <v>234</v>
      </c>
      <c r="E99" t="s">
        <v>9</v>
      </c>
      <c r="F99" t="s">
        <v>235</v>
      </c>
      <c r="G99">
        <v>9700239171</v>
      </c>
      <c r="H99">
        <v>360</v>
      </c>
      <c r="I99" s="1">
        <v>29113</v>
      </c>
      <c r="J99" s="1">
        <v>34515</v>
      </c>
      <c r="K99">
        <v>14</v>
      </c>
      <c r="L99">
        <v>57</v>
      </c>
      <c r="M99">
        <v>7253</v>
      </c>
      <c r="N99" t="s">
        <v>1203</v>
      </c>
      <c r="O99" t="s">
        <v>1204</v>
      </c>
      <c r="P99" t="s">
        <v>1205</v>
      </c>
      <c r="Q99">
        <v>753</v>
      </c>
      <c r="R99">
        <v>1027</v>
      </c>
      <c r="S99" t="s">
        <v>1230</v>
      </c>
      <c r="T99" t="s">
        <v>1231</v>
      </c>
      <c r="U99" t="s">
        <v>1627</v>
      </c>
      <c r="V99">
        <v>0.73320350535540413</v>
      </c>
      <c r="W99">
        <v>501</v>
      </c>
      <c r="X99">
        <v>57</v>
      </c>
      <c r="Y99">
        <v>57</v>
      </c>
      <c r="Z99">
        <v>1</v>
      </c>
      <c r="AA99">
        <v>501</v>
      </c>
      <c r="AB99" t="s">
        <v>766</v>
      </c>
      <c r="AC99" t="s">
        <v>617</v>
      </c>
      <c r="AD99" t="s">
        <v>767</v>
      </c>
      <c r="AE99" t="s">
        <v>656</v>
      </c>
      <c r="AF99">
        <v>1354925878</v>
      </c>
      <c r="AG99" t="s">
        <v>1061</v>
      </c>
      <c r="AH99">
        <v>7253</v>
      </c>
      <c r="AI99">
        <v>57</v>
      </c>
      <c r="AJ99">
        <v>89420</v>
      </c>
      <c r="AK99" t="s">
        <v>976</v>
      </c>
      <c r="AL99" t="s">
        <v>984</v>
      </c>
      <c r="AM99" s="1">
        <v>38048</v>
      </c>
      <c r="AN99" t="s">
        <v>980</v>
      </c>
      <c r="AO99">
        <v>57</v>
      </c>
      <c r="AP99" t="s">
        <v>1533</v>
      </c>
      <c r="AQ99" s="1">
        <v>38064</v>
      </c>
      <c r="AR99" s="1">
        <v>38048</v>
      </c>
      <c r="AS99" t="str">
        <f t="shared" si="3"/>
        <v>N/A</v>
      </c>
    </row>
    <row r="100" spans="1:45" x14ac:dyDescent="0.3">
      <c r="A100">
        <v>5330</v>
      </c>
      <c r="B100">
        <v>973</v>
      </c>
      <c r="C100" t="s">
        <v>324</v>
      </c>
      <c r="D100" t="s">
        <v>325</v>
      </c>
      <c r="E100" t="s">
        <v>17</v>
      </c>
      <c r="F100" t="s">
        <v>326</v>
      </c>
      <c r="G100">
        <v>5888927246</v>
      </c>
      <c r="H100">
        <v>973</v>
      </c>
      <c r="I100" s="1">
        <v>39784</v>
      </c>
      <c r="J100" s="1">
        <v>46105</v>
      </c>
      <c r="K100">
        <v>17</v>
      </c>
      <c r="L100">
        <v>714</v>
      </c>
      <c r="M100">
        <v>5330</v>
      </c>
      <c r="N100" t="s">
        <v>1242</v>
      </c>
      <c r="O100" t="s">
        <v>1204</v>
      </c>
      <c r="P100" t="s">
        <v>1200</v>
      </c>
      <c r="Q100">
        <v>148</v>
      </c>
      <c r="R100">
        <v>835</v>
      </c>
      <c r="S100" t="s">
        <v>1439</v>
      </c>
      <c r="T100" t="s">
        <v>1440</v>
      </c>
      <c r="U100" t="s">
        <v>1628</v>
      </c>
      <c r="V100">
        <v>0.17724550898203592</v>
      </c>
      <c r="W100">
        <v>132</v>
      </c>
      <c r="X100">
        <v>714</v>
      </c>
      <c r="Y100">
        <v>714</v>
      </c>
      <c r="Z100">
        <v>1</v>
      </c>
      <c r="AA100">
        <v>132</v>
      </c>
      <c r="AB100" t="s">
        <v>820</v>
      </c>
      <c r="AC100" t="s">
        <v>660</v>
      </c>
      <c r="AD100" t="s">
        <v>821</v>
      </c>
      <c r="AE100" t="s">
        <v>654</v>
      </c>
      <c r="AF100">
        <v>2019622576</v>
      </c>
      <c r="AG100" t="s">
        <v>1093</v>
      </c>
      <c r="AH100">
        <v>5330</v>
      </c>
      <c r="AI100">
        <v>714</v>
      </c>
      <c r="AJ100">
        <v>23055</v>
      </c>
      <c r="AK100" t="s">
        <v>976</v>
      </c>
      <c r="AL100" t="s">
        <v>977</v>
      </c>
      <c r="AM100" s="1">
        <v>40702</v>
      </c>
      <c r="AN100" t="s">
        <v>989</v>
      </c>
      <c r="AO100">
        <v>714</v>
      </c>
      <c r="AP100" t="s">
        <v>1533</v>
      </c>
      <c r="AQ100" s="1">
        <v>40655</v>
      </c>
      <c r="AR100" s="1">
        <v>40702</v>
      </c>
      <c r="AS100">
        <f t="shared" si="3"/>
        <v>1</v>
      </c>
    </row>
    <row r="101" spans="1:45" x14ac:dyDescent="0.3">
      <c r="A101">
        <v>8786</v>
      </c>
      <c r="B101">
        <v>327</v>
      </c>
      <c r="C101" t="s">
        <v>236</v>
      </c>
      <c r="D101" t="s">
        <v>237</v>
      </c>
      <c r="E101" t="s">
        <v>9</v>
      </c>
      <c r="F101" t="s">
        <v>238</v>
      </c>
      <c r="G101">
        <v>8588987011</v>
      </c>
      <c r="H101">
        <v>327</v>
      </c>
      <c r="I101" s="1">
        <v>42960</v>
      </c>
      <c r="J101" s="1">
        <v>46401</v>
      </c>
      <c r="K101">
        <v>9</v>
      </c>
      <c r="L101">
        <v>128</v>
      </c>
      <c r="M101">
        <v>8786</v>
      </c>
      <c r="N101" t="s">
        <v>1198</v>
      </c>
      <c r="O101" t="s">
        <v>1199</v>
      </c>
      <c r="P101" t="s">
        <v>1200</v>
      </c>
      <c r="Q101">
        <v>718</v>
      </c>
      <c r="R101">
        <v>1486</v>
      </c>
      <c r="S101" t="s">
        <v>159</v>
      </c>
      <c r="T101" t="s">
        <v>1252</v>
      </c>
      <c r="U101" t="s">
        <v>1627</v>
      </c>
      <c r="V101">
        <v>0.48317631224764468</v>
      </c>
      <c r="W101">
        <v>812</v>
      </c>
      <c r="X101">
        <v>128</v>
      </c>
      <c r="Y101">
        <v>128</v>
      </c>
      <c r="Z101">
        <v>1</v>
      </c>
      <c r="AA101">
        <v>812</v>
      </c>
      <c r="AB101" t="s">
        <v>768</v>
      </c>
      <c r="AC101" t="s">
        <v>581</v>
      </c>
      <c r="AD101" t="s">
        <v>769</v>
      </c>
      <c r="AE101" t="s">
        <v>600</v>
      </c>
      <c r="AF101">
        <v>6143377957</v>
      </c>
      <c r="AG101" t="s">
        <v>1062</v>
      </c>
      <c r="AH101">
        <v>8786</v>
      </c>
      <c r="AI101">
        <v>128</v>
      </c>
      <c r="AJ101">
        <v>50374</v>
      </c>
      <c r="AK101" t="s">
        <v>982</v>
      </c>
      <c r="AL101" t="s">
        <v>977</v>
      </c>
      <c r="AM101" s="1"/>
      <c r="AN101" t="s">
        <v>978</v>
      </c>
      <c r="AO101">
        <v>128</v>
      </c>
      <c r="AP101" t="s">
        <v>1534</v>
      </c>
      <c r="AQ101" s="1">
        <v>33685</v>
      </c>
      <c r="AR101" s="1"/>
      <c r="AS101" t="str">
        <f t="shared" si="3"/>
        <v>N/A</v>
      </c>
    </row>
    <row r="102" spans="1:45" x14ac:dyDescent="0.3">
      <c r="A102">
        <v>2121</v>
      </c>
      <c r="B102">
        <v>527</v>
      </c>
      <c r="C102" t="s">
        <v>397</v>
      </c>
      <c r="D102" t="s">
        <v>398</v>
      </c>
      <c r="E102" t="s">
        <v>13</v>
      </c>
      <c r="F102" t="s">
        <v>399</v>
      </c>
      <c r="G102">
        <v>4336869761</v>
      </c>
      <c r="H102">
        <v>527</v>
      </c>
      <c r="I102" s="1">
        <v>26995</v>
      </c>
      <c r="J102" s="1">
        <v>29875</v>
      </c>
      <c r="K102">
        <v>7</v>
      </c>
      <c r="L102">
        <v>42</v>
      </c>
      <c r="M102">
        <v>2121</v>
      </c>
      <c r="N102" t="s">
        <v>1198</v>
      </c>
      <c r="O102" t="s">
        <v>1204</v>
      </c>
      <c r="P102" t="s">
        <v>1205</v>
      </c>
      <c r="Q102">
        <v>987</v>
      </c>
      <c r="R102">
        <v>1134</v>
      </c>
      <c r="S102" t="s">
        <v>1222</v>
      </c>
      <c r="T102" t="s">
        <v>1223</v>
      </c>
      <c r="U102" t="s">
        <v>1627</v>
      </c>
      <c r="V102">
        <v>0.87037037037037035</v>
      </c>
      <c r="W102">
        <v>305</v>
      </c>
      <c r="X102">
        <v>42</v>
      </c>
      <c r="Y102">
        <v>42</v>
      </c>
      <c r="Z102">
        <v>1</v>
      </c>
      <c r="AA102">
        <v>305</v>
      </c>
      <c r="AB102" t="s">
        <v>61</v>
      </c>
      <c r="AC102" t="s">
        <v>660</v>
      </c>
      <c r="AD102" t="s">
        <v>868</v>
      </c>
      <c r="AE102" t="s">
        <v>596</v>
      </c>
      <c r="AF102">
        <v>4425132485</v>
      </c>
      <c r="AG102" t="s">
        <v>1119</v>
      </c>
      <c r="AH102">
        <v>2121</v>
      </c>
      <c r="AI102">
        <v>42</v>
      </c>
      <c r="AJ102">
        <v>38290</v>
      </c>
      <c r="AK102" t="s">
        <v>976</v>
      </c>
      <c r="AL102" t="s">
        <v>984</v>
      </c>
      <c r="AM102" s="1">
        <v>29110</v>
      </c>
      <c r="AN102" t="s">
        <v>978</v>
      </c>
      <c r="AO102">
        <v>42</v>
      </c>
      <c r="AP102" t="s">
        <v>1533</v>
      </c>
      <c r="AQ102" s="1">
        <v>28875</v>
      </c>
      <c r="AR102" s="1">
        <v>29110</v>
      </c>
      <c r="AS102">
        <f t="shared" si="3"/>
        <v>7</v>
      </c>
    </row>
    <row r="103" spans="1:45" x14ac:dyDescent="0.3">
      <c r="A103">
        <v>359</v>
      </c>
      <c r="B103">
        <v>614</v>
      </c>
      <c r="C103" t="s">
        <v>242</v>
      </c>
      <c r="D103" t="s">
        <v>243</v>
      </c>
      <c r="E103" t="s">
        <v>9</v>
      </c>
      <c r="F103" t="s">
        <v>244</v>
      </c>
      <c r="G103">
        <v>3420855911</v>
      </c>
      <c r="H103">
        <v>614</v>
      </c>
      <c r="I103" s="1">
        <v>31441</v>
      </c>
      <c r="J103" s="1">
        <v>32606</v>
      </c>
      <c r="K103">
        <v>3</v>
      </c>
      <c r="L103">
        <v>936</v>
      </c>
      <c r="M103">
        <v>359</v>
      </c>
      <c r="N103" t="s">
        <v>1242</v>
      </c>
      <c r="O103" t="s">
        <v>1199</v>
      </c>
      <c r="P103" t="s">
        <v>1200</v>
      </c>
      <c r="Q103">
        <v>607</v>
      </c>
      <c r="R103">
        <v>1007</v>
      </c>
      <c r="S103" t="s">
        <v>1504</v>
      </c>
      <c r="T103" t="s">
        <v>1505</v>
      </c>
      <c r="U103" t="s">
        <v>1627</v>
      </c>
      <c r="V103">
        <v>0.60278053624627603</v>
      </c>
      <c r="W103">
        <v>830</v>
      </c>
      <c r="X103">
        <v>936</v>
      </c>
      <c r="Y103">
        <v>936</v>
      </c>
      <c r="Z103">
        <v>1</v>
      </c>
      <c r="AA103">
        <v>830</v>
      </c>
      <c r="AB103" t="s">
        <v>694</v>
      </c>
      <c r="AC103" t="s">
        <v>771</v>
      </c>
      <c r="AD103" t="s">
        <v>772</v>
      </c>
      <c r="AE103" t="s">
        <v>586</v>
      </c>
      <c r="AF103">
        <v>9313787148</v>
      </c>
      <c r="AG103" t="s">
        <v>1064</v>
      </c>
      <c r="AH103">
        <v>359</v>
      </c>
      <c r="AI103">
        <v>936</v>
      </c>
      <c r="AJ103">
        <v>62151</v>
      </c>
      <c r="AK103" t="s">
        <v>982</v>
      </c>
      <c r="AL103" t="s">
        <v>984</v>
      </c>
      <c r="AM103" s="1"/>
      <c r="AN103" t="s">
        <v>978</v>
      </c>
      <c r="AO103">
        <v>936</v>
      </c>
      <c r="AP103" t="s">
        <v>1534</v>
      </c>
      <c r="AQ103" s="1">
        <v>41314</v>
      </c>
      <c r="AR103" s="1"/>
      <c r="AS103" t="str">
        <f t="shared" si="3"/>
        <v>N/A</v>
      </c>
    </row>
    <row r="104" spans="1:45" x14ac:dyDescent="0.3">
      <c r="A104">
        <v>2066</v>
      </c>
      <c r="B104">
        <v>80</v>
      </c>
      <c r="C104" t="s">
        <v>28</v>
      </c>
      <c r="D104" t="s">
        <v>245</v>
      </c>
      <c r="E104" t="s">
        <v>17</v>
      </c>
      <c r="F104" t="s">
        <v>246</v>
      </c>
      <c r="G104">
        <v>5965931339</v>
      </c>
      <c r="H104">
        <v>80</v>
      </c>
      <c r="I104" s="1">
        <v>38436</v>
      </c>
      <c r="J104" s="1">
        <v>45198</v>
      </c>
      <c r="K104">
        <v>18</v>
      </c>
      <c r="L104">
        <v>762</v>
      </c>
      <c r="M104">
        <v>2066</v>
      </c>
      <c r="N104" t="s">
        <v>1301</v>
      </c>
      <c r="O104" t="s">
        <v>1199</v>
      </c>
      <c r="P104" t="s">
        <v>1205</v>
      </c>
      <c r="Q104">
        <v>242</v>
      </c>
      <c r="R104">
        <v>926</v>
      </c>
      <c r="S104" t="s">
        <v>1454</v>
      </c>
      <c r="T104" t="s">
        <v>688</v>
      </c>
      <c r="U104" t="s">
        <v>1628</v>
      </c>
      <c r="V104">
        <v>0.26133909287257018</v>
      </c>
      <c r="W104">
        <v>656</v>
      </c>
      <c r="X104">
        <v>762</v>
      </c>
      <c r="Y104">
        <v>762</v>
      </c>
      <c r="Z104">
        <v>1</v>
      </c>
      <c r="AA104">
        <v>656</v>
      </c>
      <c r="AB104" t="s">
        <v>773</v>
      </c>
      <c r="AC104" t="s">
        <v>655</v>
      </c>
      <c r="AD104" t="s">
        <v>774</v>
      </c>
      <c r="AE104" t="s">
        <v>733</v>
      </c>
      <c r="AF104">
        <v>9053980373</v>
      </c>
      <c r="AG104" t="s">
        <v>1065</v>
      </c>
      <c r="AH104">
        <v>2066</v>
      </c>
      <c r="AI104">
        <v>762</v>
      </c>
      <c r="AJ104">
        <v>84665</v>
      </c>
      <c r="AK104" t="s">
        <v>982</v>
      </c>
      <c r="AL104" t="s">
        <v>984</v>
      </c>
      <c r="AM104" s="1"/>
      <c r="AN104" t="s">
        <v>980</v>
      </c>
      <c r="AO104">
        <v>762</v>
      </c>
      <c r="AP104" t="s">
        <v>1534</v>
      </c>
      <c r="AQ104" s="1">
        <v>28570</v>
      </c>
      <c r="AR104" s="1"/>
      <c r="AS104" t="str">
        <f t="shared" si="3"/>
        <v>N/A</v>
      </c>
    </row>
    <row r="105" spans="1:45" x14ac:dyDescent="0.3">
      <c r="A105">
        <v>4322</v>
      </c>
      <c r="B105">
        <v>401</v>
      </c>
      <c r="C105" t="s">
        <v>247</v>
      </c>
      <c r="D105" t="s">
        <v>248</v>
      </c>
      <c r="E105" t="s">
        <v>9</v>
      </c>
      <c r="F105" t="s">
        <v>249</v>
      </c>
      <c r="G105">
        <v>7775860985</v>
      </c>
      <c r="H105">
        <v>401</v>
      </c>
      <c r="I105" s="1">
        <v>36906</v>
      </c>
      <c r="J105" s="1">
        <v>39080</v>
      </c>
      <c r="K105">
        <v>5</v>
      </c>
      <c r="L105">
        <v>838</v>
      </c>
      <c r="M105">
        <v>4322</v>
      </c>
      <c r="N105" t="s">
        <v>1217</v>
      </c>
      <c r="O105" t="s">
        <v>1199</v>
      </c>
      <c r="P105" t="s">
        <v>1200</v>
      </c>
      <c r="Q105">
        <v>593</v>
      </c>
      <c r="R105">
        <v>1036</v>
      </c>
      <c r="S105" t="s">
        <v>42</v>
      </c>
      <c r="T105" t="s">
        <v>1472</v>
      </c>
      <c r="U105" t="s">
        <v>1627</v>
      </c>
      <c r="V105">
        <v>0.57239382239382242</v>
      </c>
      <c r="W105">
        <v>935</v>
      </c>
      <c r="X105">
        <v>838</v>
      </c>
      <c r="Y105">
        <v>838</v>
      </c>
      <c r="Z105">
        <v>1</v>
      </c>
      <c r="AA105">
        <v>935</v>
      </c>
      <c r="AB105" t="s">
        <v>775</v>
      </c>
      <c r="AC105" t="s">
        <v>660</v>
      </c>
      <c r="AD105" t="s">
        <v>776</v>
      </c>
      <c r="AE105" t="s">
        <v>675</v>
      </c>
      <c r="AF105">
        <v>2836649349</v>
      </c>
      <c r="AG105" t="s">
        <v>1066</v>
      </c>
      <c r="AH105">
        <v>4322</v>
      </c>
      <c r="AI105">
        <v>838</v>
      </c>
      <c r="AJ105">
        <v>1760</v>
      </c>
      <c r="AK105" t="s">
        <v>976</v>
      </c>
      <c r="AL105" t="s">
        <v>984</v>
      </c>
      <c r="AM105" s="1">
        <v>34934</v>
      </c>
      <c r="AN105" t="s">
        <v>989</v>
      </c>
      <c r="AO105">
        <v>838</v>
      </c>
      <c r="AP105" t="s">
        <v>1533</v>
      </c>
      <c r="AQ105" s="1">
        <v>34704</v>
      </c>
      <c r="AR105" s="1">
        <v>34934</v>
      </c>
      <c r="AS105">
        <f t="shared" si="3"/>
        <v>7</v>
      </c>
    </row>
    <row r="106" spans="1:45" x14ac:dyDescent="0.3">
      <c r="A106">
        <v>7773</v>
      </c>
      <c r="B106">
        <v>914</v>
      </c>
      <c r="C106" t="s">
        <v>250</v>
      </c>
      <c r="D106" t="s">
        <v>251</v>
      </c>
      <c r="E106" t="s">
        <v>9</v>
      </c>
      <c r="F106" t="s">
        <v>252</v>
      </c>
      <c r="G106">
        <v>2945958018</v>
      </c>
      <c r="H106">
        <v>914</v>
      </c>
      <c r="I106" s="1">
        <v>31368</v>
      </c>
      <c r="J106" s="1">
        <v>36107</v>
      </c>
      <c r="K106">
        <v>12</v>
      </c>
      <c r="L106">
        <v>215</v>
      </c>
      <c r="M106">
        <v>7773</v>
      </c>
      <c r="N106" t="s">
        <v>1242</v>
      </c>
      <c r="O106" t="s">
        <v>1204</v>
      </c>
      <c r="P106" t="s">
        <v>1200</v>
      </c>
      <c r="Q106">
        <v>812</v>
      </c>
      <c r="R106">
        <v>1161</v>
      </c>
      <c r="S106" t="s">
        <v>1294</v>
      </c>
      <c r="T106" t="s">
        <v>1295</v>
      </c>
      <c r="U106" t="s">
        <v>1627</v>
      </c>
      <c r="V106">
        <v>0.69939707149009478</v>
      </c>
      <c r="W106">
        <v>762</v>
      </c>
      <c r="X106">
        <v>215</v>
      </c>
      <c r="Y106">
        <v>215</v>
      </c>
      <c r="Z106">
        <v>1</v>
      </c>
      <c r="AA106">
        <v>762</v>
      </c>
      <c r="AB106" t="s">
        <v>777</v>
      </c>
      <c r="AC106" t="s">
        <v>581</v>
      </c>
      <c r="AD106" t="s">
        <v>778</v>
      </c>
      <c r="AE106" t="s">
        <v>619</v>
      </c>
      <c r="AF106">
        <v>1786274009</v>
      </c>
      <c r="AG106" t="s">
        <v>1067</v>
      </c>
      <c r="AH106">
        <v>7773</v>
      </c>
      <c r="AI106">
        <v>215</v>
      </c>
      <c r="AJ106">
        <v>30239</v>
      </c>
      <c r="AK106" t="s">
        <v>976</v>
      </c>
      <c r="AL106" t="s">
        <v>984</v>
      </c>
      <c r="AM106" s="1">
        <v>31078</v>
      </c>
      <c r="AN106" t="s">
        <v>989</v>
      </c>
      <c r="AO106">
        <v>215</v>
      </c>
      <c r="AP106" t="s">
        <v>1533</v>
      </c>
      <c r="AQ106" s="1">
        <v>31057</v>
      </c>
      <c r="AR106" s="1">
        <v>31078</v>
      </c>
      <c r="AS106">
        <f t="shared" si="3"/>
        <v>0</v>
      </c>
    </row>
    <row r="107" spans="1:45" x14ac:dyDescent="0.3">
      <c r="A107">
        <v>7771</v>
      </c>
      <c r="B107">
        <v>52</v>
      </c>
      <c r="C107" t="s">
        <v>431</v>
      </c>
      <c r="D107" t="s">
        <v>432</v>
      </c>
      <c r="E107" t="s">
        <v>17</v>
      </c>
      <c r="F107" t="s">
        <v>433</v>
      </c>
      <c r="G107">
        <v>3262621948</v>
      </c>
      <c r="H107">
        <v>52</v>
      </c>
      <c r="I107" s="1">
        <v>37574</v>
      </c>
      <c r="J107" s="1">
        <v>44918</v>
      </c>
      <c r="K107">
        <v>20</v>
      </c>
      <c r="L107">
        <v>371</v>
      </c>
      <c r="M107">
        <v>7771</v>
      </c>
      <c r="N107" t="s">
        <v>1198</v>
      </c>
      <c r="O107" t="s">
        <v>1204</v>
      </c>
      <c r="P107" t="s">
        <v>1200</v>
      </c>
      <c r="Q107">
        <v>280</v>
      </c>
      <c r="R107">
        <v>990</v>
      </c>
      <c r="S107" t="s">
        <v>810</v>
      </c>
      <c r="T107" t="s">
        <v>1345</v>
      </c>
      <c r="U107" t="s">
        <v>1628</v>
      </c>
      <c r="V107">
        <v>0.28282828282828282</v>
      </c>
      <c r="W107">
        <v>147</v>
      </c>
      <c r="X107">
        <v>371</v>
      </c>
      <c r="Y107">
        <v>371</v>
      </c>
      <c r="Z107">
        <v>1</v>
      </c>
      <c r="AA107">
        <v>147</v>
      </c>
      <c r="AB107" t="s">
        <v>186</v>
      </c>
      <c r="AC107" t="s">
        <v>635</v>
      </c>
      <c r="AD107" t="s">
        <v>887</v>
      </c>
      <c r="AE107" t="s">
        <v>654</v>
      </c>
      <c r="AF107">
        <v>2933328030</v>
      </c>
      <c r="AG107" t="s">
        <v>1131</v>
      </c>
      <c r="AH107">
        <v>7771</v>
      </c>
      <c r="AI107">
        <v>371</v>
      </c>
      <c r="AJ107">
        <v>51038</v>
      </c>
      <c r="AK107" t="s">
        <v>982</v>
      </c>
      <c r="AL107" t="s">
        <v>984</v>
      </c>
      <c r="AM107" s="1"/>
      <c r="AN107" t="s">
        <v>978</v>
      </c>
      <c r="AO107">
        <v>371</v>
      </c>
      <c r="AP107" t="s">
        <v>1534</v>
      </c>
      <c r="AQ107" s="1">
        <v>27578</v>
      </c>
      <c r="AR107" s="1"/>
      <c r="AS107" t="str">
        <f t="shared" si="3"/>
        <v>N/A</v>
      </c>
    </row>
    <row r="108" spans="1:45" x14ac:dyDescent="0.3">
      <c r="A108">
        <v>6746</v>
      </c>
      <c r="B108">
        <v>713</v>
      </c>
      <c r="C108" t="s">
        <v>253</v>
      </c>
      <c r="D108" t="s">
        <v>254</v>
      </c>
      <c r="E108" t="s">
        <v>13</v>
      </c>
      <c r="F108" t="s">
        <v>255</v>
      </c>
      <c r="G108">
        <v>8157767838</v>
      </c>
      <c r="H108">
        <v>713</v>
      </c>
      <c r="I108" s="1">
        <v>28068</v>
      </c>
      <c r="J108" s="1">
        <v>33221</v>
      </c>
      <c r="K108">
        <v>14</v>
      </c>
      <c r="L108">
        <v>818</v>
      </c>
      <c r="M108">
        <v>6746</v>
      </c>
      <c r="N108" t="s">
        <v>1227</v>
      </c>
      <c r="O108" t="s">
        <v>1204</v>
      </c>
      <c r="P108" t="s">
        <v>1200</v>
      </c>
      <c r="Q108">
        <v>833</v>
      </c>
      <c r="R108">
        <v>1016</v>
      </c>
      <c r="S108" t="s">
        <v>215</v>
      </c>
      <c r="T108" t="s">
        <v>1318</v>
      </c>
      <c r="U108" t="s">
        <v>1627</v>
      </c>
      <c r="V108">
        <v>0.81988188976377951</v>
      </c>
      <c r="W108">
        <v>698</v>
      </c>
      <c r="X108">
        <v>818</v>
      </c>
      <c r="Y108">
        <v>818</v>
      </c>
      <c r="Z108">
        <v>1</v>
      </c>
      <c r="AA108">
        <v>698</v>
      </c>
      <c r="AB108" t="s">
        <v>119</v>
      </c>
      <c r="AC108" t="s">
        <v>605</v>
      </c>
      <c r="AD108" t="s">
        <v>779</v>
      </c>
      <c r="AE108" t="s">
        <v>654</v>
      </c>
      <c r="AF108">
        <v>1300453861</v>
      </c>
      <c r="AG108" t="s">
        <v>1068</v>
      </c>
      <c r="AH108">
        <v>6746</v>
      </c>
      <c r="AI108">
        <v>818</v>
      </c>
      <c r="AJ108">
        <v>20194</v>
      </c>
      <c r="AK108" t="s">
        <v>976</v>
      </c>
      <c r="AL108" t="s">
        <v>984</v>
      </c>
      <c r="AM108" s="1">
        <v>39010</v>
      </c>
      <c r="AN108" t="s">
        <v>989</v>
      </c>
      <c r="AO108">
        <v>818</v>
      </c>
      <c r="AP108" t="s">
        <v>1533</v>
      </c>
      <c r="AQ108" s="1">
        <v>38957</v>
      </c>
      <c r="AR108" s="1">
        <v>39010</v>
      </c>
      <c r="AS108">
        <f t="shared" si="3"/>
        <v>1</v>
      </c>
    </row>
    <row r="109" spans="1:45" x14ac:dyDescent="0.3">
      <c r="A109">
        <v>4789</v>
      </c>
      <c r="B109">
        <v>30</v>
      </c>
      <c r="C109" t="s">
        <v>434</v>
      </c>
      <c r="D109" t="s">
        <v>435</v>
      </c>
      <c r="E109" t="s">
        <v>9</v>
      </c>
      <c r="F109" t="s">
        <v>436</v>
      </c>
      <c r="G109">
        <v>3426943865</v>
      </c>
      <c r="H109">
        <v>30</v>
      </c>
      <c r="I109" s="1">
        <v>42701</v>
      </c>
      <c r="J109" s="1">
        <v>47289</v>
      </c>
      <c r="K109">
        <v>12</v>
      </c>
      <c r="L109">
        <v>514</v>
      </c>
      <c r="M109">
        <v>4789</v>
      </c>
      <c r="N109" t="s">
        <v>1227</v>
      </c>
      <c r="O109" t="s">
        <v>1204</v>
      </c>
      <c r="P109" t="s">
        <v>1200</v>
      </c>
      <c r="Q109">
        <v>263</v>
      </c>
      <c r="R109">
        <v>965</v>
      </c>
      <c r="S109" t="s">
        <v>1380</v>
      </c>
      <c r="T109" t="s">
        <v>585</v>
      </c>
      <c r="U109" t="s">
        <v>1628</v>
      </c>
      <c r="V109">
        <v>0.27253886010362693</v>
      </c>
      <c r="W109">
        <v>634</v>
      </c>
      <c r="X109">
        <v>514</v>
      </c>
      <c r="Y109">
        <v>514</v>
      </c>
      <c r="Z109">
        <v>1</v>
      </c>
      <c r="AA109">
        <v>634</v>
      </c>
      <c r="AB109" t="s">
        <v>678</v>
      </c>
      <c r="AC109" t="s">
        <v>598</v>
      </c>
      <c r="AD109" t="s">
        <v>888</v>
      </c>
      <c r="AE109" t="s">
        <v>647</v>
      </c>
      <c r="AF109">
        <v>1549574380</v>
      </c>
      <c r="AG109" t="s">
        <v>1132</v>
      </c>
      <c r="AH109">
        <v>4789</v>
      </c>
      <c r="AI109">
        <v>514</v>
      </c>
      <c r="AJ109">
        <v>89846</v>
      </c>
      <c r="AK109" t="s">
        <v>982</v>
      </c>
      <c r="AL109" t="s">
        <v>984</v>
      </c>
      <c r="AM109" s="1"/>
      <c r="AN109" t="s">
        <v>980</v>
      </c>
      <c r="AO109">
        <v>514</v>
      </c>
      <c r="AP109" t="s">
        <v>1534</v>
      </c>
      <c r="AQ109" s="1">
        <v>30089</v>
      </c>
      <c r="AR109" s="1"/>
      <c r="AS109" t="str">
        <f t="shared" si="3"/>
        <v>N/A</v>
      </c>
    </row>
    <row r="110" spans="1:45" x14ac:dyDescent="0.3">
      <c r="A110">
        <v>6732</v>
      </c>
      <c r="B110">
        <v>568</v>
      </c>
      <c r="C110" t="s">
        <v>256</v>
      </c>
      <c r="D110" t="s">
        <v>257</v>
      </c>
      <c r="E110" t="s">
        <v>9</v>
      </c>
      <c r="F110" t="s">
        <v>258</v>
      </c>
      <c r="G110">
        <v>9712766674</v>
      </c>
      <c r="H110">
        <v>568</v>
      </c>
      <c r="I110" s="1">
        <v>33031</v>
      </c>
      <c r="J110" s="1">
        <v>37004</v>
      </c>
      <c r="K110">
        <v>10</v>
      </c>
      <c r="L110">
        <v>780</v>
      </c>
      <c r="M110">
        <v>6732</v>
      </c>
      <c r="N110" t="s">
        <v>1224</v>
      </c>
      <c r="O110" t="s">
        <v>1199</v>
      </c>
      <c r="P110" t="s">
        <v>1200</v>
      </c>
      <c r="Q110">
        <v>872</v>
      </c>
      <c r="R110">
        <v>1058</v>
      </c>
      <c r="S110" t="s">
        <v>1458</v>
      </c>
      <c r="T110" t="s">
        <v>427</v>
      </c>
      <c r="U110" t="s">
        <v>1627</v>
      </c>
      <c r="V110">
        <v>0.82419659735349715</v>
      </c>
      <c r="W110">
        <v>294</v>
      </c>
      <c r="X110">
        <v>780</v>
      </c>
      <c r="Y110">
        <v>780</v>
      </c>
      <c r="Z110">
        <v>1</v>
      </c>
      <c r="AA110">
        <v>294</v>
      </c>
      <c r="AB110" t="s">
        <v>780</v>
      </c>
      <c r="AC110" t="s">
        <v>723</v>
      </c>
      <c r="AD110" t="s">
        <v>668</v>
      </c>
      <c r="AE110" t="s">
        <v>730</v>
      </c>
      <c r="AF110">
        <v>6518015418</v>
      </c>
      <c r="AG110" t="s">
        <v>1069</v>
      </c>
      <c r="AH110">
        <v>6732</v>
      </c>
      <c r="AI110">
        <v>780</v>
      </c>
      <c r="AJ110">
        <v>58470</v>
      </c>
      <c r="AK110" t="s">
        <v>976</v>
      </c>
      <c r="AL110" t="s">
        <v>984</v>
      </c>
      <c r="AM110" s="1">
        <v>32798</v>
      </c>
      <c r="AN110" t="s">
        <v>978</v>
      </c>
      <c r="AO110">
        <v>780</v>
      </c>
      <c r="AP110" t="s">
        <v>1533</v>
      </c>
      <c r="AQ110" s="1">
        <v>32793</v>
      </c>
      <c r="AR110" s="1">
        <v>32798</v>
      </c>
      <c r="AS110">
        <f t="shared" si="3"/>
        <v>0</v>
      </c>
    </row>
    <row r="111" spans="1:45" x14ac:dyDescent="0.3">
      <c r="A111">
        <v>7540</v>
      </c>
      <c r="B111">
        <v>867</v>
      </c>
      <c r="C111" t="s">
        <v>262</v>
      </c>
      <c r="D111" t="s">
        <v>263</v>
      </c>
      <c r="E111" t="s">
        <v>17</v>
      </c>
      <c r="F111" t="s">
        <v>264</v>
      </c>
      <c r="G111">
        <v>2771856986</v>
      </c>
      <c r="H111">
        <v>867</v>
      </c>
      <c r="I111" s="1">
        <v>39674</v>
      </c>
      <c r="J111" s="1">
        <v>45603</v>
      </c>
      <c r="K111">
        <v>16</v>
      </c>
      <c r="L111">
        <v>366</v>
      </c>
      <c r="M111">
        <v>7540</v>
      </c>
      <c r="N111" t="s">
        <v>1213</v>
      </c>
      <c r="O111" t="s">
        <v>1199</v>
      </c>
      <c r="P111" t="s">
        <v>1205</v>
      </c>
      <c r="Q111">
        <v>679</v>
      </c>
      <c r="R111">
        <v>1015</v>
      </c>
      <c r="S111" t="s">
        <v>1343</v>
      </c>
      <c r="T111" t="s">
        <v>1344</v>
      </c>
      <c r="U111" t="s">
        <v>1627</v>
      </c>
      <c r="V111">
        <v>0.66896551724137931</v>
      </c>
      <c r="W111">
        <v>357</v>
      </c>
      <c r="X111">
        <v>366</v>
      </c>
      <c r="Y111">
        <v>366</v>
      </c>
      <c r="Z111">
        <v>1</v>
      </c>
      <c r="AA111">
        <v>357</v>
      </c>
      <c r="AB111" t="s">
        <v>782</v>
      </c>
      <c r="AC111" t="s">
        <v>752</v>
      </c>
      <c r="AD111" t="s">
        <v>783</v>
      </c>
      <c r="AE111" t="s">
        <v>754</v>
      </c>
      <c r="AF111">
        <v>5796916149</v>
      </c>
      <c r="AG111" t="s">
        <v>1071</v>
      </c>
      <c r="AH111">
        <v>7540</v>
      </c>
      <c r="AI111">
        <v>366</v>
      </c>
      <c r="AJ111">
        <v>34797</v>
      </c>
      <c r="AK111" t="s">
        <v>976</v>
      </c>
      <c r="AL111" t="s">
        <v>984</v>
      </c>
      <c r="AM111" s="1">
        <v>29296</v>
      </c>
      <c r="AN111" t="s">
        <v>978</v>
      </c>
      <c r="AO111">
        <v>366</v>
      </c>
      <c r="AP111" t="s">
        <v>1533</v>
      </c>
      <c r="AQ111" s="1">
        <v>29281</v>
      </c>
      <c r="AR111" s="1">
        <v>29296</v>
      </c>
      <c r="AS111">
        <f t="shared" si="3"/>
        <v>0</v>
      </c>
    </row>
    <row r="112" spans="1:45" x14ac:dyDescent="0.3">
      <c r="A112">
        <v>5269</v>
      </c>
      <c r="B112">
        <v>980</v>
      </c>
      <c r="C112" t="s">
        <v>265</v>
      </c>
      <c r="D112" t="s">
        <v>266</v>
      </c>
      <c r="E112" t="s">
        <v>17</v>
      </c>
      <c r="F112" t="s">
        <v>203</v>
      </c>
      <c r="G112">
        <v>4717095278</v>
      </c>
      <c r="H112">
        <v>980</v>
      </c>
      <c r="I112" s="1">
        <v>37525</v>
      </c>
      <c r="J112" s="1">
        <v>42541</v>
      </c>
      <c r="K112">
        <v>13</v>
      </c>
      <c r="L112">
        <v>678</v>
      </c>
      <c r="M112">
        <v>5269</v>
      </c>
      <c r="N112" t="s">
        <v>1227</v>
      </c>
      <c r="O112" t="s">
        <v>1199</v>
      </c>
      <c r="P112" t="s">
        <v>1200</v>
      </c>
      <c r="Q112">
        <v>318</v>
      </c>
      <c r="R112">
        <v>938</v>
      </c>
      <c r="S112" t="s">
        <v>1425</v>
      </c>
      <c r="T112" t="s">
        <v>51</v>
      </c>
      <c r="U112" t="s">
        <v>1628</v>
      </c>
      <c r="V112">
        <v>0.33901918976545842</v>
      </c>
      <c r="W112">
        <v>468</v>
      </c>
      <c r="X112">
        <v>678</v>
      </c>
      <c r="Y112">
        <v>678</v>
      </c>
      <c r="Z112">
        <v>1</v>
      </c>
      <c r="AA112">
        <v>468</v>
      </c>
      <c r="AB112" t="s">
        <v>784</v>
      </c>
      <c r="AC112" t="s">
        <v>590</v>
      </c>
      <c r="AD112" t="s">
        <v>785</v>
      </c>
      <c r="AE112" t="s">
        <v>786</v>
      </c>
      <c r="AF112">
        <v>2618359567</v>
      </c>
      <c r="AG112" t="s">
        <v>1072</v>
      </c>
      <c r="AH112">
        <v>5269</v>
      </c>
      <c r="AI112">
        <v>678</v>
      </c>
      <c r="AJ112">
        <v>19346</v>
      </c>
      <c r="AK112" t="s">
        <v>982</v>
      </c>
      <c r="AL112" t="s">
        <v>984</v>
      </c>
      <c r="AM112" s="1"/>
      <c r="AN112" t="s">
        <v>989</v>
      </c>
      <c r="AO112">
        <v>678</v>
      </c>
      <c r="AP112" t="s">
        <v>1534</v>
      </c>
      <c r="AQ112" s="1">
        <v>34349</v>
      </c>
      <c r="AR112" s="1"/>
      <c r="AS112" t="str">
        <f t="shared" si="3"/>
        <v>N/A</v>
      </c>
    </row>
    <row r="113" spans="1:45" x14ac:dyDescent="0.3">
      <c r="A113">
        <v>4296</v>
      </c>
      <c r="B113">
        <v>826</v>
      </c>
      <c r="C113" t="s">
        <v>336</v>
      </c>
      <c r="D113" t="s">
        <v>337</v>
      </c>
      <c r="E113" t="s">
        <v>9</v>
      </c>
      <c r="F113" t="s">
        <v>338</v>
      </c>
      <c r="G113">
        <v>7174320820</v>
      </c>
      <c r="H113">
        <v>826</v>
      </c>
      <c r="I113" s="1">
        <v>41487</v>
      </c>
      <c r="J113" s="1">
        <v>45451</v>
      </c>
      <c r="K113">
        <v>10</v>
      </c>
      <c r="L113">
        <v>969</v>
      </c>
      <c r="M113">
        <v>4296</v>
      </c>
      <c r="N113" t="s">
        <v>1217</v>
      </c>
      <c r="O113" t="s">
        <v>1199</v>
      </c>
      <c r="P113" t="s">
        <v>1200</v>
      </c>
      <c r="Q113">
        <v>507</v>
      </c>
      <c r="R113">
        <v>1334</v>
      </c>
      <c r="S113" t="s">
        <v>1518</v>
      </c>
      <c r="T113" t="s">
        <v>1519</v>
      </c>
      <c r="U113" t="s">
        <v>1627</v>
      </c>
      <c r="V113">
        <v>0.38005997001499248</v>
      </c>
      <c r="W113">
        <v>169</v>
      </c>
      <c r="X113">
        <v>969</v>
      </c>
      <c r="Y113">
        <v>969</v>
      </c>
      <c r="Z113">
        <v>1</v>
      </c>
      <c r="AA113">
        <v>169</v>
      </c>
      <c r="AB113" t="s">
        <v>828</v>
      </c>
      <c r="AC113" t="s">
        <v>621</v>
      </c>
      <c r="AD113" t="s">
        <v>829</v>
      </c>
      <c r="AE113" t="s">
        <v>718</v>
      </c>
      <c r="AF113">
        <v>9986862728</v>
      </c>
      <c r="AG113" t="s">
        <v>1097</v>
      </c>
      <c r="AH113">
        <v>4296</v>
      </c>
      <c r="AI113">
        <v>969</v>
      </c>
      <c r="AJ113">
        <v>77063</v>
      </c>
      <c r="AK113" t="s">
        <v>976</v>
      </c>
      <c r="AL113" t="s">
        <v>977</v>
      </c>
      <c r="AM113" s="1">
        <v>41342</v>
      </c>
      <c r="AN113" t="s">
        <v>980</v>
      </c>
      <c r="AO113">
        <v>969</v>
      </c>
      <c r="AP113" t="s">
        <v>1533</v>
      </c>
      <c r="AQ113" s="1">
        <v>41352</v>
      </c>
      <c r="AR113" s="1">
        <v>41342</v>
      </c>
      <c r="AS113" t="str">
        <f t="shared" si="3"/>
        <v>N/A</v>
      </c>
    </row>
    <row r="114" spans="1:45" x14ac:dyDescent="0.3">
      <c r="A114">
        <v>8404</v>
      </c>
      <c r="B114">
        <v>704</v>
      </c>
      <c r="C114" t="s">
        <v>267</v>
      </c>
      <c r="D114" t="s">
        <v>268</v>
      </c>
      <c r="E114" t="s">
        <v>13</v>
      </c>
      <c r="F114" t="s">
        <v>269</v>
      </c>
      <c r="G114">
        <v>6852398753</v>
      </c>
      <c r="H114">
        <v>704</v>
      </c>
      <c r="I114" s="1">
        <v>41603</v>
      </c>
      <c r="J114" s="1">
        <v>47401</v>
      </c>
      <c r="K114">
        <v>15</v>
      </c>
      <c r="L114">
        <v>703</v>
      </c>
      <c r="M114">
        <v>8404</v>
      </c>
      <c r="N114" t="s">
        <v>1210</v>
      </c>
      <c r="O114" t="s">
        <v>1204</v>
      </c>
      <c r="P114" t="s">
        <v>1200</v>
      </c>
      <c r="Q114">
        <v>329</v>
      </c>
      <c r="R114">
        <v>597</v>
      </c>
      <c r="S114" t="s">
        <v>1433</v>
      </c>
      <c r="T114" t="s">
        <v>1434</v>
      </c>
      <c r="U114" t="s">
        <v>1628</v>
      </c>
      <c r="V114">
        <v>0.5510887772194305</v>
      </c>
      <c r="W114">
        <v>798</v>
      </c>
      <c r="X114">
        <v>703</v>
      </c>
      <c r="Y114">
        <v>703</v>
      </c>
      <c r="Z114">
        <v>1</v>
      </c>
      <c r="AA114">
        <v>798</v>
      </c>
      <c r="AB114" t="s">
        <v>787</v>
      </c>
      <c r="AC114" t="s">
        <v>652</v>
      </c>
      <c r="AD114" t="s">
        <v>788</v>
      </c>
      <c r="AE114" t="s">
        <v>733</v>
      </c>
      <c r="AF114">
        <v>2073271791</v>
      </c>
      <c r="AG114" t="s">
        <v>1073</v>
      </c>
      <c r="AH114">
        <v>8404</v>
      </c>
      <c r="AI114">
        <v>703</v>
      </c>
      <c r="AJ114">
        <v>35185</v>
      </c>
      <c r="AK114" t="s">
        <v>982</v>
      </c>
      <c r="AL114" t="s">
        <v>984</v>
      </c>
      <c r="AM114" s="1"/>
      <c r="AN114" t="s">
        <v>978</v>
      </c>
      <c r="AO114">
        <v>703</v>
      </c>
      <c r="AP114" t="s">
        <v>1534</v>
      </c>
      <c r="AQ114" s="1">
        <v>42760</v>
      </c>
      <c r="AR114" s="1"/>
      <c r="AS114" t="str">
        <f t="shared" si="3"/>
        <v>N/A</v>
      </c>
    </row>
    <row r="115" spans="1:45" x14ac:dyDescent="0.3">
      <c r="A115">
        <v>519</v>
      </c>
      <c r="B115">
        <v>598</v>
      </c>
      <c r="C115" t="s">
        <v>270</v>
      </c>
      <c r="D115" t="s">
        <v>271</v>
      </c>
      <c r="E115" t="s">
        <v>17</v>
      </c>
      <c r="F115" t="s">
        <v>272</v>
      </c>
      <c r="G115">
        <v>8198842186</v>
      </c>
      <c r="H115">
        <v>598</v>
      </c>
      <c r="I115" s="1">
        <v>31583</v>
      </c>
      <c r="J115" s="1">
        <v>35172</v>
      </c>
      <c r="K115">
        <v>9</v>
      </c>
      <c r="L115">
        <v>180</v>
      </c>
      <c r="M115">
        <v>519</v>
      </c>
      <c r="N115" t="s">
        <v>1239</v>
      </c>
      <c r="O115" t="s">
        <v>1204</v>
      </c>
      <c r="P115" t="s">
        <v>1205</v>
      </c>
      <c r="Q115">
        <v>588</v>
      </c>
      <c r="R115">
        <v>1182</v>
      </c>
      <c r="S115" t="s">
        <v>502</v>
      </c>
      <c r="T115" t="s">
        <v>1278</v>
      </c>
      <c r="U115" t="s">
        <v>1627</v>
      </c>
      <c r="V115">
        <v>0.49746192893401014</v>
      </c>
      <c r="W115">
        <v>497</v>
      </c>
      <c r="X115">
        <v>180</v>
      </c>
      <c r="Y115">
        <v>180</v>
      </c>
      <c r="Z115">
        <v>1</v>
      </c>
      <c r="AA115">
        <v>497</v>
      </c>
      <c r="AB115" t="s">
        <v>789</v>
      </c>
      <c r="AC115" t="s">
        <v>667</v>
      </c>
      <c r="AD115" t="s">
        <v>790</v>
      </c>
      <c r="AE115" t="s">
        <v>619</v>
      </c>
      <c r="AF115">
        <v>8030257579</v>
      </c>
      <c r="AG115" t="s">
        <v>1074</v>
      </c>
      <c r="AH115">
        <v>519</v>
      </c>
      <c r="AI115">
        <v>180</v>
      </c>
      <c r="AJ115">
        <v>7068</v>
      </c>
      <c r="AK115" t="s">
        <v>982</v>
      </c>
      <c r="AL115" t="s">
        <v>977</v>
      </c>
      <c r="AM115" s="1"/>
      <c r="AN115" t="s">
        <v>989</v>
      </c>
      <c r="AO115">
        <v>180</v>
      </c>
      <c r="AP115" t="s">
        <v>1534</v>
      </c>
      <c r="AQ115" s="1">
        <v>27485</v>
      </c>
      <c r="AR115" s="1"/>
      <c r="AS115" t="str">
        <f t="shared" si="3"/>
        <v>N/A</v>
      </c>
    </row>
    <row r="116" spans="1:45" x14ac:dyDescent="0.3">
      <c r="A116">
        <v>4060</v>
      </c>
      <c r="B116">
        <v>932</v>
      </c>
      <c r="C116" t="s">
        <v>273</v>
      </c>
      <c r="D116" t="s">
        <v>274</v>
      </c>
      <c r="E116" t="s">
        <v>13</v>
      </c>
      <c r="F116" t="s">
        <v>275</v>
      </c>
      <c r="G116">
        <v>7396097848</v>
      </c>
      <c r="H116">
        <v>932</v>
      </c>
      <c r="I116" s="1">
        <v>31145</v>
      </c>
      <c r="J116" s="1">
        <v>33985</v>
      </c>
      <c r="K116">
        <v>7</v>
      </c>
      <c r="L116">
        <v>214</v>
      </c>
      <c r="M116">
        <v>4060</v>
      </c>
      <c r="N116" t="s">
        <v>1253</v>
      </c>
      <c r="O116" t="s">
        <v>1199</v>
      </c>
      <c r="P116" t="s">
        <v>1205</v>
      </c>
      <c r="Q116">
        <v>442</v>
      </c>
      <c r="R116">
        <v>713</v>
      </c>
      <c r="S116" t="s">
        <v>1292</v>
      </c>
      <c r="T116" t="s">
        <v>1293</v>
      </c>
      <c r="U116" t="s">
        <v>1628</v>
      </c>
      <c r="V116">
        <v>0.61991584852734927</v>
      </c>
      <c r="W116">
        <v>841</v>
      </c>
      <c r="X116">
        <v>214</v>
      </c>
      <c r="Y116">
        <v>214</v>
      </c>
      <c r="Z116">
        <v>1</v>
      </c>
      <c r="AA116">
        <v>841</v>
      </c>
      <c r="AB116" t="s">
        <v>791</v>
      </c>
      <c r="AC116" t="s">
        <v>613</v>
      </c>
      <c r="AD116" t="s">
        <v>792</v>
      </c>
      <c r="AE116" t="s">
        <v>619</v>
      </c>
      <c r="AF116">
        <v>1610528704</v>
      </c>
      <c r="AG116" t="s">
        <v>1075</v>
      </c>
      <c r="AH116">
        <v>4060</v>
      </c>
      <c r="AI116">
        <v>214</v>
      </c>
      <c r="AJ116">
        <v>96496</v>
      </c>
      <c r="AK116" t="s">
        <v>976</v>
      </c>
      <c r="AL116" t="s">
        <v>977</v>
      </c>
      <c r="AM116" s="1">
        <v>31998</v>
      </c>
      <c r="AN116" t="s">
        <v>980</v>
      </c>
      <c r="AO116">
        <v>214</v>
      </c>
      <c r="AP116" t="s">
        <v>1533</v>
      </c>
      <c r="AQ116" s="1">
        <v>31842</v>
      </c>
      <c r="AR116" s="1">
        <v>31998</v>
      </c>
      <c r="AS116">
        <f t="shared" si="3"/>
        <v>5</v>
      </c>
    </row>
    <row r="117" spans="1:45" x14ac:dyDescent="0.3">
      <c r="A117">
        <v>8747</v>
      </c>
      <c r="B117">
        <v>908</v>
      </c>
      <c r="C117" t="s">
        <v>405</v>
      </c>
      <c r="D117" t="s">
        <v>406</v>
      </c>
      <c r="E117" t="s">
        <v>17</v>
      </c>
      <c r="F117" t="s">
        <v>407</v>
      </c>
      <c r="G117">
        <v>3087180828</v>
      </c>
      <c r="H117">
        <v>908</v>
      </c>
      <c r="I117" s="1">
        <v>38732</v>
      </c>
      <c r="J117" s="1">
        <v>45501</v>
      </c>
      <c r="K117">
        <v>18</v>
      </c>
      <c r="L117">
        <v>659</v>
      </c>
      <c r="M117">
        <v>8747</v>
      </c>
      <c r="N117" t="s">
        <v>1301</v>
      </c>
      <c r="O117" t="s">
        <v>1199</v>
      </c>
      <c r="P117" t="s">
        <v>1205</v>
      </c>
      <c r="Q117">
        <v>442</v>
      </c>
      <c r="R117">
        <v>595</v>
      </c>
      <c r="S117" t="s">
        <v>1420</v>
      </c>
      <c r="T117" t="s">
        <v>1287</v>
      </c>
      <c r="U117" t="s">
        <v>1628</v>
      </c>
      <c r="V117">
        <v>0.74285714285714288</v>
      </c>
      <c r="W117">
        <v>175</v>
      </c>
      <c r="X117">
        <v>659</v>
      </c>
      <c r="Y117">
        <v>659</v>
      </c>
      <c r="Z117">
        <v>1</v>
      </c>
      <c r="AA117">
        <v>175</v>
      </c>
      <c r="AB117" t="s">
        <v>874</v>
      </c>
      <c r="AC117" t="s">
        <v>617</v>
      </c>
      <c r="AD117" t="s">
        <v>875</v>
      </c>
      <c r="AE117" t="s">
        <v>642</v>
      </c>
      <c r="AF117">
        <v>6417574125</v>
      </c>
      <c r="AG117" t="s">
        <v>1122</v>
      </c>
      <c r="AH117">
        <v>8747</v>
      </c>
      <c r="AI117">
        <v>659</v>
      </c>
      <c r="AJ117">
        <v>85889</v>
      </c>
      <c r="AK117" t="s">
        <v>976</v>
      </c>
      <c r="AL117" t="s">
        <v>984</v>
      </c>
      <c r="AM117" s="1">
        <v>36049</v>
      </c>
      <c r="AN117" t="s">
        <v>980</v>
      </c>
      <c r="AO117">
        <v>659</v>
      </c>
      <c r="AP117" t="s">
        <v>1533</v>
      </c>
      <c r="AQ117" s="1">
        <v>35847</v>
      </c>
      <c r="AR117" s="1">
        <v>36049</v>
      </c>
      <c r="AS117">
        <f t="shared" si="3"/>
        <v>6</v>
      </c>
    </row>
    <row r="118" spans="1:45" x14ac:dyDescent="0.3">
      <c r="A118">
        <v>8860</v>
      </c>
      <c r="B118">
        <v>834</v>
      </c>
      <c r="C118" t="s">
        <v>276</v>
      </c>
      <c r="D118" t="s">
        <v>277</v>
      </c>
      <c r="E118" t="s">
        <v>17</v>
      </c>
      <c r="F118" t="s">
        <v>278</v>
      </c>
      <c r="G118">
        <v>4508931602</v>
      </c>
      <c r="H118">
        <v>834</v>
      </c>
      <c r="I118" s="1">
        <v>35575</v>
      </c>
      <c r="J118" s="1">
        <v>42548</v>
      </c>
      <c r="K118">
        <v>19</v>
      </c>
      <c r="L118">
        <v>408</v>
      </c>
      <c r="M118">
        <v>8860</v>
      </c>
      <c r="N118" t="s">
        <v>1227</v>
      </c>
      <c r="O118" t="s">
        <v>1204</v>
      </c>
      <c r="P118" t="s">
        <v>1200</v>
      </c>
      <c r="Q118">
        <v>216</v>
      </c>
      <c r="R118">
        <v>939</v>
      </c>
      <c r="S118" t="s">
        <v>1264</v>
      </c>
      <c r="T118" t="s">
        <v>1354</v>
      </c>
      <c r="U118" t="s">
        <v>1628</v>
      </c>
      <c r="V118">
        <v>0.23003194888178913</v>
      </c>
      <c r="W118">
        <v>521</v>
      </c>
      <c r="X118">
        <v>408</v>
      </c>
      <c r="Y118">
        <v>408</v>
      </c>
      <c r="Z118">
        <v>1</v>
      </c>
      <c r="AA118">
        <v>521</v>
      </c>
      <c r="AB118" t="s">
        <v>793</v>
      </c>
      <c r="AC118" t="s">
        <v>625</v>
      </c>
      <c r="AD118" t="s">
        <v>794</v>
      </c>
      <c r="AE118" t="s">
        <v>603</v>
      </c>
      <c r="AF118">
        <v>4105997340</v>
      </c>
      <c r="AG118" t="s">
        <v>1076</v>
      </c>
      <c r="AH118">
        <v>8860</v>
      </c>
      <c r="AI118">
        <v>408</v>
      </c>
      <c r="AJ118">
        <v>2988</v>
      </c>
      <c r="AK118" t="s">
        <v>976</v>
      </c>
      <c r="AL118" t="s">
        <v>977</v>
      </c>
      <c r="AM118" s="1">
        <v>33127</v>
      </c>
      <c r="AN118" t="s">
        <v>989</v>
      </c>
      <c r="AO118">
        <v>408</v>
      </c>
      <c r="AP118" t="s">
        <v>1533</v>
      </c>
      <c r="AQ118" s="1">
        <v>32925</v>
      </c>
      <c r="AR118" s="1">
        <v>33127</v>
      </c>
      <c r="AS118">
        <f t="shared" si="3"/>
        <v>6</v>
      </c>
    </row>
    <row r="119" spans="1:45" x14ac:dyDescent="0.3">
      <c r="A119">
        <v>6798</v>
      </c>
      <c r="B119">
        <v>792</v>
      </c>
      <c r="C119" t="s">
        <v>548</v>
      </c>
      <c r="D119" t="s">
        <v>549</v>
      </c>
      <c r="E119" t="s">
        <v>9</v>
      </c>
      <c r="F119" t="s">
        <v>550</v>
      </c>
      <c r="G119">
        <v>3546706958</v>
      </c>
      <c r="H119">
        <v>792</v>
      </c>
      <c r="I119" s="1">
        <v>37044</v>
      </c>
      <c r="J119" s="1">
        <v>41647</v>
      </c>
      <c r="K119">
        <v>12</v>
      </c>
      <c r="L119">
        <v>191</v>
      </c>
      <c r="M119">
        <v>6798</v>
      </c>
      <c r="N119" t="s">
        <v>1210</v>
      </c>
      <c r="O119" t="s">
        <v>1199</v>
      </c>
      <c r="P119" t="s">
        <v>1200</v>
      </c>
      <c r="Q119">
        <v>997</v>
      </c>
      <c r="R119">
        <v>1382</v>
      </c>
      <c r="S119" t="s">
        <v>1279</v>
      </c>
      <c r="T119" t="s">
        <v>1280</v>
      </c>
      <c r="U119" t="s">
        <v>1627</v>
      </c>
      <c r="V119">
        <v>0.72141823444283648</v>
      </c>
      <c r="W119">
        <v>179</v>
      </c>
      <c r="X119">
        <v>191</v>
      </c>
      <c r="Y119">
        <v>191</v>
      </c>
      <c r="Z119">
        <v>1</v>
      </c>
      <c r="AA119">
        <v>179</v>
      </c>
      <c r="AB119" t="s">
        <v>775</v>
      </c>
      <c r="AC119" t="s">
        <v>621</v>
      </c>
      <c r="AD119" t="s">
        <v>955</v>
      </c>
      <c r="AE119" t="s">
        <v>583</v>
      </c>
      <c r="AF119">
        <v>9768020592</v>
      </c>
      <c r="AG119" t="s">
        <v>1173</v>
      </c>
      <c r="AH119">
        <v>6798</v>
      </c>
      <c r="AI119">
        <v>191</v>
      </c>
      <c r="AJ119">
        <v>17651</v>
      </c>
      <c r="AK119" t="s">
        <v>976</v>
      </c>
      <c r="AL119" t="s">
        <v>977</v>
      </c>
      <c r="AM119" s="1">
        <v>32798</v>
      </c>
      <c r="AN119" t="s">
        <v>989</v>
      </c>
      <c r="AO119">
        <v>191</v>
      </c>
      <c r="AP119" t="s">
        <v>1533</v>
      </c>
      <c r="AQ119" s="1">
        <v>32511</v>
      </c>
      <c r="AR119" s="1">
        <v>32798</v>
      </c>
      <c r="AS119">
        <f t="shared" si="3"/>
        <v>9</v>
      </c>
    </row>
    <row r="120" spans="1:45" x14ac:dyDescent="0.3">
      <c r="A120">
        <v>9792</v>
      </c>
      <c r="B120">
        <v>330</v>
      </c>
      <c r="C120" t="s">
        <v>282</v>
      </c>
      <c r="D120" t="s">
        <v>283</v>
      </c>
      <c r="E120" t="s">
        <v>17</v>
      </c>
      <c r="F120" t="s">
        <v>284</v>
      </c>
      <c r="G120">
        <v>4775425957</v>
      </c>
      <c r="H120">
        <v>330</v>
      </c>
      <c r="I120" s="1">
        <v>34590</v>
      </c>
      <c r="J120" s="1">
        <v>38534</v>
      </c>
      <c r="K120">
        <v>10</v>
      </c>
      <c r="L120">
        <v>763</v>
      </c>
      <c r="M120">
        <v>9792</v>
      </c>
      <c r="N120" t="s">
        <v>1239</v>
      </c>
      <c r="O120" t="s">
        <v>1199</v>
      </c>
      <c r="P120" t="s">
        <v>1200</v>
      </c>
      <c r="Q120">
        <v>796</v>
      </c>
      <c r="R120">
        <v>1347</v>
      </c>
      <c r="S120" t="s">
        <v>1234</v>
      </c>
      <c r="T120" t="s">
        <v>42</v>
      </c>
      <c r="U120" t="s">
        <v>1627</v>
      </c>
      <c r="V120">
        <v>0.59094283593170005</v>
      </c>
      <c r="W120">
        <v>637</v>
      </c>
      <c r="X120">
        <v>763</v>
      </c>
      <c r="Y120">
        <v>763</v>
      </c>
      <c r="Z120">
        <v>1</v>
      </c>
      <c r="AA120">
        <v>637</v>
      </c>
      <c r="AB120" t="s">
        <v>777</v>
      </c>
      <c r="AC120" t="s">
        <v>635</v>
      </c>
      <c r="AD120" t="s">
        <v>797</v>
      </c>
      <c r="AE120" t="s">
        <v>798</v>
      </c>
      <c r="AF120">
        <v>8907221376</v>
      </c>
      <c r="AG120" t="s">
        <v>1078</v>
      </c>
      <c r="AH120">
        <v>9792</v>
      </c>
      <c r="AI120">
        <v>763</v>
      </c>
      <c r="AJ120">
        <v>87828</v>
      </c>
      <c r="AK120" t="s">
        <v>976</v>
      </c>
      <c r="AL120" t="s">
        <v>984</v>
      </c>
      <c r="AM120" s="1">
        <v>41891</v>
      </c>
      <c r="AN120" t="s">
        <v>980</v>
      </c>
      <c r="AO120">
        <v>763</v>
      </c>
      <c r="AP120" t="s">
        <v>1533</v>
      </c>
      <c r="AQ120" s="1">
        <v>41819</v>
      </c>
      <c r="AR120" s="1">
        <v>41891</v>
      </c>
      <c r="AS120">
        <f t="shared" si="3"/>
        <v>2</v>
      </c>
    </row>
    <row r="121" spans="1:45" x14ac:dyDescent="0.3">
      <c r="A121">
        <v>9934</v>
      </c>
      <c r="B121">
        <v>138</v>
      </c>
      <c r="C121" t="s">
        <v>221</v>
      </c>
      <c r="D121" t="s">
        <v>285</v>
      </c>
      <c r="E121" t="s">
        <v>17</v>
      </c>
      <c r="F121" t="s">
        <v>286</v>
      </c>
      <c r="G121">
        <v>2535125840</v>
      </c>
      <c r="H121">
        <v>138</v>
      </c>
      <c r="I121" s="1">
        <v>34411</v>
      </c>
      <c r="J121" s="1">
        <v>40164</v>
      </c>
      <c r="K121">
        <v>15</v>
      </c>
      <c r="L121">
        <v>168</v>
      </c>
      <c r="M121">
        <v>9934</v>
      </c>
      <c r="N121" t="s">
        <v>1198</v>
      </c>
      <c r="O121" t="s">
        <v>1204</v>
      </c>
      <c r="P121" t="s">
        <v>1205</v>
      </c>
      <c r="Q121">
        <v>26</v>
      </c>
      <c r="R121">
        <v>47</v>
      </c>
      <c r="S121" t="s">
        <v>1270</v>
      </c>
      <c r="T121" t="s">
        <v>1271</v>
      </c>
      <c r="U121" t="s">
        <v>1628</v>
      </c>
      <c r="V121">
        <v>0.55319148936170215</v>
      </c>
      <c r="W121">
        <v>407</v>
      </c>
      <c r="X121">
        <v>168</v>
      </c>
      <c r="Y121">
        <v>168</v>
      </c>
      <c r="Z121">
        <v>1</v>
      </c>
      <c r="AA121">
        <v>407</v>
      </c>
      <c r="AB121" t="s">
        <v>799</v>
      </c>
      <c r="AC121" t="s">
        <v>594</v>
      </c>
      <c r="AD121" t="s">
        <v>800</v>
      </c>
      <c r="AE121" t="s">
        <v>713</v>
      </c>
      <c r="AF121">
        <v>5519170607</v>
      </c>
      <c r="AG121" t="s">
        <v>1079</v>
      </c>
      <c r="AH121">
        <v>9934</v>
      </c>
      <c r="AI121">
        <v>168</v>
      </c>
      <c r="AJ121">
        <v>17035</v>
      </c>
      <c r="AK121" t="s">
        <v>976</v>
      </c>
      <c r="AL121" t="s">
        <v>984</v>
      </c>
      <c r="AM121" s="1">
        <v>35593</v>
      </c>
      <c r="AN121" t="s">
        <v>989</v>
      </c>
      <c r="AO121">
        <v>168</v>
      </c>
      <c r="AP121" t="s">
        <v>1533</v>
      </c>
      <c r="AQ121" s="1">
        <v>35435</v>
      </c>
      <c r="AR121" s="1">
        <v>35593</v>
      </c>
      <c r="AS121">
        <f t="shared" si="3"/>
        <v>5</v>
      </c>
    </row>
    <row r="122" spans="1:45" x14ac:dyDescent="0.3">
      <c r="A122">
        <v>9917</v>
      </c>
      <c r="B122">
        <v>808</v>
      </c>
      <c r="C122" t="s">
        <v>67</v>
      </c>
      <c r="D122" t="s">
        <v>551</v>
      </c>
      <c r="E122" t="s">
        <v>13</v>
      </c>
      <c r="F122" t="s">
        <v>552</v>
      </c>
      <c r="G122">
        <v>4148247171</v>
      </c>
      <c r="H122">
        <v>808</v>
      </c>
      <c r="I122" s="1">
        <v>41746</v>
      </c>
      <c r="J122" s="1">
        <v>48917</v>
      </c>
      <c r="K122">
        <v>19</v>
      </c>
      <c r="L122">
        <v>59</v>
      </c>
      <c r="M122">
        <v>9917</v>
      </c>
      <c r="N122" t="s">
        <v>1203</v>
      </c>
      <c r="O122" t="s">
        <v>1199</v>
      </c>
      <c r="P122" t="s">
        <v>1205</v>
      </c>
      <c r="Q122">
        <v>329</v>
      </c>
      <c r="R122">
        <v>977</v>
      </c>
      <c r="S122" t="s">
        <v>1232</v>
      </c>
      <c r="T122" t="s">
        <v>1233</v>
      </c>
      <c r="U122" t="s">
        <v>1628</v>
      </c>
      <c r="V122">
        <v>0.3367451381780962</v>
      </c>
      <c r="W122">
        <v>503</v>
      </c>
      <c r="X122">
        <v>59</v>
      </c>
      <c r="Y122">
        <v>59</v>
      </c>
      <c r="Z122">
        <v>1</v>
      </c>
      <c r="AA122">
        <v>503</v>
      </c>
      <c r="AB122" t="s">
        <v>956</v>
      </c>
      <c r="AC122" t="s">
        <v>673</v>
      </c>
      <c r="AD122" t="s">
        <v>957</v>
      </c>
      <c r="AE122" t="s">
        <v>675</v>
      </c>
      <c r="AF122">
        <v>1791431137</v>
      </c>
      <c r="AG122" t="s">
        <v>1174</v>
      </c>
      <c r="AH122">
        <v>9917</v>
      </c>
      <c r="AI122">
        <v>59</v>
      </c>
      <c r="AJ122">
        <v>2282</v>
      </c>
      <c r="AK122" t="s">
        <v>982</v>
      </c>
      <c r="AL122" t="s">
        <v>977</v>
      </c>
      <c r="AM122" s="1"/>
      <c r="AN122" t="s">
        <v>989</v>
      </c>
      <c r="AO122">
        <v>59</v>
      </c>
      <c r="AP122" t="s">
        <v>1534</v>
      </c>
      <c r="AQ122" s="1">
        <v>30774</v>
      </c>
      <c r="AR122" s="1"/>
      <c r="AS122" t="str">
        <f t="shared" si="3"/>
        <v>N/A</v>
      </c>
    </row>
    <row r="123" spans="1:45" x14ac:dyDescent="0.3">
      <c r="A123">
        <v>2208</v>
      </c>
      <c r="B123">
        <v>609</v>
      </c>
      <c r="C123" t="s">
        <v>310</v>
      </c>
      <c r="D123" t="s">
        <v>311</v>
      </c>
      <c r="E123" t="s">
        <v>17</v>
      </c>
      <c r="F123" t="s">
        <v>312</v>
      </c>
      <c r="G123">
        <v>6202223720</v>
      </c>
      <c r="H123">
        <v>609</v>
      </c>
      <c r="I123" s="1">
        <v>34249</v>
      </c>
      <c r="J123" s="1">
        <v>37326</v>
      </c>
      <c r="K123">
        <v>8</v>
      </c>
      <c r="L123">
        <v>333</v>
      </c>
      <c r="M123">
        <v>2208</v>
      </c>
      <c r="N123" t="s">
        <v>1239</v>
      </c>
      <c r="O123" t="s">
        <v>1204</v>
      </c>
      <c r="P123" t="s">
        <v>1205</v>
      </c>
      <c r="Q123">
        <v>812</v>
      </c>
      <c r="R123">
        <v>1104</v>
      </c>
      <c r="S123" t="s">
        <v>1327</v>
      </c>
      <c r="T123" t="s">
        <v>1328</v>
      </c>
      <c r="U123" t="s">
        <v>1627</v>
      </c>
      <c r="V123">
        <v>0.73550724637681164</v>
      </c>
      <c r="W123">
        <v>189</v>
      </c>
      <c r="X123">
        <v>333</v>
      </c>
      <c r="Y123">
        <v>333</v>
      </c>
      <c r="Z123">
        <v>1</v>
      </c>
      <c r="AA123">
        <v>189</v>
      </c>
      <c r="AB123" t="s">
        <v>811</v>
      </c>
      <c r="AC123" t="s">
        <v>747</v>
      </c>
      <c r="AD123" t="s">
        <v>812</v>
      </c>
      <c r="AE123" t="s">
        <v>675</v>
      </c>
      <c r="AF123">
        <v>1967221186</v>
      </c>
      <c r="AG123" t="s">
        <v>1088</v>
      </c>
      <c r="AH123">
        <v>2208</v>
      </c>
      <c r="AI123">
        <v>333</v>
      </c>
      <c r="AJ123">
        <v>21972</v>
      </c>
      <c r="AK123" t="s">
        <v>976</v>
      </c>
      <c r="AL123" t="s">
        <v>977</v>
      </c>
      <c r="AM123" s="1">
        <v>41497</v>
      </c>
      <c r="AN123" t="s">
        <v>989</v>
      </c>
      <c r="AO123">
        <v>333</v>
      </c>
      <c r="AP123" t="s">
        <v>1533</v>
      </c>
      <c r="AQ123" s="1">
        <v>41286</v>
      </c>
      <c r="AR123" s="1">
        <v>41497</v>
      </c>
      <c r="AS123">
        <f t="shared" si="3"/>
        <v>6</v>
      </c>
    </row>
    <row r="124" spans="1:45" x14ac:dyDescent="0.3">
      <c r="A124">
        <v>9251</v>
      </c>
      <c r="B124">
        <v>130</v>
      </c>
      <c r="C124" t="s">
        <v>290</v>
      </c>
      <c r="D124" t="s">
        <v>291</v>
      </c>
      <c r="E124" t="s">
        <v>17</v>
      </c>
      <c r="F124" t="s">
        <v>292</v>
      </c>
      <c r="G124">
        <v>5905581451</v>
      </c>
      <c r="H124">
        <v>130</v>
      </c>
      <c r="I124" s="1">
        <v>38640</v>
      </c>
      <c r="J124" s="1">
        <v>40002</v>
      </c>
      <c r="K124">
        <v>3</v>
      </c>
      <c r="L124">
        <v>438</v>
      </c>
      <c r="M124">
        <v>9251</v>
      </c>
      <c r="N124" t="s">
        <v>1210</v>
      </c>
      <c r="O124" t="s">
        <v>1204</v>
      </c>
      <c r="P124" t="s">
        <v>1205</v>
      </c>
      <c r="Q124">
        <v>430</v>
      </c>
      <c r="R124">
        <v>642</v>
      </c>
      <c r="S124" t="s">
        <v>1357</v>
      </c>
      <c r="T124" t="s">
        <v>1358</v>
      </c>
      <c r="U124" t="s">
        <v>1628</v>
      </c>
      <c r="V124">
        <v>0.66978193146417442</v>
      </c>
      <c r="W124">
        <v>894</v>
      </c>
      <c r="X124">
        <v>438</v>
      </c>
      <c r="Y124">
        <v>438</v>
      </c>
      <c r="Z124">
        <v>1</v>
      </c>
      <c r="AA124">
        <v>894</v>
      </c>
      <c r="AB124" t="s">
        <v>801</v>
      </c>
      <c r="AC124" t="s">
        <v>635</v>
      </c>
      <c r="AD124" t="s">
        <v>802</v>
      </c>
      <c r="AE124" t="s">
        <v>596</v>
      </c>
      <c r="AF124">
        <v>9892285623</v>
      </c>
      <c r="AG124" t="s">
        <v>1081</v>
      </c>
      <c r="AH124">
        <v>9251</v>
      </c>
      <c r="AI124">
        <v>438</v>
      </c>
      <c r="AJ124">
        <v>20238</v>
      </c>
      <c r="AK124" t="s">
        <v>976</v>
      </c>
      <c r="AL124" t="s">
        <v>984</v>
      </c>
      <c r="AM124" s="1">
        <v>28214</v>
      </c>
      <c r="AN124" t="s">
        <v>989</v>
      </c>
      <c r="AO124">
        <v>438</v>
      </c>
      <c r="AP124" t="s">
        <v>1533</v>
      </c>
      <c r="AQ124" s="1">
        <v>28210</v>
      </c>
      <c r="AR124" s="1">
        <v>28214</v>
      </c>
      <c r="AS124">
        <f t="shared" si="3"/>
        <v>0</v>
      </c>
    </row>
    <row r="125" spans="1:45" x14ac:dyDescent="0.3">
      <c r="A125">
        <v>6717</v>
      </c>
      <c r="B125">
        <v>685</v>
      </c>
      <c r="C125" t="s">
        <v>293</v>
      </c>
      <c r="D125" t="s">
        <v>294</v>
      </c>
      <c r="E125" t="s">
        <v>9</v>
      </c>
      <c r="F125" t="s">
        <v>295</v>
      </c>
      <c r="G125">
        <v>3742557097</v>
      </c>
      <c r="H125">
        <v>685</v>
      </c>
      <c r="I125" s="1">
        <v>27099</v>
      </c>
      <c r="J125" s="1">
        <v>30644</v>
      </c>
      <c r="K125">
        <v>9</v>
      </c>
      <c r="L125">
        <v>162</v>
      </c>
      <c r="M125">
        <v>6717</v>
      </c>
      <c r="N125" t="s">
        <v>1198</v>
      </c>
      <c r="O125" t="s">
        <v>1204</v>
      </c>
      <c r="P125" t="s">
        <v>1200</v>
      </c>
      <c r="Q125">
        <v>209</v>
      </c>
      <c r="R125">
        <v>665</v>
      </c>
      <c r="S125" t="s">
        <v>1266</v>
      </c>
      <c r="T125" t="s">
        <v>1267</v>
      </c>
      <c r="U125" t="s">
        <v>1628</v>
      </c>
      <c r="V125">
        <v>0.31428571428571428</v>
      </c>
      <c r="W125">
        <v>708</v>
      </c>
      <c r="X125">
        <v>162</v>
      </c>
      <c r="Y125">
        <v>162</v>
      </c>
      <c r="Z125">
        <v>1</v>
      </c>
      <c r="AA125">
        <v>708</v>
      </c>
      <c r="AB125" t="s">
        <v>634</v>
      </c>
      <c r="AC125" t="s">
        <v>635</v>
      </c>
      <c r="AD125" t="s">
        <v>401</v>
      </c>
      <c r="AE125" t="s">
        <v>619</v>
      </c>
      <c r="AF125">
        <v>6155699440</v>
      </c>
      <c r="AG125" t="s">
        <v>1082</v>
      </c>
      <c r="AH125">
        <v>6717</v>
      </c>
      <c r="AI125">
        <v>162</v>
      </c>
      <c r="AJ125">
        <v>68331</v>
      </c>
      <c r="AK125" t="s">
        <v>976</v>
      </c>
      <c r="AL125" t="s">
        <v>977</v>
      </c>
      <c r="AM125" s="1">
        <v>30253</v>
      </c>
      <c r="AN125" t="s">
        <v>980</v>
      </c>
      <c r="AO125">
        <v>162</v>
      </c>
      <c r="AP125" t="s">
        <v>1533</v>
      </c>
      <c r="AQ125" s="1">
        <v>30112</v>
      </c>
      <c r="AR125" s="1">
        <v>30253</v>
      </c>
      <c r="AS125">
        <f t="shared" si="3"/>
        <v>4</v>
      </c>
    </row>
    <row r="126" spans="1:45" x14ac:dyDescent="0.3">
      <c r="A126">
        <v>2159</v>
      </c>
      <c r="B126">
        <v>640</v>
      </c>
      <c r="C126" t="s">
        <v>475</v>
      </c>
      <c r="D126" t="s">
        <v>476</v>
      </c>
      <c r="E126" t="s">
        <v>17</v>
      </c>
      <c r="F126" t="s">
        <v>477</v>
      </c>
      <c r="G126">
        <v>2543703845</v>
      </c>
      <c r="H126">
        <v>640</v>
      </c>
      <c r="I126" s="1">
        <v>42654</v>
      </c>
      <c r="J126" s="1">
        <v>46610</v>
      </c>
      <c r="K126">
        <v>10</v>
      </c>
      <c r="L126">
        <v>787</v>
      </c>
      <c r="M126">
        <v>2159</v>
      </c>
      <c r="N126" t="s">
        <v>1198</v>
      </c>
      <c r="O126" t="s">
        <v>1199</v>
      </c>
      <c r="P126" t="s">
        <v>1200</v>
      </c>
      <c r="Q126">
        <v>187</v>
      </c>
      <c r="R126">
        <v>864</v>
      </c>
      <c r="S126" t="s">
        <v>132</v>
      </c>
      <c r="T126" t="s">
        <v>1463</v>
      </c>
      <c r="U126" t="s">
        <v>1628</v>
      </c>
      <c r="V126">
        <v>0.21643518518518517</v>
      </c>
      <c r="W126">
        <v>193</v>
      </c>
      <c r="X126">
        <v>787</v>
      </c>
      <c r="Y126">
        <v>787</v>
      </c>
      <c r="Z126">
        <v>1</v>
      </c>
      <c r="AA126">
        <v>193</v>
      </c>
      <c r="AB126" t="s">
        <v>913</v>
      </c>
      <c r="AC126" t="s">
        <v>590</v>
      </c>
      <c r="AD126" t="s">
        <v>914</v>
      </c>
      <c r="AE126" t="s">
        <v>656</v>
      </c>
      <c r="AF126">
        <v>2906446799</v>
      </c>
      <c r="AG126" t="s">
        <v>1146</v>
      </c>
      <c r="AH126">
        <v>2159</v>
      </c>
      <c r="AI126">
        <v>787</v>
      </c>
      <c r="AJ126">
        <v>24449</v>
      </c>
      <c r="AK126" t="s">
        <v>976</v>
      </c>
      <c r="AL126" t="s">
        <v>984</v>
      </c>
      <c r="AM126" s="1">
        <v>40719</v>
      </c>
      <c r="AN126" t="s">
        <v>989</v>
      </c>
      <c r="AO126">
        <v>787</v>
      </c>
      <c r="AP126" t="s">
        <v>1533</v>
      </c>
      <c r="AQ126" s="1">
        <v>40630</v>
      </c>
      <c r="AR126" s="1">
        <v>40719</v>
      </c>
      <c r="AS126">
        <f t="shared" si="3"/>
        <v>2</v>
      </c>
    </row>
    <row r="127" spans="1:45" x14ac:dyDescent="0.3">
      <c r="A127">
        <v>3622</v>
      </c>
      <c r="B127">
        <v>544</v>
      </c>
      <c r="C127" t="s">
        <v>130</v>
      </c>
      <c r="D127" t="s">
        <v>296</v>
      </c>
      <c r="E127" t="s">
        <v>9</v>
      </c>
      <c r="F127" t="s">
        <v>297</v>
      </c>
      <c r="G127">
        <v>1157949513</v>
      </c>
      <c r="H127">
        <v>544</v>
      </c>
      <c r="I127" s="1">
        <v>43375</v>
      </c>
      <c r="J127" s="1">
        <v>50746</v>
      </c>
      <c r="K127">
        <v>20</v>
      </c>
      <c r="L127">
        <v>246</v>
      </c>
      <c r="M127">
        <v>3622</v>
      </c>
      <c r="N127" t="s">
        <v>1301</v>
      </c>
      <c r="O127" t="s">
        <v>1199</v>
      </c>
      <c r="P127" t="s">
        <v>1200</v>
      </c>
      <c r="Q127">
        <v>379</v>
      </c>
      <c r="R127">
        <v>963</v>
      </c>
      <c r="S127" t="s">
        <v>1302</v>
      </c>
      <c r="T127" t="s">
        <v>1303</v>
      </c>
      <c r="U127" t="s">
        <v>1628</v>
      </c>
      <c r="V127">
        <v>0.39356178608515058</v>
      </c>
      <c r="W127">
        <v>311</v>
      </c>
      <c r="X127">
        <v>246</v>
      </c>
      <c r="Y127">
        <v>246</v>
      </c>
      <c r="Z127">
        <v>1</v>
      </c>
      <c r="AA127">
        <v>311</v>
      </c>
      <c r="AB127" t="s">
        <v>803</v>
      </c>
      <c r="AC127" t="s">
        <v>613</v>
      </c>
      <c r="AD127" t="s">
        <v>804</v>
      </c>
      <c r="AE127" t="s">
        <v>619</v>
      </c>
      <c r="AF127">
        <v>2539275235</v>
      </c>
      <c r="AG127" t="s">
        <v>1083</v>
      </c>
      <c r="AH127">
        <v>3622</v>
      </c>
      <c r="AI127">
        <v>246</v>
      </c>
      <c r="AJ127">
        <v>86132</v>
      </c>
      <c r="AK127" t="s">
        <v>976</v>
      </c>
      <c r="AL127" t="s">
        <v>977</v>
      </c>
      <c r="AM127" s="1">
        <v>43525</v>
      </c>
      <c r="AN127" t="s">
        <v>980</v>
      </c>
      <c r="AO127">
        <v>246</v>
      </c>
      <c r="AP127" t="s">
        <v>1533</v>
      </c>
      <c r="AQ127" s="1">
        <v>43527</v>
      </c>
      <c r="AR127" s="1">
        <v>43525</v>
      </c>
      <c r="AS127" t="str">
        <f t="shared" si="3"/>
        <v>N/A</v>
      </c>
    </row>
    <row r="128" spans="1:45" x14ac:dyDescent="0.3">
      <c r="A128">
        <v>8808</v>
      </c>
      <c r="B128">
        <v>384</v>
      </c>
      <c r="C128" t="s">
        <v>298</v>
      </c>
      <c r="D128" t="s">
        <v>299</v>
      </c>
      <c r="E128" t="s">
        <v>17</v>
      </c>
      <c r="F128" t="s">
        <v>300</v>
      </c>
      <c r="G128">
        <v>6061993877</v>
      </c>
      <c r="H128">
        <v>384</v>
      </c>
      <c r="I128" s="1">
        <v>37462</v>
      </c>
      <c r="J128" s="1">
        <v>41946</v>
      </c>
      <c r="K128">
        <v>12</v>
      </c>
      <c r="L128">
        <v>105</v>
      </c>
      <c r="M128">
        <v>8808</v>
      </c>
      <c r="N128" t="s">
        <v>1217</v>
      </c>
      <c r="O128" t="s">
        <v>1204</v>
      </c>
      <c r="P128" t="s">
        <v>1205</v>
      </c>
      <c r="Q128">
        <v>949</v>
      </c>
      <c r="R128">
        <v>1419</v>
      </c>
      <c r="S128" t="s">
        <v>1247</v>
      </c>
      <c r="T128" t="s">
        <v>1248</v>
      </c>
      <c r="U128" t="s">
        <v>1627</v>
      </c>
      <c r="V128">
        <v>0.66878083157152923</v>
      </c>
      <c r="W128">
        <v>888</v>
      </c>
      <c r="X128">
        <v>105</v>
      </c>
      <c r="Y128">
        <v>105</v>
      </c>
      <c r="Z128">
        <v>1</v>
      </c>
      <c r="AA128">
        <v>888</v>
      </c>
      <c r="AB128" t="s">
        <v>805</v>
      </c>
      <c r="AC128" t="s">
        <v>667</v>
      </c>
      <c r="AD128" t="s">
        <v>653</v>
      </c>
      <c r="AE128" t="s">
        <v>619</v>
      </c>
      <c r="AF128">
        <v>4534991454</v>
      </c>
      <c r="AG128" t="s">
        <v>1084</v>
      </c>
      <c r="AH128">
        <v>8808</v>
      </c>
      <c r="AI128">
        <v>105</v>
      </c>
      <c r="AJ128">
        <v>766</v>
      </c>
      <c r="AK128" t="s">
        <v>982</v>
      </c>
      <c r="AL128" t="s">
        <v>977</v>
      </c>
      <c r="AM128" s="1"/>
      <c r="AN128" t="s">
        <v>989</v>
      </c>
      <c r="AO128">
        <v>105</v>
      </c>
      <c r="AP128" t="s">
        <v>1534</v>
      </c>
      <c r="AQ128" s="1">
        <v>35669</v>
      </c>
      <c r="AR128" s="1"/>
      <c r="AS128" t="str">
        <f t="shared" si="3"/>
        <v>N/A</v>
      </c>
    </row>
    <row r="129" spans="1:45" x14ac:dyDescent="0.3">
      <c r="A129">
        <v>4920</v>
      </c>
      <c r="B129">
        <v>467</v>
      </c>
      <c r="C129" t="s">
        <v>301</v>
      </c>
      <c r="D129" t="s">
        <v>302</v>
      </c>
      <c r="E129" t="s">
        <v>17</v>
      </c>
      <c r="F129" t="s">
        <v>303</v>
      </c>
      <c r="G129">
        <v>7395125371</v>
      </c>
      <c r="H129">
        <v>467</v>
      </c>
      <c r="I129" s="1">
        <v>30178</v>
      </c>
      <c r="J129" s="1">
        <v>34084</v>
      </c>
      <c r="K129">
        <v>10</v>
      </c>
      <c r="L129">
        <v>308</v>
      </c>
      <c r="M129">
        <v>4920</v>
      </c>
      <c r="N129" t="s">
        <v>1242</v>
      </c>
      <c r="O129" t="s">
        <v>1204</v>
      </c>
      <c r="P129" t="s">
        <v>1200</v>
      </c>
      <c r="Q129">
        <v>438</v>
      </c>
      <c r="R129">
        <v>656</v>
      </c>
      <c r="S129" t="s">
        <v>1317</v>
      </c>
      <c r="T129" t="s">
        <v>1318</v>
      </c>
      <c r="U129" t="s">
        <v>1628</v>
      </c>
      <c r="V129">
        <v>0.66768292682926833</v>
      </c>
      <c r="W129">
        <v>678</v>
      </c>
      <c r="X129">
        <v>308</v>
      </c>
      <c r="Y129">
        <v>308</v>
      </c>
      <c r="Z129">
        <v>1</v>
      </c>
      <c r="AA129">
        <v>678</v>
      </c>
      <c r="AB129" t="s">
        <v>806</v>
      </c>
      <c r="AC129" t="s">
        <v>681</v>
      </c>
      <c r="AD129" t="s">
        <v>182</v>
      </c>
      <c r="AE129" t="s">
        <v>654</v>
      </c>
      <c r="AF129">
        <v>9411155106</v>
      </c>
      <c r="AG129" t="s">
        <v>1085</v>
      </c>
      <c r="AH129">
        <v>4920</v>
      </c>
      <c r="AI129">
        <v>308</v>
      </c>
      <c r="AJ129">
        <v>13169</v>
      </c>
      <c r="AK129" t="s">
        <v>982</v>
      </c>
      <c r="AL129" t="s">
        <v>984</v>
      </c>
      <c r="AM129" s="1"/>
      <c r="AN129" t="s">
        <v>989</v>
      </c>
      <c r="AO129">
        <v>308</v>
      </c>
      <c r="AP129" t="s">
        <v>1534</v>
      </c>
      <c r="AQ129" s="1">
        <v>28883</v>
      </c>
      <c r="AR129" s="1"/>
      <c r="AS129" t="str">
        <f t="shared" si="3"/>
        <v>N/A</v>
      </c>
    </row>
    <row r="130" spans="1:45" x14ac:dyDescent="0.3">
      <c r="A130">
        <v>9271</v>
      </c>
      <c r="B130">
        <v>872</v>
      </c>
      <c r="C130" t="s">
        <v>500</v>
      </c>
      <c r="D130" t="s">
        <v>501</v>
      </c>
      <c r="E130" t="s">
        <v>17</v>
      </c>
      <c r="F130" t="s">
        <v>502</v>
      </c>
      <c r="G130">
        <v>5734730611</v>
      </c>
      <c r="H130">
        <v>872</v>
      </c>
      <c r="I130" s="1">
        <v>36589</v>
      </c>
      <c r="J130" s="1">
        <v>41980</v>
      </c>
      <c r="K130">
        <v>14</v>
      </c>
      <c r="L130">
        <v>68</v>
      </c>
      <c r="M130">
        <v>9271</v>
      </c>
      <c r="N130" t="s">
        <v>1198</v>
      </c>
      <c r="O130" t="s">
        <v>1204</v>
      </c>
      <c r="P130" t="s">
        <v>1200</v>
      </c>
      <c r="Q130">
        <v>182</v>
      </c>
      <c r="R130">
        <v>726</v>
      </c>
      <c r="S130" t="s">
        <v>1234</v>
      </c>
      <c r="T130" t="s">
        <v>1235</v>
      </c>
      <c r="U130" t="s">
        <v>1628</v>
      </c>
      <c r="V130">
        <v>0.25068870523415976</v>
      </c>
      <c r="W130">
        <v>778</v>
      </c>
      <c r="X130">
        <v>68</v>
      </c>
      <c r="Y130">
        <v>68</v>
      </c>
      <c r="Z130">
        <v>1</v>
      </c>
      <c r="AA130">
        <v>778</v>
      </c>
      <c r="AB130" t="s">
        <v>925</v>
      </c>
      <c r="AC130" t="s">
        <v>581</v>
      </c>
      <c r="AD130" t="s">
        <v>926</v>
      </c>
      <c r="AE130" t="s">
        <v>583</v>
      </c>
      <c r="AF130">
        <v>4815198694</v>
      </c>
      <c r="AG130" t="s">
        <v>1155</v>
      </c>
      <c r="AH130">
        <v>9271</v>
      </c>
      <c r="AI130">
        <v>68</v>
      </c>
      <c r="AJ130">
        <v>81148</v>
      </c>
      <c r="AK130" t="s">
        <v>982</v>
      </c>
      <c r="AL130" t="s">
        <v>984</v>
      </c>
      <c r="AM130" s="1"/>
      <c r="AN130" t="s">
        <v>980</v>
      </c>
      <c r="AO130">
        <v>68</v>
      </c>
      <c r="AP130" t="s">
        <v>1534</v>
      </c>
      <c r="AQ130" s="1">
        <v>38198</v>
      </c>
      <c r="AR130" s="1"/>
      <c r="AS130" t="str">
        <f t="shared" ref="AS130:AS161" si="4">IF(AQ130 &lt; AR130, DATEDIF(AQ130,AR130, "m"), "N/A")</f>
        <v>N/A</v>
      </c>
    </row>
    <row r="131" spans="1:45" x14ac:dyDescent="0.3">
      <c r="A131">
        <v>3140</v>
      </c>
      <c r="B131">
        <v>112</v>
      </c>
      <c r="C131" t="s">
        <v>304</v>
      </c>
      <c r="D131" t="s">
        <v>305</v>
      </c>
      <c r="E131" t="s">
        <v>13</v>
      </c>
      <c r="F131" t="s">
        <v>306</v>
      </c>
      <c r="G131">
        <v>7624401610</v>
      </c>
      <c r="H131">
        <v>112</v>
      </c>
      <c r="I131" s="1">
        <v>38334</v>
      </c>
      <c r="J131" s="1">
        <v>38932</v>
      </c>
      <c r="K131">
        <v>1</v>
      </c>
      <c r="L131">
        <v>172</v>
      </c>
      <c r="M131">
        <v>3140</v>
      </c>
      <c r="N131" t="s">
        <v>1253</v>
      </c>
      <c r="O131" t="s">
        <v>1199</v>
      </c>
      <c r="P131" t="s">
        <v>1200</v>
      </c>
      <c r="Q131">
        <v>726</v>
      </c>
      <c r="R131">
        <v>1381</v>
      </c>
      <c r="S131" t="s">
        <v>1274</v>
      </c>
      <c r="T131" t="s">
        <v>1275</v>
      </c>
      <c r="U131" t="s">
        <v>1627</v>
      </c>
      <c r="V131">
        <v>0.52570601013758145</v>
      </c>
      <c r="W131">
        <v>734</v>
      </c>
      <c r="X131">
        <v>172</v>
      </c>
      <c r="Y131">
        <v>172</v>
      </c>
      <c r="Z131">
        <v>1</v>
      </c>
      <c r="AA131">
        <v>734</v>
      </c>
      <c r="AB131" t="s">
        <v>807</v>
      </c>
      <c r="AC131" t="s">
        <v>640</v>
      </c>
      <c r="AD131" t="s">
        <v>808</v>
      </c>
      <c r="AE131" t="s">
        <v>633</v>
      </c>
      <c r="AF131">
        <v>1161903173</v>
      </c>
      <c r="AG131" t="s">
        <v>1086</v>
      </c>
      <c r="AH131">
        <v>3140</v>
      </c>
      <c r="AI131">
        <v>172</v>
      </c>
      <c r="AJ131">
        <v>48657</v>
      </c>
      <c r="AK131" t="s">
        <v>976</v>
      </c>
      <c r="AL131" t="s">
        <v>984</v>
      </c>
      <c r="AM131" s="1">
        <v>38286</v>
      </c>
      <c r="AN131" t="s">
        <v>978</v>
      </c>
      <c r="AO131">
        <v>172</v>
      </c>
      <c r="AP131" t="s">
        <v>1533</v>
      </c>
      <c r="AQ131" s="1">
        <v>38289</v>
      </c>
      <c r="AR131" s="1">
        <v>38286</v>
      </c>
      <c r="AS131" t="str">
        <f t="shared" si="4"/>
        <v>N/A</v>
      </c>
    </row>
    <row r="132" spans="1:45" x14ac:dyDescent="0.3">
      <c r="A132">
        <v>8104</v>
      </c>
      <c r="B132">
        <v>906</v>
      </c>
      <c r="C132" t="s">
        <v>307</v>
      </c>
      <c r="D132" t="s">
        <v>308</v>
      </c>
      <c r="E132" t="s">
        <v>13</v>
      </c>
      <c r="F132" t="s">
        <v>309</v>
      </c>
      <c r="G132">
        <v>8271413320</v>
      </c>
      <c r="H132">
        <v>906</v>
      </c>
      <c r="I132" s="1">
        <v>41028</v>
      </c>
      <c r="J132" s="1">
        <v>44948</v>
      </c>
      <c r="K132">
        <v>10</v>
      </c>
      <c r="L132">
        <v>775</v>
      </c>
      <c r="M132">
        <v>8104</v>
      </c>
      <c r="N132" t="s">
        <v>1210</v>
      </c>
      <c r="O132" t="s">
        <v>1204</v>
      </c>
      <c r="P132" t="s">
        <v>1200</v>
      </c>
      <c r="Q132">
        <v>451</v>
      </c>
      <c r="R132">
        <v>713</v>
      </c>
      <c r="S132" t="s">
        <v>638</v>
      </c>
      <c r="T132" t="s">
        <v>1457</v>
      </c>
      <c r="U132" t="s">
        <v>1628</v>
      </c>
      <c r="V132">
        <v>0.63253856942496489</v>
      </c>
      <c r="W132">
        <v>640</v>
      </c>
      <c r="X132">
        <v>775</v>
      </c>
      <c r="Y132">
        <v>775</v>
      </c>
      <c r="Z132">
        <v>1</v>
      </c>
      <c r="AA132">
        <v>640</v>
      </c>
      <c r="AB132" t="s">
        <v>809</v>
      </c>
      <c r="AC132" t="s">
        <v>635</v>
      </c>
      <c r="AD132" t="s">
        <v>810</v>
      </c>
      <c r="AE132" t="s">
        <v>656</v>
      </c>
      <c r="AF132">
        <v>7858706884</v>
      </c>
      <c r="AG132" t="s">
        <v>1087</v>
      </c>
      <c r="AH132">
        <v>8104</v>
      </c>
      <c r="AI132">
        <v>775</v>
      </c>
      <c r="AJ132">
        <v>88037</v>
      </c>
      <c r="AK132" t="s">
        <v>982</v>
      </c>
      <c r="AL132" t="s">
        <v>977</v>
      </c>
      <c r="AM132" s="1"/>
      <c r="AN132" t="s">
        <v>980</v>
      </c>
      <c r="AO132">
        <v>775</v>
      </c>
      <c r="AP132" t="s">
        <v>1534</v>
      </c>
      <c r="AQ132" s="1">
        <v>38258</v>
      </c>
      <c r="AR132" s="1"/>
      <c r="AS132" t="str">
        <f t="shared" si="4"/>
        <v>N/A</v>
      </c>
    </row>
    <row r="133" spans="1:45" x14ac:dyDescent="0.3">
      <c r="A133">
        <v>2401</v>
      </c>
      <c r="B133">
        <v>899</v>
      </c>
      <c r="C133" t="s">
        <v>543</v>
      </c>
      <c r="D133" t="s">
        <v>544</v>
      </c>
      <c r="E133" t="s">
        <v>13</v>
      </c>
      <c r="F133" t="s">
        <v>545</v>
      </c>
      <c r="G133">
        <v>2656568705</v>
      </c>
      <c r="H133">
        <v>899</v>
      </c>
      <c r="I133" s="1">
        <v>26367</v>
      </c>
      <c r="J133" s="1">
        <v>30146</v>
      </c>
      <c r="K133">
        <v>10</v>
      </c>
      <c r="L133">
        <v>866</v>
      </c>
      <c r="M133">
        <v>2401</v>
      </c>
      <c r="N133" t="s">
        <v>1239</v>
      </c>
      <c r="O133" t="s">
        <v>1199</v>
      </c>
      <c r="P133" t="s">
        <v>1205</v>
      </c>
      <c r="Q133">
        <v>691</v>
      </c>
      <c r="R133">
        <v>1260</v>
      </c>
      <c r="S133" t="s">
        <v>144</v>
      </c>
      <c r="T133" t="s">
        <v>1480</v>
      </c>
      <c r="U133" t="s">
        <v>1627</v>
      </c>
      <c r="V133">
        <v>0.54841269841269846</v>
      </c>
      <c r="W133">
        <v>204</v>
      </c>
      <c r="X133">
        <v>866</v>
      </c>
      <c r="Y133">
        <v>866</v>
      </c>
      <c r="Z133">
        <v>1</v>
      </c>
      <c r="AA133">
        <v>204</v>
      </c>
      <c r="AB133" t="s">
        <v>954</v>
      </c>
      <c r="AC133" t="s">
        <v>673</v>
      </c>
      <c r="AD133" t="s">
        <v>21</v>
      </c>
      <c r="AE133" t="s">
        <v>583</v>
      </c>
      <c r="AF133">
        <v>4209429743</v>
      </c>
      <c r="AG133" t="s">
        <v>1171</v>
      </c>
      <c r="AH133">
        <v>2401</v>
      </c>
      <c r="AI133">
        <v>866</v>
      </c>
      <c r="AJ133">
        <v>59176</v>
      </c>
      <c r="AK133" t="s">
        <v>976</v>
      </c>
      <c r="AL133" t="s">
        <v>984</v>
      </c>
      <c r="AM133" s="1">
        <v>34700</v>
      </c>
      <c r="AN133" t="s">
        <v>978</v>
      </c>
      <c r="AO133">
        <v>866</v>
      </c>
      <c r="AP133" t="s">
        <v>1533</v>
      </c>
      <c r="AQ133" s="1">
        <v>34721</v>
      </c>
      <c r="AR133" s="1">
        <v>34700</v>
      </c>
      <c r="AS133" t="str">
        <f t="shared" si="4"/>
        <v>N/A</v>
      </c>
    </row>
    <row r="134" spans="1:45" x14ac:dyDescent="0.3">
      <c r="A134">
        <v>7043</v>
      </c>
      <c r="B134">
        <v>379</v>
      </c>
      <c r="C134" t="s">
        <v>313</v>
      </c>
      <c r="D134" t="s">
        <v>314</v>
      </c>
      <c r="E134" t="s">
        <v>17</v>
      </c>
      <c r="F134" t="s">
        <v>315</v>
      </c>
      <c r="G134">
        <v>8194423563</v>
      </c>
      <c r="H134">
        <v>379</v>
      </c>
      <c r="I134" s="1">
        <v>37813</v>
      </c>
      <c r="J134" s="1">
        <v>40733</v>
      </c>
      <c r="K134">
        <v>7</v>
      </c>
      <c r="L134">
        <v>548</v>
      </c>
      <c r="M134">
        <v>7043</v>
      </c>
      <c r="N134" t="s">
        <v>1224</v>
      </c>
      <c r="O134" t="s">
        <v>1199</v>
      </c>
      <c r="P134" t="s">
        <v>1205</v>
      </c>
      <c r="Q134">
        <v>240</v>
      </c>
      <c r="R134">
        <v>571</v>
      </c>
      <c r="S134" t="s">
        <v>1388</v>
      </c>
      <c r="T134" t="s">
        <v>1389</v>
      </c>
      <c r="U134" t="s">
        <v>1628</v>
      </c>
      <c r="V134">
        <v>0.42031523642732049</v>
      </c>
      <c r="W134">
        <v>685</v>
      </c>
      <c r="X134">
        <v>548</v>
      </c>
      <c r="Y134">
        <v>548</v>
      </c>
      <c r="Z134">
        <v>1</v>
      </c>
      <c r="AA134">
        <v>685</v>
      </c>
      <c r="AB134" t="s">
        <v>813</v>
      </c>
      <c r="AC134" t="s">
        <v>605</v>
      </c>
      <c r="AD134" t="s">
        <v>814</v>
      </c>
      <c r="AE134" t="s">
        <v>730</v>
      </c>
      <c r="AF134">
        <v>9336147887</v>
      </c>
      <c r="AG134" t="s">
        <v>1089</v>
      </c>
      <c r="AH134">
        <v>7043</v>
      </c>
      <c r="AI134">
        <v>548</v>
      </c>
      <c r="AJ134">
        <v>87886</v>
      </c>
      <c r="AK134" t="s">
        <v>982</v>
      </c>
      <c r="AL134" t="s">
        <v>984</v>
      </c>
      <c r="AM134" s="1"/>
      <c r="AN134" t="s">
        <v>980</v>
      </c>
      <c r="AO134">
        <v>548</v>
      </c>
      <c r="AP134" t="s">
        <v>1534</v>
      </c>
      <c r="AQ134" s="1">
        <v>41077</v>
      </c>
      <c r="AR134" s="1"/>
      <c r="AS134" t="str">
        <f t="shared" si="4"/>
        <v>N/A</v>
      </c>
    </row>
    <row r="135" spans="1:45" x14ac:dyDescent="0.3">
      <c r="A135">
        <v>3624</v>
      </c>
      <c r="B135">
        <v>142</v>
      </c>
      <c r="C135" t="s">
        <v>568</v>
      </c>
      <c r="D135" t="s">
        <v>569</v>
      </c>
      <c r="E135" t="s">
        <v>9</v>
      </c>
      <c r="F135" t="s">
        <v>570</v>
      </c>
      <c r="G135">
        <v>7652369372</v>
      </c>
      <c r="H135">
        <v>142</v>
      </c>
      <c r="I135" s="1">
        <v>42858</v>
      </c>
      <c r="J135" s="1">
        <v>44812</v>
      </c>
      <c r="K135">
        <v>5</v>
      </c>
      <c r="L135">
        <v>924</v>
      </c>
      <c r="M135">
        <v>3624</v>
      </c>
      <c r="N135" t="s">
        <v>1203</v>
      </c>
      <c r="O135" t="s">
        <v>1199</v>
      </c>
      <c r="P135" t="s">
        <v>1205</v>
      </c>
      <c r="Q135">
        <v>606</v>
      </c>
      <c r="R135">
        <v>1021</v>
      </c>
      <c r="S135" t="s">
        <v>1500</v>
      </c>
      <c r="T135" t="s">
        <v>1501</v>
      </c>
      <c r="U135" t="s">
        <v>1627</v>
      </c>
      <c r="V135">
        <v>0.59353574926542607</v>
      </c>
      <c r="W135">
        <v>236</v>
      </c>
      <c r="X135">
        <v>924</v>
      </c>
      <c r="Y135">
        <v>924</v>
      </c>
      <c r="Z135">
        <v>1</v>
      </c>
      <c r="AA135">
        <v>236</v>
      </c>
      <c r="AB135" t="s">
        <v>766</v>
      </c>
      <c r="AC135" t="s">
        <v>667</v>
      </c>
      <c r="AD135" t="s">
        <v>963</v>
      </c>
      <c r="AE135" t="s">
        <v>583</v>
      </c>
      <c r="AF135">
        <v>2261152495</v>
      </c>
      <c r="AG135" t="s">
        <v>1180</v>
      </c>
      <c r="AH135">
        <v>3624</v>
      </c>
      <c r="AI135">
        <v>924</v>
      </c>
      <c r="AJ135">
        <v>73137</v>
      </c>
      <c r="AK135" t="s">
        <v>976</v>
      </c>
      <c r="AL135" t="s">
        <v>977</v>
      </c>
      <c r="AM135" s="1">
        <v>42083</v>
      </c>
      <c r="AN135" t="s">
        <v>980</v>
      </c>
      <c r="AO135">
        <v>924</v>
      </c>
      <c r="AP135" t="s">
        <v>1533</v>
      </c>
      <c r="AQ135" s="1">
        <v>42032</v>
      </c>
      <c r="AR135" s="1">
        <v>42083</v>
      </c>
      <c r="AS135">
        <f t="shared" si="4"/>
        <v>1</v>
      </c>
    </row>
    <row r="136" spans="1:45" x14ac:dyDescent="0.3">
      <c r="A136">
        <v>7485</v>
      </c>
      <c r="B136">
        <v>357</v>
      </c>
      <c r="C136" t="s">
        <v>213</v>
      </c>
      <c r="D136" t="s">
        <v>316</v>
      </c>
      <c r="E136" t="s">
        <v>17</v>
      </c>
      <c r="F136" t="s">
        <v>317</v>
      </c>
      <c r="G136">
        <v>8529931415</v>
      </c>
      <c r="H136">
        <v>357</v>
      </c>
      <c r="I136" s="1">
        <v>29105</v>
      </c>
      <c r="J136" s="1">
        <v>30098</v>
      </c>
      <c r="K136">
        <v>2</v>
      </c>
      <c r="L136">
        <v>665</v>
      </c>
      <c r="M136">
        <v>7485</v>
      </c>
      <c r="N136" t="s">
        <v>1198</v>
      </c>
      <c r="O136" t="s">
        <v>1204</v>
      </c>
      <c r="P136" t="s">
        <v>1205</v>
      </c>
      <c r="Q136">
        <v>982</v>
      </c>
      <c r="R136">
        <v>1405</v>
      </c>
      <c r="S136" t="s">
        <v>1421</v>
      </c>
      <c r="T136" t="s">
        <v>1422</v>
      </c>
      <c r="U136" t="s">
        <v>1627</v>
      </c>
      <c r="V136">
        <v>0.69893238434163696</v>
      </c>
      <c r="W136">
        <v>617</v>
      </c>
      <c r="X136">
        <v>665</v>
      </c>
      <c r="Y136">
        <v>665</v>
      </c>
      <c r="Z136">
        <v>1</v>
      </c>
      <c r="AA136">
        <v>617</v>
      </c>
      <c r="AB136" t="s">
        <v>276</v>
      </c>
      <c r="AC136" t="s">
        <v>676</v>
      </c>
      <c r="AD136" t="s">
        <v>815</v>
      </c>
      <c r="AE136" t="s">
        <v>754</v>
      </c>
      <c r="AF136">
        <v>8437782692</v>
      </c>
      <c r="AG136" t="s">
        <v>1090</v>
      </c>
      <c r="AH136">
        <v>7485</v>
      </c>
      <c r="AI136">
        <v>665</v>
      </c>
      <c r="AJ136">
        <v>3244</v>
      </c>
      <c r="AK136" t="s">
        <v>976</v>
      </c>
      <c r="AL136" t="s">
        <v>977</v>
      </c>
      <c r="AM136" s="1">
        <v>40295</v>
      </c>
      <c r="AN136" t="s">
        <v>989</v>
      </c>
      <c r="AO136">
        <v>665</v>
      </c>
      <c r="AP136" t="s">
        <v>1533</v>
      </c>
      <c r="AQ136" s="1">
        <v>40190</v>
      </c>
      <c r="AR136" s="1">
        <v>40295</v>
      </c>
      <c r="AS136">
        <f t="shared" si="4"/>
        <v>3</v>
      </c>
    </row>
    <row r="137" spans="1:45" x14ac:dyDescent="0.3">
      <c r="A137">
        <v>1748</v>
      </c>
      <c r="B137">
        <v>364</v>
      </c>
      <c r="C137" t="s">
        <v>318</v>
      </c>
      <c r="D137" t="s">
        <v>319</v>
      </c>
      <c r="E137" t="s">
        <v>9</v>
      </c>
      <c r="F137" t="s">
        <v>320</v>
      </c>
      <c r="G137">
        <v>4033094166</v>
      </c>
      <c r="H137">
        <v>364</v>
      </c>
      <c r="I137" s="1">
        <v>41589</v>
      </c>
      <c r="J137" s="1">
        <v>44826</v>
      </c>
      <c r="K137">
        <v>8</v>
      </c>
      <c r="L137">
        <v>305</v>
      </c>
      <c r="M137">
        <v>1748</v>
      </c>
      <c r="N137" t="s">
        <v>1301</v>
      </c>
      <c r="O137" t="s">
        <v>1204</v>
      </c>
      <c r="P137" t="s">
        <v>1200</v>
      </c>
      <c r="Q137">
        <v>954</v>
      </c>
      <c r="R137">
        <v>1473</v>
      </c>
      <c r="S137" t="s">
        <v>1314</v>
      </c>
      <c r="T137" t="s">
        <v>1315</v>
      </c>
      <c r="U137" t="s">
        <v>1627</v>
      </c>
      <c r="V137">
        <v>0.64765784114052949</v>
      </c>
      <c r="W137">
        <v>508</v>
      </c>
      <c r="X137">
        <v>305</v>
      </c>
      <c r="Y137">
        <v>305</v>
      </c>
      <c r="Z137">
        <v>1</v>
      </c>
      <c r="AA137">
        <v>508</v>
      </c>
      <c r="AB137" t="s">
        <v>816</v>
      </c>
      <c r="AC137" t="s">
        <v>667</v>
      </c>
      <c r="AD137" t="s">
        <v>817</v>
      </c>
      <c r="AE137" t="s">
        <v>818</v>
      </c>
      <c r="AF137">
        <v>4162410124</v>
      </c>
      <c r="AG137" t="s">
        <v>1091</v>
      </c>
      <c r="AH137">
        <v>1748</v>
      </c>
      <c r="AI137">
        <v>305</v>
      </c>
      <c r="AJ137">
        <v>32031</v>
      </c>
      <c r="AK137" t="s">
        <v>976</v>
      </c>
      <c r="AL137" t="s">
        <v>984</v>
      </c>
      <c r="AM137" s="1">
        <v>33909</v>
      </c>
      <c r="AN137" t="s">
        <v>989</v>
      </c>
      <c r="AO137">
        <v>305</v>
      </c>
      <c r="AP137" t="s">
        <v>1533</v>
      </c>
      <c r="AQ137" s="1">
        <v>33827</v>
      </c>
      <c r="AR137" s="1">
        <v>33909</v>
      </c>
      <c r="AS137">
        <f t="shared" si="4"/>
        <v>2</v>
      </c>
    </row>
    <row r="138" spans="1:45" x14ac:dyDescent="0.3">
      <c r="A138">
        <v>1087</v>
      </c>
      <c r="B138">
        <v>491</v>
      </c>
      <c r="C138" t="s">
        <v>333</v>
      </c>
      <c r="D138" t="s">
        <v>334</v>
      </c>
      <c r="E138" t="s">
        <v>13</v>
      </c>
      <c r="F138" t="s">
        <v>335</v>
      </c>
      <c r="G138">
        <v>3384176833</v>
      </c>
      <c r="H138">
        <v>491</v>
      </c>
      <c r="I138" s="1">
        <v>39557</v>
      </c>
      <c r="J138" s="1">
        <v>44427</v>
      </c>
      <c r="K138">
        <v>13</v>
      </c>
      <c r="L138">
        <v>69</v>
      </c>
      <c r="M138">
        <v>1087</v>
      </c>
      <c r="N138" t="s">
        <v>1224</v>
      </c>
      <c r="O138" t="s">
        <v>1204</v>
      </c>
      <c r="P138" t="s">
        <v>1205</v>
      </c>
      <c r="Q138">
        <v>367</v>
      </c>
      <c r="R138">
        <v>740</v>
      </c>
      <c r="S138" t="s">
        <v>471</v>
      </c>
      <c r="T138" t="s">
        <v>904</v>
      </c>
      <c r="U138" t="s">
        <v>1628</v>
      </c>
      <c r="V138">
        <v>0.49594594594594593</v>
      </c>
      <c r="W138">
        <v>951</v>
      </c>
      <c r="X138">
        <v>69</v>
      </c>
      <c r="Y138">
        <v>69</v>
      </c>
      <c r="Z138">
        <v>1</v>
      </c>
      <c r="AA138">
        <v>951</v>
      </c>
      <c r="AB138" t="s">
        <v>440</v>
      </c>
      <c r="AC138" t="s">
        <v>581</v>
      </c>
      <c r="AD138" t="s">
        <v>827</v>
      </c>
      <c r="AE138" t="s">
        <v>647</v>
      </c>
      <c r="AF138">
        <v>4933964760</v>
      </c>
      <c r="AG138" t="s">
        <v>1096</v>
      </c>
      <c r="AH138">
        <v>1087</v>
      </c>
      <c r="AI138">
        <v>69</v>
      </c>
      <c r="AJ138">
        <v>45852</v>
      </c>
      <c r="AK138" t="s">
        <v>976</v>
      </c>
      <c r="AL138" t="s">
        <v>984</v>
      </c>
      <c r="AM138" s="1">
        <v>43342</v>
      </c>
      <c r="AN138" t="s">
        <v>978</v>
      </c>
      <c r="AO138">
        <v>69</v>
      </c>
      <c r="AP138" t="s">
        <v>1533</v>
      </c>
      <c r="AQ138" s="1">
        <v>43173</v>
      </c>
      <c r="AR138" s="1">
        <v>43342</v>
      </c>
      <c r="AS138">
        <f t="shared" si="4"/>
        <v>5</v>
      </c>
    </row>
    <row r="139" spans="1:45" x14ac:dyDescent="0.3">
      <c r="A139">
        <v>9968</v>
      </c>
      <c r="B139">
        <v>69</v>
      </c>
      <c r="C139" t="s">
        <v>321</v>
      </c>
      <c r="D139" t="s">
        <v>322</v>
      </c>
      <c r="E139" t="s">
        <v>17</v>
      </c>
      <c r="F139" t="s">
        <v>323</v>
      </c>
      <c r="G139">
        <v>1840361778</v>
      </c>
      <c r="H139">
        <v>69</v>
      </c>
      <c r="I139" s="1">
        <v>27616</v>
      </c>
      <c r="J139" s="1">
        <v>31593</v>
      </c>
      <c r="K139">
        <v>10</v>
      </c>
      <c r="L139">
        <v>938</v>
      </c>
      <c r="M139">
        <v>9968</v>
      </c>
      <c r="N139" t="s">
        <v>1227</v>
      </c>
      <c r="O139" t="s">
        <v>1204</v>
      </c>
      <c r="P139" t="s">
        <v>1205</v>
      </c>
      <c r="Q139">
        <v>35</v>
      </c>
      <c r="R139">
        <v>20</v>
      </c>
      <c r="S139" t="s">
        <v>857</v>
      </c>
      <c r="T139" t="s">
        <v>1506</v>
      </c>
      <c r="U139" t="s">
        <v>1628</v>
      </c>
      <c r="V139">
        <v>1.75</v>
      </c>
      <c r="W139">
        <v>406</v>
      </c>
      <c r="X139">
        <v>938</v>
      </c>
      <c r="Y139">
        <v>938</v>
      </c>
      <c r="Z139">
        <v>1</v>
      </c>
      <c r="AA139">
        <v>406</v>
      </c>
      <c r="AB139" t="s">
        <v>669</v>
      </c>
      <c r="AC139" t="s">
        <v>655</v>
      </c>
      <c r="AD139" t="s">
        <v>819</v>
      </c>
      <c r="AE139" t="s">
        <v>749</v>
      </c>
      <c r="AF139">
        <v>3864558057</v>
      </c>
      <c r="AG139" t="s">
        <v>1092</v>
      </c>
      <c r="AH139">
        <v>9968</v>
      </c>
      <c r="AI139">
        <v>938</v>
      </c>
      <c r="AJ139">
        <v>51284</v>
      </c>
      <c r="AK139" t="s">
        <v>982</v>
      </c>
      <c r="AL139" t="s">
        <v>977</v>
      </c>
      <c r="AM139" s="1"/>
      <c r="AN139" t="s">
        <v>978</v>
      </c>
      <c r="AO139">
        <v>938</v>
      </c>
      <c r="AP139" t="s">
        <v>1534</v>
      </c>
      <c r="AQ139" s="1">
        <v>43455</v>
      </c>
      <c r="AR139" s="1"/>
      <c r="AS139" t="str">
        <f t="shared" si="4"/>
        <v>N/A</v>
      </c>
    </row>
    <row r="140" spans="1:45" x14ac:dyDescent="0.3">
      <c r="A140">
        <v>5345</v>
      </c>
      <c r="B140">
        <v>164</v>
      </c>
      <c r="C140" t="s">
        <v>464</v>
      </c>
      <c r="D140" t="s">
        <v>465</v>
      </c>
      <c r="E140" t="s">
        <v>13</v>
      </c>
      <c r="F140" t="s">
        <v>466</v>
      </c>
      <c r="G140">
        <v>8636405460</v>
      </c>
      <c r="H140">
        <v>164</v>
      </c>
      <c r="I140" s="1">
        <v>35569</v>
      </c>
      <c r="J140" s="1">
        <v>39460</v>
      </c>
      <c r="K140">
        <v>10</v>
      </c>
      <c r="L140">
        <v>941</v>
      </c>
      <c r="M140">
        <v>5345</v>
      </c>
      <c r="N140" t="s">
        <v>1253</v>
      </c>
      <c r="O140" t="s">
        <v>1199</v>
      </c>
      <c r="P140" t="s">
        <v>1205</v>
      </c>
      <c r="Q140">
        <v>735</v>
      </c>
      <c r="R140">
        <v>1181</v>
      </c>
      <c r="S140" t="s">
        <v>1507</v>
      </c>
      <c r="T140" t="s">
        <v>1508</v>
      </c>
      <c r="U140" t="s">
        <v>1627</v>
      </c>
      <c r="V140">
        <v>0.62235393734123623</v>
      </c>
      <c r="W140">
        <v>238</v>
      </c>
      <c r="X140">
        <v>941</v>
      </c>
      <c r="Y140">
        <v>941</v>
      </c>
      <c r="Z140">
        <v>1</v>
      </c>
      <c r="AA140">
        <v>238</v>
      </c>
      <c r="AB140" t="s">
        <v>905</v>
      </c>
      <c r="AC140" t="s">
        <v>601</v>
      </c>
      <c r="AD140" t="s">
        <v>906</v>
      </c>
      <c r="AE140" t="s">
        <v>600</v>
      </c>
      <c r="AF140">
        <v>2452732341</v>
      </c>
      <c r="AG140" t="s">
        <v>1142</v>
      </c>
      <c r="AH140">
        <v>5345</v>
      </c>
      <c r="AI140">
        <v>941</v>
      </c>
      <c r="AJ140">
        <v>38952</v>
      </c>
      <c r="AK140" t="s">
        <v>976</v>
      </c>
      <c r="AL140" t="s">
        <v>984</v>
      </c>
      <c r="AM140" s="1">
        <v>40418</v>
      </c>
      <c r="AN140" t="s">
        <v>978</v>
      </c>
      <c r="AO140">
        <v>941</v>
      </c>
      <c r="AP140" t="s">
        <v>1533</v>
      </c>
      <c r="AQ140" s="1">
        <v>40360</v>
      </c>
      <c r="AR140" s="1">
        <v>40418</v>
      </c>
      <c r="AS140">
        <f t="shared" si="4"/>
        <v>1</v>
      </c>
    </row>
    <row r="141" spans="1:45" x14ac:dyDescent="0.3">
      <c r="A141">
        <v>2183</v>
      </c>
      <c r="B141">
        <v>455</v>
      </c>
      <c r="C141" t="s">
        <v>327</v>
      </c>
      <c r="D141" t="s">
        <v>328</v>
      </c>
      <c r="E141" t="s">
        <v>9</v>
      </c>
      <c r="F141" t="s">
        <v>329</v>
      </c>
      <c r="G141">
        <v>1146373455</v>
      </c>
      <c r="H141">
        <v>455</v>
      </c>
      <c r="I141" s="1">
        <v>27310</v>
      </c>
      <c r="J141" s="1">
        <v>32333</v>
      </c>
      <c r="K141">
        <v>13</v>
      </c>
      <c r="L141">
        <v>251</v>
      </c>
      <c r="M141">
        <v>2183</v>
      </c>
      <c r="N141" t="s">
        <v>1253</v>
      </c>
      <c r="O141" t="s">
        <v>1199</v>
      </c>
      <c r="P141" t="s">
        <v>1205</v>
      </c>
      <c r="Q141">
        <v>422</v>
      </c>
      <c r="R141">
        <v>651</v>
      </c>
      <c r="S141" t="s">
        <v>1304</v>
      </c>
      <c r="T141" t="s">
        <v>1305</v>
      </c>
      <c r="U141" t="s">
        <v>1628</v>
      </c>
      <c r="V141">
        <v>0.64823348694316441</v>
      </c>
      <c r="W141">
        <v>785</v>
      </c>
      <c r="X141">
        <v>251</v>
      </c>
      <c r="Y141">
        <v>251</v>
      </c>
      <c r="Z141">
        <v>1</v>
      </c>
      <c r="AA141">
        <v>785</v>
      </c>
      <c r="AB141" t="s">
        <v>822</v>
      </c>
      <c r="AC141" t="s">
        <v>581</v>
      </c>
      <c r="AD141" t="s">
        <v>823</v>
      </c>
      <c r="AE141" t="s">
        <v>656</v>
      </c>
      <c r="AF141">
        <v>1837040341</v>
      </c>
      <c r="AG141" t="s">
        <v>1094</v>
      </c>
      <c r="AH141">
        <v>2183</v>
      </c>
      <c r="AI141">
        <v>251</v>
      </c>
      <c r="AJ141">
        <v>94926</v>
      </c>
      <c r="AK141" t="s">
        <v>976</v>
      </c>
      <c r="AL141" t="s">
        <v>977</v>
      </c>
      <c r="AM141" s="1">
        <v>37957</v>
      </c>
      <c r="AN141" t="s">
        <v>980</v>
      </c>
      <c r="AO141">
        <v>251</v>
      </c>
      <c r="AP141" t="s">
        <v>1533</v>
      </c>
      <c r="AQ141" s="1">
        <v>37919</v>
      </c>
      <c r="AR141" s="1">
        <v>37957</v>
      </c>
      <c r="AS141">
        <f t="shared" si="4"/>
        <v>1</v>
      </c>
    </row>
    <row r="142" spans="1:45" x14ac:dyDescent="0.3">
      <c r="A142">
        <v>563</v>
      </c>
      <c r="B142">
        <v>529</v>
      </c>
      <c r="C142" t="s">
        <v>428</v>
      </c>
      <c r="D142" t="s">
        <v>429</v>
      </c>
      <c r="E142" t="s">
        <v>17</v>
      </c>
      <c r="F142" t="s">
        <v>430</v>
      </c>
      <c r="G142">
        <v>8133737988</v>
      </c>
      <c r="H142">
        <v>529</v>
      </c>
      <c r="I142" s="1">
        <v>27557</v>
      </c>
      <c r="J142" s="1">
        <v>30326</v>
      </c>
      <c r="K142">
        <v>7</v>
      </c>
      <c r="L142">
        <v>913</v>
      </c>
      <c r="M142">
        <v>563</v>
      </c>
      <c r="N142" t="s">
        <v>1210</v>
      </c>
      <c r="O142" t="s">
        <v>1204</v>
      </c>
      <c r="P142" t="s">
        <v>1200</v>
      </c>
      <c r="Q142">
        <v>180</v>
      </c>
      <c r="R142">
        <v>755</v>
      </c>
      <c r="S142" t="s">
        <v>1424</v>
      </c>
      <c r="T142" t="s">
        <v>1499</v>
      </c>
      <c r="U142" t="s">
        <v>1628</v>
      </c>
      <c r="V142">
        <v>0.23841059602649006</v>
      </c>
      <c r="W142">
        <v>244</v>
      </c>
      <c r="X142">
        <v>913</v>
      </c>
      <c r="Y142">
        <v>913</v>
      </c>
      <c r="Z142">
        <v>1</v>
      </c>
      <c r="AA142">
        <v>244</v>
      </c>
      <c r="AB142" t="s">
        <v>885</v>
      </c>
      <c r="AC142" t="s">
        <v>590</v>
      </c>
      <c r="AD142" t="s">
        <v>886</v>
      </c>
      <c r="AE142" t="s">
        <v>754</v>
      </c>
      <c r="AF142">
        <v>8529787345</v>
      </c>
      <c r="AG142" t="s">
        <v>1130</v>
      </c>
      <c r="AH142">
        <v>563</v>
      </c>
      <c r="AI142">
        <v>913</v>
      </c>
      <c r="AJ142">
        <v>20187</v>
      </c>
      <c r="AK142" t="s">
        <v>982</v>
      </c>
      <c r="AL142" t="s">
        <v>984</v>
      </c>
      <c r="AM142" s="1"/>
      <c r="AN142" t="s">
        <v>989</v>
      </c>
      <c r="AO142">
        <v>913</v>
      </c>
      <c r="AP142" t="s">
        <v>1534</v>
      </c>
      <c r="AQ142" s="1">
        <v>27157</v>
      </c>
      <c r="AR142" s="1"/>
      <c r="AS142" t="str">
        <f t="shared" si="4"/>
        <v>N/A</v>
      </c>
    </row>
    <row r="143" spans="1:45" x14ac:dyDescent="0.3">
      <c r="A143">
        <v>8249</v>
      </c>
      <c r="B143">
        <v>39</v>
      </c>
      <c r="C143" t="s">
        <v>532</v>
      </c>
      <c r="D143" t="s">
        <v>533</v>
      </c>
      <c r="E143" t="s">
        <v>17</v>
      </c>
      <c r="F143" t="s">
        <v>534</v>
      </c>
      <c r="G143">
        <v>8687515154</v>
      </c>
      <c r="H143">
        <v>39</v>
      </c>
      <c r="I143" s="1">
        <v>34893</v>
      </c>
      <c r="J143" s="1">
        <v>40036</v>
      </c>
      <c r="K143">
        <v>14</v>
      </c>
      <c r="L143">
        <v>861</v>
      </c>
      <c r="M143">
        <v>8249</v>
      </c>
      <c r="N143" t="s">
        <v>1239</v>
      </c>
      <c r="O143" t="s">
        <v>1199</v>
      </c>
      <c r="P143" t="s">
        <v>1205</v>
      </c>
      <c r="Q143">
        <v>916</v>
      </c>
      <c r="R143">
        <v>1255</v>
      </c>
      <c r="S143" t="s">
        <v>421</v>
      </c>
      <c r="T143" t="s">
        <v>1477</v>
      </c>
      <c r="U143" t="s">
        <v>1627</v>
      </c>
      <c r="V143">
        <v>0.72988047808764944</v>
      </c>
      <c r="W143">
        <v>948</v>
      </c>
      <c r="X143">
        <v>861</v>
      </c>
      <c r="Y143">
        <v>861</v>
      </c>
      <c r="Z143">
        <v>1</v>
      </c>
      <c r="AA143">
        <v>948</v>
      </c>
      <c r="AB143" t="s">
        <v>860</v>
      </c>
      <c r="AC143" t="s">
        <v>584</v>
      </c>
      <c r="AD143" t="s">
        <v>948</v>
      </c>
      <c r="AE143" t="s">
        <v>754</v>
      </c>
      <c r="AF143">
        <v>2276744816</v>
      </c>
      <c r="AG143" t="s">
        <v>1167</v>
      </c>
      <c r="AH143">
        <v>8249</v>
      </c>
      <c r="AI143">
        <v>861</v>
      </c>
      <c r="AJ143">
        <v>16690</v>
      </c>
      <c r="AK143" t="s">
        <v>976</v>
      </c>
      <c r="AL143" t="s">
        <v>977</v>
      </c>
      <c r="AM143" s="1">
        <v>35321</v>
      </c>
      <c r="AN143" t="s">
        <v>989</v>
      </c>
      <c r="AO143">
        <v>861</v>
      </c>
      <c r="AP143" t="s">
        <v>1533</v>
      </c>
      <c r="AQ143" s="1">
        <v>35104</v>
      </c>
      <c r="AR143" s="1">
        <v>35321</v>
      </c>
      <c r="AS143">
        <f t="shared" si="4"/>
        <v>7</v>
      </c>
    </row>
    <row r="144" spans="1:45" x14ac:dyDescent="0.3">
      <c r="A144">
        <v>9784</v>
      </c>
      <c r="B144">
        <v>400</v>
      </c>
      <c r="C144" t="s">
        <v>339</v>
      </c>
      <c r="D144" t="s">
        <v>340</v>
      </c>
      <c r="E144" t="s">
        <v>9</v>
      </c>
      <c r="F144" t="s">
        <v>341</v>
      </c>
      <c r="G144">
        <v>2668150446</v>
      </c>
      <c r="H144">
        <v>400</v>
      </c>
      <c r="I144" s="1">
        <v>38732</v>
      </c>
      <c r="J144" s="1">
        <v>43894</v>
      </c>
      <c r="K144">
        <v>14</v>
      </c>
      <c r="L144">
        <v>974</v>
      </c>
      <c r="M144">
        <v>9784</v>
      </c>
      <c r="N144" t="s">
        <v>1301</v>
      </c>
      <c r="O144" t="s">
        <v>1199</v>
      </c>
      <c r="P144" t="s">
        <v>1205</v>
      </c>
      <c r="Q144">
        <v>442</v>
      </c>
      <c r="R144">
        <v>770</v>
      </c>
      <c r="S144" t="s">
        <v>653</v>
      </c>
      <c r="T144" t="s">
        <v>1520</v>
      </c>
      <c r="U144" t="s">
        <v>1628</v>
      </c>
      <c r="V144">
        <v>0.574025974025974</v>
      </c>
      <c r="W144">
        <v>984</v>
      </c>
      <c r="X144">
        <v>974</v>
      </c>
      <c r="Y144">
        <v>974</v>
      </c>
      <c r="Z144">
        <v>1</v>
      </c>
      <c r="AA144">
        <v>984</v>
      </c>
      <c r="AB144" t="s">
        <v>830</v>
      </c>
      <c r="AC144" t="s">
        <v>621</v>
      </c>
      <c r="AD144" t="s">
        <v>831</v>
      </c>
      <c r="AE144" t="s">
        <v>603</v>
      </c>
      <c r="AF144">
        <v>2460523574</v>
      </c>
      <c r="AG144" t="s">
        <v>1098</v>
      </c>
      <c r="AH144">
        <v>9784</v>
      </c>
      <c r="AI144">
        <v>974</v>
      </c>
      <c r="AJ144">
        <v>44299</v>
      </c>
      <c r="AK144" t="s">
        <v>976</v>
      </c>
      <c r="AL144" t="s">
        <v>984</v>
      </c>
      <c r="AM144" s="1">
        <v>41446</v>
      </c>
      <c r="AN144" t="s">
        <v>978</v>
      </c>
      <c r="AO144">
        <v>974</v>
      </c>
      <c r="AP144" t="s">
        <v>1533</v>
      </c>
      <c r="AQ144" s="1">
        <v>41387</v>
      </c>
      <c r="AR144" s="1">
        <v>41446</v>
      </c>
      <c r="AS144">
        <f t="shared" si="4"/>
        <v>1</v>
      </c>
    </row>
    <row r="145" spans="1:45" x14ac:dyDescent="0.3">
      <c r="A145">
        <v>6210</v>
      </c>
      <c r="B145">
        <v>271</v>
      </c>
      <c r="C145" t="s">
        <v>342</v>
      </c>
      <c r="D145" t="s">
        <v>343</v>
      </c>
      <c r="E145" t="s">
        <v>17</v>
      </c>
      <c r="F145" t="s">
        <v>344</v>
      </c>
      <c r="G145">
        <v>5992525888</v>
      </c>
      <c r="H145">
        <v>271</v>
      </c>
      <c r="I145" s="1">
        <v>40353</v>
      </c>
      <c r="J145" s="1">
        <v>47425</v>
      </c>
      <c r="K145">
        <v>19</v>
      </c>
      <c r="L145">
        <v>526</v>
      </c>
      <c r="M145">
        <v>6210</v>
      </c>
      <c r="N145" t="s">
        <v>1198</v>
      </c>
      <c r="O145" t="s">
        <v>1199</v>
      </c>
      <c r="P145" t="s">
        <v>1205</v>
      </c>
      <c r="Q145">
        <v>510</v>
      </c>
      <c r="R145">
        <v>1205</v>
      </c>
      <c r="S145" t="s">
        <v>1383</v>
      </c>
      <c r="T145" t="s">
        <v>1384</v>
      </c>
      <c r="U145" t="s">
        <v>1627</v>
      </c>
      <c r="V145">
        <v>0.42323651452282157</v>
      </c>
      <c r="W145">
        <v>881</v>
      </c>
      <c r="X145">
        <v>526</v>
      </c>
      <c r="Y145">
        <v>526</v>
      </c>
      <c r="Z145">
        <v>1</v>
      </c>
      <c r="AA145">
        <v>881</v>
      </c>
      <c r="AB145" t="s">
        <v>832</v>
      </c>
      <c r="AC145" t="s">
        <v>652</v>
      </c>
      <c r="AD145" t="s">
        <v>833</v>
      </c>
      <c r="AE145" t="s">
        <v>662</v>
      </c>
      <c r="AF145">
        <v>3243646644</v>
      </c>
      <c r="AG145" t="s">
        <v>1099</v>
      </c>
      <c r="AH145">
        <v>6210</v>
      </c>
      <c r="AI145">
        <v>526</v>
      </c>
      <c r="AJ145">
        <v>67123</v>
      </c>
      <c r="AK145" t="s">
        <v>976</v>
      </c>
      <c r="AL145" t="s">
        <v>984</v>
      </c>
      <c r="AM145" s="1">
        <v>33422</v>
      </c>
      <c r="AN145" t="s">
        <v>980</v>
      </c>
      <c r="AO145">
        <v>526</v>
      </c>
      <c r="AP145" t="s">
        <v>1533</v>
      </c>
      <c r="AQ145" s="1">
        <v>33279</v>
      </c>
      <c r="AR145" s="1">
        <v>33422</v>
      </c>
      <c r="AS145">
        <f t="shared" si="4"/>
        <v>4</v>
      </c>
    </row>
    <row r="146" spans="1:45" x14ac:dyDescent="0.3">
      <c r="A146">
        <v>5781</v>
      </c>
      <c r="B146">
        <v>110</v>
      </c>
      <c r="C146" t="s">
        <v>345</v>
      </c>
      <c r="D146" t="s">
        <v>346</v>
      </c>
      <c r="E146" t="s">
        <v>17</v>
      </c>
      <c r="F146" t="s">
        <v>347</v>
      </c>
      <c r="G146">
        <v>5391751398</v>
      </c>
      <c r="H146">
        <v>110</v>
      </c>
      <c r="I146" s="1">
        <v>41589</v>
      </c>
      <c r="J146" s="1">
        <v>44773</v>
      </c>
      <c r="K146">
        <v>8</v>
      </c>
      <c r="L146">
        <v>510</v>
      </c>
      <c r="M146">
        <v>5781</v>
      </c>
      <c r="N146" t="s">
        <v>1213</v>
      </c>
      <c r="O146" t="s">
        <v>1199</v>
      </c>
      <c r="P146" t="s">
        <v>1205</v>
      </c>
      <c r="Q146">
        <v>117</v>
      </c>
      <c r="R146">
        <v>716</v>
      </c>
      <c r="S146" t="s">
        <v>436</v>
      </c>
      <c r="T146" t="s">
        <v>1379</v>
      </c>
      <c r="U146" t="s">
        <v>1628</v>
      </c>
      <c r="V146">
        <v>0.16340782122905029</v>
      </c>
      <c r="W146">
        <v>883</v>
      </c>
      <c r="X146">
        <v>510</v>
      </c>
      <c r="Y146">
        <v>510</v>
      </c>
      <c r="Z146">
        <v>1</v>
      </c>
      <c r="AA146">
        <v>883</v>
      </c>
      <c r="AB146" t="s">
        <v>834</v>
      </c>
      <c r="AC146" t="s">
        <v>605</v>
      </c>
      <c r="AD146" t="s">
        <v>835</v>
      </c>
      <c r="AE146" t="s">
        <v>836</v>
      </c>
      <c r="AF146">
        <v>4932358514</v>
      </c>
      <c r="AG146" t="s">
        <v>1100</v>
      </c>
      <c r="AH146">
        <v>5781</v>
      </c>
      <c r="AI146">
        <v>510</v>
      </c>
      <c r="AJ146">
        <v>51104</v>
      </c>
      <c r="AK146" t="s">
        <v>982</v>
      </c>
      <c r="AL146" t="s">
        <v>984</v>
      </c>
      <c r="AM146" s="1"/>
      <c r="AN146" t="s">
        <v>978</v>
      </c>
      <c r="AO146">
        <v>510</v>
      </c>
      <c r="AP146" t="s">
        <v>1534</v>
      </c>
      <c r="AQ146" s="1">
        <v>28037</v>
      </c>
      <c r="AR146" s="1"/>
      <c r="AS146" t="str">
        <f t="shared" si="4"/>
        <v>N/A</v>
      </c>
    </row>
    <row r="147" spans="1:45" x14ac:dyDescent="0.3">
      <c r="A147">
        <v>8306</v>
      </c>
      <c r="B147">
        <v>277</v>
      </c>
      <c r="C147" t="s">
        <v>348</v>
      </c>
      <c r="D147" t="s">
        <v>349</v>
      </c>
      <c r="E147" t="s">
        <v>17</v>
      </c>
      <c r="F147" t="s">
        <v>350</v>
      </c>
      <c r="G147">
        <v>4305011101</v>
      </c>
      <c r="H147">
        <v>277</v>
      </c>
      <c r="I147" s="1">
        <v>40312</v>
      </c>
      <c r="J147" s="1">
        <v>42939</v>
      </c>
      <c r="K147">
        <v>7</v>
      </c>
      <c r="L147">
        <v>444</v>
      </c>
      <c r="M147">
        <v>8306</v>
      </c>
      <c r="N147" t="s">
        <v>1203</v>
      </c>
      <c r="O147" t="s">
        <v>1204</v>
      </c>
      <c r="P147" t="s">
        <v>1200</v>
      </c>
      <c r="Q147">
        <v>973</v>
      </c>
      <c r="R147">
        <v>1250</v>
      </c>
      <c r="S147" t="s">
        <v>1359</v>
      </c>
      <c r="T147" t="s">
        <v>1360</v>
      </c>
      <c r="U147" t="s">
        <v>1627</v>
      </c>
      <c r="V147">
        <v>0.77839999999999998</v>
      </c>
      <c r="W147">
        <v>735</v>
      </c>
      <c r="X147">
        <v>444</v>
      </c>
      <c r="Y147">
        <v>444</v>
      </c>
      <c r="Z147">
        <v>1</v>
      </c>
      <c r="AA147">
        <v>735</v>
      </c>
      <c r="AB147" t="s">
        <v>657</v>
      </c>
      <c r="AC147" t="s">
        <v>598</v>
      </c>
      <c r="AD147" t="s">
        <v>837</v>
      </c>
      <c r="AE147" t="s">
        <v>633</v>
      </c>
      <c r="AF147">
        <v>1419382893</v>
      </c>
      <c r="AG147" t="s">
        <v>1101</v>
      </c>
      <c r="AH147">
        <v>8306</v>
      </c>
      <c r="AI147">
        <v>444</v>
      </c>
      <c r="AJ147">
        <v>35369</v>
      </c>
      <c r="AK147" t="s">
        <v>982</v>
      </c>
      <c r="AL147" t="s">
        <v>977</v>
      </c>
      <c r="AM147" s="1"/>
      <c r="AN147" t="s">
        <v>978</v>
      </c>
      <c r="AO147">
        <v>444</v>
      </c>
      <c r="AP147" t="s">
        <v>1534</v>
      </c>
      <c r="AQ147" s="1">
        <v>32075</v>
      </c>
      <c r="AR147" s="1"/>
      <c r="AS147" t="str">
        <f t="shared" si="4"/>
        <v>N/A</v>
      </c>
    </row>
    <row r="148" spans="1:45" x14ac:dyDescent="0.3">
      <c r="A148">
        <v>1126</v>
      </c>
      <c r="B148">
        <v>590</v>
      </c>
      <c r="C148" t="s">
        <v>446</v>
      </c>
      <c r="D148" t="s">
        <v>447</v>
      </c>
      <c r="E148" t="s">
        <v>13</v>
      </c>
      <c r="F148" t="s">
        <v>448</v>
      </c>
      <c r="G148">
        <v>5597753640</v>
      </c>
      <c r="H148">
        <v>590</v>
      </c>
      <c r="I148" s="1">
        <v>37462</v>
      </c>
      <c r="J148" s="1">
        <v>40524</v>
      </c>
      <c r="K148">
        <v>8</v>
      </c>
      <c r="L148">
        <v>815</v>
      </c>
      <c r="M148">
        <v>1126</v>
      </c>
      <c r="N148" t="s">
        <v>1224</v>
      </c>
      <c r="O148" t="s">
        <v>1199</v>
      </c>
      <c r="P148" t="s">
        <v>1205</v>
      </c>
      <c r="Q148">
        <v>71</v>
      </c>
      <c r="R148">
        <v>130</v>
      </c>
      <c r="S148" t="s">
        <v>1466</v>
      </c>
      <c r="T148" t="s">
        <v>1467</v>
      </c>
      <c r="U148" t="s">
        <v>1628</v>
      </c>
      <c r="V148">
        <v>0.5461538461538461</v>
      </c>
      <c r="W148">
        <v>287</v>
      </c>
      <c r="X148">
        <v>815</v>
      </c>
      <c r="Y148">
        <v>815</v>
      </c>
      <c r="Z148">
        <v>1</v>
      </c>
      <c r="AA148">
        <v>287</v>
      </c>
      <c r="AB148" t="s">
        <v>893</v>
      </c>
      <c r="AC148" t="s">
        <v>667</v>
      </c>
      <c r="AD148" t="s">
        <v>894</v>
      </c>
      <c r="AE148" t="s">
        <v>895</v>
      </c>
      <c r="AF148">
        <v>4386754323</v>
      </c>
      <c r="AG148" t="s">
        <v>1136</v>
      </c>
      <c r="AH148">
        <v>1126</v>
      </c>
      <c r="AI148">
        <v>815</v>
      </c>
      <c r="AJ148">
        <v>57460</v>
      </c>
      <c r="AK148" t="s">
        <v>976</v>
      </c>
      <c r="AL148" t="s">
        <v>984</v>
      </c>
      <c r="AM148" s="1">
        <v>40239</v>
      </c>
      <c r="AN148" t="s">
        <v>978</v>
      </c>
      <c r="AO148">
        <v>815</v>
      </c>
      <c r="AP148" t="s">
        <v>1533</v>
      </c>
      <c r="AQ148" s="1">
        <v>40208</v>
      </c>
      <c r="AR148" s="1">
        <v>40239</v>
      </c>
      <c r="AS148">
        <f t="shared" si="4"/>
        <v>1</v>
      </c>
    </row>
    <row r="149" spans="1:45" x14ac:dyDescent="0.3">
      <c r="A149">
        <v>3733</v>
      </c>
      <c r="B149">
        <v>731</v>
      </c>
      <c r="C149" t="s">
        <v>357</v>
      </c>
      <c r="D149" t="s">
        <v>358</v>
      </c>
      <c r="E149" t="s">
        <v>9</v>
      </c>
      <c r="F149" t="s">
        <v>359</v>
      </c>
      <c r="G149">
        <v>8831717023</v>
      </c>
      <c r="H149">
        <v>731</v>
      </c>
      <c r="I149" s="1">
        <v>29331</v>
      </c>
      <c r="J149" s="1">
        <v>31520</v>
      </c>
      <c r="K149">
        <v>5</v>
      </c>
      <c r="L149">
        <v>823</v>
      </c>
      <c r="M149">
        <v>3733</v>
      </c>
      <c r="N149" t="s">
        <v>1224</v>
      </c>
      <c r="O149" t="s">
        <v>1204</v>
      </c>
      <c r="P149" t="s">
        <v>1200</v>
      </c>
      <c r="Q149">
        <v>571</v>
      </c>
      <c r="R149">
        <v>1031</v>
      </c>
      <c r="S149" t="s">
        <v>269</v>
      </c>
      <c r="T149" t="s">
        <v>1470</v>
      </c>
      <c r="U149" t="s">
        <v>1627</v>
      </c>
      <c r="V149">
        <v>0.55383123181377303</v>
      </c>
      <c r="W149">
        <v>618</v>
      </c>
      <c r="X149">
        <v>823</v>
      </c>
      <c r="Y149">
        <v>823</v>
      </c>
      <c r="Z149">
        <v>1</v>
      </c>
      <c r="AA149">
        <v>618</v>
      </c>
      <c r="AB149" t="s">
        <v>806</v>
      </c>
      <c r="AC149" t="s">
        <v>652</v>
      </c>
      <c r="AD149" t="s">
        <v>843</v>
      </c>
      <c r="AE149" t="s">
        <v>754</v>
      </c>
      <c r="AF149">
        <v>6419268208</v>
      </c>
      <c r="AG149" t="s">
        <v>1104</v>
      </c>
      <c r="AH149">
        <v>3733</v>
      </c>
      <c r="AI149">
        <v>823</v>
      </c>
      <c r="AJ149">
        <v>51472</v>
      </c>
      <c r="AK149" t="s">
        <v>976</v>
      </c>
      <c r="AL149" t="s">
        <v>977</v>
      </c>
      <c r="AM149" s="1">
        <v>27534</v>
      </c>
      <c r="AN149" t="s">
        <v>978</v>
      </c>
      <c r="AO149">
        <v>823</v>
      </c>
      <c r="AP149" t="s">
        <v>1533</v>
      </c>
      <c r="AQ149" s="1">
        <v>27532</v>
      </c>
      <c r="AR149" s="1">
        <v>27534</v>
      </c>
      <c r="AS149">
        <f t="shared" si="4"/>
        <v>0</v>
      </c>
    </row>
    <row r="150" spans="1:45" x14ac:dyDescent="0.3">
      <c r="A150">
        <v>3853</v>
      </c>
      <c r="B150">
        <v>416</v>
      </c>
      <c r="C150" t="s">
        <v>157</v>
      </c>
      <c r="D150" t="s">
        <v>508</v>
      </c>
      <c r="E150" t="s">
        <v>17</v>
      </c>
      <c r="F150" t="s">
        <v>509</v>
      </c>
      <c r="G150">
        <v>2407798660</v>
      </c>
      <c r="H150">
        <v>416</v>
      </c>
      <c r="I150" s="1">
        <v>40802</v>
      </c>
      <c r="J150" s="1">
        <v>46010</v>
      </c>
      <c r="K150">
        <v>14</v>
      </c>
      <c r="L150">
        <v>455</v>
      </c>
      <c r="M150">
        <v>3853</v>
      </c>
      <c r="N150" t="s">
        <v>1203</v>
      </c>
      <c r="O150" t="s">
        <v>1199</v>
      </c>
      <c r="P150" t="s">
        <v>1205</v>
      </c>
      <c r="Q150">
        <v>172</v>
      </c>
      <c r="R150">
        <v>580</v>
      </c>
      <c r="S150" t="s">
        <v>1364</v>
      </c>
      <c r="T150" t="s">
        <v>471</v>
      </c>
      <c r="U150" t="s">
        <v>1628</v>
      </c>
      <c r="V150">
        <v>0.29655172413793102</v>
      </c>
      <c r="W150">
        <v>288</v>
      </c>
      <c r="X150">
        <v>455</v>
      </c>
      <c r="Y150">
        <v>455</v>
      </c>
      <c r="Z150">
        <v>1</v>
      </c>
      <c r="AA150">
        <v>288</v>
      </c>
      <c r="AB150" t="s">
        <v>930</v>
      </c>
      <c r="AC150" t="s">
        <v>625</v>
      </c>
      <c r="AD150" t="s">
        <v>931</v>
      </c>
      <c r="AE150" t="s">
        <v>611</v>
      </c>
      <c r="AF150">
        <v>7009589164</v>
      </c>
      <c r="AG150" t="s">
        <v>1158</v>
      </c>
      <c r="AH150">
        <v>3853</v>
      </c>
      <c r="AI150">
        <v>455</v>
      </c>
      <c r="AJ150">
        <v>66397</v>
      </c>
      <c r="AK150" t="s">
        <v>982</v>
      </c>
      <c r="AL150" t="s">
        <v>977</v>
      </c>
      <c r="AM150" s="1"/>
      <c r="AN150" t="s">
        <v>978</v>
      </c>
      <c r="AO150">
        <v>455</v>
      </c>
      <c r="AP150" t="s">
        <v>1534</v>
      </c>
      <c r="AQ150" s="1">
        <v>40824</v>
      </c>
      <c r="AR150" s="1"/>
      <c r="AS150" t="str">
        <f t="shared" si="4"/>
        <v>N/A</v>
      </c>
    </row>
    <row r="151" spans="1:45" x14ac:dyDescent="0.3">
      <c r="A151">
        <v>207</v>
      </c>
      <c r="B151">
        <v>638</v>
      </c>
      <c r="C151" t="s">
        <v>360</v>
      </c>
      <c r="D151" t="s">
        <v>361</v>
      </c>
      <c r="E151" t="s">
        <v>17</v>
      </c>
      <c r="F151" t="s">
        <v>362</v>
      </c>
      <c r="G151">
        <v>6274955877</v>
      </c>
      <c r="H151">
        <v>638</v>
      </c>
      <c r="I151" s="1">
        <v>42876</v>
      </c>
      <c r="J151" s="1">
        <v>45275</v>
      </c>
      <c r="K151">
        <v>6</v>
      </c>
      <c r="L151">
        <v>147</v>
      </c>
      <c r="M151">
        <v>207</v>
      </c>
      <c r="N151" t="s">
        <v>1217</v>
      </c>
      <c r="O151" t="s">
        <v>1204</v>
      </c>
      <c r="P151" t="s">
        <v>1200</v>
      </c>
      <c r="Q151">
        <v>369</v>
      </c>
      <c r="R151">
        <v>646</v>
      </c>
      <c r="S151" t="s">
        <v>439</v>
      </c>
      <c r="T151" t="s">
        <v>1263</v>
      </c>
      <c r="U151" t="s">
        <v>1628</v>
      </c>
      <c r="V151">
        <v>0.57120743034055732</v>
      </c>
      <c r="W151">
        <v>768</v>
      </c>
      <c r="X151">
        <v>147</v>
      </c>
      <c r="Y151">
        <v>147</v>
      </c>
      <c r="Z151">
        <v>1</v>
      </c>
      <c r="AA151">
        <v>768</v>
      </c>
      <c r="AB151" t="s">
        <v>844</v>
      </c>
      <c r="AC151" t="s">
        <v>588</v>
      </c>
      <c r="AD151" t="s">
        <v>845</v>
      </c>
      <c r="AE151" t="s">
        <v>583</v>
      </c>
      <c r="AF151">
        <v>3258758083</v>
      </c>
      <c r="AG151" t="s">
        <v>1105</v>
      </c>
      <c r="AH151">
        <v>207</v>
      </c>
      <c r="AI151">
        <v>147</v>
      </c>
      <c r="AJ151">
        <v>99367</v>
      </c>
      <c r="AK151" t="s">
        <v>976</v>
      </c>
      <c r="AL151" t="s">
        <v>984</v>
      </c>
      <c r="AM151" s="1">
        <v>38610</v>
      </c>
      <c r="AN151" t="s">
        <v>980</v>
      </c>
      <c r="AO151">
        <v>147</v>
      </c>
      <c r="AP151" t="s">
        <v>1533</v>
      </c>
      <c r="AQ151" s="1">
        <v>38431</v>
      </c>
      <c r="AR151" s="1">
        <v>38610</v>
      </c>
      <c r="AS151">
        <f t="shared" si="4"/>
        <v>5</v>
      </c>
    </row>
    <row r="152" spans="1:45" x14ac:dyDescent="0.3">
      <c r="A152">
        <v>3</v>
      </c>
      <c r="B152">
        <v>275</v>
      </c>
      <c r="C152" t="s">
        <v>363</v>
      </c>
      <c r="D152" t="s">
        <v>364</v>
      </c>
      <c r="E152" t="s">
        <v>9</v>
      </c>
      <c r="F152" t="s">
        <v>365</v>
      </c>
      <c r="G152">
        <v>9875661422</v>
      </c>
      <c r="H152">
        <v>275</v>
      </c>
      <c r="I152" s="1">
        <v>34426</v>
      </c>
      <c r="J152" s="1">
        <v>38002</v>
      </c>
      <c r="K152">
        <v>9</v>
      </c>
      <c r="L152">
        <v>625</v>
      </c>
      <c r="M152">
        <v>3</v>
      </c>
      <c r="N152" t="s">
        <v>1217</v>
      </c>
      <c r="O152" t="s">
        <v>1199</v>
      </c>
      <c r="P152" t="s">
        <v>1205</v>
      </c>
      <c r="Q152">
        <v>318</v>
      </c>
      <c r="R152">
        <v>980</v>
      </c>
      <c r="S152" t="s">
        <v>1410</v>
      </c>
      <c r="T152" t="s">
        <v>1411</v>
      </c>
      <c r="U152" t="s">
        <v>1628</v>
      </c>
      <c r="V152">
        <v>0.32448979591836735</v>
      </c>
      <c r="W152">
        <v>619</v>
      </c>
      <c r="X152">
        <v>625</v>
      </c>
      <c r="Y152">
        <v>625</v>
      </c>
      <c r="Z152">
        <v>1</v>
      </c>
      <c r="AA152">
        <v>619</v>
      </c>
      <c r="AB152" t="s">
        <v>846</v>
      </c>
      <c r="AC152" t="s">
        <v>598</v>
      </c>
      <c r="AD152" t="s">
        <v>847</v>
      </c>
      <c r="AE152" t="s">
        <v>680</v>
      </c>
      <c r="AF152">
        <v>9823103962</v>
      </c>
      <c r="AG152" t="s">
        <v>1106</v>
      </c>
      <c r="AH152">
        <v>3</v>
      </c>
      <c r="AI152">
        <v>625</v>
      </c>
      <c r="AJ152">
        <v>98982</v>
      </c>
      <c r="AK152" t="s">
        <v>982</v>
      </c>
      <c r="AL152" t="s">
        <v>977</v>
      </c>
      <c r="AM152" s="1"/>
      <c r="AN152" t="s">
        <v>980</v>
      </c>
      <c r="AO152">
        <v>625</v>
      </c>
      <c r="AP152" t="s">
        <v>1534</v>
      </c>
      <c r="AQ152" s="1">
        <v>43376</v>
      </c>
      <c r="AR152" s="1"/>
      <c r="AS152" t="str">
        <f t="shared" si="4"/>
        <v>N/A</v>
      </c>
    </row>
    <row r="153" spans="1:45" x14ac:dyDescent="0.3">
      <c r="A153">
        <v>5489</v>
      </c>
      <c r="B153">
        <v>623</v>
      </c>
      <c r="C153" t="s">
        <v>537</v>
      </c>
      <c r="D153" t="s">
        <v>538</v>
      </c>
      <c r="E153" t="s">
        <v>17</v>
      </c>
      <c r="F153" t="s">
        <v>539</v>
      </c>
      <c r="G153">
        <v>4582180805</v>
      </c>
      <c r="H153">
        <v>623</v>
      </c>
      <c r="I153" s="1">
        <v>28109</v>
      </c>
      <c r="J153" s="1">
        <v>31210</v>
      </c>
      <c r="K153">
        <v>8</v>
      </c>
      <c r="L153">
        <v>75</v>
      </c>
      <c r="M153">
        <v>5489</v>
      </c>
      <c r="N153" t="s">
        <v>1213</v>
      </c>
      <c r="O153" t="s">
        <v>1204</v>
      </c>
      <c r="P153" t="s">
        <v>1205</v>
      </c>
      <c r="Q153">
        <v>869</v>
      </c>
      <c r="R153">
        <v>1317</v>
      </c>
      <c r="S153" t="s">
        <v>1237</v>
      </c>
      <c r="T153" t="s">
        <v>1238</v>
      </c>
      <c r="U153" t="s">
        <v>1627</v>
      </c>
      <c r="V153">
        <v>0.65983295368261197</v>
      </c>
      <c r="W153">
        <v>435</v>
      </c>
      <c r="X153">
        <v>75</v>
      </c>
      <c r="Y153">
        <v>75</v>
      </c>
      <c r="Z153">
        <v>1</v>
      </c>
      <c r="AA153">
        <v>435</v>
      </c>
      <c r="AB153" t="s">
        <v>951</v>
      </c>
      <c r="AC153" t="s">
        <v>652</v>
      </c>
      <c r="AD153" t="s">
        <v>21</v>
      </c>
      <c r="AE153" t="s">
        <v>589</v>
      </c>
      <c r="AF153">
        <v>9703448223</v>
      </c>
      <c r="AG153" t="s">
        <v>1169</v>
      </c>
      <c r="AH153">
        <v>5489</v>
      </c>
      <c r="AI153">
        <v>75</v>
      </c>
      <c r="AJ153">
        <v>93642</v>
      </c>
      <c r="AK153" t="s">
        <v>976</v>
      </c>
      <c r="AL153" t="s">
        <v>984</v>
      </c>
      <c r="AM153" s="1">
        <v>37507</v>
      </c>
      <c r="AN153" t="s">
        <v>980</v>
      </c>
      <c r="AO153">
        <v>75</v>
      </c>
      <c r="AP153" t="s">
        <v>1533</v>
      </c>
      <c r="AQ153" s="1">
        <v>37404</v>
      </c>
      <c r="AR153" s="1">
        <v>37507</v>
      </c>
      <c r="AS153">
        <f t="shared" si="4"/>
        <v>3</v>
      </c>
    </row>
    <row r="154" spans="1:45" x14ac:dyDescent="0.3">
      <c r="A154">
        <v>1896</v>
      </c>
      <c r="B154">
        <v>278</v>
      </c>
      <c r="C154" t="s">
        <v>366</v>
      </c>
      <c r="D154" t="s">
        <v>367</v>
      </c>
      <c r="E154" t="s">
        <v>17</v>
      </c>
      <c r="F154" t="s">
        <v>368</v>
      </c>
      <c r="G154">
        <v>9976580262</v>
      </c>
      <c r="H154">
        <v>278</v>
      </c>
      <c r="I154" s="1">
        <v>28397</v>
      </c>
      <c r="J154" s="1">
        <v>31787</v>
      </c>
      <c r="K154">
        <v>9</v>
      </c>
      <c r="L154">
        <v>695</v>
      </c>
      <c r="M154">
        <v>1896</v>
      </c>
      <c r="N154" t="s">
        <v>1253</v>
      </c>
      <c r="O154" t="s">
        <v>1204</v>
      </c>
      <c r="P154" t="s">
        <v>1205</v>
      </c>
      <c r="Q154">
        <v>266</v>
      </c>
      <c r="R154">
        <v>833</v>
      </c>
      <c r="S154" t="s">
        <v>471</v>
      </c>
      <c r="T154" t="s">
        <v>1430</v>
      </c>
      <c r="U154" t="s">
        <v>1628</v>
      </c>
      <c r="V154">
        <v>0.31932773109243695</v>
      </c>
      <c r="W154">
        <v>393</v>
      </c>
      <c r="X154">
        <v>695</v>
      </c>
      <c r="Y154">
        <v>695</v>
      </c>
      <c r="Z154">
        <v>1</v>
      </c>
      <c r="AA154">
        <v>393</v>
      </c>
      <c r="AB154" t="s">
        <v>270</v>
      </c>
      <c r="AC154" t="s">
        <v>652</v>
      </c>
      <c r="AD154" t="s">
        <v>848</v>
      </c>
      <c r="AE154" t="s">
        <v>583</v>
      </c>
      <c r="AF154">
        <v>5931525319</v>
      </c>
      <c r="AG154" t="s">
        <v>1107</v>
      </c>
      <c r="AH154">
        <v>1896</v>
      </c>
      <c r="AI154">
        <v>695</v>
      </c>
      <c r="AJ154">
        <v>47111</v>
      </c>
      <c r="AK154" t="s">
        <v>982</v>
      </c>
      <c r="AL154" t="s">
        <v>984</v>
      </c>
      <c r="AM154" s="1"/>
      <c r="AN154" t="s">
        <v>978</v>
      </c>
      <c r="AO154">
        <v>695</v>
      </c>
      <c r="AP154" t="s">
        <v>1534</v>
      </c>
      <c r="AQ154" s="1">
        <v>41542</v>
      </c>
      <c r="AR154" s="1"/>
      <c r="AS154" t="str">
        <f t="shared" si="4"/>
        <v>N/A</v>
      </c>
    </row>
    <row r="155" spans="1:45" x14ac:dyDescent="0.3">
      <c r="A155">
        <v>3132</v>
      </c>
      <c r="B155">
        <v>912</v>
      </c>
      <c r="C155" t="s">
        <v>372</v>
      </c>
      <c r="D155" t="s">
        <v>373</v>
      </c>
      <c r="E155" t="s">
        <v>17</v>
      </c>
      <c r="F155" t="s">
        <v>374</v>
      </c>
      <c r="G155">
        <v>3477191930</v>
      </c>
      <c r="H155">
        <v>912</v>
      </c>
      <c r="I155" s="1">
        <v>28370</v>
      </c>
      <c r="J155" s="1">
        <v>28932</v>
      </c>
      <c r="K155">
        <v>1</v>
      </c>
      <c r="L155">
        <v>82</v>
      </c>
      <c r="M155">
        <v>3132</v>
      </c>
      <c r="N155" t="s">
        <v>1239</v>
      </c>
      <c r="O155" t="s">
        <v>1199</v>
      </c>
      <c r="P155" t="s">
        <v>1200</v>
      </c>
      <c r="Q155">
        <v>121</v>
      </c>
      <c r="R155">
        <v>557</v>
      </c>
      <c r="S155" t="s">
        <v>1240</v>
      </c>
      <c r="T155" t="s">
        <v>1241</v>
      </c>
      <c r="U155" t="s">
        <v>1628</v>
      </c>
      <c r="V155">
        <v>0.21723518850987433</v>
      </c>
      <c r="W155">
        <v>329</v>
      </c>
      <c r="X155">
        <v>82</v>
      </c>
      <c r="Y155">
        <v>82</v>
      </c>
      <c r="Z155">
        <v>1</v>
      </c>
      <c r="AA155">
        <v>329</v>
      </c>
      <c r="AB155" t="s">
        <v>850</v>
      </c>
      <c r="AC155" t="s">
        <v>723</v>
      </c>
      <c r="AD155" t="s">
        <v>851</v>
      </c>
      <c r="AE155" t="s">
        <v>642</v>
      </c>
      <c r="AF155">
        <v>4926013012</v>
      </c>
      <c r="AG155" t="s">
        <v>1109</v>
      </c>
      <c r="AH155">
        <v>3132</v>
      </c>
      <c r="AI155">
        <v>82</v>
      </c>
      <c r="AJ155">
        <v>59376</v>
      </c>
      <c r="AK155" t="s">
        <v>982</v>
      </c>
      <c r="AL155" t="s">
        <v>984</v>
      </c>
      <c r="AM155" s="1"/>
      <c r="AN155" t="s">
        <v>978</v>
      </c>
      <c r="AO155">
        <v>82</v>
      </c>
      <c r="AP155" t="s">
        <v>1534</v>
      </c>
      <c r="AQ155" s="1">
        <v>35579</v>
      </c>
      <c r="AR155" s="1"/>
      <c r="AS155" t="str">
        <f t="shared" si="4"/>
        <v>N/A</v>
      </c>
    </row>
    <row r="156" spans="1:45" x14ac:dyDescent="0.3">
      <c r="A156">
        <v>2601</v>
      </c>
      <c r="B156">
        <v>43</v>
      </c>
      <c r="C156" t="s">
        <v>389</v>
      </c>
      <c r="D156" t="s">
        <v>390</v>
      </c>
      <c r="E156" t="s">
        <v>13</v>
      </c>
      <c r="F156" t="s">
        <v>391</v>
      </c>
      <c r="G156">
        <v>9380507727</v>
      </c>
      <c r="H156">
        <v>43</v>
      </c>
      <c r="I156" s="1">
        <v>30200</v>
      </c>
      <c r="J156" s="1">
        <v>34861</v>
      </c>
      <c r="K156">
        <v>12</v>
      </c>
      <c r="L156">
        <v>515</v>
      </c>
      <c r="M156">
        <v>2601</v>
      </c>
      <c r="N156" t="s">
        <v>1224</v>
      </c>
      <c r="O156" t="s">
        <v>1204</v>
      </c>
      <c r="P156" t="s">
        <v>1200</v>
      </c>
      <c r="Q156">
        <v>782</v>
      </c>
      <c r="R156">
        <v>1425</v>
      </c>
      <c r="S156" t="s">
        <v>1381</v>
      </c>
      <c r="T156" t="s">
        <v>1382</v>
      </c>
      <c r="U156" t="s">
        <v>1627</v>
      </c>
      <c r="V156">
        <v>0.54877192982456136</v>
      </c>
      <c r="W156">
        <v>467</v>
      </c>
      <c r="X156">
        <v>515</v>
      </c>
      <c r="Y156">
        <v>515</v>
      </c>
      <c r="Z156">
        <v>1</v>
      </c>
      <c r="AA156">
        <v>467</v>
      </c>
      <c r="AB156" t="s">
        <v>860</v>
      </c>
      <c r="AC156" t="s">
        <v>598</v>
      </c>
      <c r="AD156" t="s">
        <v>861</v>
      </c>
      <c r="AE156" t="s">
        <v>754</v>
      </c>
      <c r="AF156">
        <v>3594123975</v>
      </c>
      <c r="AG156" t="s">
        <v>1115</v>
      </c>
      <c r="AH156">
        <v>2601</v>
      </c>
      <c r="AI156">
        <v>515</v>
      </c>
      <c r="AJ156">
        <v>22214</v>
      </c>
      <c r="AK156" t="s">
        <v>982</v>
      </c>
      <c r="AL156" t="s">
        <v>977</v>
      </c>
      <c r="AM156" s="1"/>
      <c r="AN156" t="s">
        <v>989</v>
      </c>
      <c r="AO156">
        <v>515</v>
      </c>
      <c r="AP156" t="s">
        <v>1534</v>
      </c>
      <c r="AQ156" s="1">
        <v>35065</v>
      </c>
      <c r="AR156" s="1"/>
      <c r="AS156" t="str">
        <f t="shared" si="4"/>
        <v>N/A</v>
      </c>
    </row>
    <row r="157" spans="1:45" x14ac:dyDescent="0.3">
      <c r="A157">
        <v>1202</v>
      </c>
      <c r="B157">
        <v>426</v>
      </c>
      <c r="C157" t="s">
        <v>375</v>
      </c>
      <c r="D157" t="s">
        <v>376</v>
      </c>
      <c r="E157" t="s">
        <v>9</v>
      </c>
      <c r="F157" t="s">
        <v>377</v>
      </c>
      <c r="G157">
        <v>4935174932</v>
      </c>
      <c r="H157">
        <v>426</v>
      </c>
      <c r="I157" s="1">
        <v>39390</v>
      </c>
      <c r="J157" s="1">
        <v>45663</v>
      </c>
      <c r="K157">
        <v>17</v>
      </c>
      <c r="L157">
        <v>397</v>
      </c>
      <c r="M157">
        <v>1202</v>
      </c>
      <c r="N157" t="s">
        <v>1301</v>
      </c>
      <c r="O157" t="s">
        <v>1199</v>
      </c>
      <c r="P157" t="s">
        <v>1200</v>
      </c>
      <c r="Q157">
        <v>876</v>
      </c>
      <c r="R157">
        <v>1045</v>
      </c>
      <c r="S157" t="s">
        <v>1350</v>
      </c>
      <c r="T157" t="s">
        <v>1351</v>
      </c>
      <c r="U157" t="s">
        <v>1627</v>
      </c>
      <c r="V157">
        <v>0.83827751196172251</v>
      </c>
      <c r="W157">
        <v>839</v>
      </c>
      <c r="X157">
        <v>397</v>
      </c>
      <c r="Y157">
        <v>397</v>
      </c>
      <c r="Z157">
        <v>1</v>
      </c>
      <c r="AA157">
        <v>839</v>
      </c>
      <c r="AB157" t="s">
        <v>852</v>
      </c>
      <c r="AC157" t="s">
        <v>640</v>
      </c>
      <c r="AD157" t="s">
        <v>853</v>
      </c>
      <c r="AE157" t="s">
        <v>754</v>
      </c>
      <c r="AF157">
        <v>1385206446</v>
      </c>
      <c r="AG157" t="s">
        <v>1110</v>
      </c>
      <c r="AH157">
        <v>1202</v>
      </c>
      <c r="AI157">
        <v>397</v>
      </c>
      <c r="AJ157">
        <v>41003</v>
      </c>
      <c r="AK157" t="s">
        <v>982</v>
      </c>
      <c r="AL157" t="s">
        <v>977</v>
      </c>
      <c r="AM157" s="1"/>
      <c r="AN157" t="s">
        <v>978</v>
      </c>
      <c r="AO157">
        <v>397</v>
      </c>
      <c r="AP157" t="s">
        <v>1534</v>
      </c>
      <c r="AQ157" s="1">
        <v>38046</v>
      </c>
      <c r="AR157" s="1"/>
      <c r="AS157" t="str">
        <f t="shared" si="4"/>
        <v>N/A</v>
      </c>
    </row>
    <row r="158" spans="1:45" x14ac:dyDescent="0.3">
      <c r="A158">
        <v>8834</v>
      </c>
      <c r="B158">
        <v>735</v>
      </c>
      <c r="C158" t="s">
        <v>145</v>
      </c>
      <c r="D158" t="s">
        <v>378</v>
      </c>
      <c r="E158" t="s">
        <v>9</v>
      </c>
      <c r="F158" t="s">
        <v>379</v>
      </c>
      <c r="G158">
        <v>6582738747</v>
      </c>
      <c r="H158">
        <v>735</v>
      </c>
      <c r="I158" s="1">
        <v>32245</v>
      </c>
      <c r="J158" s="1">
        <v>37459</v>
      </c>
      <c r="K158">
        <v>14</v>
      </c>
      <c r="L158">
        <v>599</v>
      </c>
      <c r="M158">
        <v>8834</v>
      </c>
      <c r="N158" t="s">
        <v>1217</v>
      </c>
      <c r="O158" t="s">
        <v>1204</v>
      </c>
      <c r="P158" t="s">
        <v>1205</v>
      </c>
      <c r="Q158">
        <v>946</v>
      </c>
      <c r="R158">
        <v>1100</v>
      </c>
      <c r="S158" t="s">
        <v>261</v>
      </c>
      <c r="T158" t="s">
        <v>550</v>
      </c>
      <c r="U158" t="s">
        <v>1627</v>
      </c>
      <c r="V158">
        <v>0.86</v>
      </c>
      <c r="W158">
        <v>787</v>
      </c>
      <c r="X158">
        <v>599</v>
      </c>
      <c r="Y158">
        <v>599</v>
      </c>
      <c r="Z158">
        <v>1</v>
      </c>
      <c r="AA158">
        <v>787</v>
      </c>
      <c r="AB158" t="s">
        <v>841</v>
      </c>
      <c r="AC158" t="s">
        <v>631</v>
      </c>
      <c r="AD158" t="s">
        <v>854</v>
      </c>
      <c r="AE158" t="s">
        <v>762</v>
      </c>
      <c r="AF158">
        <v>7592482439</v>
      </c>
      <c r="AG158" t="s">
        <v>1111</v>
      </c>
      <c r="AH158">
        <v>8834</v>
      </c>
      <c r="AI158">
        <v>599</v>
      </c>
      <c r="AJ158">
        <v>58511</v>
      </c>
      <c r="AK158" t="s">
        <v>982</v>
      </c>
      <c r="AL158" t="s">
        <v>977</v>
      </c>
      <c r="AM158" s="1"/>
      <c r="AN158" t="s">
        <v>978</v>
      </c>
      <c r="AO158">
        <v>599</v>
      </c>
      <c r="AP158" t="s">
        <v>1534</v>
      </c>
      <c r="AQ158" s="1">
        <v>37134</v>
      </c>
      <c r="AR158" s="1"/>
      <c r="AS158" t="str">
        <f t="shared" si="4"/>
        <v>N/A</v>
      </c>
    </row>
    <row r="159" spans="1:45" x14ac:dyDescent="0.3">
      <c r="A159">
        <v>1201</v>
      </c>
      <c r="B159">
        <v>666</v>
      </c>
      <c r="C159" t="s">
        <v>380</v>
      </c>
      <c r="D159" t="s">
        <v>381</v>
      </c>
      <c r="E159" t="s">
        <v>9</v>
      </c>
      <c r="F159" t="s">
        <v>382</v>
      </c>
      <c r="G159">
        <v>7050577792</v>
      </c>
      <c r="H159">
        <v>666</v>
      </c>
      <c r="I159" s="1">
        <v>32166</v>
      </c>
      <c r="J159" s="1">
        <v>39254</v>
      </c>
      <c r="K159">
        <v>19</v>
      </c>
      <c r="L159">
        <v>306</v>
      </c>
      <c r="M159">
        <v>1201</v>
      </c>
      <c r="N159" t="s">
        <v>1227</v>
      </c>
      <c r="O159" t="s">
        <v>1204</v>
      </c>
      <c r="P159" t="s">
        <v>1205</v>
      </c>
      <c r="Q159">
        <v>654</v>
      </c>
      <c r="R159">
        <v>1150</v>
      </c>
      <c r="S159" t="s">
        <v>295</v>
      </c>
      <c r="T159" t="s">
        <v>1316</v>
      </c>
      <c r="U159" t="s">
        <v>1627</v>
      </c>
      <c r="V159">
        <v>0.56869565217391305</v>
      </c>
      <c r="W159">
        <v>658</v>
      </c>
      <c r="X159">
        <v>306</v>
      </c>
      <c r="Y159">
        <v>306</v>
      </c>
      <c r="Z159">
        <v>1</v>
      </c>
      <c r="AA159">
        <v>658</v>
      </c>
      <c r="AB159" t="s">
        <v>282</v>
      </c>
      <c r="AC159" t="s">
        <v>652</v>
      </c>
      <c r="AD159" t="s">
        <v>855</v>
      </c>
      <c r="AE159" t="s">
        <v>754</v>
      </c>
      <c r="AF159">
        <v>1575826863</v>
      </c>
      <c r="AG159" t="s">
        <v>1112</v>
      </c>
      <c r="AH159">
        <v>1201</v>
      </c>
      <c r="AI159">
        <v>306</v>
      </c>
      <c r="AJ159">
        <v>52868</v>
      </c>
      <c r="AK159" t="s">
        <v>976</v>
      </c>
      <c r="AL159" t="s">
        <v>984</v>
      </c>
      <c r="AM159" s="1">
        <v>30519</v>
      </c>
      <c r="AN159" t="s">
        <v>978</v>
      </c>
      <c r="AO159">
        <v>306</v>
      </c>
      <c r="AP159" t="s">
        <v>1533</v>
      </c>
      <c r="AQ159" s="1">
        <v>30344</v>
      </c>
      <c r="AR159" s="1">
        <v>30519</v>
      </c>
      <c r="AS159">
        <f t="shared" si="4"/>
        <v>5</v>
      </c>
    </row>
    <row r="160" spans="1:45" x14ac:dyDescent="0.3">
      <c r="A160">
        <v>2573</v>
      </c>
      <c r="B160">
        <v>888</v>
      </c>
      <c r="C160" t="s">
        <v>383</v>
      </c>
      <c r="D160" t="s">
        <v>384</v>
      </c>
      <c r="E160" t="s">
        <v>9</v>
      </c>
      <c r="F160" t="s">
        <v>385</v>
      </c>
      <c r="G160">
        <v>8241842420</v>
      </c>
      <c r="H160">
        <v>888</v>
      </c>
      <c r="I160" s="1">
        <v>39669</v>
      </c>
      <c r="J160" s="1">
        <v>40341</v>
      </c>
      <c r="K160">
        <v>1</v>
      </c>
      <c r="L160">
        <v>536</v>
      </c>
      <c r="M160">
        <v>2573</v>
      </c>
      <c r="N160" t="s">
        <v>1203</v>
      </c>
      <c r="O160" t="s">
        <v>1204</v>
      </c>
      <c r="P160" t="s">
        <v>1200</v>
      </c>
      <c r="Q160">
        <v>74</v>
      </c>
      <c r="R160">
        <v>281</v>
      </c>
      <c r="S160" t="s">
        <v>1237</v>
      </c>
      <c r="T160" t="s">
        <v>927</v>
      </c>
      <c r="U160" t="s">
        <v>1628</v>
      </c>
      <c r="V160">
        <v>0.26334519572953735</v>
      </c>
      <c r="W160">
        <v>302</v>
      </c>
      <c r="X160">
        <v>536</v>
      </c>
      <c r="Y160">
        <v>536</v>
      </c>
      <c r="Z160">
        <v>1</v>
      </c>
      <c r="AA160">
        <v>302</v>
      </c>
      <c r="AB160" t="s">
        <v>856</v>
      </c>
      <c r="AC160" t="s">
        <v>723</v>
      </c>
      <c r="AD160" t="s">
        <v>857</v>
      </c>
      <c r="AE160" t="s">
        <v>642</v>
      </c>
      <c r="AF160">
        <v>4826890428</v>
      </c>
      <c r="AG160" t="s">
        <v>1113</v>
      </c>
      <c r="AH160">
        <v>2573</v>
      </c>
      <c r="AI160">
        <v>536</v>
      </c>
      <c r="AJ160">
        <v>8206</v>
      </c>
      <c r="AK160" t="s">
        <v>976</v>
      </c>
      <c r="AL160" t="s">
        <v>977</v>
      </c>
      <c r="AM160" s="1">
        <v>42634</v>
      </c>
      <c r="AN160" t="s">
        <v>989</v>
      </c>
      <c r="AO160">
        <v>536</v>
      </c>
      <c r="AP160" t="s">
        <v>1533</v>
      </c>
      <c r="AQ160" s="1">
        <v>42636</v>
      </c>
      <c r="AR160" s="1">
        <v>42634</v>
      </c>
      <c r="AS160" t="str">
        <f t="shared" si="4"/>
        <v>N/A</v>
      </c>
    </row>
    <row r="161" spans="1:45" x14ac:dyDescent="0.3">
      <c r="A161">
        <v>2656</v>
      </c>
      <c r="B161">
        <v>722</v>
      </c>
      <c r="C161" t="s">
        <v>133</v>
      </c>
      <c r="D161" t="s">
        <v>392</v>
      </c>
      <c r="E161" t="s">
        <v>13</v>
      </c>
      <c r="F161" t="s">
        <v>393</v>
      </c>
      <c r="G161">
        <v>4722321429</v>
      </c>
      <c r="H161">
        <v>722</v>
      </c>
      <c r="I161" s="1">
        <v>30033</v>
      </c>
      <c r="J161" s="1">
        <v>35533</v>
      </c>
      <c r="K161">
        <v>15</v>
      </c>
      <c r="L161">
        <v>332</v>
      </c>
      <c r="M161">
        <v>2656</v>
      </c>
      <c r="N161" t="s">
        <v>1239</v>
      </c>
      <c r="O161" t="s">
        <v>1199</v>
      </c>
      <c r="P161" t="s">
        <v>1205</v>
      </c>
      <c r="Q161">
        <v>45</v>
      </c>
      <c r="R161">
        <v>39</v>
      </c>
      <c r="S161" t="s">
        <v>1325</v>
      </c>
      <c r="T161" t="s">
        <v>1326</v>
      </c>
      <c r="U161" t="s">
        <v>1628</v>
      </c>
      <c r="V161">
        <v>1.1538461538461537</v>
      </c>
      <c r="W161">
        <v>642</v>
      </c>
      <c r="X161">
        <v>332</v>
      </c>
      <c r="Y161">
        <v>332</v>
      </c>
      <c r="Z161">
        <v>1</v>
      </c>
      <c r="AA161">
        <v>642</v>
      </c>
      <c r="AB161" t="s">
        <v>862</v>
      </c>
      <c r="AC161" t="s">
        <v>598</v>
      </c>
      <c r="AD161" t="s">
        <v>863</v>
      </c>
      <c r="AE161" t="s">
        <v>656</v>
      </c>
      <c r="AF161">
        <v>7051750919</v>
      </c>
      <c r="AG161" t="s">
        <v>1116</v>
      </c>
      <c r="AH161">
        <v>2656</v>
      </c>
      <c r="AI161">
        <v>332</v>
      </c>
      <c r="AJ161">
        <v>806</v>
      </c>
      <c r="AK161" t="s">
        <v>982</v>
      </c>
      <c r="AL161" t="s">
        <v>984</v>
      </c>
      <c r="AM161" s="1"/>
      <c r="AN161" t="s">
        <v>989</v>
      </c>
      <c r="AO161">
        <v>332</v>
      </c>
      <c r="AP161" t="s">
        <v>1534</v>
      </c>
      <c r="AQ161" s="1">
        <v>39705</v>
      </c>
      <c r="AR161" s="1"/>
      <c r="AS161" t="str">
        <f t="shared" si="4"/>
        <v>N/A</v>
      </c>
    </row>
    <row r="162" spans="1:45" x14ac:dyDescent="0.3">
      <c r="A162">
        <v>9645</v>
      </c>
      <c r="B162">
        <v>233</v>
      </c>
      <c r="C162" t="s">
        <v>142</v>
      </c>
      <c r="D162" t="s">
        <v>394</v>
      </c>
      <c r="E162" t="s">
        <v>13</v>
      </c>
      <c r="F162" t="s">
        <v>286</v>
      </c>
      <c r="G162">
        <v>9598036922</v>
      </c>
      <c r="H162">
        <v>233</v>
      </c>
      <c r="I162" s="1">
        <v>36315</v>
      </c>
      <c r="J162" s="1">
        <v>42362</v>
      </c>
      <c r="K162">
        <v>16</v>
      </c>
      <c r="L162">
        <v>127</v>
      </c>
      <c r="M162">
        <v>9645</v>
      </c>
      <c r="N162" t="s">
        <v>1239</v>
      </c>
      <c r="O162" t="s">
        <v>1199</v>
      </c>
      <c r="P162" t="s">
        <v>1200</v>
      </c>
      <c r="Q162">
        <v>916</v>
      </c>
      <c r="R162">
        <v>1143</v>
      </c>
      <c r="S162" t="s">
        <v>1250</v>
      </c>
      <c r="T162" t="s">
        <v>1251</v>
      </c>
      <c r="U162" t="s">
        <v>1627</v>
      </c>
      <c r="V162">
        <v>0.80139982502187224</v>
      </c>
      <c r="W162">
        <v>472</v>
      </c>
      <c r="X162">
        <v>127</v>
      </c>
      <c r="Y162">
        <v>127</v>
      </c>
      <c r="Z162">
        <v>1</v>
      </c>
      <c r="AA162">
        <v>472</v>
      </c>
      <c r="AB162" t="s">
        <v>864</v>
      </c>
      <c r="AC162" t="s">
        <v>590</v>
      </c>
      <c r="AD162" t="s">
        <v>865</v>
      </c>
      <c r="AE162" t="s">
        <v>818</v>
      </c>
      <c r="AF162">
        <v>6886408134</v>
      </c>
      <c r="AG162" t="s">
        <v>1117</v>
      </c>
      <c r="AH162">
        <v>9645</v>
      </c>
      <c r="AI162">
        <v>127</v>
      </c>
      <c r="AJ162">
        <v>27590</v>
      </c>
      <c r="AK162" t="s">
        <v>976</v>
      </c>
      <c r="AL162" t="s">
        <v>977</v>
      </c>
      <c r="AM162" s="1">
        <v>38726</v>
      </c>
      <c r="AN162" t="s">
        <v>989</v>
      </c>
      <c r="AO162">
        <v>127</v>
      </c>
      <c r="AP162" t="s">
        <v>1533</v>
      </c>
      <c r="AQ162" s="1">
        <v>38725</v>
      </c>
      <c r="AR162" s="1">
        <v>38726</v>
      </c>
      <c r="AS162">
        <f t="shared" ref="AS162:AS193" si="5">IF(AQ162 &lt; AR162, DATEDIF(AQ162,AR162, "m"), "N/A")</f>
        <v>0</v>
      </c>
    </row>
    <row r="163" spans="1:45" x14ac:dyDescent="0.3">
      <c r="A163">
        <v>4899</v>
      </c>
      <c r="B163">
        <v>417</v>
      </c>
      <c r="C163" t="s">
        <v>449</v>
      </c>
      <c r="D163" t="s">
        <v>450</v>
      </c>
      <c r="E163" t="s">
        <v>9</v>
      </c>
      <c r="F163" t="s">
        <v>451</v>
      </c>
      <c r="G163">
        <v>6624913103</v>
      </c>
      <c r="H163">
        <v>417</v>
      </c>
      <c r="I163" s="1">
        <v>40081</v>
      </c>
      <c r="J163" s="1">
        <v>45001</v>
      </c>
      <c r="K163">
        <v>13</v>
      </c>
      <c r="L163">
        <v>928</v>
      </c>
      <c r="M163">
        <v>4899</v>
      </c>
      <c r="N163" t="s">
        <v>1227</v>
      </c>
      <c r="O163" t="s">
        <v>1199</v>
      </c>
      <c r="P163" t="s">
        <v>1200</v>
      </c>
      <c r="Q163">
        <v>253</v>
      </c>
      <c r="R163">
        <v>904</v>
      </c>
      <c r="S163" t="s">
        <v>712</v>
      </c>
      <c r="T163" t="s">
        <v>712</v>
      </c>
      <c r="U163" t="s">
        <v>1628</v>
      </c>
      <c r="V163">
        <v>0.27986725663716816</v>
      </c>
      <c r="W163">
        <v>310</v>
      </c>
      <c r="X163">
        <v>928</v>
      </c>
      <c r="Y163">
        <v>928</v>
      </c>
      <c r="Z163">
        <v>1</v>
      </c>
      <c r="AA163">
        <v>310</v>
      </c>
      <c r="AB163" t="s">
        <v>896</v>
      </c>
      <c r="AC163" t="s">
        <v>752</v>
      </c>
      <c r="AD163" t="s">
        <v>897</v>
      </c>
      <c r="AE163" t="s">
        <v>642</v>
      </c>
      <c r="AF163">
        <v>8824594477</v>
      </c>
      <c r="AG163" t="s">
        <v>1137</v>
      </c>
      <c r="AH163">
        <v>4899</v>
      </c>
      <c r="AI163">
        <v>928</v>
      </c>
      <c r="AJ163">
        <v>74930</v>
      </c>
      <c r="AK163" t="s">
        <v>982</v>
      </c>
      <c r="AL163" t="s">
        <v>984</v>
      </c>
      <c r="AM163" s="1"/>
      <c r="AN163" t="s">
        <v>980</v>
      </c>
      <c r="AO163">
        <v>928</v>
      </c>
      <c r="AP163" t="s">
        <v>1534</v>
      </c>
      <c r="AQ163" s="1">
        <v>26912</v>
      </c>
      <c r="AR163" s="1"/>
      <c r="AS163" t="str">
        <f t="shared" si="5"/>
        <v>N/A</v>
      </c>
    </row>
    <row r="164" spans="1:45" x14ac:dyDescent="0.3">
      <c r="A164">
        <v>584</v>
      </c>
      <c r="B164">
        <v>392</v>
      </c>
      <c r="C164" t="s">
        <v>236</v>
      </c>
      <c r="D164" t="s">
        <v>395</v>
      </c>
      <c r="E164" t="s">
        <v>13</v>
      </c>
      <c r="F164" t="s">
        <v>396</v>
      </c>
      <c r="G164">
        <v>2677043411</v>
      </c>
      <c r="H164">
        <v>392</v>
      </c>
      <c r="I164" s="1">
        <v>28109</v>
      </c>
      <c r="J164" s="1">
        <v>28839</v>
      </c>
      <c r="K164">
        <v>2</v>
      </c>
      <c r="L164">
        <v>958</v>
      </c>
      <c r="M164">
        <v>584</v>
      </c>
      <c r="N164" t="s">
        <v>1227</v>
      </c>
      <c r="O164" t="s">
        <v>1199</v>
      </c>
      <c r="P164" t="s">
        <v>1200</v>
      </c>
      <c r="Q164">
        <v>274</v>
      </c>
      <c r="R164">
        <v>669</v>
      </c>
      <c r="S164" t="s">
        <v>1515</v>
      </c>
      <c r="T164" t="s">
        <v>1516</v>
      </c>
      <c r="U164" t="s">
        <v>1628</v>
      </c>
      <c r="V164">
        <v>0.40956651718983555</v>
      </c>
      <c r="W164">
        <v>700</v>
      </c>
      <c r="X164">
        <v>958</v>
      </c>
      <c r="Y164">
        <v>958</v>
      </c>
      <c r="Z164">
        <v>1</v>
      </c>
      <c r="AA164">
        <v>700</v>
      </c>
      <c r="AB164" t="s">
        <v>866</v>
      </c>
      <c r="AC164" t="s">
        <v>608</v>
      </c>
      <c r="AD164" t="s">
        <v>867</v>
      </c>
      <c r="AE164" t="s">
        <v>730</v>
      </c>
      <c r="AF164">
        <v>7077868681</v>
      </c>
      <c r="AG164" t="s">
        <v>1118</v>
      </c>
      <c r="AH164">
        <v>584</v>
      </c>
      <c r="AI164">
        <v>958</v>
      </c>
      <c r="AJ164">
        <v>5769</v>
      </c>
      <c r="AK164" t="s">
        <v>982</v>
      </c>
      <c r="AL164" t="s">
        <v>977</v>
      </c>
      <c r="AM164" s="1"/>
      <c r="AN164" t="s">
        <v>989</v>
      </c>
      <c r="AO164">
        <v>958</v>
      </c>
      <c r="AP164" t="s">
        <v>1534</v>
      </c>
      <c r="AQ164" s="1">
        <v>42424</v>
      </c>
      <c r="AR164" s="1"/>
      <c r="AS164" t="str">
        <f t="shared" si="5"/>
        <v>N/A</v>
      </c>
    </row>
    <row r="165" spans="1:45" x14ac:dyDescent="0.3">
      <c r="A165">
        <v>2142</v>
      </c>
      <c r="B165">
        <v>767</v>
      </c>
      <c r="C165" t="s">
        <v>37</v>
      </c>
      <c r="D165" t="s">
        <v>400</v>
      </c>
      <c r="E165" t="s">
        <v>9</v>
      </c>
      <c r="F165" t="s">
        <v>401</v>
      </c>
      <c r="G165">
        <v>3463358376</v>
      </c>
      <c r="H165">
        <v>767</v>
      </c>
      <c r="I165" s="1">
        <v>26914</v>
      </c>
      <c r="J165" s="1">
        <v>28047</v>
      </c>
      <c r="K165">
        <v>3</v>
      </c>
      <c r="L165">
        <v>977</v>
      </c>
      <c r="M165">
        <v>2142</v>
      </c>
      <c r="N165" t="s">
        <v>1198</v>
      </c>
      <c r="O165" t="s">
        <v>1199</v>
      </c>
      <c r="P165" t="s">
        <v>1205</v>
      </c>
      <c r="Q165">
        <v>434</v>
      </c>
      <c r="R165">
        <v>558</v>
      </c>
      <c r="S165" t="s">
        <v>1521</v>
      </c>
      <c r="T165" t="s">
        <v>1321</v>
      </c>
      <c r="U165" t="s">
        <v>1628</v>
      </c>
      <c r="V165">
        <v>0.77777777777777779</v>
      </c>
      <c r="W165">
        <v>676</v>
      </c>
      <c r="X165">
        <v>977</v>
      </c>
      <c r="Y165">
        <v>977</v>
      </c>
      <c r="Z165">
        <v>1</v>
      </c>
      <c r="AA165">
        <v>676</v>
      </c>
      <c r="AB165" t="s">
        <v>869</v>
      </c>
      <c r="AC165" t="s">
        <v>601</v>
      </c>
      <c r="AD165" t="s">
        <v>870</v>
      </c>
      <c r="AE165" t="s">
        <v>871</v>
      </c>
      <c r="AF165">
        <v>3975638935</v>
      </c>
      <c r="AG165" t="s">
        <v>1120</v>
      </c>
      <c r="AH165">
        <v>2142</v>
      </c>
      <c r="AI165">
        <v>977</v>
      </c>
      <c r="AJ165">
        <v>44807</v>
      </c>
      <c r="AK165" t="s">
        <v>976</v>
      </c>
      <c r="AL165" t="s">
        <v>977</v>
      </c>
      <c r="AM165" s="1">
        <v>37549</v>
      </c>
      <c r="AN165" t="s">
        <v>978</v>
      </c>
      <c r="AO165">
        <v>977</v>
      </c>
      <c r="AP165" t="s">
        <v>1533</v>
      </c>
      <c r="AQ165" s="1">
        <v>37290</v>
      </c>
      <c r="AR165" s="1">
        <v>37549</v>
      </c>
      <c r="AS165">
        <f t="shared" si="5"/>
        <v>8</v>
      </c>
    </row>
    <row r="166" spans="1:45" x14ac:dyDescent="0.3">
      <c r="A166">
        <v>2396</v>
      </c>
      <c r="B166">
        <v>650</v>
      </c>
      <c r="C166" t="s">
        <v>402</v>
      </c>
      <c r="D166" t="s">
        <v>403</v>
      </c>
      <c r="E166" t="s">
        <v>17</v>
      </c>
      <c r="F166" t="s">
        <v>404</v>
      </c>
      <c r="G166">
        <v>6083580617</v>
      </c>
      <c r="H166">
        <v>650</v>
      </c>
      <c r="I166" s="1">
        <v>30958</v>
      </c>
      <c r="J166" s="1">
        <v>33313</v>
      </c>
      <c r="K166">
        <v>6</v>
      </c>
      <c r="L166">
        <v>460</v>
      </c>
      <c r="M166">
        <v>2396</v>
      </c>
      <c r="N166" t="s">
        <v>1242</v>
      </c>
      <c r="O166" t="s">
        <v>1199</v>
      </c>
      <c r="P166" t="s">
        <v>1200</v>
      </c>
      <c r="Q166">
        <v>897</v>
      </c>
      <c r="R166">
        <v>1313</v>
      </c>
      <c r="S166" t="s">
        <v>488</v>
      </c>
      <c r="T166" t="s">
        <v>1353</v>
      </c>
      <c r="U166" t="s">
        <v>1627</v>
      </c>
      <c r="V166">
        <v>0.68316831683168322</v>
      </c>
      <c r="W166">
        <v>602</v>
      </c>
      <c r="X166">
        <v>460</v>
      </c>
      <c r="Y166">
        <v>460</v>
      </c>
      <c r="Z166">
        <v>1</v>
      </c>
      <c r="AA166">
        <v>602</v>
      </c>
      <c r="AB166" t="s">
        <v>872</v>
      </c>
      <c r="AC166" t="s">
        <v>681</v>
      </c>
      <c r="AD166" t="s">
        <v>873</v>
      </c>
      <c r="AE166" t="s">
        <v>727</v>
      </c>
      <c r="AF166">
        <v>8049380718</v>
      </c>
      <c r="AG166" t="s">
        <v>1121</v>
      </c>
      <c r="AH166">
        <v>2396</v>
      </c>
      <c r="AI166">
        <v>460</v>
      </c>
      <c r="AJ166">
        <v>11223</v>
      </c>
      <c r="AK166" t="s">
        <v>976</v>
      </c>
      <c r="AL166" t="s">
        <v>984</v>
      </c>
      <c r="AM166" s="1">
        <v>38610</v>
      </c>
      <c r="AN166" t="s">
        <v>989</v>
      </c>
      <c r="AO166">
        <v>460</v>
      </c>
      <c r="AP166" t="s">
        <v>1533</v>
      </c>
      <c r="AQ166" s="1">
        <v>38458</v>
      </c>
      <c r="AR166" s="1">
        <v>38610</v>
      </c>
      <c r="AS166">
        <f t="shared" si="5"/>
        <v>4</v>
      </c>
    </row>
    <row r="167" spans="1:45" x14ac:dyDescent="0.3">
      <c r="A167">
        <v>4142</v>
      </c>
      <c r="B167">
        <v>955</v>
      </c>
      <c r="C167" t="s">
        <v>408</v>
      </c>
      <c r="D167" t="s">
        <v>409</v>
      </c>
      <c r="E167" t="s">
        <v>17</v>
      </c>
      <c r="F167" t="s">
        <v>410</v>
      </c>
      <c r="G167">
        <v>1771412315</v>
      </c>
      <c r="H167">
        <v>955</v>
      </c>
      <c r="I167" s="1">
        <v>28397</v>
      </c>
      <c r="J167" s="1">
        <v>33803</v>
      </c>
      <c r="K167">
        <v>14</v>
      </c>
      <c r="L167">
        <v>197</v>
      </c>
      <c r="M167">
        <v>4142</v>
      </c>
      <c r="N167" t="s">
        <v>1253</v>
      </c>
      <c r="O167" t="s">
        <v>1204</v>
      </c>
      <c r="P167" t="s">
        <v>1200</v>
      </c>
      <c r="Q167">
        <v>98</v>
      </c>
      <c r="R167">
        <v>360</v>
      </c>
      <c r="S167" t="s">
        <v>1281</v>
      </c>
      <c r="T167" t="s">
        <v>1282</v>
      </c>
      <c r="U167" t="s">
        <v>1628</v>
      </c>
      <c r="V167">
        <v>0.2722222222222222</v>
      </c>
      <c r="W167">
        <v>679</v>
      </c>
      <c r="X167">
        <v>197</v>
      </c>
      <c r="Y167">
        <v>197</v>
      </c>
      <c r="Z167">
        <v>1</v>
      </c>
      <c r="AA167">
        <v>679</v>
      </c>
      <c r="AB167" t="s">
        <v>449</v>
      </c>
      <c r="AC167" t="s">
        <v>667</v>
      </c>
      <c r="AD167" t="s">
        <v>712</v>
      </c>
      <c r="AE167" t="s">
        <v>586</v>
      </c>
      <c r="AF167">
        <v>2458047806</v>
      </c>
      <c r="AG167" t="s">
        <v>1123</v>
      </c>
      <c r="AH167">
        <v>4142</v>
      </c>
      <c r="AI167">
        <v>197</v>
      </c>
      <c r="AJ167">
        <v>57138</v>
      </c>
      <c r="AK167" t="s">
        <v>976</v>
      </c>
      <c r="AL167" t="s">
        <v>984</v>
      </c>
      <c r="AM167" s="1">
        <v>32743</v>
      </c>
      <c r="AN167" t="s">
        <v>978</v>
      </c>
      <c r="AO167">
        <v>197</v>
      </c>
      <c r="AP167" t="s">
        <v>1533</v>
      </c>
      <c r="AQ167" s="1">
        <v>32596</v>
      </c>
      <c r="AR167" s="1">
        <v>32743</v>
      </c>
      <c r="AS167">
        <f t="shared" si="5"/>
        <v>4</v>
      </c>
    </row>
    <row r="168" spans="1:45" x14ac:dyDescent="0.3">
      <c r="A168">
        <v>1303</v>
      </c>
      <c r="B168">
        <v>396</v>
      </c>
      <c r="C168" t="s">
        <v>546</v>
      </c>
      <c r="D168" t="s">
        <v>547</v>
      </c>
      <c r="E168" t="s">
        <v>9</v>
      </c>
      <c r="F168" t="s">
        <v>471</v>
      </c>
      <c r="G168">
        <v>2383254556</v>
      </c>
      <c r="H168">
        <v>396</v>
      </c>
      <c r="I168" s="1">
        <v>30071</v>
      </c>
      <c r="J168" s="1">
        <v>35395</v>
      </c>
      <c r="K168">
        <v>14</v>
      </c>
      <c r="L168">
        <v>792</v>
      </c>
      <c r="M168">
        <v>1303</v>
      </c>
      <c r="N168" t="s">
        <v>1198</v>
      </c>
      <c r="O168" t="s">
        <v>1204</v>
      </c>
      <c r="P168" t="s">
        <v>1205</v>
      </c>
      <c r="Q168">
        <v>808</v>
      </c>
      <c r="R168">
        <v>1257</v>
      </c>
      <c r="S168" t="s">
        <v>1464</v>
      </c>
      <c r="T168" t="s">
        <v>1465</v>
      </c>
      <c r="U168" t="s">
        <v>1627</v>
      </c>
      <c r="V168">
        <v>0.64280031821797934</v>
      </c>
      <c r="W168">
        <v>332</v>
      </c>
      <c r="X168">
        <v>792</v>
      </c>
      <c r="Y168">
        <v>792</v>
      </c>
      <c r="Z168">
        <v>1</v>
      </c>
      <c r="AA168">
        <v>332</v>
      </c>
      <c r="AB168" t="s">
        <v>408</v>
      </c>
      <c r="AC168" t="s">
        <v>601</v>
      </c>
      <c r="AD168" t="s">
        <v>21</v>
      </c>
      <c r="AE168" t="s">
        <v>662</v>
      </c>
      <c r="AF168">
        <v>9621041593</v>
      </c>
      <c r="AG168" t="s">
        <v>1172</v>
      </c>
      <c r="AH168">
        <v>1303</v>
      </c>
      <c r="AI168">
        <v>792</v>
      </c>
      <c r="AJ168">
        <v>3846</v>
      </c>
      <c r="AK168" t="s">
        <v>982</v>
      </c>
      <c r="AL168" t="s">
        <v>984</v>
      </c>
      <c r="AM168" s="1"/>
      <c r="AN168" t="s">
        <v>989</v>
      </c>
      <c r="AO168">
        <v>792</v>
      </c>
      <c r="AP168" t="s">
        <v>1534</v>
      </c>
      <c r="AQ168" s="1">
        <v>39715</v>
      </c>
      <c r="AR168" s="1"/>
      <c r="AS168" t="str">
        <f t="shared" si="5"/>
        <v>N/A</v>
      </c>
    </row>
    <row r="169" spans="1:45" x14ac:dyDescent="0.3">
      <c r="A169">
        <v>9770</v>
      </c>
      <c r="B169">
        <v>106</v>
      </c>
      <c r="C169" t="s">
        <v>411</v>
      </c>
      <c r="D169" t="s">
        <v>412</v>
      </c>
      <c r="E169" t="s">
        <v>13</v>
      </c>
      <c r="F169" t="s">
        <v>413</v>
      </c>
      <c r="G169">
        <v>7962531995</v>
      </c>
      <c r="H169">
        <v>106</v>
      </c>
      <c r="I169" s="1">
        <v>38948</v>
      </c>
      <c r="J169" s="1">
        <v>41281</v>
      </c>
      <c r="K169">
        <v>6</v>
      </c>
      <c r="L169">
        <v>540</v>
      </c>
      <c r="M169">
        <v>9770</v>
      </c>
      <c r="N169" t="s">
        <v>1239</v>
      </c>
      <c r="O169" t="s">
        <v>1199</v>
      </c>
      <c r="P169" t="s">
        <v>1200</v>
      </c>
      <c r="Q169">
        <v>431</v>
      </c>
      <c r="R169">
        <v>934</v>
      </c>
      <c r="S169" t="s">
        <v>1386</v>
      </c>
      <c r="T169" t="s">
        <v>653</v>
      </c>
      <c r="U169" t="s">
        <v>1628</v>
      </c>
      <c r="V169">
        <v>0.4614561027837259</v>
      </c>
      <c r="W169">
        <v>412</v>
      </c>
      <c r="X169">
        <v>540</v>
      </c>
      <c r="Y169">
        <v>540</v>
      </c>
      <c r="Z169">
        <v>1</v>
      </c>
      <c r="AA169">
        <v>412</v>
      </c>
      <c r="AB169" t="s">
        <v>706</v>
      </c>
      <c r="AC169" t="s">
        <v>598</v>
      </c>
      <c r="AD169" t="s">
        <v>876</v>
      </c>
      <c r="AE169" t="s">
        <v>589</v>
      </c>
      <c r="AF169">
        <v>4345935028</v>
      </c>
      <c r="AG169" t="s">
        <v>1124</v>
      </c>
      <c r="AH169">
        <v>9770</v>
      </c>
      <c r="AI169">
        <v>540</v>
      </c>
      <c r="AJ169">
        <v>987</v>
      </c>
      <c r="AK169" t="s">
        <v>976</v>
      </c>
      <c r="AL169" t="s">
        <v>984</v>
      </c>
      <c r="AM169" s="1">
        <v>28437</v>
      </c>
      <c r="AN169" t="s">
        <v>989</v>
      </c>
      <c r="AO169">
        <v>540</v>
      </c>
      <c r="AP169" t="s">
        <v>1533</v>
      </c>
      <c r="AQ169" s="1">
        <v>28236</v>
      </c>
      <c r="AR169" s="1">
        <v>28437</v>
      </c>
      <c r="AS169">
        <f t="shared" si="5"/>
        <v>6</v>
      </c>
    </row>
    <row r="170" spans="1:45" x14ac:dyDescent="0.3">
      <c r="A170">
        <v>2593</v>
      </c>
      <c r="B170">
        <v>410</v>
      </c>
      <c r="C170" t="s">
        <v>318</v>
      </c>
      <c r="D170" t="s">
        <v>414</v>
      </c>
      <c r="E170" t="s">
        <v>13</v>
      </c>
      <c r="F170" t="s">
        <v>415</v>
      </c>
      <c r="G170">
        <v>5212165773</v>
      </c>
      <c r="H170">
        <v>410</v>
      </c>
      <c r="I170" s="1">
        <v>41343</v>
      </c>
      <c r="J170" s="1">
        <v>48407</v>
      </c>
      <c r="K170">
        <v>19</v>
      </c>
      <c r="L170">
        <v>178</v>
      </c>
      <c r="M170">
        <v>2593</v>
      </c>
      <c r="N170" t="s">
        <v>1203</v>
      </c>
      <c r="O170" t="s">
        <v>1199</v>
      </c>
      <c r="P170" t="s">
        <v>1200</v>
      </c>
      <c r="Q170">
        <v>745</v>
      </c>
      <c r="R170">
        <v>1383</v>
      </c>
      <c r="S170" t="s">
        <v>1276</v>
      </c>
      <c r="T170" t="s">
        <v>1277</v>
      </c>
      <c r="U170" t="s">
        <v>1627</v>
      </c>
      <c r="V170">
        <v>0.53868402024584239</v>
      </c>
      <c r="W170">
        <v>486</v>
      </c>
      <c r="X170">
        <v>178</v>
      </c>
      <c r="Y170">
        <v>178</v>
      </c>
      <c r="Z170">
        <v>1</v>
      </c>
      <c r="AA170">
        <v>486</v>
      </c>
      <c r="AB170" t="s">
        <v>877</v>
      </c>
      <c r="AC170" t="s">
        <v>667</v>
      </c>
      <c r="AD170" t="s">
        <v>878</v>
      </c>
      <c r="AE170" t="s">
        <v>730</v>
      </c>
      <c r="AF170">
        <v>4167720507</v>
      </c>
      <c r="AG170" t="s">
        <v>1125</v>
      </c>
      <c r="AH170">
        <v>2593</v>
      </c>
      <c r="AI170">
        <v>178</v>
      </c>
      <c r="AJ170">
        <v>80179</v>
      </c>
      <c r="AK170" t="s">
        <v>976</v>
      </c>
      <c r="AL170" t="s">
        <v>984</v>
      </c>
      <c r="AM170" s="1">
        <v>39839</v>
      </c>
      <c r="AN170" t="s">
        <v>980</v>
      </c>
      <c r="AO170">
        <v>178</v>
      </c>
      <c r="AP170" t="s">
        <v>1533</v>
      </c>
      <c r="AQ170" s="1">
        <v>39814</v>
      </c>
      <c r="AR170" s="1">
        <v>39839</v>
      </c>
      <c r="AS170">
        <f t="shared" si="5"/>
        <v>0</v>
      </c>
    </row>
    <row r="171" spans="1:45" x14ac:dyDescent="0.3">
      <c r="A171">
        <v>9807</v>
      </c>
      <c r="B171">
        <v>311</v>
      </c>
      <c r="C171" t="s">
        <v>416</v>
      </c>
      <c r="D171" t="s">
        <v>417</v>
      </c>
      <c r="E171" t="s">
        <v>17</v>
      </c>
      <c r="F171" t="s">
        <v>418</v>
      </c>
      <c r="G171">
        <v>1106944265</v>
      </c>
      <c r="H171">
        <v>311</v>
      </c>
      <c r="I171" s="1">
        <v>38436</v>
      </c>
      <c r="J171" s="1">
        <v>43732</v>
      </c>
      <c r="K171">
        <v>14</v>
      </c>
      <c r="L171">
        <v>202</v>
      </c>
      <c r="M171">
        <v>9807</v>
      </c>
      <c r="N171" t="s">
        <v>1210</v>
      </c>
      <c r="O171" t="s">
        <v>1199</v>
      </c>
      <c r="P171" t="s">
        <v>1200</v>
      </c>
      <c r="Q171">
        <v>871</v>
      </c>
      <c r="R171">
        <v>1274</v>
      </c>
      <c r="S171" t="s">
        <v>1287</v>
      </c>
      <c r="T171" t="s">
        <v>1264</v>
      </c>
      <c r="U171" t="s">
        <v>1627</v>
      </c>
      <c r="V171">
        <v>0.68367346938775508</v>
      </c>
      <c r="W171">
        <v>899</v>
      </c>
      <c r="X171">
        <v>202</v>
      </c>
      <c r="Y171">
        <v>202</v>
      </c>
      <c r="Z171">
        <v>1</v>
      </c>
      <c r="AA171">
        <v>899</v>
      </c>
      <c r="AB171" t="s">
        <v>879</v>
      </c>
      <c r="AC171" t="s">
        <v>640</v>
      </c>
      <c r="AD171" t="s">
        <v>880</v>
      </c>
      <c r="AE171" t="s">
        <v>656</v>
      </c>
      <c r="AF171">
        <v>4565205218</v>
      </c>
      <c r="AG171" t="s">
        <v>1126</v>
      </c>
      <c r="AH171">
        <v>9807</v>
      </c>
      <c r="AI171">
        <v>202</v>
      </c>
      <c r="AJ171">
        <v>63810</v>
      </c>
      <c r="AK171" t="s">
        <v>976</v>
      </c>
      <c r="AL171" t="s">
        <v>977</v>
      </c>
      <c r="AM171" s="1">
        <v>37106</v>
      </c>
      <c r="AN171" t="s">
        <v>978</v>
      </c>
      <c r="AO171">
        <v>202</v>
      </c>
      <c r="AP171" t="s">
        <v>1533</v>
      </c>
      <c r="AQ171" s="1">
        <v>36918</v>
      </c>
      <c r="AR171" s="1">
        <v>37106</v>
      </c>
      <c r="AS171">
        <f t="shared" si="5"/>
        <v>6</v>
      </c>
    </row>
    <row r="172" spans="1:45" x14ac:dyDescent="0.3">
      <c r="A172">
        <v>2096</v>
      </c>
      <c r="B172">
        <v>226</v>
      </c>
      <c r="C172" t="s">
        <v>494</v>
      </c>
      <c r="D172" t="s">
        <v>495</v>
      </c>
      <c r="E172" t="s">
        <v>9</v>
      </c>
      <c r="F172" t="s">
        <v>496</v>
      </c>
      <c r="G172">
        <v>3365326918</v>
      </c>
      <c r="H172">
        <v>226</v>
      </c>
      <c r="I172" s="1">
        <v>31375</v>
      </c>
      <c r="J172" s="1">
        <v>34598</v>
      </c>
      <c r="K172">
        <v>8</v>
      </c>
      <c r="L172">
        <v>691</v>
      </c>
      <c r="M172">
        <v>2096</v>
      </c>
      <c r="N172" t="s">
        <v>1217</v>
      </c>
      <c r="O172" t="s">
        <v>1204</v>
      </c>
      <c r="P172" t="s">
        <v>1205</v>
      </c>
      <c r="Q172">
        <v>955</v>
      </c>
      <c r="R172">
        <v>1369</v>
      </c>
      <c r="S172" t="s">
        <v>1428</v>
      </c>
      <c r="T172" t="s">
        <v>1429</v>
      </c>
      <c r="U172" t="s">
        <v>1627</v>
      </c>
      <c r="V172">
        <v>0.69758948137326515</v>
      </c>
      <c r="W172">
        <v>340</v>
      </c>
      <c r="X172">
        <v>691</v>
      </c>
      <c r="Y172">
        <v>691</v>
      </c>
      <c r="Z172">
        <v>1</v>
      </c>
      <c r="AA172">
        <v>340</v>
      </c>
      <c r="AB172" t="s">
        <v>267</v>
      </c>
      <c r="AC172" t="s">
        <v>673</v>
      </c>
      <c r="AD172" t="s">
        <v>922</v>
      </c>
      <c r="AE172" t="s">
        <v>596</v>
      </c>
      <c r="AF172">
        <v>6431033790</v>
      </c>
      <c r="AG172" t="s">
        <v>1153</v>
      </c>
      <c r="AH172">
        <v>2096</v>
      </c>
      <c r="AI172">
        <v>691</v>
      </c>
      <c r="AJ172">
        <v>73423</v>
      </c>
      <c r="AK172" t="s">
        <v>976</v>
      </c>
      <c r="AL172" t="s">
        <v>977</v>
      </c>
      <c r="AM172" s="1">
        <v>41141</v>
      </c>
      <c r="AN172" t="s">
        <v>980</v>
      </c>
      <c r="AO172">
        <v>691</v>
      </c>
      <c r="AP172" t="s">
        <v>1533</v>
      </c>
      <c r="AQ172" s="1">
        <v>41031</v>
      </c>
      <c r="AR172" s="1">
        <v>41141</v>
      </c>
      <c r="AS172">
        <f t="shared" si="5"/>
        <v>3</v>
      </c>
    </row>
    <row r="173" spans="1:45" x14ac:dyDescent="0.3">
      <c r="A173">
        <v>7146</v>
      </c>
      <c r="B173">
        <v>351</v>
      </c>
      <c r="C173" t="s">
        <v>425</v>
      </c>
      <c r="D173" t="s">
        <v>426</v>
      </c>
      <c r="E173" t="s">
        <v>13</v>
      </c>
      <c r="F173" t="s">
        <v>427</v>
      </c>
      <c r="G173">
        <v>2048989791</v>
      </c>
      <c r="H173">
        <v>351</v>
      </c>
      <c r="I173" s="1">
        <v>41589</v>
      </c>
      <c r="J173" s="1">
        <v>46347</v>
      </c>
      <c r="K173">
        <v>13</v>
      </c>
      <c r="L173">
        <v>990</v>
      </c>
      <c r="M173">
        <v>7146</v>
      </c>
      <c r="N173" t="s">
        <v>1203</v>
      </c>
      <c r="O173" t="s">
        <v>1199</v>
      </c>
      <c r="P173" t="s">
        <v>1205</v>
      </c>
      <c r="Q173">
        <v>178</v>
      </c>
      <c r="R173">
        <v>646</v>
      </c>
      <c r="S173" t="s">
        <v>1524</v>
      </c>
      <c r="T173" t="s">
        <v>1525</v>
      </c>
      <c r="U173" t="s">
        <v>1628</v>
      </c>
      <c r="V173">
        <v>0.27554179566563469</v>
      </c>
      <c r="W173">
        <v>433</v>
      </c>
      <c r="X173">
        <v>990</v>
      </c>
      <c r="Y173">
        <v>990</v>
      </c>
      <c r="Z173">
        <v>1</v>
      </c>
      <c r="AA173">
        <v>433</v>
      </c>
      <c r="AB173" t="s">
        <v>565</v>
      </c>
      <c r="AC173" t="s">
        <v>590</v>
      </c>
      <c r="AD173" t="s">
        <v>883</v>
      </c>
      <c r="AE173" t="s">
        <v>884</v>
      </c>
      <c r="AF173">
        <v>4382867697</v>
      </c>
      <c r="AG173" t="s">
        <v>1129</v>
      </c>
      <c r="AH173">
        <v>7146</v>
      </c>
      <c r="AI173">
        <v>990</v>
      </c>
      <c r="AJ173">
        <v>73874</v>
      </c>
      <c r="AK173" t="s">
        <v>976</v>
      </c>
      <c r="AL173" t="s">
        <v>977</v>
      </c>
      <c r="AM173" s="1">
        <v>37953</v>
      </c>
      <c r="AN173" t="s">
        <v>980</v>
      </c>
      <c r="AO173">
        <v>990</v>
      </c>
      <c r="AP173" t="s">
        <v>1533</v>
      </c>
      <c r="AQ173" s="1">
        <v>37759</v>
      </c>
      <c r="AR173" s="1">
        <v>37953</v>
      </c>
      <c r="AS173">
        <f t="shared" si="5"/>
        <v>6</v>
      </c>
    </row>
    <row r="174" spans="1:45" x14ac:dyDescent="0.3">
      <c r="A174">
        <v>3221</v>
      </c>
      <c r="B174">
        <v>421</v>
      </c>
      <c r="C174" t="s">
        <v>437</v>
      </c>
      <c r="D174" t="s">
        <v>438</v>
      </c>
      <c r="E174" t="s">
        <v>17</v>
      </c>
      <c r="F174" t="s">
        <v>439</v>
      </c>
      <c r="G174">
        <v>7803854441</v>
      </c>
      <c r="H174">
        <v>421</v>
      </c>
      <c r="I174" s="1">
        <v>37431</v>
      </c>
      <c r="J174" s="1">
        <v>41643</v>
      </c>
      <c r="K174">
        <v>11</v>
      </c>
      <c r="L174">
        <v>707</v>
      </c>
      <c r="M174">
        <v>3221</v>
      </c>
      <c r="N174" t="s">
        <v>1301</v>
      </c>
      <c r="O174" t="s">
        <v>1204</v>
      </c>
      <c r="P174" t="s">
        <v>1205</v>
      </c>
      <c r="Q174">
        <v>187</v>
      </c>
      <c r="R174">
        <v>931</v>
      </c>
      <c r="S174" t="s">
        <v>1435</v>
      </c>
      <c r="T174" t="s">
        <v>1436</v>
      </c>
      <c r="U174" t="s">
        <v>1628</v>
      </c>
      <c r="V174">
        <v>0.20085929108485501</v>
      </c>
      <c r="W174">
        <v>999</v>
      </c>
      <c r="X174">
        <v>707</v>
      </c>
      <c r="Y174">
        <v>707</v>
      </c>
      <c r="Z174">
        <v>1</v>
      </c>
      <c r="AA174">
        <v>999</v>
      </c>
      <c r="AB174" t="s">
        <v>889</v>
      </c>
      <c r="AC174" t="s">
        <v>631</v>
      </c>
      <c r="AD174" t="s">
        <v>849</v>
      </c>
      <c r="AE174" t="s">
        <v>826</v>
      </c>
      <c r="AF174">
        <v>5348595059</v>
      </c>
      <c r="AG174" t="s">
        <v>1133</v>
      </c>
      <c r="AH174">
        <v>3221</v>
      </c>
      <c r="AI174">
        <v>707</v>
      </c>
      <c r="AJ174">
        <v>59967</v>
      </c>
      <c r="AK174" t="s">
        <v>982</v>
      </c>
      <c r="AL174" t="s">
        <v>977</v>
      </c>
      <c r="AM174" s="1"/>
      <c r="AN174" t="s">
        <v>978</v>
      </c>
      <c r="AO174">
        <v>707</v>
      </c>
      <c r="AP174" t="s">
        <v>1534</v>
      </c>
      <c r="AQ174" s="1">
        <v>39252</v>
      </c>
      <c r="AR174" s="1"/>
      <c r="AS174" t="str">
        <f t="shared" si="5"/>
        <v>N/A</v>
      </c>
    </row>
    <row r="175" spans="1:45" x14ac:dyDescent="0.3">
      <c r="A175">
        <v>5197</v>
      </c>
      <c r="B175">
        <v>696</v>
      </c>
      <c r="C175" t="s">
        <v>440</v>
      </c>
      <c r="D175" t="s">
        <v>441</v>
      </c>
      <c r="E175" t="s">
        <v>9</v>
      </c>
      <c r="F175" t="s">
        <v>442</v>
      </c>
      <c r="G175">
        <v>9770768694</v>
      </c>
      <c r="H175">
        <v>696</v>
      </c>
      <c r="I175" s="1">
        <v>35026</v>
      </c>
      <c r="J175" s="1">
        <v>36681</v>
      </c>
      <c r="K175">
        <v>4</v>
      </c>
      <c r="L175">
        <v>473</v>
      </c>
      <c r="M175">
        <v>5197</v>
      </c>
      <c r="N175" t="s">
        <v>1198</v>
      </c>
      <c r="O175" t="s">
        <v>1199</v>
      </c>
      <c r="P175" t="s">
        <v>1205</v>
      </c>
      <c r="Q175">
        <v>94</v>
      </c>
      <c r="R175">
        <v>361</v>
      </c>
      <c r="S175" t="s">
        <v>1367</v>
      </c>
      <c r="T175" t="s">
        <v>1368</v>
      </c>
      <c r="U175" t="s">
        <v>1628</v>
      </c>
      <c r="V175">
        <v>0.26038781163434904</v>
      </c>
      <c r="W175">
        <v>477</v>
      </c>
      <c r="X175">
        <v>473</v>
      </c>
      <c r="Y175">
        <v>473</v>
      </c>
      <c r="Z175">
        <v>1</v>
      </c>
      <c r="AA175">
        <v>477</v>
      </c>
      <c r="AB175" t="s">
        <v>890</v>
      </c>
      <c r="AC175" t="s">
        <v>631</v>
      </c>
      <c r="AD175" t="s">
        <v>891</v>
      </c>
      <c r="AE175" t="s">
        <v>818</v>
      </c>
      <c r="AF175">
        <v>8326159645</v>
      </c>
      <c r="AG175" t="s">
        <v>1134</v>
      </c>
      <c r="AH175">
        <v>5197</v>
      </c>
      <c r="AI175">
        <v>473</v>
      </c>
      <c r="AJ175">
        <v>59474</v>
      </c>
      <c r="AK175" t="s">
        <v>976</v>
      </c>
      <c r="AL175" t="s">
        <v>984</v>
      </c>
      <c r="AM175" s="1">
        <v>40925</v>
      </c>
      <c r="AN175" t="s">
        <v>978</v>
      </c>
      <c r="AO175">
        <v>473</v>
      </c>
      <c r="AP175" t="s">
        <v>1533</v>
      </c>
      <c r="AQ175" s="1">
        <v>40933</v>
      </c>
      <c r="AR175" s="1">
        <v>40925</v>
      </c>
      <c r="AS175" t="str">
        <f t="shared" si="5"/>
        <v>N/A</v>
      </c>
    </row>
    <row r="176" spans="1:45" x14ac:dyDescent="0.3">
      <c r="A176">
        <v>8183</v>
      </c>
      <c r="B176">
        <v>788</v>
      </c>
      <c r="C176" t="s">
        <v>443</v>
      </c>
      <c r="D176" t="s">
        <v>444</v>
      </c>
      <c r="E176" t="s">
        <v>17</v>
      </c>
      <c r="F176" t="s">
        <v>445</v>
      </c>
      <c r="G176">
        <v>2496040176</v>
      </c>
      <c r="H176">
        <v>788</v>
      </c>
      <c r="I176" s="1">
        <v>40677</v>
      </c>
      <c r="J176" s="1">
        <v>41528</v>
      </c>
      <c r="K176">
        <v>2</v>
      </c>
      <c r="L176">
        <v>847</v>
      </c>
      <c r="M176">
        <v>8183</v>
      </c>
      <c r="N176" t="s">
        <v>1213</v>
      </c>
      <c r="O176" t="s">
        <v>1199</v>
      </c>
      <c r="P176" t="s">
        <v>1200</v>
      </c>
      <c r="Q176">
        <v>906</v>
      </c>
      <c r="R176">
        <v>1297</v>
      </c>
      <c r="S176" t="s">
        <v>1473</v>
      </c>
      <c r="T176" t="s">
        <v>1474</v>
      </c>
      <c r="U176" t="s">
        <v>1627</v>
      </c>
      <c r="V176">
        <v>0.69853508095605243</v>
      </c>
      <c r="W176">
        <v>746</v>
      </c>
      <c r="X176">
        <v>847</v>
      </c>
      <c r="Y176">
        <v>847</v>
      </c>
      <c r="Z176">
        <v>1</v>
      </c>
      <c r="AA176">
        <v>746</v>
      </c>
      <c r="AB176" t="s">
        <v>151</v>
      </c>
      <c r="AC176" t="s">
        <v>676</v>
      </c>
      <c r="AD176" t="s">
        <v>892</v>
      </c>
      <c r="AE176" t="s">
        <v>754</v>
      </c>
      <c r="AF176">
        <v>4303568430</v>
      </c>
      <c r="AG176" t="s">
        <v>1135</v>
      </c>
      <c r="AH176">
        <v>8183</v>
      </c>
      <c r="AI176">
        <v>847</v>
      </c>
      <c r="AJ176">
        <v>77342</v>
      </c>
      <c r="AK176" t="s">
        <v>982</v>
      </c>
      <c r="AL176" t="s">
        <v>984</v>
      </c>
      <c r="AM176" s="1"/>
      <c r="AN176" t="s">
        <v>980</v>
      </c>
      <c r="AO176">
        <v>847</v>
      </c>
      <c r="AP176" t="s">
        <v>1534</v>
      </c>
      <c r="AQ176" s="1">
        <v>30423</v>
      </c>
      <c r="AR176" s="1"/>
      <c r="AS176" t="str">
        <f t="shared" si="5"/>
        <v>N/A</v>
      </c>
    </row>
    <row r="177" spans="1:45" x14ac:dyDescent="0.3">
      <c r="A177">
        <v>310</v>
      </c>
      <c r="B177">
        <v>574</v>
      </c>
      <c r="C177" t="s">
        <v>469</v>
      </c>
      <c r="D177" t="s">
        <v>470</v>
      </c>
      <c r="E177" t="s">
        <v>9</v>
      </c>
      <c r="F177" t="s">
        <v>471</v>
      </c>
      <c r="G177">
        <v>5704304288</v>
      </c>
      <c r="H177">
        <v>574</v>
      </c>
      <c r="I177" s="1">
        <v>38631</v>
      </c>
      <c r="J177" s="1">
        <v>44297</v>
      </c>
      <c r="K177">
        <v>15</v>
      </c>
      <c r="L177">
        <v>500</v>
      </c>
      <c r="M177">
        <v>310</v>
      </c>
      <c r="N177" t="s">
        <v>1198</v>
      </c>
      <c r="O177" t="s">
        <v>1204</v>
      </c>
      <c r="P177" t="s">
        <v>1205</v>
      </c>
      <c r="Q177">
        <v>80</v>
      </c>
      <c r="R177">
        <v>236</v>
      </c>
      <c r="S177" t="s">
        <v>1375</v>
      </c>
      <c r="T177" t="s">
        <v>1376</v>
      </c>
      <c r="U177" t="s">
        <v>1628</v>
      </c>
      <c r="V177">
        <v>0.33898305084745761</v>
      </c>
      <c r="W177">
        <v>398</v>
      </c>
      <c r="X177">
        <v>500</v>
      </c>
      <c r="Y177">
        <v>500</v>
      </c>
      <c r="Z177">
        <v>1</v>
      </c>
      <c r="AA177">
        <v>398</v>
      </c>
      <c r="AB177" t="s">
        <v>910</v>
      </c>
      <c r="AC177" t="s">
        <v>723</v>
      </c>
      <c r="AD177" t="s">
        <v>911</v>
      </c>
      <c r="AE177" t="s">
        <v>596</v>
      </c>
      <c r="AF177">
        <v>1812999737</v>
      </c>
      <c r="AG177" t="s">
        <v>1144</v>
      </c>
      <c r="AH177">
        <v>310</v>
      </c>
      <c r="AI177">
        <v>500</v>
      </c>
      <c r="AJ177">
        <v>32800</v>
      </c>
      <c r="AK177" t="s">
        <v>982</v>
      </c>
      <c r="AL177" t="s">
        <v>984</v>
      </c>
      <c r="AM177" s="1"/>
      <c r="AN177" t="s">
        <v>989</v>
      </c>
      <c r="AO177">
        <v>500</v>
      </c>
      <c r="AP177" t="s">
        <v>1534</v>
      </c>
      <c r="AQ177" s="1">
        <v>29407</v>
      </c>
      <c r="AR177" s="1"/>
      <c r="AS177" t="str">
        <f t="shared" si="5"/>
        <v>N/A</v>
      </c>
    </row>
    <row r="178" spans="1:45" x14ac:dyDescent="0.3">
      <c r="A178">
        <v>4732</v>
      </c>
      <c r="B178">
        <v>635</v>
      </c>
      <c r="C178" t="s">
        <v>452</v>
      </c>
      <c r="D178" t="s">
        <v>453</v>
      </c>
      <c r="E178" t="s">
        <v>9</v>
      </c>
      <c r="F178" t="s">
        <v>454</v>
      </c>
      <c r="G178">
        <v>2676477272</v>
      </c>
      <c r="H178">
        <v>635</v>
      </c>
      <c r="I178" s="1">
        <v>29348</v>
      </c>
      <c r="J178" s="1">
        <v>32068</v>
      </c>
      <c r="K178">
        <v>7</v>
      </c>
      <c r="L178">
        <v>210</v>
      </c>
      <c r="M178">
        <v>4732</v>
      </c>
      <c r="N178" t="s">
        <v>1210</v>
      </c>
      <c r="O178" t="s">
        <v>1199</v>
      </c>
      <c r="P178" t="s">
        <v>1200</v>
      </c>
      <c r="Q178">
        <v>591</v>
      </c>
      <c r="R178">
        <v>1433</v>
      </c>
      <c r="S178" t="s">
        <v>1289</v>
      </c>
      <c r="T178" t="s">
        <v>427</v>
      </c>
      <c r="U178" t="s">
        <v>1627</v>
      </c>
      <c r="V178">
        <v>0.41242149337055128</v>
      </c>
      <c r="W178">
        <v>889</v>
      </c>
      <c r="X178">
        <v>210</v>
      </c>
      <c r="Y178">
        <v>210</v>
      </c>
      <c r="Z178">
        <v>1</v>
      </c>
      <c r="AA178">
        <v>889</v>
      </c>
      <c r="AB178" t="s">
        <v>898</v>
      </c>
      <c r="AC178" t="s">
        <v>590</v>
      </c>
      <c r="AD178" t="s">
        <v>899</v>
      </c>
      <c r="AE178" t="s">
        <v>650</v>
      </c>
      <c r="AF178">
        <v>1096489886</v>
      </c>
      <c r="AG178" t="s">
        <v>1138</v>
      </c>
      <c r="AH178">
        <v>4732</v>
      </c>
      <c r="AI178">
        <v>210</v>
      </c>
      <c r="AJ178">
        <v>89389</v>
      </c>
      <c r="AK178" t="s">
        <v>982</v>
      </c>
      <c r="AL178" t="s">
        <v>984</v>
      </c>
      <c r="AM178" s="1"/>
      <c r="AN178" t="s">
        <v>980</v>
      </c>
      <c r="AO178">
        <v>210</v>
      </c>
      <c r="AP178" t="s">
        <v>1534</v>
      </c>
      <c r="AQ178" s="1">
        <v>38648</v>
      </c>
      <c r="AR178" s="1"/>
      <c r="AS178" t="str">
        <f t="shared" si="5"/>
        <v>N/A</v>
      </c>
    </row>
    <row r="179" spans="1:45" x14ac:dyDescent="0.3">
      <c r="A179">
        <v>6191</v>
      </c>
      <c r="B179">
        <v>279</v>
      </c>
      <c r="C179" t="s">
        <v>386</v>
      </c>
      <c r="D179" t="s">
        <v>467</v>
      </c>
      <c r="E179" t="s">
        <v>17</v>
      </c>
      <c r="F179" t="s">
        <v>468</v>
      </c>
      <c r="G179">
        <v>7478765147</v>
      </c>
      <c r="H179">
        <v>279</v>
      </c>
      <c r="I179" s="1">
        <v>29908</v>
      </c>
      <c r="J179" s="1">
        <v>32618</v>
      </c>
      <c r="K179">
        <v>7</v>
      </c>
      <c r="L179">
        <v>731</v>
      </c>
      <c r="M179">
        <v>6191</v>
      </c>
      <c r="N179" t="s">
        <v>1227</v>
      </c>
      <c r="O179" t="s">
        <v>1204</v>
      </c>
      <c r="P179" t="s">
        <v>1200</v>
      </c>
      <c r="Q179">
        <v>970</v>
      </c>
      <c r="R179">
        <v>1242</v>
      </c>
      <c r="S179" t="s">
        <v>1447</v>
      </c>
      <c r="T179" t="s">
        <v>1448</v>
      </c>
      <c r="U179" t="s">
        <v>1627</v>
      </c>
      <c r="V179">
        <v>0.78099838969404189</v>
      </c>
      <c r="W179">
        <v>400</v>
      </c>
      <c r="X179">
        <v>731</v>
      </c>
      <c r="Y179">
        <v>731</v>
      </c>
      <c r="Z179">
        <v>1</v>
      </c>
      <c r="AA179">
        <v>400</v>
      </c>
      <c r="AB179" t="s">
        <v>907</v>
      </c>
      <c r="AC179" t="s">
        <v>601</v>
      </c>
      <c r="AD179" t="s">
        <v>908</v>
      </c>
      <c r="AE179" t="s">
        <v>909</v>
      </c>
      <c r="AF179">
        <v>1402030924</v>
      </c>
      <c r="AG179" t="s">
        <v>1143</v>
      </c>
      <c r="AH179">
        <v>6191</v>
      </c>
      <c r="AI179">
        <v>731</v>
      </c>
      <c r="AJ179">
        <v>50635</v>
      </c>
      <c r="AK179" t="s">
        <v>982</v>
      </c>
      <c r="AL179" t="s">
        <v>984</v>
      </c>
      <c r="AM179" s="1"/>
      <c r="AN179" t="s">
        <v>978</v>
      </c>
      <c r="AO179">
        <v>731</v>
      </c>
      <c r="AP179" t="s">
        <v>1534</v>
      </c>
      <c r="AQ179" s="1">
        <v>30502</v>
      </c>
      <c r="AR179" s="1"/>
      <c r="AS179" t="str">
        <f t="shared" si="5"/>
        <v>N/A</v>
      </c>
    </row>
    <row r="180" spans="1:45" x14ac:dyDescent="0.3">
      <c r="A180">
        <v>4103</v>
      </c>
      <c r="B180">
        <v>549</v>
      </c>
      <c r="C180" t="s">
        <v>455</v>
      </c>
      <c r="D180" t="s">
        <v>456</v>
      </c>
      <c r="E180" t="s">
        <v>9</v>
      </c>
      <c r="F180" t="s">
        <v>457</v>
      </c>
      <c r="G180">
        <v>7164606551</v>
      </c>
      <c r="H180">
        <v>549</v>
      </c>
      <c r="I180" s="1">
        <v>26598</v>
      </c>
      <c r="J180" s="1">
        <v>32864</v>
      </c>
      <c r="K180">
        <v>17</v>
      </c>
      <c r="L180">
        <v>793</v>
      </c>
      <c r="M180">
        <v>4103</v>
      </c>
      <c r="N180" t="s">
        <v>1301</v>
      </c>
      <c r="O180" t="s">
        <v>1204</v>
      </c>
      <c r="P180" t="s">
        <v>1205</v>
      </c>
      <c r="Q180">
        <v>399</v>
      </c>
      <c r="R180">
        <v>835</v>
      </c>
      <c r="S180" t="s">
        <v>261</v>
      </c>
      <c r="T180" t="s">
        <v>182</v>
      </c>
      <c r="U180" t="s">
        <v>1628</v>
      </c>
      <c r="V180">
        <v>0.47784431137724553</v>
      </c>
      <c r="W180">
        <v>512</v>
      </c>
      <c r="X180">
        <v>793</v>
      </c>
      <c r="Y180">
        <v>793</v>
      </c>
      <c r="Z180">
        <v>1</v>
      </c>
      <c r="AA180">
        <v>512</v>
      </c>
      <c r="AB180" t="s">
        <v>900</v>
      </c>
      <c r="AC180" t="s">
        <v>673</v>
      </c>
      <c r="AD180" t="s">
        <v>901</v>
      </c>
      <c r="AE180" t="s">
        <v>600</v>
      </c>
      <c r="AF180">
        <v>3305516916</v>
      </c>
      <c r="AG180" t="s">
        <v>1139</v>
      </c>
      <c r="AH180">
        <v>4103</v>
      </c>
      <c r="AI180">
        <v>793</v>
      </c>
      <c r="AJ180">
        <v>86767</v>
      </c>
      <c r="AK180" t="s">
        <v>982</v>
      </c>
      <c r="AL180" t="s">
        <v>984</v>
      </c>
      <c r="AM180" s="1"/>
      <c r="AN180" t="s">
        <v>980</v>
      </c>
      <c r="AO180">
        <v>793</v>
      </c>
      <c r="AP180" t="s">
        <v>1534</v>
      </c>
      <c r="AQ180" s="1">
        <v>35252</v>
      </c>
      <c r="AR180" s="1"/>
      <c r="AS180" t="str">
        <f t="shared" si="5"/>
        <v>N/A</v>
      </c>
    </row>
    <row r="181" spans="1:45" x14ac:dyDescent="0.3">
      <c r="A181">
        <v>7861</v>
      </c>
      <c r="B181">
        <v>877</v>
      </c>
      <c r="C181" t="s">
        <v>458</v>
      </c>
      <c r="D181" t="s">
        <v>459</v>
      </c>
      <c r="E181" t="s">
        <v>13</v>
      </c>
      <c r="F181" t="s">
        <v>460</v>
      </c>
      <c r="G181">
        <v>6448120894</v>
      </c>
      <c r="H181">
        <v>877</v>
      </c>
      <c r="I181" s="1">
        <v>38732</v>
      </c>
      <c r="J181" s="1">
        <v>43959</v>
      </c>
      <c r="K181">
        <v>14</v>
      </c>
      <c r="L181">
        <v>872</v>
      </c>
      <c r="M181">
        <v>7861</v>
      </c>
      <c r="N181" t="s">
        <v>1301</v>
      </c>
      <c r="O181" t="s">
        <v>1199</v>
      </c>
      <c r="P181" t="s">
        <v>1200</v>
      </c>
      <c r="Q181">
        <v>91</v>
      </c>
      <c r="R181">
        <v>242</v>
      </c>
      <c r="S181" t="s">
        <v>1483</v>
      </c>
      <c r="T181" t="s">
        <v>1418</v>
      </c>
      <c r="U181" t="s">
        <v>1628</v>
      </c>
      <c r="V181">
        <v>0.37603305785123969</v>
      </c>
      <c r="W181">
        <v>693</v>
      </c>
      <c r="X181">
        <v>872</v>
      </c>
      <c r="Y181">
        <v>872</v>
      </c>
      <c r="Z181">
        <v>1</v>
      </c>
      <c r="AA181">
        <v>693</v>
      </c>
      <c r="AB181" t="s">
        <v>902</v>
      </c>
      <c r="AC181" t="s">
        <v>594</v>
      </c>
      <c r="AD181" t="s">
        <v>903</v>
      </c>
      <c r="AE181" t="s">
        <v>749</v>
      </c>
      <c r="AF181">
        <v>6982317596</v>
      </c>
      <c r="AG181" t="s">
        <v>1140</v>
      </c>
      <c r="AH181">
        <v>7861</v>
      </c>
      <c r="AI181">
        <v>872</v>
      </c>
      <c r="AJ181">
        <v>42257</v>
      </c>
      <c r="AK181" t="s">
        <v>976</v>
      </c>
      <c r="AL181" t="s">
        <v>984</v>
      </c>
      <c r="AM181" s="1">
        <v>39585</v>
      </c>
      <c r="AN181" t="s">
        <v>978</v>
      </c>
      <c r="AO181">
        <v>872</v>
      </c>
      <c r="AP181" t="s">
        <v>1533</v>
      </c>
      <c r="AQ181" s="1">
        <v>39589</v>
      </c>
      <c r="AR181" s="1">
        <v>39585</v>
      </c>
      <c r="AS181" t="str">
        <f t="shared" si="5"/>
        <v>N/A</v>
      </c>
    </row>
    <row r="182" spans="1:45" x14ac:dyDescent="0.3">
      <c r="A182">
        <v>5894</v>
      </c>
      <c r="B182">
        <v>976</v>
      </c>
      <c r="C182" t="s">
        <v>521</v>
      </c>
      <c r="D182" t="s">
        <v>522</v>
      </c>
      <c r="E182" t="s">
        <v>9</v>
      </c>
      <c r="F182" t="s">
        <v>523</v>
      </c>
      <c r="G182">
        <v>2287296780</v>
      </c>
      <c r="H182">
        <v>976</v>
      </c>
      <c r="I182" s="1">
        <v>41343</v>
      </c>
      <c r="J182" s="1">
        <v>41645</v>
      </c>
      <c r="K182">
        <v>0</v>
      </c>
      <c r="L182">
        <v>206</v>
      </c>
      <c r="M182">
        <v>5894</v>
      </c>
      <c r="N182" t="s">
        <v>1239</v>
      </c>
      <c r="O182" t="s">
        <v>1199</v>
      </c>
      <c r="P182" t="s">
        <v>1200</v>
      </c>
      <c r="Q182">
        <v>854</v>
      </c>
      <c r="R182">
        <v>1251</v>
      </c>
      <c r="S182" t="s">
        <v>1288</v>
      </c>
      <c r="T182" t="s">
        <v>244</v>
      </c>
      <c r="U182" t="s">
        <v>1627</v>
      </c>
      <c r="V182">
        <v>0.68265387689848123</v>
      </c>
      <c r="W182">
        <v>401</v>
      </c>
      <c r="X182">
        <v>206</v>
      </c>
      <c r="Y182">
        <v>206</v>
      </c>
      <c r="Z182">
        <v>1</v>
      </c>
      <c r="AA182">
        <v>401</v>
      </c>
      <c r="AB182" t="s">
        <v>939</v>
      </c>
      <c r="AC182" t="s">
        <v>588</v>
      </c>
      <c r="AD182" t="s">
        <v>940</v>
      </c>
      <c r="AE182" t="s">
        <v>647</v>
      </c>
      <c r="AF182">
        <v>3288511772</v>
      </c>
      <c r="AG182" t="s">
        <v>1163</v>
      </c>
      <c r="AH182">
        <v>5894</v>
      </c>
      <c r="AI182">
        <v>206</v>
      </c>
      <c r="AJ182">
        <v>27741</v>
      </c>
      <c r="AK182" t="s">
        <v>982</v>
      </c>
      <c r="AL182" t="s">
        <v>984</v>
      </c>
      <c r="AM182" s="1"/>
      <c r="AN182" t="s">
        <v>989</v>
      </c>
      <c r="AO182">
        <v>206</v>
      </c>
      <c r="AP182" t="s">
        <v>1534</v>
      </c>
      <c r="AQ182" s="1">
        <v>41085</v>
      </c>
      <c r="AR182" s="1"/>
      <c r="AS182" t="str">
        <f t="shared" si="5"/>
        <v>N/A</v>
      </c>
    </row>
    <row r="183" spans="1:45" x14ac:dyDescent="0.3">
      <c r="A183">
        <v>7764</v>
      </c>
      <c r="B183">
        <v>690</v>
      </c>
      <c r="C183" t="s">
        <v>461</v>
      </c>
      <c r="D183" t="s">
        <v>462</v>
      </c>
      <c r="E183" t="s">
        <v>13</v>
      </c>
      <c r="F183" t="s">
        <v>463</v>
      </c>
      <c r="G183">
        <v>8065274712</v>
      </c>
      <c r="H183">
        <v>690</v>
      </c>
      <c r="I183" s="1">
        <v>40486</v>
      </c>
      <c r="J183" s="1">
        <v>42090</v>
      </c>
      <c r="K183">
        <v>4</v>
      </c>
      <c r="L183">
        <v>298</v>
      </c>
      <c r="M183">
        <v>7764</v>
      </c>
      <c r="N183" t="s">
        <v>1227</v>
      </c>
      <c r="O183" t="s">
        <v>1199</v>
      </c>
      <c r="P183" t="s">
        <v>1205</v>
      </c>
      <c r="Q183">
        <v>717</v>
      </c>
      <c r="R183">
        <v>1297</v>
      </c>
      <c r="S183" t="s">
        <v>1311</v>
      </c>
      <c r="T183" t="s">
        <v>1261</v>
      </c>
      <c r="U183" t="s">
        <v>1627</v>
      </c>
      <c r="V183">
        <v>0.5528141865844256</v>
      </c>
      <c r="W183">
        <v>670</v>
      </c>
      <c r="X183">
        <v>298</v>
      </c>
      <c r="Y183">
        <v>298</v>
      </c>
      <c r="Z183">
        <v>1</v>
      </c>
      <c r="AA183">
        <v>670</v>
      </c>
      <c r="AB183" t="s">
        <v>510</v>
      </c>
      <c r="AC183" t="s">
        <v>617</v>
      </c>
      <c r="AD183" t="s">
        <v>904</v>
      </c>
      <c r="AE183" t="s">
        <v>718</v>
      </c>
      <c r="AF183">
        <v>6215794970</v>
      </c>
      <c r="AG183" t="s">
        <v>1141</v>
      </c>
      <c r="AH183">
        <v>7764</v>
      </c>
      <c r="AI183">
        <v>298</v>
      </c>
      <c r="AJ183">
        <v>28987</v>
      </c>
      <c r="AK183" t="s">
        <v>982</v>
      </c>
      <c r="AL183" t="s">
        <v>984</v>
      </c>
      <c r="AM183" s="1"/>
      <c r="AN183" t="s">
        <v>989</v>
      </c>
      <c r="AO183">
        <v>298</v>
      </c>
      <c r="AP183" t="s">
        <v>1534</v>
      </c>
      <c r="AQ183" s="1">
        <v>28988</v>
      </c>
      <c r="AR183" s="1"/>
      <c r="AS183" t="str">
        <f t="shared" si="5"/>
        <v>N/A</v>
      </c>
    </row>
    <row r="184" spans="1:45" x14ac:dyDescent="0.3">
      <c r="A184">
        <v>3095</v>
      </c>
      <c r="B184">
        <v>222</v>
      </c>
      <c r="C184" t="s">
        <v>472</v>
      </c>
      <c r="D184" t="s">
        <v>473</v>
      </c>
      <c r="E184" t="s">
        <v>17</v>
      </c>
      <c r="F184" t="s">
        <v>474</v>
      </c>
      <c r="G184">
        <v>7239777917</v>
      </c>
      <c r="H184">
        <v>222</v>
      </c>
      <c r="I184" s="1">
        <v>26370</v>
      </c>
      <c r="J184" s="1">
        <v>32839</v>
      </c>
      <c r="K184">
        <v>17</v>
      </c>
      <c r="L184">
        <v>142</v>
      </c>
      <c r="M184">
        <v>3095</v>
      </c>
      <c r="N184" t="s">
        <v>1198</v>
      </c>
      <c r="O184" t="s">
        <v>1204</v>
      </c>
      <c r="P184" t="s">
        <v>1200</v>
      </c>
      <c r="Q184">
        <v>550</v>
      </c>
      <c r="R184">
        <v>1171</v>
      </c>
      <c r="S184" t="s">
        <v>1261</v>
      </c>
      <c r="T184" t="s">
        <v>1262</v>
      </c>
      <c r="U184" t="s">
        <v>1627</v>
      </c>
      <c r="V184">
        <v>0.46968403074295473</v>
      </c>
      <c r="W184">
        <v>955</v>
      </c>
      <c r="X184">
        <v>142</v>
      </c>
      <c r="Y184">
        <v>142</v>
      </c>
      <c r="Z184">
        <v>1</v>
      </c>
      <c r="AA184">
        <v>955</v>
      </c>
      <c r="AB184" t="s">
        <v>348</v>
      </c>
      <c r="AC184" t="s">
        <v>667</v>
      </c>
      <c r="AD184" t="s">
        <v>912</v>
      </c>
      <c r="AE184" t="s">
        <v>754</v>
      </c>
      <c r="AF184">
        <v>6234964560</v>
      </c>
      <c r="AG184" t="s">
        <v>1145</v>
      </c>
      <c r="AH184">
        <v>3095</v>
      </c>
      <c r="AI184">
        <v>142</v>
      </c>
      <c r="AJ184">
        <v>67478</v>
      </c>
      <c r="AK184" t="s">
        <v>982</v>
      </c>
      <c r="AL184" t="s">
        <v>977</v>
      </c>
      <c r="AM184" s="1"/>
      <c r="AN184" t="s">
        <v>980</v>
      </c>
      <c r="AO184">
        <v>142</v>
      </c>
      <c r="AP184" t="s">
        <v>1534</v>
      </c>
      <c r="AQ184" s="1">
        <v>30549</v>
      </c>
      <c r="AR184" s="1"/>
      <c r="AS184" t="str">
        <f t="shared" si="5"/>
        <v>N/A</v>
      </c>
    </row>
    <row r="185" spans="1:45" x14ac:dyDescent="0.3">
      <c r="A185">
        <v>2969</v>
      </c>
      <c r="B185">
        <v>903</v>
      </c>
      <c r="C185" t="s">
        <v>553</v>
      </c>
      <c r="D185" t="s">
        <v>554</v>
      </c>
      <c r="E185" t="s">
        <v>17</v>
      </c>
      <c r="F185" t="s">
        <v>555</v>
      </c>
      <c r="G185">
        <v>8158241511</v>
      </c>
      <c r="H185">
        <v>903</v>
      </c>
      <c r="I185" s="1">
        <v>41603</v>
      </c>
      <c r="J185" s="1">
        <v>42856</v>
      </c>
      <c r="K185">
        <v>3</v>
      </c>
      <c r="L185">
        <v>748</v>
      </c>
      <c r="M185">
        <v>2969</v>
      </c>
      <c r="N185" t="s">
        <v>1210</v>
      </c>
      <c r="O185" t="s">
        <v>1204</v>
      </c>
      <c r="P185" t="s">
        <v>1205</v>
      </c>
      <c r="Q185">
        <v>600</v>
      </c>
      <c r="R185">
        <v>1048</v>
      </c>
      <c r="S185" t="s">
        <v>1451</v>
      </c>
      <c r="T185" t="s">
        <v>1452</v>
      </c>
      <c r="U185" t="s">
        <v>1627</v>
      </c>
      <c r="V185">
        <v>0.5725190839694656</v>
      </c>
      <c r="W185">
        <v>431</v>
      </c>
      <c r="X185">
        <v>748</v>
      </c>
      <c r="Y185">
        <v>748</v>
      </c>
      <c r="Z185">
        <v>1</v>
      </c>
      <c r="AA185">
        <v>431</v>
      </c>
      <c r="AB185" t="s">
        <v>879</v>
      </c>
      <c r="AC185" t="s">
        <v>747</v>
      </c>
      <c r="AD185" t="s">
        <v>958</v>
      </c>
      <c r="AE185" t="s">
        <v>586</v>
      </c>
      <c r="AF185">
        <v>7461936580</v>
      </c>
      <c r="AG185" t="s">
        <v>1175</v>
      </c>
      <c r="AH185">
        <v>2969</v>
      </c>
      <c r="AI185">
        <v>748</v>
      </c>
      <c r="AJ185">
        <v>49908</v>
      </c>
      <c r="AK185" t="s">
        <v>982</v>
      </c>
      <c r="AL185" t="s">
        <v>977</v>
      </c>
      <c r="AM185" s="1"/>
      <c r="AN185" t="s">
        <v>978</v>
      </c>
      <c r="AO185">
        <v>748</v>
      </c>
      <c r="AP185" t="s">
        <v>1534</v>
      </c>
      <c r="AQ185" s="1">
        <v>31904</v>
      </c>
      <c r="AR185" s="1"/>
      <c r="AS185" t="str">
        <f t="shared" si="5"/>
        <v>N/A</v>
      </c>
    </row>
    <row r="186" spans="1:45" x14ac:dyDescent="0.3">
      <c r="A186">
        <v>5214</v>
      </c>
      <c r="B186">
        <v>366</v>
      </c>
      <c r="C186" t="s">
        <v>529</v>
      </c>
      <c r="D186" t="s">
        <v>530</v>
      </c>
      <c r="E186" t="s">
        <v>17</v>
      </c>
      <c r="F186" t="s">
        <v>531</v>
      </c>
      <c r="G186">
        <v>5684234865</v>
      </c>
      <c r="H186">
        <v>366</v>
      </c>
      <c r="I186" s="1">
        <v>26107</v>
      </c>
      <c r="J186" s="1">
        <v>27549</v>
      </c>
      <c r="K186">
        <v>3</v>
      </c>
      <c r="L186">
        <v>553</v>
      </c>
      <c r="M186">
        <v>5214</v>
      </c>
      <c r="N186" t="s">
        <v>1198</v>
      </c>
      <c r="O186" t="s">
        <v>1204</v>
      </c>
      <c r="P186" t="s">
        <v>1205</v>
      </c>
      <c r="Q186">
        <v>245</v>
      </c>
      <c r="R186">
        <v>611</v>
      </c>
      <c r="S186" t="s">
        <v>1390</v>
      </c>
      <c r="T186" t="s">
        <v>1391</v>
      </c>
      <c r="U186" t="s">
        <v>1628</v>
      </c>
      <c r="V186">
        <v>0.40098199672667756</v>
      </c>
      <c r="W186">
        <v>432</v>
      </c>
      <c r="X186">
        <v>553</v>
      </c>
      <c r="Y186">
        <v>553</v>
      </c>
      <c r="Z186">
        <v>1</v>
      </c>
      <c r="AA186">
        <v>432</v>
      </c>
      <c r="AB186" t="s">
        <v>946</v>
      </c>
      <c r="AC186" t="s">
        <v>584</v>
      </c>
      <c r="AD186" t="s">
        <v>947</v>
      </c>
      <c r="AE186" t="s">
        <v>603</v>
      </c>
      <c r="AF186">
        <v>1058029786</v>
      </c>
      <c r="AG186" t="s">
        <v>1166</v>
      </c>
      <c r="AH186">
        <v>5214</v>
      </c>
      <c r="AI186">
        <v>553</v>
      </c>
      <c r="AJ186">
        <v>16299</v>
      </c>
      <c r="AK186" t="s">
        <v>982</v>
      </c>
      <c r="AL186" t="s">
        <v>977</v>
      </c>
      <c r="AM186" s="1"/>
      <c r="AN186" t="s">
        <v>989</v>
      </c>
      <c r="AO186">
        <v>553</v>
      </c>
      <c r="AP186" t="s">
        <v>1534</v>
      </c>
      <c r="AQ186" s="1">
        <v>34906</v>
      </c>
      <c r="AR186" s="1"/>
      <c r="AS186" t="str">
        <f t="shared" si="5"/>
        <v>N/A</v>
      </c>
    </row>
    <row r="187" spans="1:45" x14ac:dyDescent="0.3">
      <c r="A187">
        <v>5958</v>
      </c>
      <c r="B187">
        <v>318</v>
      </c>
      <c r="C187" t="s">
        <v>151</v>
      </c>
      <c r="D187" t="s">
        <v>481</v>
      </c>
      <c r="E187" t="s">
        <v>17</v>
      </c>
      <c r="F187" t="s">
        <v>482</v>
      </c>
      <c r="G187">
        <v>5160860537</v>
      </c>
      <c r="H187">
        <v>318</v>
      </c>
      <c r="I187" s="1">
        <v>27180</v>
      </c>
      <c r="J187" s="1">
        <v>31970</v>
      </c>
      <c r="K187">
        <v>13</v>
      </c>
      <c r="L187">
        <v>304</v>
      </c>
      <c r="M187">
        <v>5958</v>
      </c>
      <c r="N187" t="s">
        <v>1253</v>
      </c>
      <c r="O187" t="s">
        <v>1204</v>
      </c>
      <c r="P187" t="s">
        <v>1205</v>
      </c>
      <c r="Q187">
        <v>540</v>
      </c>
      <c r="R187">
        <v>1172</v>
      </c>
      <c r="S187" t="s">
        <v>1312</v>
      </c>
      <c r="T187" t="s">
        <v>1313</v>
      </c>
      <c r="U187" t="s">
        <v>1627</v>
      </c>
      <c r="V187">
        <v>0.46075085324232085</v>
      </c>
      <c r="W187">
        <v>786</v>
      </c>
      <c r="X187">
        <v>304</v>
      </c>
      <c r="Y187">
        <v>304</v>
      </c>
      <c r="Z187">
        <v>1</v>
      </c>
      <c r="AA187">
        <v>786</v>
      </c>
      <c r="AB187" t="s">
        <v>881</v>
      </c>
      <c r="AC187" t="s">
        <v>655</v>
      </c>
      <c r="AD187" t="s">
        <v>739</v>
      </c>
      <c r="AE187" t="s">
        <v>589</v>
      </c>
      <c r="AF187">
        <v>3669773727</v>
      </c>
      <c r="AG187" t="s">
        <v>1148</v>
      </c>
      <c r="AH187">
        <v>5958</v>
      </c>
      <c r="AI187">
        <v>304</v>
      </c>
      <c r="AJ187">
        <v>13693</v>
      </c>
      <c r="AK187" t="s">
        <v>976</v>
      </c>
      <c r="AL187" t="s">
        <v>984</v>
      </c>
      <c r="AM187" s="1">
        <v>38255</v>
      </c>
      <c r="AN187" t="s">
        <v>989</v>
      </c>
      <c r="AO187">
        <v>304</v>
      </c>
      <c r="AP187" t="s">
        <v>1533</v>
      </c>
      <c r="AQ187" s="1">
        <v>38066</v>
      </c>
      <c r="AR187" s="1">
        <v>38255</v>
      </c>
      <c r="AS187">
        <f t="shared" si="5"/>
        <v>6</v>
      </c>
    </row>
    <row r="188" spans="1:45" x14ac:dyDescent="0.3">
      <c r="A188">
        <v>6357</v>
      </c>
      <c r="B188">
        <v>681</v>
      </c>
      <c r="C188" t="s">
        <v>486</v>
      </c>
      <c r="D188" t="s">
        <v>487</v>
      </c>
      <c r="E188" t="s">
        <v>17</v>
      </c>
      <c r="F188" t="s">
        <v>488</v>
      </c>
      <c r="G188">
        <v>3676237077</v>
      </c>
      <c r="H188">
        <v>681</v>
      </c>
      <c r="I188" s="1">
        <v>39826</v>
      </c>
      <c r="J188" s="1">
        <v>43852</v>
      </c>
      <c r="K188">
        <v>11</v>
      </c>
      <c r="L188">
        <v>477</v>
      </c>
      <c r="M188">
        <v>6357</v>
      </c>
      <c r="N188" t="s">
        <v>1213</v>
      </c>
      <c r="O188" t="s">
        <v>1199</v>
      </c>
      <c r="P188" t="s">
        <v>1205</v>
      </c>
      <c r="Q188">
        <v>840</v>
      </c>
      <c r="R188">
        <v>1061</v>
      </c>
      <c r="S188" t="s">
        <v>57</v>
      </c>
      <c r="T188" t="s">
        <v>1369</v>
      </c>
      <c r="U188" t="s">
        <v>1627</v>
      </c>
      <c r="V188">
        <v>0.79170593779453347</v>
      </c>
      <c r="W188">
        <v>615</v>
      </c>
      <c r="X188">
        <v>477</v>
      </c>
      <c r="Y188">
        <v>477</v>
      </c>
      <c r="Z188">
        <v>1</v>
      </c>
      <c r="AA188">
        <v>615</v>
      </c>
      <c r="AB188" t="s">
        <v>918</v>
      </c>
      <c r="AC188" t="s">
        <v>667</v>
      </c>
      <c r="AD188" t="s">
        <v>919</v>
      </c>
      <c r="AE188" t="s">
        <v>654</v>
      </c>
      <c r="AF188">
        <v>5372626672</v>
      </c>
      <c r="AG188" t="s">
        <v>1150</v>
      </c>
      <c r="AH188">
        <v>6357</v>
      </c>
      <c r="AI188">
        <v>477</v>
      </c>
      <c r="AJ188">
        <v>19804</v>
      </c>
      <c r="AK188" t="s">
        <v>982</v>
      </c>
      <c r="AL188" t="s">
        <v>984</v>
      </c>
      <c r="AM188" s="1"/>
      <c r="AN188" t="s">
        <v>989</v>
      </c>
      <c r="AO188">
        <v>477</v>
      </c>
      <c r="AP188" t="s">
        <v>1534</v>
      </c>
      <c r="AQ188" s="1">
        <v>31662</v>
      </c>
      <c r="AR188" s="1"/>
      <c r="AS188" t="str">
        <f t="shared" si="5"/>
        <v>N/A</v>
      </c>
    </row>
    <row r="189" spans="1:45" x14ac:dyDescent="0.3">
      <c r="A189">
        <v>5209</v>
      </c>
      <c r="B189">
        <v>762</v>
      </c>
      <c r="C189" t="s">
        <v>497</v>
      </c>
      <c r="D189" t="s">
        <v>498</v>
      </c>
      <c r="E189" t="s">
        <v>17</v>
      </c>
      <c r="F189" t="s">
        <v>499</v>
      </c>
      <c r="G189">
        <v>8798033999</v>
      </c>
      <c r="H189">
        <v>762</v>
      </c>
      <c r="I189" s="1">
        <v>43729</v>
      </c>
      <c r="J189" s="1">
        <v>45888</v>
      </c>
      <c r="K189">
        <v>5</v>
      </c>
      <c r="L189">
        <v>786</v>
      </c>
      <c r="M189">
        <v>5209</v>
      </c>
      <c r="N189" t="s">
        <v>1224</v>
      </c>
      <c r="O189" t="s">
        <v>1199</v>
      </c>
      <c r="P189" t="s">
        <v>1200</v>
      </c>
      <c r="Q189">
        <v>372</v>
      </c>
      <c r="R189">
        <v>679</v>
      </c>
      <c r="S189" t="s">
        <v>1461</v>
      </c>
      <c r="T189" t="s">
        <v>1462</v>
      </c>
      <c r="U189" t="s">
        <v>1628</v>
      </c>
      <c r="V189">
        <v>0.54786450662739328</v>
      </c>
      <c r="W189">
        <v>649</v>
      </c>
      <c r="X189">
        <v>786</v>
      </c>
      <c r="Y189">
        <v>786</v>
      </c>
      <c r="Z189">
        <v>1</v>
      </c>
      <c r="AA189">
        <v>649</v>
      </c>
      <c r="AB189" t="s">
        <v>923</v>
      </c>
      <c r="AC189" t="s">
        <v>584</v>
      </c>
      <c r="AD189" t="s">
        <v>924</v>
      </c>
      <c r="AE189" t="s">
        <v>736</v>
      </c>
      <c r="AF189">
        <v>7665617991</v>
      </c>
      <c r="AG189" t="s">
        <v>1154</v>
      </c>
      <c r="AH189">
        <v>5209</v>
      </c>
      <c r="AI189">
        <v>786</v>
      </c>
      <c r="AJ189">
        <v>91842</v>
      </c>
      <c r="AK189" t="s">
        <v>976</v>
      </c>
      <c r="AL189" t="s">
        <v>984</v>
      </c>
      <c r="AM189" s="1">
        <v>28003</v>
      </c>
      <c r="AN189" t="s">
        <v>980</v>
      </c>
      <c r="AO189">
        <v>786</v>
      </c>
      <c r="AP189" t="s">
        <v>1533</v>
      </c>
      <c r="AQ189" s="1">
        <v>27917</v>
      </c>
      <c r="AR189" s="1">
        <v>28003</v>
      </c>
      <c r="AS189">
        <f t="shared" si="5"/>
        <v>2</v>
      </c>
    </row>
    <row r="190" spans="1:45" x14ac:dyDescent="0.3">
      <c r="A190">
        <v>7513</v>
      </c>
      <c r="B190">
        <v>435</v>
      </c>
      <c r="C190" t="s">
        <v>513</v>
      </c>
      <c r="D190" t="s">
        <v>514</v>
      </c>
      <c r="E190" t="s">
        <v>13</v>
      </c>
      <c r="F190" t="s">
        <v>515</v>
      </c>
      <c r="G190">
        <v>1848195986</v>
      </c>
      <c r="H190">
        <v>435</v>
      </c>
      <c r="I190" s="1">
        <v>34857</v>
      </c>
      <c r="J190" s="1">
        <v>39999</v>
      </c>
      <c r="K190">
        <v>14</v>
      </c>
      <c r="L190">
        <v>589</v>
      </c>
      <c r="M190">
        <v>7513</v>
      </c>
      <c r="N190" t="s">
        <v>1198</v>
      </c>
      <c r="O190" t="s">
        <v>1199</v>
      </c>
      <c r="P190" t="s">
        <v>1200</v>
      </c>
      <c r="Q190">
        <v>516</v>
      </c>
      <c r="R190">
        <v>1084</v>
      </c>
      <c r="S190" t="s">
        <v>1403</v>
      </c>
      <c r="T190" t="s">
        <v>1404</v>
      </c>
      <c r="U190" t="s">
        <v>1627</v>
      </c>
      <c r="V190">
        <v>0.47601476014760147</v>
      </c>
      <c r="W190">
        <v>473</v>
      </c>
      <c r="X190">
        <v>589</v>
      </c>
      <c r="Y190">
        <v>589</v>
      </c>
      <c r="Z190">
        <v>1</v>
      </c>
      <c r="AA190">
        <v>473</v>
      </c>
      <c r="AB190" t="s">
        <v>933</v>
      </c>
      <c r="AC190" t="s">
        <v>635</v>
      </c>
      <c r="AD190" t="s">
        <v>934</v>
      </c>
      <c r="AE190" t="s">
        <v>718</v>
      </c>
      <c r="AF190">
        <v>3349318383</v>
      </c>
      <c r="AG190" t="s">
        <v>1160</v>
      </c>
      <c r="AH190">
        <v>7513</v>
      </c>
      <c r="AI190">
        <v>589</v>
      </c>
      <c r="AJ190">
        <v>5059</v>
      </c>
      <c r="AK190" t="s">
        <v>982</v>
      </c>
      <c r="AL190" t="s">
        <v>977</v>
      </c>
      <c r="AM190" s="1"/>
      <c r="AN190" t="s">
        <v>989</v>
      </c>
      <c r="AO190">
        <v>589</v>
      </c>
      <c r="AP190" t="s">
        <v>1534</v>
      </c>
      <c r="AQ190" s="1">
        <v>25970</v>
      </c>
      <c r="AR190" s="1"/>
      <c r="AS190" t="str">
        <f t="shared" si="5"/>
        <v>N/A</v>
      </c>
    </row>
    <row r="191" spans="1:45" x14ac:dyDescent="0.3">
      <c r="A191">
        <v>6772</v>
      </c>
      <c r="B191">
        <v>473</v>
      </c>
      <c r="C191" t="s">
        <v>375</v>
      </c>
      <c r="D191" t="s">
        <v>503</v>
      </c>
      <c r="E191" t="s">
        <v>13</v>
      </c>
      <c r="F191" t="s">
        <v>504</v>
      </c>
      <c r="G191">
        <v>7600088539</v>
      </c>
      <c r="H191">
        <v>473</v>
      </c>
      <c r="I191" s="1">
        <v>27879</v>
      </c>
      <c r="J191" s="1">
        <v>34520</v>
      </c>
      <c r="K191">
        <v>18</v>
      </c>
      <c r="L191">
        <v>630</v>
      </c>
      <c r="M191">
        <v>6772</v>
      </c>
      <c r="N191" t="s">
        <v>1227</v>
      </c>
      <c r="O191" t="s">
        <v>1204</v>
      </c>
      <c r="P191" t="s">
        <v>1205</v>
      </c>
      <c r="Q191">
        <v>868</v>
      </c>
      <c r="R191">
        <v>1320</v>
      </c>
      <c r="S191" t="s">
        <v>1412</v>
      </c>
      <c r="T191" t="s">
        <v>14</v>
      </c>
      <c r="U191" t="s">
        <v>1627</v>
      </c>
      <c r="V191">
        <v>0.65757575757575759</v>
      </c>
      <c r="W191">
        <v>885</v>
      </c>
      <c r="X191">
        <v>630</v>
      </c>
      <c r="Y191">
        <v>630</v>
      </c>
      <c r="Z191">
        <v>1</v>
      </c>
      <c r="AA191">
        <v>885</v>
      </c>
      <c r="AB191" t="s">
        <v>663</v>
      </c>
      <c r="AC191" t="s">
        <v>621</v>
      </c>
      <c r="AD191" t="s">
        <v>927</v>
      </c>
      <c r="AE191" t="s">
        <v>662</v>
      </c>
      <c r="AF191">
        <v>9875605267</v>
      </c>
      <c r="AG191" t="s">
        <v>1156</v>
      </c>
      <c r="AH191">
        <v>6772</v>
      </c>
      <c r="AI191">
        <v>630</v>
      </c>
      <c r="AJ191">
        <v>96963</v>
      </c>
      <c r="AK191" t="s">
        <v>976</v>
      </c>
      <c r="AL191" t="s">
        <v>984</v>
      </c>
      <c r="AM191" s="1">
        <v>40085</v>
      </c>
      <c r="AN191" t="s">
        <v>980</v>
      </c>
      <c r="AO191">
        <v>630</v>
      </c>
      <c r="AP191" t="s">
        <v>1533</v>
      </c>
      <c r="AQ191" s="1">
        <v>39867</v>
      </c>
      <c r="AR191" s="1">
        <v>40085</v>
      </c>
      <c r="AS191">
        <f t="shared" si="5"/>
        <v>7</v>
      </c>
    </row>
    <row r="192" spans="1:45" x14ac:dyDescent="0.3">
      <c r="A192">
        <v>515</v>
      </c>
      <c r="B192">
        <v>425</v>
      </c>
      <c r="C192" t="s">
        <v>510</v>
      </c>
      <c r="D192" t="s">
        <v>511</v>
      </c>
      <c r="E192" t="s">
        <v>13</v>
      </c>
      <c r="F192" t="s">
        <v>512</v>
      </c>
      <c r="G192">
        <v>3644687016</v>
      </c>
      <c r="H192">
        <v>425</v>
      </c>
      <c r="I192" s="1">
        <v>42890</v>
      </c>
      <c r="J192" s="1">
        <v>43808</v>
      </c>
      <c r="K192">
        <v>2</v>
      </c>
      <c r="L192">
        <v>947</v>
      </c>
      <c r="M192">
        <v>515</v>
      </c>
      <c r="N192" t="s">
        <v>1213</v>
      </c>
      <c r="O192" t="s">
        <v>1199</v>
      </c>
      <c r="P192" t="s">
        <v>1200</v>
      </c>
      <c r="Q192">
        <v>665</v>
      </c>
      <c r="R192">
        <v>1257</v>
      </c>
      <c r="S192" t="s">
        <v>1511</v>
      </c>
      <c r="T192" t="s">
        <v>1512</v>
      </c>
      <c r="U192" t="s">
        <v>1627</v>
      </c>
      <c r="V192">
        <v>0.5290373906125696</v>
      </c>
      <c r="W192">
        <v>898</v>
      </c>
      <c r="X192">
        <v>947</v>
      </c>
      <c r="Y192">
        <v>947</v>
      </c>
      <c r="Z192">
        <v>1</v>
      </c>
      <c r="AA192">
        <v>898</v>
      </c>
      <c r="AB192" t="s">
        <v>142</v>
      </c>
      <c r="AC192" t="s">
        <v>631</v>
      </c>
      <c r="AD192" t="s">
        <v>932</v>
      </c>
      <c r="AE192" t="s">
        <v>718</v>
      </c>
      <c r="AF192">
        <v>3097734889</v>
      </c>
      <c r="AG192" t="s">
        <v>1159</v>
      </c>
      <c r="AH192">
        <v>515</v>
      </c>
      <c r="AI192">
        <v>947</v>
      </c>
      <c r="AJ192">
        <v>1714</v>
      </c>
      <c r="AK192" t="s">
        <v>976</v>
      </c>
      <c r="AL192" t="s">
        <v>977</v>
      </c>
      <c r="AM192" s="1">
        <v>31897</v>
      </c>
      <c r="AN192" t="s">
        <v>989</v>
      </c>
      <c r="AO192">
        <v>947</v>
      </c>
      <c r="AP192" t="s">
        <v>1533</v>
      </c>
      <c r="AQ192" s="1">
        <v>31792</v>
      </c>
      <c r="AR192" s="1">
        <v>31897</v>
      </c>
      <c r="AS192">
        <f t="shared" si="5"/>
        <v>3</v>
      </c>
    </row>
    <row r="193" spans="1:45" x14ac:dyDescent="0.3">
      <c r="A193">
        <v>1424</v>
      </c>
      <c r="B193">
        <v>595</v>
      </c>
      <c r="C193" t="s">
        <v>351</v>
      </c>
      <c r="D193" t="s">
        <v>527</v>
      </c>
      <c r="E193" t="s">
        <v>17</v>
      </c>
      <c r="F193" t="s">
        <v>528</v>
      </c>
      <c r="G193">
        <v>5818539801</v>
      </c>
      <c r="H193">
        <v>595</v>
      </c>
      <c r="I193" s="1">
        <v>30820</v>
      </c>
      <c r="J193" s="1">
        <v>36600</v>
      </c>
      <c r="K193">
        <v>15</v>
      </c>
      <c r="L193">
        <v>315</v>
      </c>
      <c r="M193">
        <v>1424</v>
      </c>
      <c r="N193" t="s">
        <v>1253</v>
      </c>
      <c r="O193" t="s">
        <v>1204</v>
      </c>
      <c r="P193" t="s">
        <v>1200</v>
      </c>
      <c r="Q193">
        <v>230</v>
      </c>
      <c r="R193">
        <v>638</v>
      </c>
      <c r="S193" t="s">
        <v>1319</v>
      </c>
      <c r="T193" t="s">
        <v>1320</v>
      </c>
      <c r="U193" t="s">
        <v>1628</v>
      </c>
      <c r="V193">
        <v>0.36050156739811912</v>
      </c>
      <c r="W193">
        <v>493</v>
      </c>
      <c r="X193">
        <v>315</v>
      </c>
      <c r="Y193">
        <v>315</v>
      </c>
      <c r="Z193">
        <v>1</v>
      </c>
      <c r="AA193">
        <v>493</v>
      </c>
      <c r="AB193" t="s">
        <v>944</v>
      </c>
      <c r="AC193" t="s">
        <v>588</v>
      </c>
      <c r="AD193" t="s">
        <v>945</v>
      </c>
      <c r="AE193" t="s">
        <v>627</v>
      </c>
      <c r="AF193">
        <v>5243247634</v>
      </c>
      <c r="AG193" t="s">
        <v>1165</v>
      </c>
      <c r="AH193">
        <v>1424</v>
      </c>
      <c r="AI193">
        <v>315</v>
      </c>
      <c r="AJ193">
        <v>37660</v>
      </c>
      <c r="AK193" t="s">
        <v>982</v>
      </c>
      <c r="AL193" t="s">
        <v>977</v>
      </c>
      <c r="AM193" s="1"/>
      <c r="AN193" t="s">
        <v>978</v>
      </c>
      <c r="AO193">
        <v>315</v>
      </c>
      <c r="AP193" t="s">
        <v>1534</v>
      </c>
      <c r="AQ193" s="1">
        <v>35029</v>
      </c>
      <c r="AR193" s="1"/>
      <c r="AS193" t="str">
        <f t="shared" si="5"/>
        <v>N/A</v>
      </c>
    </row>
    <row r="194" spans="1:45" x14ac:dyDescent="0.3">
      <c r="A194">
        <v>2378</v>
      </c>
      <c r="B194">
        <v>406</v>
      </c>
      <c r="C194" t="s">
        <v>247</v>
      </c>
      <c r="D194" t="s">
        <v>519</v>
      </c>
      <c r="E194" t="s">
        <v>9</v>
      </c>
      <c r="F194" t="s">
        <v>520</v>
      </c>
      <c r="G194">
        <v>2705083615</v>
      </c>
      <c r="H194">
        <v>406</v>
      </c>
      <c r="I194" s="1">
        <v>32359</v>
      </c>
      <c r="J194" s="1">
        <v>39222</v>
      </c>
      <c r="K194">
        <v>18</v>
      </c>
      <c r="L194">
        <v>668</v>
      </c>
      <c r="M194">
        <v>2378</v>
      </c>
      <c r="N194" t="s">
        <v>1239</v>
      </c>
      <c r="O194" t="s">
        <v>1204</v>
      </c>
      <c r="P194" t="s">
        <v>1200</v>
      </c>
      <c r="Q194">
        <v>938</v>
      </c>
      <c r="R194">
        <v>1067</v>
      </c>
      <c r="S194" t="s">
        <v>1423</v>
      </c>
      <c r="T194" t="s">
        <v>1424</v>
      </c>
      <c r="U194" t="s">
        <v>1627</v>
      </c>
      <c r="V194">
        <v>0.87910028116213679</v>
      </c>
      <c r="W194">
        <v>505</v>
      </c>
      <c r="X194">
        <v>668</v>
      </c>
      <c r="Y194">
        <v>668</v>
      </c>
      <c r="Z194">
        <v>1</v>
      </c>
      <c r="AA194">
        <v>505</v>
      </c>
      <c r="AB194" t="s">
        <v>937</v>
      </c>
      <c r="AC194" t="s">
        <v>605</v>
      </c>
      <c r="AD194" t="s">
        <v>938</v>
      </c>
      <c r="AE194" t="s">
        <v>665</v>
      </c>
      <c r="AF194">
        <v>8692599127</v>
      </c>
      <c r="AG194" t="s">
        <v>1162</v>
      </c>
      <c r="AH194">
        <v>2378</v>
      </c>
      <c r="AI194">
        <v>668</v>
      </c>
      <c r="AJ194">
        <v>42143</v>
      </c>
      <c r="AK194" t="s">
        <v>976</v>
      </c>
      <c r="AL194" t="s">
        <v>977</v>
      </c>
      <c r="AM194" s="1">
        <v>26466</v>
      </c>
      <c r="AN194" t="s">
        <v>978</v>
      </c>
      <c r="AO194">
        <v>668</v>
      </c>
      <c r="AP194" t="s">
        <v>1533</v>
      </c>
      <c r="AQ194" s="1">
        <v>26460</v>
      </c>
      <c r="AR194" s="1">
        <v>26466</v>
      </c>
      <c r="AS194">
        <f t="shared" ref="AS194:AS201" si="6">IF(AQ194 &lt; AR194, DATEDIF(AQ194,AR194, "m"), "N/A")</f>
        <v>0</v>
      </c>
    </row>
    <row r="195" spans="1:45" x14ac:dyDescent="0.3">
      <c r="A195">
        <v>7587</v>
      </c>
      <c r="B195">
        <v>349</v>
      </c>
      <c r="C195" t="s">
        <v>524</v>
      </c>
      <c r="D195" t="s">
        <v>525</v>
      </c>
      <c r="E195" t="s">
        <v>9</v>
      </c>
      <c r="F195" t="s">
        <v>526</v>
      </c>
      <c r="G195">
        <v>7152577292</v>
      </c>
      <c r="H195">
        <v>349</v>
      </c>
      <c r="I195" s="1">
        <v>41049</v>
      </c>
      <c r="J195" s="1">
        <v>43066</v>
      </c>
      <c r="K195">
        <v>5</v>
      </c>
      <c r="L195">
        <v>835</v>
      </c>
      <c r="M195">
        <v>7587</v>
      </c>
      <c r="N195" t="s">
        <v>1239</v>
      </c>
      <c r="O195" t="s">
        <v>1199</v>
      </c>
      <c r="P195" t="s">
        <v>1205</v>
      </c>
      <c r="Q195">
        <v>638</v>
      </c>
      <c r="R195">
        <v>1314</v>
      </c>
      <c r="S195" t="s">
        <v>1471</v>
      </c>
      <c r="T195" t="s">
        <v>1220</v>
      </c>
      <c r="U195" t="s">
        <v>1627</v>
      </c>
      <c r="V195">
        <v>0.48554033485540332</v>
      </c>
      <c r="W195">
        <v>988</v>
      </c>
      <c r="X195">
        <v>835</v>
      </c>
      <c r="Y195">
        <v>835</v>
      </c>
      <c r="Z195">
        <v>1</v>
      </c>
      <c r="AA195">
        <v>988</v>
      </c>
      <c r="AB195" t="s">
        <v>941</v>
      </c>
      <c r="AC195" t="s">
        <v>608</v>
      </c>
      <c r="AD195" t="s">
        <v>942</v>
      </c>
      <c r="AE195" t="s">
        <v>943</v>
      </c>
      <c r="AF195">
        <v>9918649402</v>
      </c>
      <c r="AG195" t="s">
        <v>1164</v>
      </c>
      <c r="AH195">
        <v>7587</v>
      </c>
      <c r="AI195">
        <v>835</v>
      </c>
      <c r="AJ195">
        <v>696</v>
      </c>
      <c r="AK195" t="s">
        <v>982</v>
      </c>
      <c r="AL195" t="s">
        <v>977</v>
      </c>
      <c r="AM195" s="1"/>
      <c r="AN195" t="s">
        <v>989</v>
      </c>
      <c r="AO195">
        <v>835</v>
      </c>
      <c r="AP195" t="s">
        <v>1534</v>
      </c>
      <c r="AQ195" s="1">
        <v>28130</v>
      </c>
      <c r="AR195" s="1"/>
      <c r="AS195" t="str">
        <f t="shared" si="6"/>
        <v>N/A</v>
      </c>
    </row>
    <row r="196" spans="1:45" x14ac:dyDescent="0.3">
      <c r="A196">
        <v>1702</v>
      </c>
      <c r="B196">
        <v>683</v>
      </c>
      <c r="C196" t="s">
        <v>562</v>
      </c>
      <c r="D196" t="s">
        <v>563</v>
      </c>
      <c r="E196" t="s">
        <v>13</v>
      </c>
      <c r="F196" t="s">
        <v>564</v>
      </c>
      <c r="G196">
        <v>6507962797</v>
      </c>
      <c r="H196">
        <v>683</v>
      </c>
      <c r="I196" s="1">
        <v>40408</v>
      </c>
      <c r="J196" s="1">
        <v>46382</v>
      </c>
      <c r="K196">
        <v>16</v>
      </c>
      <c r="L196">
        <v>538</v>
      </c>
      <c r="M196">
        <v>1702</v>
      </c>
      <c r="N196" t="s">
        <v>1217</v>
      </c>
      <c r="O196" t="s">
        <v>1199</v>
      </c>
      <c r="P196" t="s">
        <v>1200</v>
      </c>
      <c r="Q196">
        <v>484</v>
      </c>
      <c r="R196">
        <v>863</v>
      </c>
      <c r="S196" t="s">
        <v>436</v>
      </c>
      <c r="T196" t="s">
        <v>1385</v>
      </c>
      <c r="U196" t="s">
        <v>1628</v>
      </c>
      <c r="V196">
        <v>0.56083429895712633</v>
      </c>
      <c r="W196">
        <v>513</v>
      </c>
      <c r="X196">
        <v>538</v>
      </c>
      <c r="Y196">
        <v>538</v>
      </c>
      <c r="Z196">
        <v>1</v>
      </c>
      <c r="AA196">
        <v>513</v>
      </c>
      <c r="AB196" t="s">
        <v>103</v>
      </c>
      <c r="AC196" t="s">
        <v>655</v>
      </c>
      <c r="AD196" t="s">
        <v>957</v>
      </c>
      <c r="AE196" t="s">
        <v>656</v>
      </c>
      <c r="AF196">
        <v>5144195389</v>
      </c>
      <c r="AG196" t="s">
        <v>1178</v>
      </c>
      <c r="AH196">
        <v>1702</v>
      </c>
      <c r="AI196">
        <v>538</v>
      </c>
      <c r="AJ196">
        <v>39488</v>
      </c>
      <c r="AK196" t="s">
        <v>982</v>
      </c>
      <c r="AL196" t="s">
        <v>984</v>
      </c>
      <c r="AM196" s="1"/>
      <c r="AN196" t="s">
        <v>978</v>
      </c>
      <c r="AO196">
        <v>538</v>
      </c>
      <c r="AP196" t="s">
        <v>1534</v>
      </c>
      <c r="AQ196" s="1">
        <v>40032</v>
      </c>
      <c r="AR196" s="1"/>
      <c r="AS196" t="str">
        <f t="shared" si="6"/>
        <v>N/A</v>
      </c>
    </row>
    <row r="197" spans="1:45" x14ac:dyDescent="0.3">
      <c r="A197">
        <v>8933</v>
      </c>
      <c r="B197">
        <v>536</v>
      </c>
      <c r="C197" t="s">
        <v>565</v>
      </c>
      <c r="D197" t="s">
        <v>566</v>
      </c>
      <c r="E197" t="s">
        <v>17</v>
      </c>
      <c r="F197" t="s">
        <v>567</v>
      </c>
      <c r="G197">
        <v>5130575428</v>
      </c>
      <c r="H197">
        <v>536</v>
      </c>
      <c r="I197" s="1">
        <v>40030</v>
      </c>
      <c r="J197" s="1">
        <v>41940</v>
      </c>
      <c r="K197">
        <v>5</v>
      </c>
      <c r="L197">
        <v>169</v>
      </c>
      <c r="M197">
        <v>8933</v>
      </c>
      <c r="N197" t="s">
        <v>1242</v>
      </c>
      <c r="O197" t="s">
        <v>1199</v>
      </c>
      <c r="P197" t="s">
        <v>1200</v>
      </c>
      <c r="Q197">
        <v>576</v>
      </c>
      <c r="R197">
        <v>1077</v>
      </c>
      <c r="S197" t="s">
        <v>1272</v>
      </c>
      <c r="T197" t="s">
        <v>1273</v>
      </c>
      <c r="U197" t="s">
        <v>1627</v>
      </c>
      <c r="V197">
        <v>0.5348189415041783</v>
      </c>
      <c r="W197">
        <v>814</v>
      </c>
      <c r="X197">
        <v>169</v>
      </c>
      <c r="Y197">
        <v>169</v>
      </c>
      <c r="Z197">
        <v>1</v>
      </c>
      <c r="AA197">
        <v>814</v>
      </c>
      <c r="AB197" t="s">
        <v>807</v>
      </c>
      <c r="AC197" t="s">
        <v>771</v>
      </c>
      <c r="AD197" t="s">
        <v>962</v>
      </c>
      <c r="AE197" t="s">
        <v>600</v>
      </c>
      <c r="AF197">
        <v>7057705428</v>
      </c>
      <c r="AG197" t="s">
        <v>1179</v>
      </c>
      <c r="AH197">
        <v>8933</v>
      </c>
      <c r="AI197">
        <v>169</v>
      </c>
      <c r="AJ197">
        <v>75362</v>
      </c>
      <c r="AK197" t="s">
        <v>976</v>
      </c>
      <c r="AL197" t="s">
        <v>984</v>
      </c>
      <c r="AM197" s="1">
        <v>42971</v>
      </c>
      <c r="AN197" t="s">
        <v>980</v>
      </c>
      <c r="AO197">
        <v>169</v>
      </c>
      <c r="AP197" t="s">
        <v>1533</v>
      </c>
      <c r="AQ197" s="1">
        <v>42811</v>
      </c>
      <c r="AR197" s="1">
        <v>42971</v>
      </c>
      <c r="AS197">
        <f t="shared" si="6"/>
        <v>5</v>
      </c>
    </row>
    <row r="198" spans="1:45" x14ac:dyDescent="0.3">
      <c r="A198">
        <v>3172</v>
      </c>
      <c r="B198">
        <v>978</v>
      </c>
      <c r="C198" t="s">
        <v>28</v>
      </c>
      <c r="D198" t="s">
        <v>535</v>
      </c>
      <c r="E198" t="s">
        <v>9</v>
      </c>
      <c r="F198" t="s">
        <v>536</v>
      </c>
      <c r="G198">
        <v>9719226221</v>
      </c>
      <c r="H198">
        <v>978</v>
      </c>
      <c r="I198" s="1">
        <v>29419</v>
      </c>
      <c r="J198" s="1">
        <v>30070</v>
      </c>
      <c r="K198">
        <v>1</v>
      </c>
      <c r="L198">
        <v>279</v>
      </c>
      <c r="M198">
        <v>3172</v>
      </c>
      <c r="N198" t="s">
        <v>1203</v>
      </c>
      <c r="O198" t="s">
        <v>1199</v>
      </c>
      <c r="P198" t="s">
        <v>1205</v>
      </c>
      <c r="Q198">
        <v>84</v>
      </c>
      <c r="R198">
        <v>464</v>
      </c>
      <c r="S198" t="s">
        <v>712</v>
      </c>
      <c r="T198" t="s">
        <v>950</v>
      </c>
      <c r="U198" t="s">
        <v>1628</v>
      </c>
      <c r="V198">
        <v>0.18103448275862069</v>
      </c>
      <c r="W198">
        <v>821</v>
      </c>
      <c r="X198">
        <v>279</v>
      </c>
      <c r="Y198">
        <v>279</v>
      </c>
      <c r="Z198">
        <v>1</v>
      </c>
      <c r="AA198">
        <v>821</v>
      </c>
      <c r="AB198" t="s">
        <v>949</v>
      </c>
      <c r="AC198" t="s">
        <v>625</v>
      </c>
      <c r="AD198" t="s">
        <v>950</v>
      </c>
      <c r="AE198" t="s">
        <v>754</v>
      </c>
      <c r="AF198">
        <v>6595878396</v>
      </c>
      <c r="AG198" t="s">
        <v>1168</v>
      </c>
      <c r="AH198">
        <v>3172</v>
      </c>
      <c r="AI198">
        <v>279</v>
      </c>
      <c r="AJ198">
        <v>21003</v>
      </c>
      <c r="AK198" t="s">
        <v>982</v>
      </c>
      <c r="AL198" t="s">
        <v>977</v>
      </c>
      <c r="AM198" s="1"/>
      <c r="AN198" t="s">
        <v>989</v>
      </c>
      <c r="AO198">
        <v>279</v>
      </c>
      <c r="AP198" t="s">
        <v>1534</v>
      </c>
      <c r="AQ198" s="1">
        <v>42447</v>
      </c>
      <c r="AR198" s="1"/>
      <c r="AS198" t="str">
        <f t="shared" si="6"/>
        <v>N/A</v>
      </c>
    </row>
    <row r="199" spans="1:45" x14ac:dyDescent="0.3">
      <c r="A199">
        <v>8737</v>
      </c>
      <c r="B199">
        <v>335</v>
      </c>
      <c r="C199" t="s">
        <v>556</v>
      </c>
      <c r="D199" t="s">
        <v>557</v>
      </c>
      <c r="E199" t="s">
        <v>17</v>
      </c>
      <c r="F199" t="s">
        <v>558</v>
      </c>
      <c r="G199">
        <v>1345806313</v>
      </c>
      <c r="H199">
        <v>335</v>
      </c>
      <c r="I199" s="1">
        <v>30974</v>
      </c>
      <c r="J199" s="1">
        <v>35261</v>
      </c>
      <c r="K199">
        <v>11</v>
      </c>
      <c r="L199">
        <v>693</v>
      </c>
      <c r="M199">
        <v>8737</v>
      </c>
      <c r="N199" t="s">
        <v>1210</v>
      </c>
      <c r="O199" t="s">
        <v>1199</v>
      </c>
      <c r="P199" t="s">
        <v>1200</v>
      </c>
      <c r="Q199">
        <v>715</v>
      </c>
      <c r="R199">
        <v>1271</v>
      </c>
      <c r="S199" t="s">
        <v>320</v>
      </c>
      <c r="T199" t="s">
        <v>1264</v>
      </c>
      <c r="U199" t="s">
        <v>1627</v>
      </c>
      <c r="V199">
        <v>0.56254917387883552</v>
      </c>
      <c r="W199">
        <v>865</v>
      </c>
      <c r="X199">
        <v>693</v>
      </c>
      <c r="Y199">
        <v>693</v>
      </c>
      <c r="Z199">
        <v>1</v>
      </c>
      <c r="AA199">
        <v>865</v>
      </c>
      <c r="AB199" t="s">
        <v>959</v>
      </c>
      <c r="AC199" t="s">
        <v>673</v>
      </c>
      <c r="AD199" t="s">
        <v>960</v>
      </c>
      <c r="AE199" t="s">
        <v>871</v>
      </c>
      <c r="AF199">
        <v>6828905297</v>
      </c>
      <c r="AG199" t="s">
        <v>1176</v>
      </c>
      <c r="AH199">
        <v>8737</v>
      </c>
      <c r="AI199">
        <v>693</v>
      </c>
      <c r="AJ199">
        <v>68886</v>
      </c>
      <c r="AK199" t="s">
        <v>982</v>
      </c>
      <c r="AL199" t="s">
        <v>984</v>
      </c>
      <c r="AM199" s="1"/>
      <c r="AN199" t="s">
        <v>980</v>
      </c>
      <c r="AO199">
        <v>693</v>
      </c>
      <c r="AP199" t="s">
        <v>1534</v>
      </c>
      <c r="AQ199" s="1">
        <v>30685</v>
      </c>
      <c r="AR199" s="1"/>
      <c r="AS199" t="str">
        <f t="shared" si="6"/>
        <v>N/A</v>
      </c>
    </row>
    <row r="200" spans="1:45" x14ac:dyDescent="0.3">
      <c r="A200">
        <v>2104</v>
      </c>
      <c r="B200">
        <v>784</v>
      </c>
      <c r="C200" t="s">
        <v>559</v>
      </c>
      <c r="D200" t="s">
        <v>560</v>
      </c>
      <c r="E200" t="s">
        <v>13</v>
      </c>
      <c r="F200" t="s">
        <v>561</v>
      </c>
      <c r="G200">
        <v>9076432313</v>
      </c>
      <c r="H200">
        <v>784</v>
      </c>
      <c r="I200" s="1">
        <v>34491</v>
      </c>
      <c r="J200" s="1">
        <v>39592</v>
      </c>
      <c r="K200">
        <v>13</v>
      </c>
      <c r="L200">
        <v>955</v>
      </c>
      <c r="M200">
        <v>2104</v>
      </c>
      <c r="N200" t="s">
        <v>1210</v>
      </c>
      <c r="O200" t="s">
        <v>1199</v>
      </c>
      <c r="P200" t="s">
        <v>1200</v>
      </c>
      <c r="Q200">
        <v>957</v>
      </c>
      <c r="R200">
        <v>1007</v>
      </c>
      <c r="S200" t="s">
        <v>1513</v>
      </c>
      <c r="T200" t="s">
        <v>1514</v>
      </c>
      <c r="U200" t="s">
        <v>1627</v>
      </c>
      <c r="V200">
        <v>0.95034756703078449</v>
      </c>
      <c r="W200">
        <v>874</v>
      </c>
      <c r="X200">
        <v>955</v>
      </c>
      <c r="Y200">
        <v>955</v>
      </c>
      <c r="Z200">
        <v>1</v>
      </c>
      <c r="AA200">
        <v>874</v>
      </c>
      <c r="AB200" t="s">
        <v>397</v>
      </c>
      <c r="AC200" t="s">
        <v>631</v>
      </c>
      <c r="AD200" t="s">
        <v>961</v>
      </c>
      <c r="AE200" t="s">
        <v>627</v>
      </c>
      <c r="AF200">
        <v>2273691148</v>
      </c>
      <c r="AG200" t="s">
        <v>1177</v>
      </c>
      <c r="AH200">
        <v>2104</v>
      </c>
      <c r="AI200">
        <v>955</v>
      </c>
      <c r="AJ200">
        <v>41456</v>
      </c>
      <c r="AK200" t="s">
        <v>976</v>
      </c>
      <c r="AL200" t="s">
        <v>977</v>
      </c>
      <c r="AM200" s="1">
        <v>33965</v>
      </c>
      <c r="AN200" t="s">
        <v>978</v>
      </c>
      <c r="AO200">
        <v>955</v>
      </c>
      <c r="AP200" t="s">
        <v>1533</v>
      </c>
      <c r="AQ200" s="1">
        <v>33734</v>
      </c>
      <c r="AR200" s="1">
        <v>33965</v>
      </c>
      <c r="AS200">
        <f t="shared" si="6"/>
        <v>7</v>
      </c>
    </row>
    <row r="201" spans="1:45" x14ac:dyDescent="0.3">
      <c r="A201">
        <v>4892</v>
      </c>
      <c r="B201">
        <v>617</v>
      </c>
      <c r="C201" t="s">
        <v>571</v>
      </c>
      <c r="D201" t="s">
        <v>572</v>
      </c>
      <c r="E201" t="s">
        <v>13</v>
      </c>
      <c r="F201" t="s">
        <v>573</v>
      </c>
      <c r="G201">
        <v>9062287896</v>
      </c>
      <c r="H201">
        <v>617</v>
      </c>
      <c r="I201" s="1">
        <v>33099</v>
      </c>
      <c r="J201" s="1">
        <v>34310</v>
      </c>
      <c r="K201">
        <v>3</v>
      </c>
      <c r="L201">
        <v>579</v>
      </c>
      <c r="M201">
        <v>4892</v>
      </c>
      <c r="N201" t="s">
        <v>1210</v>
      </c>
      <c r="O201" t="s">
        <v>1204</v>
      </c>
      <c r="P201" t="s">
        <v>1200</v>
      </c>
      <c r="Q201">
        <v>913</v>
      </c>
      <c r="R201">
        <v>1385</v>
      </c>
      <c r="S201" t="s">
        <v>1397</v>
      </c>
      <c r="T201" t="s">
        <v>1398</v>
      </c>
      <c r="U201" t="s">
        <v>1627</v>
      </c>
      <c r="V201">
        <v>0.65920577617328524</v>
      </c>
      <c r="W201">
        <v>957</v>
      </c>
      <c r="X201">
        <v>579</v>
      </c>
      <c r="Y201">
        <v>579</v>
      </c>
      <c r="Z201">
        <v>1</v>
      </c>
      <c r="AA201">
        <v>957</v>
      </c>
      <c r="AB201" t="s">
        <v>964</v>
      </c>
      <c r="AC201" t="s">
        <v>631</v>
      </c>
      <c r="AD201" t="s">
        <v>965</v>
      </c>
      <c r="AE201" t="s">
        <v>642</v>
      </c>
      <c r="AF201">
        <v>1160558300</v>
      </c>
      <c r="AG201" t="s">
        <v>1181</v>
      </c>
      <c r="AH201">
        <v>4892</v>
      </c>
      <c r="AI201">
        <v>579</v>
      </c>
      <c r="AJ201">
        <v>77570</v>
      </c>
      <c r="AK201" t="s">
        <v>982</v>
      </c>
      <c r="AL201" t="s">
        <v>977</v>
      </c>
      <c r="AM201" s="1"/>
      <c r="AN201" t="s">
        <v>980</v>
      </c>
      <c r="AO201">
        <v>579</v>
      </c>
      <c r="AP201" t="s">
        <v>1534</v>
      </c>
      <c r="AQ201" s="1">
        <v>42725</v>
      </c>
      <c r="AR201" s="1"/>
      <c r="AS201" t="str">
        <f t="shared" si="6"/>
        <v>N/A</v>
      </c>
    </row>
  </sheetData>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1816-D417-4758-BF63-D6F53D8AA270}">
  <dimension ref="A1:R173"/>
  <sheetViews>
    <sheetView topLeftCell="A29" zoomScaleNormal="100" workbookViewId="0">
      <selection activeCell="F35" sqref="F35"/>
    </sheetView>
  </sheetViews>
  <sheetFormatPr defaultRowHeight="14.4" x14ac:dyDescent="0.3"/>
  <cols>
    <col min="1" max="1" width="14.21875" bestFit="1" customWidth="1"/>
    <col min="2" max="2" width="25.6640625" bestFit="1" customWidth="1"/>
    <col min="3" max="3" width="11.21875" bestFit="1" customWidth="1"/>
    <col min="4" max="4" width="31.6640625" bestFit="1" customWidth="1"/>
    <col min="5" max="5" width="38.6640625" bestFit="1" customWidth="1"/>
    <col min="10" max="10" width="24" bestFit="1" customWidth="1"/>
    <col min="11" max="11" width="12" bestFit="1" customWidth="1"/>
    <col min="12" max="12" width="24" bestFit="1" customWidth="1"/>
  </cols>
  <sheetData>
    <row r="1" spans="1:18" ht="21.6" customHeight="1" x14ac:dyDescent="0.3">
      <c r="A1" s="49" t="s">
        <v>1664</v>
      </c>
      <c r="B1" s="15"/>
      <c r="C1" s="55" t="s">
        <v>1621</v>
      </c>
      <c r="D1" s="55"/>
      <c r="E1" s="19"/>
      <c r="F1" s="56"/>
      <c r="G1" s="56"/>
      <c r="H1" s="56"/>
      <c r="I1" s="56"/>
      <c r="J1" s="51" t="s">
        <v>1665</v>
      </c>
      <c r="K1" s="51"/>
      <c r="L1" s="51"/>
      <c r="M1" s="51"/>
      <c r="N1" s="51"/>
      <c r="O1" s="51"/>
      <c r="P1" s="15"/>
      <c r="Q1" s="15"/>
      <c r="R1" s="15"/>
    </row>
    <row r="2" spans="1:18" ht="32.4" customHeight="1" x14ac:dyDescent="0.3">
      <c r="A2" s="49"/>
      <c r="B2" s="15"/>
      <c r="C2" s="55"/>
      <c r="D2" s="55"/>
      <c r="E2" s="19"/>
      <c r="F2" s="56"/>
      <c r="G2" s="56"/>
      <c r="H2" s="56"/>
      <c r="I2" s="56"/>
      <c r="J2" s="51"/>
      <c r="K2" s="51"/>
      <c r="L2" s="51"/>
      <c r="M2" s="51"/>
      <c r="N2" s="51"/>
      <c r="O2" s="51"/>
      <c r="P2" s="15"/>
      <c r="Q2" s="15"/>
      <c r="R2" s="15"/>
    </row>
    <row r="3" spans="1:18" ht="14.4" customHeight="1" x14ac:dyDescent="0.3">
      <c r="A3" s="16"/>
      <c r="B3" s="15"/>
      <c r="C3" s="15"/>
      <c r="D3" s="15"/>
      <c r="E3" s="15"/>
      <c r="F3" s="15"/>
      <c r="G3" s="15"/>
      <c r="H3" s="15"/>
      <c r="I3" s="15"/>
      <c r="J3" s="18"/>
      <c r="K3" s="18"/>
      <c r="L3" s="16"/>
      <c r="M3" s="16"/>
      <c r="N3" s="16"/>
      <c r="O3" s="16"/>
      <c r="P3" s="15"/>
      <c r="Q3" s="15"/>
      <c r="R3" s="15"/>
    </row>
    <row r="4" spans="1:18" x14ac:dyDescent="0.3">
      <c r="A4" s="16"/>
      <c r="B4" s="15"/>
      <c r="C4" s="15"/>
      <c r="D4" s="15"/>
      <c r="E4" s="15"/>
      <c r="F4" s="15"/>
      <c r="G4" s="15"/>
      <c r="H4" s="15"/>
      <c r="I4" s="15"/>
      <c r="J4" s="16"/>
      <c r="K4" s="16"/>
      <c r="L4" s="16"/>
      <c r="M4" s="16"/>
      <c r="N4" s="16"/>
      <c r="O4" s="16"/>
      <c r="P4" s="15"/>
      <c r="Q4" s="15"/>
      <c r="R4" s="15"/>
    </row>
    <row r="5" spans="1:18" ht="28.8" x14ac:dyDescent="0.3">
      <c r="A5" s="20" t="s">
        <v>1664</v>
      </c>
      <c r="B5" s="15"/>
      <c r="C5" s="15"/>
      <c r="D5" s="15"/>
      <c r="E5" s="15"/>
      <c r="F5" s="15"/>
      <c r="G5" s="15"/>
      <c r="H5" s="15"/>
      <c r="I5" s="15"/>
      <c r="J5" s="16" t="s">
        <v>1666</v>
      </c>
      <c r="K5" s="16"/>
      <c r="L5" s="16" t="s">
        <v>1664</v>
      </c>
      <c r="M5" s="16"/>
      <c r="N5" s="16"/>
      <c r="O5" s="16"/>
      <c r="P5" s="15"/>
      <c r="Q5" s="15"/>
      <c r="R5" s="15"/>
    </row>
    <row r="6" spans="1:18" ht="21" x14ac:dyDescent="0.3">
      <c r="A6" s="59">
        <v>200</v>
      </c>
      <c r="B6" s="15"/>
      <c r="C6" s="15"/>
      <c r="D6" s="15"/>
      <c r="E6" s="15"/>
      <c r="F6" s="15"/>
      <c r="G6" s="15"/>
      <c r="H6" s="15"/>
      <c r="I6" s="15"/>
      <c r="J6" s="60">
        <v>200</v>
      </c>
      <c r="K6" s="16"/>
      <c r="L6" s="60">
        <v>200</v>
      </c>
      <c r="M6" s="16"/>
      <c r="N6" s="16"/>
      <c r="O6" s="16"/>
      <c r="P6" s="15"/>
      <c r="Q6" s="15"/>
      <c r="R6" s="15"/>
    </row>
    <row r="7" spans="1:18" x14ac:dyDescent="0.3">
      <c r="C7" s="15"/>
      <c r="D7" s="16" t="s">
        <v>1550</v>
      </c>
      <c r="E7" s="16" t="s">
        <v>1667</v>
      </c>
      <c r="F7" s="15"/>
      <c r="G7" s="15"/>
      <c r="H7" s="15"/>
      <c r="I7" s="15"/>
      <c r="J7" s="16"/>
      <c r="K7" s="16"/>
      <c r="L7" s="16"/>
      <c r="M7" s="16"/>
      <c r="N7" s="16"/>
      <c r="O7" s="16"/>
      <c r="P7" s="15"/>
      <c r="Q7" s="15"/>
      <c r="R7" s="15"/>
    </row>
    <row r="8" spans="1:18" x14ac:dyDescent="0.3">
      <c r="C8" s="15"/>
      <c r="D8" s="17">
        <v>0</v>
      </c>
      <c r="E8" s="61">
        <v>5</v>
      </c>
      <c r="F8" s="15"/>
      <c r="G8" s="15"/>
      <c r="H8" s="15"/>
      <c r="I8" s="15"/>
      <c r="J8" s="16"/>
      <c r="K8" s="16"/>
      <c r="L8" s="16"/>
      <c r="M8" s="16"/>
      <c r="N8" s="16"/>
      <c r="O8" s="16"/>
      <c r="P8" s="15"/>
      <c r="Q8" s="15"/>
      <c r="R8" s="15"/>
    </row>
    <row r="9" spans="1:18" x14ac:dyDescent="0.3">
      <c r="A9" s="4" t="s">
        <v>1550</v>
      </c>
      <c r="B9" t="s">
        <v>1620</v>
      </c>
      <c r="C9" s="15"/>
      <c r="D9" s="17">
        <v>1</v>
      </c>
      <c r="E9" s="61">
        <v>7</v>
      </c>
      <c r="F9" s="15"/>
      <c r="G9" s="15"/>
      <c r="H9" s="15"/>
      <c r="I9" s="15"/>
      <c r="J9" s="16"/>
      <c r="K9" s="16"/>
      <c r="L9" s="16"/>
      <c r="M9" s="16"/>
      <c r="N9" s="16"/>
      <c r="O9" s="16"/>
      <c r="P9" s="15"/>
      <c r="Q9" s="15"/>
      <c r="R9" s="15"/>
    </row>
    <row r="10" spans="1:18" x14ac:dyDescent="0.3">
      <c r="A10" s="11" t="s">
        <v>9</v>
      </c>
      <c r="B10" s="57">
        <v>68</v>
      </c>
      <c r="C10" s="15"/>
      <c r="D10" s="17">
        <v>2</v>
      </c>
      <c r="E10" s="61">
        <v>10</v>
      </c>
      <c r="F10" s="15"/>
      <c r="G10" s="15"/>
      <c r="H10" s="15"/>
      <c r="I10" s="15"/>
      <c r="J10" s="16"/>
      <c r="K10" s="16"/>
      <c r="L10" s="16"/>
      <c r="M10" s="16"/>
      <c r="N10" s="16"/>
      <c r="O10" s="16"/>
      <c r="P10" s="15"/>
      <c r="Q10" s="15"/>
      <c r="R10" s="15"/>
    </row>
    <row r="11" spans="1:18" x14ac:dyDescent="0.3">
      <c r="A11" s="11" t="s">
        <v>17</v>
      </c>
      <c r="B11" s="57">
        <v>78</v>
      </c>
      <c r="C11" s="15"/>
      <c r="D11" s="17">
        <v>3</v>
      </c>
      <c r="E11" s="61">
        <v>11</v>
      </c>
      <c r="F11" s="15"/>
      <c r="G11" s="15"/>
      <c r="H11" s="15"/>
      <c r="I11" s="15"/>
      <c r="J11" s="16"/>
      <c r="K11" s="16"/>
      <c r="L11" s="16"/>
      <c r="M11" s="16"/>
      <c r="N11" s="16"/>
      <c r="O11" s="16"/>
      <c r="P11" s="15"/>
      <c r="Q11" s="15"/>
      <c r="R11" s="15"/>
    </row>
    <row r="12" spans="1:18" x14ac:dyDescent="0.3">
      <c r="A12" s="11" t="s">
        <v>13</v>
      </c>
      <c r="B12" s="57">
        <v>54</v>
      </c>
      <c r="C12" s="15"/>
      <c r="D12" s="17">
        <v>4</v>
      </c>
      <c r="E12" s="61">
        <v>4</v>
      </c>
      <c r="F12" s="15"/>
      <c r="G12" s="15"/>
      <c r="H12" s="15"/>
      <c r="I12" s="15"/>
      <c r="J12" s="16"/>
      <c r="K12" s="16"/>
      <c r="L12" s="16"/>
      <c r="M12" s="16"/>
      <c r="N12" s="16"/>
      <c r="O12" s="16"/>
      <c r="P12" s="15"/>
      <c r="Q12" s="15"/>
      <c r="R12" s="15"/>
    </row>
    <row r="13" spans="1:18" x14ac:dyDescent="0.3">
      <c r="A13" s="11" t="s">
        <v>1189</v>
      </c>
      <c r="B13" s="57">
        <v>200</v>
      </c>
      <c r="C13" s="15"/>
      <c r="D13" s="17">
        <v>5</v>
      </c>
      <c r="E13" s="61">
        <v>13</v>
      </c>
      <c r="F13" s="15"/>
      <c r="G13" s="15"/>
      <c r="H13" s="15"/>
      <c r="I13" s="15"/>
      <c r="J13" s="16"/>
      <c r="K13" s="16"/>
      <c r="L13" s="16"/>
      <c r="M13" s="16"/>
      <c r="N13" s="16"/>
      <c r="O13" s="16"/>
      <c r="P13" s="15"/>
      <c r="Q13" s="15"/>
      <c r="R13" s="15"/>
    </row>
    <row r="14" spans="1:18" x14ac:dyDescent="0.3">
      <c r="C14" s="15"/>
      <c r="D14" s="17">
        <v>6</v>
      </c>
      <c r="E14" s="61">
        <v>9</v>
      </c>
      <c r="F14" s="15"/>
      <c r="G14" s="15"/>
      <c r="H14" s="15"/>
      <c r="I14" s="15"/>
      <c r="J14" s="16"/>
      <c r="K14" s="16"/>
      <c r="L14" s="16"/>
      <c r="M14" s="16"/>
      <c r="N14" s="16"/>
      <c r="O14" s="16"/>
      <c r="P14" s="15"/>
      <c r="Q14" s="15"/>
      <c r="R14" s="15"/>
    </row>
    <row r="15" spans="1:18" x14ac:dyDescent="0.3">
      <c r="A15" s="11"/>
      <c r="C15" s="15"/>
      <c r="D15" s="17">
        <v>7</v>
      </c>
      <c r="E15" s="61">
        <v>7</v>
      </c>
      <c r="F15" s="15"/>
      <c r="G15" s="15"/>
      <c r="H15" s="15"/>
      <c r="I15" s="15"/>
      <c r="J15" s="16"/>
      <c r="K15" s="16"/>
      <c r="L15" s="16"/>
      <c r="M15" s="16"/>
      <c r="N15" s="16"/>
      <c r="O15" s="16"/>
      <c r="P15" s="15"/>
      <c r="Q15" s="15"/>
      <c r="R15" s="15"/>
    </row>
    <row r="16" spans="1:18" x14ac:dyDescent="0.3">
      <c r="C16" s="15"/>
      <c r="D16" s="17">
        <v>8</v>
      </c>
      <c r="E16" s="61">
        <v>11</v>
      </c>
      <c r="F16" s="15"/>
      <c r="G16" s="15"/>
      <c r="H16" s="15"/>
      <c r="I16" s="15"/>
      <c r="J16" s="16"/>
      <c r="K16" s="16"/>
      <c r="L16" s="16"/>
      <c r="M16" s="16"/>
      <c r="N16" s="16"/>
      <c r="O16" s="16"/>
      <c r="P16" s="15"/>
      <c r="Q16" s="15"/>
      <c r="R16" s="15"/>
    </row>
    <row r="17" spans="1:18" x14ac:dyDescent="0.3">
      <c r="C17" s="15"/>
      <c r="D17" s="17">
        <v>9</v>
      </c>
      <c r="E17" s="61">
        <v>10</v>
      </c>
      <c r="F17" s="15"/>
      <c r="G17" s="15"/>
      <c r="H17" s="15"/>
      <c r="I17" s="15"/>
      <c r="J17" s="16"/>
      <c r="K17" s="16"/>
      <c r="L17" s="16"/>
      <c r="M17" s="16"/>
      <c r="N17" s="16"/>
      <c r="O17" s="16"/>
      <c r="P17" s="15"/>
      <c r="Q17" s="15"/>
      <c r="R17" s="15"/>
    </row>
    <row r="18" spans="1:18" x14ac:dyDescent="0.3">
      <c r="C18" s="15"/>
      <c r="D18" s="17">
        <v>10</v>
      </c>
      <c r="E18" s="61">
        <v>13</v>
      </c>
      <c r="F18" s="15"/>
      <c r="G18" s="15"/>
      <c r="H18" s="15"/>
      <c r="I18" s="15"/>
      <c r="J18" s="16"/>
      <c r="K18" s="16"/>
      <c r="L18" s="16"/>
      <c r="M18" s="16"/>
      <c r="N18" s="16"/>
      <c r="O18" s="16"/>
      <c r="P18" s="15"/>
      <c r="Q18" s="15"/>
      <c r="R18" s="15"/>
    </row>
    <row r="19" spans="1:18" x14ac:dyDescent="0.3">
      <c r="C19" s="15"/>
      <c r="D19" s="17">
        <v>11</v>
      </c>
      <c r="E19" s="61">
        <v>7</v>
      </c>
      <c r="F19" s="15"/>
      <c r="G19" s="15"/>
      <c r="H19" s="15"/>
      <c r="I19" s="15"/>
      <c r="J19" s="16"/>
      <c r="K19" s="16"/>
      <c r="L19" s="16"/>
      <c r="M19" s="16"/>
      <c r="N19" s="16"/>
      <c r="O19" s="16"/>
      <c r="P19" s="15"/>
      <c r="Q19" s="15"/>
      <c r="R19" s="15"/>
    </row>
    <row r="20" spans="1:18" x14ac:dyDescent="0.3">
      <c r="A20" s="15"/>
      <c r="B20" s="15"/>
      <c r="C20" s="15"/>
      <c r="D20" s="17">
        <v>12</v>
      </c>
      <c r="E20" s="61">
        <v>11</v>
      </c>
      <c r="F20" s="15"/>
      <c r="G20" s="15"/>
      <c r="H20" s="15"/>
      <c r="I20" s="15"/>
      <c r="J20" s="16"/>
      <c r="K20" s="16"/>
      <c r="L20" s="16"/>
      <c r="M20" s="16"/>
      <c r="N20" s="16"/>
      <c r="O20" s="16"/>
      <c r="P20" s="15"/>
      <c r="Q20" s="15"/>
      <c r="R20" s="15"/>
    </row>
    <row r="21" spans="1:18" ht="19.2" hidden="1" customHeight="1" x14ac:dyDescent="0.3">
      <c r="A21" s="15"/>
      <c r="B21" s="15"/>
      <c r="C21" s="15"/>
      <c r="D21" s="21">
        <v>13</v>
      </c>
      <c r="E21" s="62">
        <v>11</v>
      </c>
      <c r="F21" s="15"/>
      <c r="G21" s="15"/>
      <c r="H21" s="15"/>
      <c r="I21" s="15"/>
      <c r="J21" s="15"/>
      <c r="K21" s="15"/>
      <c r="L21" s="15"/>
      <c r="M21" s="15"/>
      <c r="N21" s="15"/>
      <c r="O21" s="15"/>
      <c r="P21" s="15"/>
      <c r="Q21" s="15"/>
      <c r="R21" s="15"/>
    </row>
    <row r="22" spans="1:18" ht="14.4" hidden="1" customHeight="1" x14ac:dyDescent="0.3">
      <c r="A22" s="15"/>
      <c r="B22" s="15"/>
      <c r="C22" s="15"/>
      <c r="D22" s="21">
        <v>14</v>
      </c>
      <c r="E22" s="62">
        <v>14</v>
      </c>
      <c r="F22" s="15"/>
      <c r="G22" s="15"/>
      <c r="H22" s="15"/>
      <c r="I22" s="15"/>
      <c r="J22" s="15"/>
      <c r="K22" s="15"/>
      <c r="L22" s="15"/>
      <c r="M22" s="15"/>
      <c r="N22" s="15"/>
      <c r="O22" s="15"/>
      <c r="P22" s="15"/>
      <c r="Q22" s="15"/>
      <c r="R22" s="15"/>
    </row>
    <row r="23" spans="1:18" ht="14.4" hidden="1" customHeight="1" x14ac:dyDescent="0.3">
      <c r="A23" s="15"/>
      <c r="B23" s="15"/>
      <c r="C23" s="15"/>
      <c r="D23" s="21">
        <v>15</v>
      </c>
      <c r="E23" s="62">
        <v>10</v>
      </c>
      <c r="F23" s="15"/>
      <c r="G23" s="15"/>
      <c r="H23" s="15"/>
      <c r="I23" s="15"/>
      <c r="J23" s="15"/>
      <c r="K23" s="15"/>
      <c r="L23" s="15"/>
      <c r="M23" s="15"/>
      <c r="N23" s="15"/>
      <c r="O23" s="15"/>
      <c r="P23" s="15"/>
      <c r="Q23" s="15"/>
      <c r="R23" s="15"/>
    </row>
    <row r="24" spans="1:18" ht="14.4" hidden="1" customHeight="1" x14ac:dyDescent="0.3">
      <c r="A24" s="15"/>
      <c r="B24" s="15"/>
      <c r="C24" s="15"/>
      <c r="D24" s="21">
        <v>16</v>
      </c>
      <c r="E24" s="62">
        <v>8</v>
      </c>
      <c r="F24" s="15"/>
      <c r="G24" s="15"/>
      <c r="H24" s="15"/>
      <c r="I24" s="15"/>
      <c r="J24" s="15"/>
      <c r="K24" s="15"/>
      <c r="L24" s="15"/>
      <c r="M24" s="15"/>
      <c r="N24" s="15"/>
      <c r="O24" s="15"/>
      <c r="P24" s="15"/>
      <c r="Q24" s="15"/>
      <c r="R24" s="15"/>
    </row>
    <row r="25" spans="1:18" ht="14.4" hidden="1" customHeight="1" x14ac:dyDescent="0.3">
      <c r="A25" s="15"/>
      <c r="B25" s="15"/>
      <c r="C25" s="15"/>
      <c r="D25" s="21">
        <v>17</v>
      </c>
      <c r="E25" s="62">
        <v>10</v>
      </c>
      <c r="F25" s="15"/>
      <c r="G25" s="15"/>
      <c r="H25" s="15"/>
      <c r="I25" s="15"/>
      <c r="J25" s="15"/>
      <c r="K25" s="15"/>
      <c r="L25" s="15"/>
      <c r="M25" s="15"/>
      <c r="N25" s="15"/>
      <c r="O25" s="15"/>
      <c r="P25" s="15"/>
      <c r="Q25" s="15"/>
      <c r="R25" s="15"/>
    </row>
    <row r="26" spans="1:18" ht="14.4" hidden="1" customHeight="1" x14ac:dyDescent="0.3">
      <c r="A26" s="15"/>
      <c r="B26" s="15"/>
      <c r="C26" s="15"/>
      <c r="D26" s="21">
        <v>18</v>
      </c>
      <c r="E26" s="62">
        <v>14</v>
      </c>
      <c r="F26" s="15"/>
      <c r="G26" s="15"/>
      <c r="H26" s="15"/>
      <c r="I26" s="15"/>
      <c r="J26" s="15"/>
      <c r="K26" s="15"/>
      <c r="L26" s="15"/>
      <c r="M26" s="15"/>
      <c r="N26" s="15"/>
      <c r="O26" s="15"/>
      <c r="P26" s="15"/>
      <c r="Q26" s="15"/>
      <c r="R26" s="15"/>
    </row>
    <row r="27" spans="1:18" ht="14.4" hidden="1" customHeight="1" x14ac:dyDescent="0.3">
      <c r="A27" s="15"/>
      <c r="B27" s="15"/>
      <c r="C27" s="15"/>
      <c r="D27" s="21">
        <v>19</v>
      </c>
      <c r="E27" s="62">
        <v>11</v>
      </c>
      <c r="F27" s="15"/>
      <c r="G27" s="15"/>
      <c r="H27" s="15"/>
      <c r="I27" s="15"/>
      <c r="J27" s="15"/>
      <c r="K27" s="15"/>
      <c r="L27" s="15"/>
      <c r="M27" s="15"/>
      <c r="N27" s="15"/>
      <c r="O27" s="15"/>
      <c r="P27" s="15"/>
      <c r="Q27" s="15"/>
      <c r="R27" s="15"/>
    </row>
    <row r="28" spans="1:18" ht="14.4" hidden="1" customHeight="1" x14ac:dyDescent="0.3">
      <c r="A28" s="15"/>
      <c r="B28" s="15"/>
      <c r="C28" s="15"/>
      <c r="D28" s="21">
        <v>20</v>
      </c>
      <c r="E28" s="62">
        <v>4</v>
      </c>
      <c r="F28" s="15"/>
      <c r="G28" s="15"/>
      <c r="H28" s="15"/>
      <c r="I28" s="15"/>
      <c r="J28" s="15"/>
      <c r="K28" s="15"/>
      <c r="L28" s="15"/>
      <c r="M28" s="15"/>
      <c r="N28" s="15"/>
      <c r="O28" s="15"/>
      <c r="P28" s="15"/>
      <c r="Q28" s="15"/>
      <c r="R28" s="15"/>
    </row>
    <row r="29" spans="1:18" x14ac:dyDescent="0.3">
      <c r="A29" s="15"/>
      <c r="B29" s="15"/>
      <c r="C29" s="15"/>
      <c r="D29" s="15"/>
      <c r="E29" s="15"/>
      <c r="F29" s="15"/>
      <c r="G29" s="15"/>
      <c r="H29" s="15"/>
      <c r="I29" s="15"/>
      <c r="J29" s="15"/>
      <c r="K29" s="15"/>
      <c r="L29" s="15"/>
      <c r="M29" s="15"/>
      <c r="N29" s="15"/>
      <c r="O29" s="15"/>
      <c r="P29" s="15"/>
      <c r="Q29" s="15"/>
      <c r="R29" s="15"/>
    </row>
    <row r="30" spans="1:18" x14ac:dyDescent="0.3">
      <c r="A30" s="15"/>
      <c r="B30" s="15"/>
      <c r="C30" s="55" t="s">
        <v>1665</v>
      </c>
      <c r="D30" s="55"/>
      <c r="E30" s="50" t="s">
        <v>1665</v>
      </c>
      <c r="F30" s="50"/>
      <c r="G30" s="50"/>
      <c r="H30" s="50"/>
      <c r="I30" s="15"/>
      <c r="J30" s="15"/>
      <c r="K30" s="15"/>
      <c r="L30" s="15"/>
      <c r="M30" s="15"/>
      <c r="N30" s="15"/>
      <c r="O30" s="15"/>
      <c r="P30" s="15"/>
      <c r="Q30" s="15"/>
      <c r="R30" s="15"/>
    </row>
    <row r="31" spans="1:18" x14ac:dyDescent="0.3">
      <c r="A31" s="15"/>
      <c r="B31" s="15"/>
      <c r="C31" s="55"/>
      <c r="D31" s="55"/>
      <c r="E31" s="50"/>
      <c r="F31" s="50"/>
      <c r="G31" s="50"/>
      <c r="H31" s="50"/>
      <c r="I31" s="15"/>
      <c r="J31" s="15"/>
      <c r="K31" s="15"/>
      <c r="L31" s="15"/>
      <c r="M31" s="15"/>
      <c r="N31" s="15"/>
      <c r="O31" s="15"/>
      <c r="P31" s="15"/>
      <c r="Q31" s="15"/>
      <c r="R31" s="15"/>
    </row>
    <row r="32" spans="1:18" x14ac:dyDescent="0.3">
      <c r="A32" s="15"/>
      <c r="B32" s="15"/>
      <c r="C32" s="55"/>
      <c r="D32" s="55"/>
      <c r="E32" s="50"/>
      <c r="F32" s="50"/>
      <c r="G32" s="50"/>
      <c r="H32" s="50"/>
      <c r="I32" s="15"/>
      <c r="J32" s="15"/>
      <c r="K32" s="15"/>
      <c r="L32" s="15"/>
      <c r="M32" s="15"/>
      <c r="N32" s="15"/>
      <c r="O32" s="15"/>
      <c r="P32" s="15"/>
      <c r="Q32" s="15"/>
      <c r="R32" s="15"/>
    </row>
    <row r="33" spans="1:18" x14ac:dyDescent="0.3">
      <c r="A33" s="15"/>
      <c r="B33" s="15"/>
      <c r="C33" s="15"/>
      <c r="D33" s="15"/>
      <c r="E33" s="15"/>
      <c r="F33" s="15"/>
      <c r="G33" s="15"/>
      <c r="H33" s="15"/>
      <c r="I33" s="15"/>
      <c r="J33" s="15"/>
      <c r="K33" s="15"/>
      <c r="L33" s="15"/>
      <c r="M33" s="15"/>
      <c r="N33" s="15"/>
      <c r="O33" s="15"/>
      <c r="P33" s="15"/>
      <c r="Q33" s="15"/>
      <c r="R33" s="15"/>
    </row>
    <row r="34" spans="1:18" x14ac:dyDescent="0.3">
      <c r="A34" s="15"/>
      <c r="B34" s="15"/>
      <c r="C34" s="15"/>
      <c r="D34" s="15"/>
      <c r="E34" s="15"/>
      <c r="F34" s="15"/>
      <c r="G34" s="15"/>
      <c r="H34" s="15"/>
      <c r="I34" s="15"/>
      <c r="J34" s="15"/>
      <c r="K34" s="15"/>
      <c r="L34" s="15"/>
      <c r="M34" s="15"/>
      <c r="N34" s="15"/>
      <c r="O34" s="15"/>
      <c r="P34" s="15"/>
      <c r="Q34" s="15"/>
      <c r="R34" s="15"/>
    </row>
    <row r="35" spans="1:18" ht="43.2" x14ac:dyDescent="0.3">
      <c r="A35" s="22" t="s">
        <v>1666</v>
      </c>
      <c r="B35" s="22" t="s">
        <v>1677</v>
      </c>
      <c r="C35" s="15"/>
      <c r="D35" s="15"/>
      <c r="E35" s="15"/>
      <c r="F35" s="15"/>
      <c r="G35" s="15"/>
      <c r="H35" s="15"/>
      <c r="I35" s="15"/>
      <c r="J35" s="15"/>
      <c r="K35" s="15"/>
      <c r="L35" s="15"/>
      <c r="M35" s="15"/>
      <c r="N35" s="15"/>
      <c r="O35" s="15"/>
      <c r="P35" s="15"/>
      <c r="Q35" s="15"/>
      <c r="R35" s="15"/>
    </row>
    <row r="36" spans="1:18" ht="21" x14ac:dyDescent="0.3">
      <c r="A36" s="58">
        <v>200</v>
      </c>
      <c r="B36" s="47">
        <v>3.4431818181818183</v>
      </c>
      <c r="C36" s="15"/>
      <c r="D36" s="15"/>
      <c r="E36" s="15"/>
      <c r="F36" s="15"/>
      <c r="G36" s="15"/>
      <c r="H36" s="15"/>
      <c r="I36" s="15"/>
      <c r="J36" s="15"/>
      <c r="K36" s="15"/>
      <c r="L36" s="15"/>
      <c r="M36" s="15"/>
      <c r="N36" s="15"/>
      <c r="O36" s="15"/>
      <c r="P36" s="15"/>
      <c r="Q36" s="15"/>
      <c r="R36" s="15"/>
    </row>
    <row r="37" spans="1:18" ht="21.6" customHeight="1" x14ac:dyDescent="0.3">
      <c r="A37" s="15"/>
      <c r="B37" s="15"/>
      <c r="C37" s="15"/>
      <c r="D37" s="15"/>
      <c r="E37" s="15"/>
      <c r="F37" s="15"/>
      <c r="G37" s="15"/>
      <c r="H37" s="15"/>
      <c r="I37" s="15"/>
      <c r="J37" s="15"/>
      <c r="K37" s="15"/>
      <c r="L37" s="15"/>
      <c r="M37" s="15"/>
      <c r="N37" s="15"/>
      <c r="O37" s="15"/>
      <c r="P37" s="15"/>
      <c r="Q37" s="15"/>
      <c r="R37" s="15"/>
    </row>
    <row r="38" spans="1:18" ht="24.6" customHeight="1" x14ac:dyDescent="0.35">
      <c r="A38" s="52" t="s">
        <v>1669</v>
      </c>
      <c r="B38" s="52"/>
      <c r="C38" s="41"/>
      <c r="D38" s="15"/>
      <c r="E38" s="15"/>
      <c r="F38" s="15"/>
      <c r="G38" s="15"/>
      <c r="H38" s="15"/>
      <c r="I38" s="15"/>
      <c r="J38" s="15"/>
      <c r="K38" s="15"/>
      <c r="L38" s="15"/>
      <c r="M38" s="15"/>
      <c r="N38" s="15"/>
      <c r="O38" s="15"/>
      <c r="P38" s="15"/>
      <c r="Q38" s="15"/>
      <c r="R38" s="15"/>
    </row>
    <row r="39" spans="1:18" ht="0.6" customHeight="1" x14ac:dyDescent="0.3">
      <c r="A39" s="15"/>
      <c r="B39" s="15"/>
      <c r="C39" s="15"/>
      <c r="D39" s="15"/>
      <c r="E39" s="15"/>
      <c r="F39" s="15"/>
      <c r="G39" s="15"/>
      <c r="H39" s="15"/>
      <c r="I39" s="15"/>
      <c r="J39" s="15"/>
      <c r="K39" s="15"/>
      <c r="L39" s="15"/>
      <c r="M39" s="15"/>
      <c r="N39" s="15"/>
      <c r="O39" s="15"/>
      <c r="P39" s="15"/>
      <c r="Q39" s="15"/>
      <c r="R39" s="15"/>
    </row>
    <row r="40" spans="1:18" ht="28.8" x14ac:dyDescent="0.3">
      <c r="A40" s="22" t="s">
        <v>1668</v>
      </c>
      <c r="B40" s="25" t="s">
        <v>1670</v>
      </c>
      <c r="C40" s="15"/>
      <c r="D40" s="15"/>
      <c r="E40" s="15"/>
      <c r="F40" s="15"/>
      <c r="G40" s="15"/>
      <c r="H40" s="15"/>
      <c r="I40" s="15"/>
      <c r="J40" s="15"/>
      <c r="K40" s="15"/>
      <c r="L40" s="15"/>
      <c r="M40" s="15"/>
      <c r="N40" s="15"/>
      <c r="O40" s="15"/>
      <c r="P40" s="15"/>
      <c r="Q40" s="15"/>
      <c r="R40" s="15"/>
    </row>
    <row r="41" spans="1:18" ht="25.8" customHeight="1" x14ac:dyDescent="0.3">
      <c r="A41" s="23">
        <v>406</v>
      </c>
      <c r="B41" s="63">
        <v>1.75</v>
      </c>
      <c r="C41" s="15"/>
      <c r="D41" s="15"/>
      <c r="E41" s="15"/>
      <c r="F41" s="15"/>
      <c r="G41" s="15"/>
      <c r="H41" s="15"/>
      <c r="I41" s="15"/>
      <c r="J41" s="15"/>
      <c r="K41" s="15"/>
      <c r="L41" s="15"/>
      <c r="M41" s="15"/>
      <c r="N41" s="15"/>
      <c r="O41" s="15"/>
      <c r="P41" s="15"/>
      <c r="Q41" s="15"/>
      <c r="R41" s="15"/>
    </row>
    <row r="42" spans="1:18" ht="19.8" customHeight="1" x14ac:dyDescent="0.3">
      <c r="A42" s="24" t="s">
        <v>669</v>
      </c>
      <c r="B42" s="63">
        <v>1.75</v>
      </c>
      <c r="C42" s="15"/>
      <c r="D42" s="15"/>
      <c r="E42" s="15"/>
      <c r="F42" s="15"/>
      <c r="G42" s="15"/>
      <c r="H42" s="15"/>
      <c r="I42" s="15"/>
      <c r="J42" s="15"/>
      <c r="K42" s="15"/>
      <c r="L42" s="15"/>
      <c r="M42" s="15"/>
      <c r="N42" s="15"/>
      <c r="O42" s="15"/>
      <c r="P42" s="15"/>
      <c r="Q42" s="15"/>
      <c r="R42" s="15"/>
    </row>
    <row r="43" spans="1:18" ht="23.4" customHeight="1" x14ac:dyDescent="0.3">
      <c r="A43" s="23">
        <v>642</v>
      </c>
      <c r="B43" s="63">
        <v>1.1538461538461537</v>
      </c>
      <c r="C43" s="15"/>
      <c r="D43" s="15"/>
      <c r="E43" s="15"/>
      <c r="F43" s="15"/>
      <c r="G43" s="15"/>
      <c r="H43" s="15"/>
      <c r="I43" s="15"/>
      <c r="J43" s="15"/>
      <c r="K43" s="15"/>
      <c r="L43" s="15"/>
      <c r="M43" s="15"/>
      <c r="N43" s="15"/>
      <c r="O43" s="15"/>
      <c r="P43" s="15"/>
      <c r="Q43" s="15"/>
      <c r="R43" s="15"/>
    </row>
    <row r="44" spans="1:18" ht="22.8" customHeight="1" x14ac:dyDescent="0.3">
      <c r="A44" s="24" t="s">
        <v>862</v>
      </c>
      <c r="B44" s="63">
        <v>1.1538461538461537</v>
      </c>
      <c r="C44" s="15"/>
      <c r="D44" s="15"/>
      <c r="E44" s="15"/>
      <c r="F44" s="15"/>
      <c r="G44" s="15"/>
      <c r="H44" s="15"/>
      <c r="I44" s="15"/>
      <c r="J44" s="15"/>
      <c r="K44" s="15"/>
      <c r="L44" s="15"/>
      <c r="M44" s="15"/>
      <c r="N44" s="15"/>
      <c r="O44" s="15"/>
      <c r="P44" s="15"/>
      <c r="Q44" s="15"/>
      <c r="R44" s="15"/>
    </row>
    <row r="45" spans="1:18" ht="25.2" customHeight="1" x14ac:dyDescent="0.3">
      <c r="A45" s="23">
        <v>545</v>
      </c>
      <c r="B45" s="63">
        <v>0.97450980392156861</v>
      </c>
      <c r="C45" s="15"/>
      <c r="D45" s="15"/>
      <c r="E45" s="15"/>
      <c r="F45" s="15"/>
      <c r="G45" s="15"/>
      <c r="H45" s="15"/>
      <c r="I45" s="15"/>
      <c r="J45" s="15"/>
      <c r="K45" s="15"/>
      <c r="L45" s="15"/>
      <c r="M45" s="15"/>
      <c r="N45" s="15"/>
      <c r="O45" s="15"/>
      <c r="P45" s="15"/>
      <c r="Q45" s="15"/>
      <c r="R45" s="15"/>
    </row>
    <row r="46" spans="1:18" ht="28.2" customHeight="1" x14ac:dyDescent="0.3">
      <c r="A46" s="24" t="s">
        <v>587</v>
      </c>
      <c r="B46" s="63">
        <v>0.97450980392156861</v>
      </c>
      <c r="C46" s="15"/>
      <c r="D46" s="15"/>
      <c r="E46" s="15"/>
      <c r="F46" s="15"/>
      <c r="G46" s="15"/>
      <c r="H46" s="15"/>
      <c r="I46" s="15"/>
      <c r="J46" s="15"/>
      <c r="K46" s="15"/>
      <c r="L46" s="15"/>
      <c r="M46" s="15"/>
      <c r="N46" s="15"/>
      <c r="O46" s="15"/>
      <c r="P46" s="15"/>
      <c r="Q46" s="15"/>
      <c r="R46" s="15"/>
    </row>
    <row r="47" spans="1:18" ht="25.2" customHeight="1" x14ac:dyDescent="0.3">
      <c r="A47" s="23">
        <v>874</v>
      </c>
      <c r="B47" s="63">
        <v>0.95034756703078449</v>
      </c>
      <c r="C47" s="15"/>
      <c r="D47" s="15"/>
      <c r="E47" s="15"/>
      <c r="F47" s="15"/>
      <c r="G47" s="15"/>
      <c r="H47" s="15"/>
      <c r="I47" s="15"/>
      <c r="J47" s="15"/>
      <c r="K47" s="15"/>
      <c r="L47" s="15"/>
      <c r="M47" s="15"/>
      <c r="N47" s="15"/>
      <c r="O47" s="15"/>
      <c r="P47" s="15"/>
      <c r="Q47" s="15"/>
      <c r="R47" s="15"/>
    </row>
    <row r="48" spans="1:18" ht="25.8" customHeight="1" x14ac:dyDescent="0.3">
      <c r="A48" s="24" t="s">
        <v>397</v>
      </c>
      <c r="B48" s="63">
        <v>0.95034756703078449</v>
      </c>
      <c r="C48" s="15"/>
      <c r="D48" s="15"/>
      <c r="E48" s="15"/>
      <c r="F48" s="15"/>
      <c r="G48" s="15"/>
      <c r="H48" s="15"/>
      <c r="I48" s="15"/>
      <c r="J48" s="15"/>
      <c r="K48" s="15"/>
      <c r="L48" s="15"/>
      <c r="M48" s="15"/>
      <c r="N48" s="15"/>
      <c r="O48" s="15"/>
      <c r="P48" s="15"/>
      <c r="Q48" s="15"/>
      <c r="R48" s="15"/>
    </row>
    <row r="49" spans="1:18" ht="27" customHeight="1" x14ac:dyDescent="0.3">
      <c r="A49" s="23">
        <v>54</v>
      </c>
      <c r="B49" s="63">
        <v>0.92</v>
      </c>
      <c r="C49" s="15"/>
      <c r="D49" s="15"/>
      <c r="E49" s="15"/>
      <c r="F49" s="15"/>
      <c r="G49" s="15"/>
      <c r="H49" s="15"/>
      <c r="I49" s="15"/>
      <c r="J49" s="15"/>
      <c r="K49" s="15"/>
      <c r="L49" s="15"/>
      <c r="M49" s="15"/>
      <c r="N49" s="15"/>
      <c r="O49" s="15"/>
      <c r="P49" s="15"/>
      <c r="Q49" s="15"/>
      <c r="R49" s="15"/>
    </row>
    <row r="50" spans="1:18" ht="30" customHeight="1" x14ac:dyDescent="0.3">
      <c r="A50" s="24" t="s">
        <v>612</v>
      </c>
      <c r="B50" s="63">
        <v>0.92</v>
      </c>
      <c r="C50" s="15"/>
      <c r="D50" s="15"/>
      <c r="E50" s="15"/>
      <c r="F50" s="15"/>
      <c r="G50" s="15"/>
      <c r="H50" s="15"/>
      <c r="I50" s="15"/>
      <c r="J50" s="15"/>
      <c r="K50" s="15"/>
      <c r="L50" s="15"/>
      <c r="M50" s="15"/>
      <c r="N50" s="15"/>
      <c r="O50" s="15"/>
      <c r="P50" s="15"/>
      <c r="Q50" s="15"/>
      <c r="R50" s="15"/>
    </row>
    <row r="51" spans="1:18" x14ac:dyDescent="0.3">
      <c r="A51" s="15"/>
      <c r="B51" s="15"/>
      <c r="C51" s="15"/>
      <c r="D51" s="15"/>
      <c r="E51" s="15"/>
      <c r="F51" s="15"/>
      <c r="G51" s="15"/>
      <c r="H51" s="15"/>
      <c r="I51" s="15"/>
      <c r="J51" s="15"/>
      <c r="K51" s="15"/>
      <c r="L51" s="15"/>
      <c r="M51" s="15"/>
      <c r="N51" s="15"/>
    </row>
    <row r="52" spans="1:18" x14ac:dyDescent="0.3">
      <c r="A52" s="15"/>
      <c r="B52" s="15"/>
      <c r="C52" s="15"/>
      <c r="D52" s="15"/>
      <c r="E52" s="15"/>
      <c r="F52" s="15"/>
      <c r="G52" s="15"/>
      <c r="H52" s="15"/>
      <c r="I52" s="15"/>
      <c r="J52" s="15"/>
      <c r="K52" s="15"/>
      <c r="L52" s="15"/>
      <c r="M52" s="15"/>
      <c r="N52" s="15"/>
    </row>
    <row r="53" spans="1:18" x14ac:dyDescent="0.3">
      <c r="A53" s="15"/>
      <c r="B53" s="15"/>
      <c r="C53" s="15"/>
      <c r="D53" s="15"/>
      <c r="E53" s="15"/>
      <c r="F53" s="15"/>
      <c r="G53" s="15"/>
      <c r="H53" s="15"/>
      <c r="I53" s="15"/>
      <c r="J53" s="15"/>
      <c r="K53" s="15"/>
      <c r="L53" s="15"/>
      <c r="M53" s="15"/>
      <c r="N53" s="15"/>
    </row>
    <row r="54" spans="1:18" x14ac:dyDescent="0.3">
      <c r="A54" s="15"/>
      <c r="B54" s="15"/>
      <c r="C54" s="15"/>
      <c r="D54" s="15"/>
      <c r="E54" s="15"/>
      <c r="F54" s="15"/>
      <c r="G54" s="15"/>
      <c r="H54" s="15"/>
      <c r="I54" s="15"/>
      <c r="J54" s="15"/>
      <c r="K54" s="15"/>
      <c r="L54" s="15"/>
      <c r="M54" s="15"/>
      <c r="N54" s="15"/>
    </row>
    <row r="55" spans="1:18" x14ac:dyDescent="0.3">
      <c r="A55" s="15"/>
      <c r="B55" s="15"/>
      <c r="C55" s="55"/>
      <c r="D55" s="55"/>
      <c r="E55" s="15"/>
      <c r="F55" s="15"/>
      <c r="G55" s="15"/>
      <c r="H55" s="15"/>
      <c r="I55" s="15"/>
      <c r="J55" s="15"/>
      <c r="K55" s="15"/>
      <c r="L55" s="15"/>
      <c r="M55" s="15"/>
      <c r="N55" s="15"/>
    </row>
    <row r="56" spans="1:18" x14ac:dyDescent="0.3">
      <c r="A56" s="15"/>
      <c r="B56" s="15"/>
      <c r="C56" s="55"/>
      <c r="D56" s="55"/>
      <c r="E56" s="53" t="s">
        <v>1678</v>
      </c>
      <c r="F56" s="53"/>
      <c r="G56" s="53"/>
      <c r="H56" s="15"/>
      <c r="I56" s="15"/>
      <c r="J56" s="15"/>
      <c r="K56" s="15"/>
      <c r="L56" s="15"/>
      <c r="M56" s="15"/>
      <c r="N56" s="15"/>
    </row>
    <row r="57" spans="1:18" x14ac:dyDescent="0.3">
      <c r="A57" s="15"/>
      <c r="B57" s="15"/>
      <c r="C57" s="15"/>
      <c r="D57" s="15"/>
      <c r="E57" s="53"/>
      <c r="F57" s="53"/>
      <c r="G57" s="53"/>
      <c r="H57" s="15"/>
      <c r="I57" s="15"/>
      <c r="J57" s="15"/>
      <c r="K57" s="15"/>
      <c r="L57" s="15"/>
      <c r="M57" s="15"/>
      <c r="N57" s="15"/>
    </row>
    <row r="58" spans="1:18" x14ac:dyDescent="0.3">
      <c r="A58" s="15"/>
      <c r="B58" s="15"/>
      <c r="C58" s="15"/>
      <c r="D58" s="15"/>
      <c r="E58" s="15"/>
      <c r="F58" s="15"/>
      <c r="G58" s="15"/>
      <c r="H58" s="15"/>
      <c r="I58" s="15"/>
      <c r="J58" s="15"/>
      <c r="K58" s="15"/>
      <c r="L58" s="15"/>
      <c r="M58" s="15"/>
      <c r="N58" s="15"/>
    </row>
    <row r="59" spans="1:18" x14ac:dyDescent="0.3">
      <c r="A59" s="15"/>
      <c r="B59" s="15"/>
      <c r="C59" s="15"/>
      <c r="D59" s="15"/>
      <c r="E59" s="15"/>
      <c r="F59" s="15"/>
      <c r="G59" s="15"/>
      <c r="H59" s="15"/>
      <c r="I59" s="15"/>
      <c r="J59" s="15"/>
      <c r="K59" s="15"/>
      <c r="L59" s="15"/>
      <c r="M59" s="15"/>
      <c r="N59" s="15"/>
    </row>
    <row r="60" spans="1:18" x14ac:dyDescent="0.3">
      <c r="A60" s="42" t="s">
        <v>1679</v>
      </c>
      <c r="B60" s="43" t="s">
        <v>1680</v>
      </c>
      <c r="C60" s="42" t="s">
        <v>1681</v>
      </c>
      <c r="D60" s="15"/>
      <c r="E60" s="15"/>
      <c r="F60" s="15"/>
      <c r="G60" s="15"/>
      <c r="H60" s="15"/>
      <c r="I60" s="15"/>
      <c r="J60" s="15"/>
      <c r="K60" s="15"/>
      <c r="L60" s="15"/>
      <c r="M60" s="15"/>
      <c r="N60" s="15"/>
    </row>
    <row r="61" spans="1:18" ht="21" x14ac:dyDescent="0.3">
      <c r="A61" s="59">
        <v>200</v>
      </c>
      <c r="B61" s="59">
        <v>522.01499999999999</v>
      </c>
      <c r="C61" s="59">
        <v>0.54268404345818344</v>
      </c>
      <c r="D61" s="15"/>
      <c r="E61" s="15"/>
      <c r="F61" s="15"/>
      <c r="G61" s="15"/>
      <c r="H61" s="15"/>
      <c r="I61" s="15"/>
      <c r="J61" s="15"/>
      <c r="K61" s="15"/>
      <c r="L61" s="15"/>
      <c r="M61" s="15"/>
      <c r="N61" s="15"/>
    </row>
    <row r="62" spans="1:18" x14ac:dyDescent="0.3">
      <c r="A62" s="15"/>
      <c r="B62" s="15"/>
      <c r="C62" s="15"/>
      <c r="D62" s="15"/>
      <c r="E62" s="15"/>
      <c r="F62" s="15"/>
      <c r="G62" s="15"/>
      <c r="H62" s="15"/>
      <c r="I62" s="15"/>
      <c r="J62" s="15"/>
      <c r="K62" s="15"/>
      <c r="L62" s="15"/>
      <c r="M62" s="15"/>
      <c r="N62" s="15"/>
    </row>
    <row r="63" spans="1:18" x14ac:dyDescent="0.3">
      <c r="A63" s="15"/>
      <c r="B63" s="15"/>
      <c r="C63" s="15"/>
      <c r="D63" s="15"/>
      <c r="E63" s="15"/>
      <c r="F63" s="15"/>
      <c r="G63" s="15"/>
      <c r="H63" s="15"/>
      <c r="I63" s="15"/>
      <c r="J63" s="15"/>
      <c r="K63" s="15"/>
      <c r="L63" s="15"/>
      <c r="M63" s="15"/>
      <c r="N63" s="15"/>
    </row>
    <row r="64" spans="1:18" x14ac:dyDescent="0.3">
      <c r="A64" s="4" t="s">
        <v>1550</v>
      </c>
      <c r="B64" t="s">
        <v>1682</v>
      </c>
      <c r="C64" s="15"/>
      <c r="D64" s="15"/>
      <c r="E64" s="15"/>
      <c r="F64" s="15"/>
      <c r="G64" s="15"/>
      <c r="H64" s="15"/>
      <c r="I64" s="15"/>
      <c r="J64" s="15"/>
      <c r="K64" s="15"/>
      <c r="L64" s="15"/>
      <c r="M64" s="15"/>
      <c r="N64" s="15"/>
    </row>
    <row r="65" spans="1:14" x14ac:dyDescent="0.3">
      <c r="A65" s="11" t="s">
        <v>1533</v>
      </c>
      <c r="B65" s="57">
        <v>100</v>
      </c>
      <c r="C65" s="15"/>
      <c r="D65" s="15"/>
      <c r="E65" s="15"/>
      <c r="F65" s="15"/>
      <c r="G65" s="15"/>
      <c r="H65" s="15"/>
      <c r="I65" s="15"/>
      <c r="J65" s="15"/>
      <c r="K65" s="15"/>
      <c r="L65" s="15"/>
      <c r="M65" s="15"/>
      <c r="N65" s="15"/>
    </row>
    <row r="66" spans="1:14" x14ac:dyDescent="0.3">
      <c r="A66" s="11" t="s">
        <v>1534</v>
      </c>
      <c r="B66" s="57">
        <v>100</v>
      </c>
      <c r="C66" s="15"/>
      <c r="D66" s="15"/>
      <c r="E66" s="15"/>
      <c r="F66" s="15"/>
      <c r="G66" s="15"/>
      <c r="H66" s="15"/>
      <c r="I66" s="15"/>
      <c r="J66" s="15"/>
      <c r="K66" s="15"/>
      <c r="L66" s="15"/>
      <c r="M66" s="15"/>
      <c r="N66" s="15"/>
    </row>
    <row r="67" spans="1:14" x14ac:dyDescent="0.3">
      <c r="A67" s="11" t="s">
        <v>1189</v>
      </c>
      <c r="B67" s="57">
        <v>200</v>
      </c>
      <c r="C67" s="15"/>
      <c r="D67" s="15"/>
      <c r="E67" s="15"/>
      <c r="F67" s="15"/>
      <c r="G67" s="15"/>
      <c r="H67" s="15"/>
      <c r="I67" s="15"/>
      <c r="J67" s="15"/>
      <c r="K67" s="15"/>
      <c r="L67" s="15"/>
      <c r="M67" s="15"/>
      <c r="N67" s="15"/>
    </row>
    <row r="68" spans="1:14" x14ac:dyDescent="0.3">
      <c r="C68" s="15"/>
      <c r="D68" s="15"/>
      <c r="E68" s="15"/>
      <c r="F68" s="15"/>
      <c r="G68" s="15"/>
      <c r="H68" s="15"/>
      <c r="I68" s="15"/>
      <c r="J68" s="15"/>
      <c r="K68" s="15"/>
      <c r="L68" s="15"/>
      <c r="M68" s="15"/>
      <c r="N68" s="15"/>
    </row>
    <row r="69" spans="1:14" x14ac:dyDescent="0.3">
      <c r="C69" s="15"/>
      <c r="D69" s="15"/>
      <c r="E69" s="15"/>
      <c r="F69" s="15"/>
      <c r="G69" s="15"/>
      <c r="H69" s="15"/>
      <c r="I69" s="15"/>
      <c r="J69" s="15"/>
      <c r="K69" s="15"/>
      <c r="L69" s="15"/>
      <c r="M69" s="15"/>
      <c r="N69" s="15"/>
    </row>
    <row r="70" spans="1:14" x14ac:dyDescent="0.3">
      <c r="C70" s="15"/>
      <c r="D70" s="15"/>
      <c r="E70" s="15"/>
      <c r="F70" s="15"/>
      <c r="G70" s="15"/>
      <c r="H70" s="15"/>
      <c r="I70" s="15"/>
      <c r="J70" s="15"/>
      <c r="K70" s="15"/>
      <c r="L70" s="15"/>
      <c r="M70" s="15"/>
      <c r="N70" s="15"/>
    </row>
    <row r="71" spans="1:14" x14ac:dyDescent="0.3">
      <c r="C71" s="15"/>
      <c r="D71" s="15"/>
      <c r="E71" s="15"/>
      <c r="F71" s="15"/>
      <c r="G71" s="15"/>
      <c r="H71" s="15"/>
      <c r="I71" s="15"/>
      <c r="J71" s="15"/>
      <c r="K71" s="15"/>
      <c r="L71" s="15"/>
      <c r="M71" s="15"/>
      <c r="N71" s="15"/>
    </row>
    <row r="72" spans="1:14" x14ac:dyDescent="0.3">
      <c r="C72" s="15"/>
      <c r="D72" s="15"/>
      <c r="E72" s="15"/>
      <c r="F72" s="15"/>
      <c r="G72" s="15"/>
      <c r="H72" s="15"/>
      <c r="I72" s="15"/>
      <c r="J72" s="15"/>
      <c r="K72" s="15"/>
      <c r="L72" s="15"/>
      <c r="M72" s="15"/>
      <c r="N72" s="15"/>
    </row>
    <row r="73" spans="1:14" x14ac:dyDescent="0.3">
      <c r="C73" s="15"/>
      <c r="D73" s="15"/>
      <c r="E73" s="15"/>
      <c r="F73" s="15"/>
      <c r="G73" s="15"/>
      <c r="H73" s="15"/>
      <c r="I73" s="15"/>
      <c r="J73" s="15"/>
      <c r="K73" s="15"/>
      <c r="L73" s="15"/>
      <c r="M73" s="15"/>
      <c r="N73" s="15"/>
    </row>
    <row r="74" spans="1:14" x14ac:dyDescent="0.3">
      <c r="C74" s="15"/>
      <c r="D74" s="15"/>
      <c r="E74" s="15"/>
      <c r="F74" s="15"/>
      <c r="G74" s="15"/>
      <c r="H74" s="15"/>
      <c r="I74" s="15"/>
      <c r="J74" s="15"/>
      <c r="K74" s="15"/>
      <c r="L74" s="15"/>
      <c r="M74" s="15"/>
      <c r="N74" s="15"/>
    </row>
    <row r="75" spans="1:14" x14ac:dyDescent="0.3">
      <c r="C75" s="15"/>
      <c r="D75" s="15"/>
      <c r="E75" s="15"/>
      <c r="F75" s="15"/>
      <c r="G75" s="15"/>
      <c r="H75" s="15"/>
      <c r="I75" s="15"/>
      <c r="J75" s="15"/>
      <c r="K75" s="15"/>
      <c r="L75" s="15"/>
      <c r="M75" s="15"/>
      <c r="N75" s="15"/>
    </row>
    <row r="76" spans="1:14" x14ac:dyDescent="0.3">
      <c r="A76" s="15"/>
      <c r="B76" s="15"/>
      <c r="C76" s="15"/>
      <c r="D76" s="15"/>
      <c r="E76" s="15"/>
      <c r="F76" s="15"/>
      <c r="G76" s="15"/>
      <c r="H76" s="15"/>
      <c r="I76" s="15"/>
      <c r="J76" s="15"/>
      <c r="K76" s="15"/>
      <c r="L76" s="15"/>
      <c r="M76" s="15"/>
      <c r="N76" s="15"/>
    </row>
    <row r="77" spans="1:14" x14ac:dyDescent="0.3">
      <c r="A77" s="15"/>
      <c r="B77" s="15"/>
      <c r="C77" s="15"/>
      <c r="D77" s="15"/>
      <c r="E77" s="15"/>
      <c r="F77" s="15"/>
      <c r="G77" s="15"/>
      <c r="H77" s="15"/>
      <c r="I77" s="15"/>
      <c r="J77" s="15"/>
      <c r="K77" s="15"/>
      <c r="L77" s="15"/>
      <c r="M77" s="15"/>
      <c r="N77" s="15"/>
    </row>
    <row r="78" spans="1:14" x14ac:dyDescent="0.3">
      <c r="A78" s="15"/>
      <c r="B78" s="15"/>
      <c r="C78" s="15"/>
      <c r="D78" s="15"/>
      <c r="E78" s="15"/>
      <c r="F78" s="15"/>
      <c r="G78" s="15"/>
      <c r="H78" s="15"/>
      <c r="I78" s="15"/>
      <c r="J78" s="15"/>
      <c r="K78" s="15"/>
      <c r="L78" s="15"/>
      <c r="M78" s="15"/>
      <c r="N78" s="15"/>
    </row>
    <row r="79" spans="1:14" x14ac:dyDescent="0.3">
      <c r="A79" s="15"/>
      <c r="B79" s="15"/>
      <c r="C79" s="15"/>
      <c r="D79" s="15"/>
      <c r="E79" s="15"/>
      <c r="F79" s="15"/>
      <c r="G79" s="15"/>
      <c r="H79" s="15"/>
      <c r="I79" s="15"/>
      <c r="J79" s="15"/>
      <c r="K79" s="15"/>
      <c r="L79" s="15"/>
      <c r="M79" s="15"/>
      <c r="N79" s="15"/>
    </row>
    <row r="80" spans="1:14" x14ac:dyDescent="0.3">
      <c r="A80" s="15"/>
      <c r="B80" s="15"/>
      <c r="C80" s="54" t="s">
        <v>1683</v>
      </c>
      <c r="D80" s="54"/>
      <c r="E80" s="15"/>
      <c r="F80" s="15"/>
      <c r="G80" s="15"/>
      <c r="H80" s="15"/>
      <c r="I80" s="15"/>
      <c r="J80" s="15"/>
      <c r="K80" s="15"/>
      <c r="L80" s="15"/>
      <c r="M80" s="15"/>
      <c r="N80" s="15"/>
    </row>
    <row r="81" spans="1:14" x14ac:dyDescent="0.3">
      <c r="A81" s="15"/>
      <c r="B81" s="15"/>
      <c r="C81" s="54"/>
      <c r="D81" s="54"/>
      <c r="E81" s="15"/>
      <c r="F81" s="15"/>
      <c r="G81" s="15"/>
      <c r="H81" s="15"/>
      <c r="I81" s="15"/>
      <c r="J81" s="15"/>
      <c r="K81" s="15"/>
      <c r="L81" s="15"/>
      <c r="M81" s="15"/>
      <c r="N81" s="15"/>
    </row>
    <row r="82" spans="1:14" x14ac:dyDescent="0.3">
      <c r="A82" s="15"/>
      <c r="B82" s="15"/>
      <c r="C82" s="54"/>
      <c r="D82" s="54"/>
      <c r="E82" s="15"/>
      <c r="F82" s="15"/>
      <c r="G82" s="15"/>
      <c r="H82" s="15"/>
      <c r="I82" s="15"/>
      <c r="J82" s="15"/>
      <c r="K82" s="15"/>
      <c r="L82" s="15"/>
      <c r="M82" s="15"/>
      <c r="N82" s="15"/>
    </row>
    <row r="83" spans="1:14" x14ac:dyDescent="0.3">
      <c r="A83" s="16"/>
      <c r="B83" s="45" t="s">
        <v>971</v>
      </c>
      <c r="C83" s="45" t="s">
        <v>982</v>
      </c>
      <c r="D83" s="15"/>
      <c r="E83" s="15"/>
      <c r="F83" s="15"/>
      <c r="G83" s="15"/>
      <c r="H83" s="15"/>
      <c r="I83" s="15"/>
      <c r="J83" s="15"/>
      <c r="K83" s="15"/>
      <c r="L83" s="15"/>
      <c r="M83" s="15"/>
      <c r="N83" s="15"/>
    </row>
    <row r="84" spans="1:14" x14ac:dyDescent="0.3">
      <c r="A84" s="15"/>
      <c r="B84" s="15"/>
      <c r="C84" s="15"/>
      <c r="D84" s="15"/>
      <c r="E84" s="15"/>
      <c r="F84" s="15"/>
      <c r="G84" s="15"/>
      <c r="H84" s="15"/>
      <c r="I84" s="15"/>
      <c r="J84" s="15"/>
      <c r="K84" s="15"/>
      <c r="L84" s="15"/>
      <c r="M84" s="15"/>
      <c r="N84" s="15"/>
    </row>
    <row r="85" spans="1:14" ht="42" x14ac:dyDescent="0.3">
      <c r="A85" s="44" t="s">
        <v>1691</v>
      </c>
      <c r="B85" s="44" t="s">
        <v>1684</v>
      </c>
      <c r="C85" s="16"/>
      <c r="D85" s="16"/>
      <c r="E85" s="16"/>
      <c r="F85" s="15"/>
      <c r="G85" s="15"/>
      <c r="H85" s="15"/>
      <c r="I85" s="15"/>
      <c r="J85" s="15"/>
      <c r="K85" s="15"/>
      <c r="L85" s="15"/>
      <c r="M85" s="15"/>
      <c r="N85" s="15"/>
    </row>
    <row r="86" spans="1:14" ht="21" x14ac:dyDescent="0.3">
      <c r="A86" s="59">
        <v>9489109</v>
      </c>
      <c r="B86" s="59">
        <v>4645041</v>
      </c>
      <c r="C86" s="16"/>
      <c r="D86" s="16"/>
      <c r="E86" s="16"/>
      <c r="F86" s="15"/>
      <c r="G86" s="15"/>
      <c r="H86" s="15"/>
      <c r="I86" s="15"/>
      <c r="J86" s="15"/>
      <c r="K86" s="15"/>
      <c r="L86" s="15"/>
      <c r="M86" s="15"/>
      <c r="N86" s="15"/>
    </row>
    <row r="87" spans="1:14" hidden="1" x14ac:dyDescent="0.3">
      <c r="A87" s="15"/>
      <c r="B87" s="15"/>
      <c r="C87" s="15" t="s">
        <v>1656</v>
      </c>
      <c r="D87" s="15" t="s">
        <v>976</v>
      </c>
      <c r="E87" s="15"/>
      <c r="F87" s="15"/>
      <c r="G87" s="15"/>
      <c r="H87" s="15"/>
      <c r="I87" s="15"/>
      <c r="J87" s="15"/>
      <c r="K87" s="15"/>
      <c r="L87" s="15"/>
      <c r="M87" s="15"/>
      <c r="N87" s="15"/>
    </row>
    <row r="88" spans="1:14" hidden="1" x14ac:dyDescent="0.3">
      <c r="A88" s="15"/>
      <c r="B88" s="15"/>
      <c r="C88" s="15"/>
      <c r="D88" s="15"/>
      <c r="E88" s="15"/>
      <c r="F88" s="15"/>
      <c r="G88" s="15"/>
      <c r="H88" s="15"/>
      <c r="I88" s="15"/>
      <c r="J88" s="15"/>
      <c r="K88" s="15"/>
      <c r="L88" s="15"/>
      <c r="M88" s="15"/>
      <c r="N88" s="15"/>
    </row>
    <row r="89" spans="1:14" hidden="1" x14ac:dyDescent="0.3">
      <c r="C89" s="15" t="s">
        <v>1550</v>
      </c>
      <c r="D89" s="15" t="s">
        <v>1612</v>
      </c>
      <c r="E89" s="15"/>
      <c r="F89" s="15"/>
      <c r="G89" s="15"/>
      <c r="H89" s="15"/>
      <c r="I89" s="15"/>
      <c r="J89" s="15"/>
      <c r="K89" s="15"/>
      <c r="L89" s="15"/>
      <c r="M89" s="15"/>
      <c r="N89" s="15"/>
    </row>
    <row r="90" spans="1:14" ht="43.2" hidden="1" x14ac:dyDescent="0.3">
      <c r="A90" s="4" t="s">
        <v>1550</v>
      </c>
      <c r="B90" s="3" t="s">
        <v>1685</v>
      </c>
      <c r="C90" s="21" t="s">
        <v>775</v>
      </c>
      <c r="D90" s="62">
        <v>260609</v>
      </c>
      <c r="E90" s="15"/>
      <c r="F90" s="15"/>
      <c r="G90" s="15"/>
      <c r="H90" s="15"/>
      <c r="I90" s="15"/>
      <c r="J90" s="15"/>
      <c r="K90" s="15"/>
      <c r="L90" s="15"/>
      <c r="M90" s="15"/>
      <c r="N90" s="15"/>
    </row>
    <row r="91" spans="1:14" hidden="1" x14ac:dyDescent="0.3">
      <c r="A91" s="11" t="s">
        <v>977</v>
      </c>
      <c r="B91" s="57">
        <v>94</v>
      </c>
      <c r="C91" s="21" t="s">
        <v>1687</v>
      </c>
      <c r="D91" s="62">
        <v>801079</v>
      </c>
      <c r="E91" s="15"/>
      <c r="F91" s="15"/>
      <c r="G91" s="15"/>
      <c r="H91" s="15"/>
      <c r="I91" s="15"/>
      <c r="J91" s="15"/>
      <c r="K91" s="15"/>
      <c r="L91" s="15"/>
      <c r="M91" s="15"/>
      <c r="N91" s="15"/>
    </row>
    <row r="92" spans="1:14" hidden="1" x14ac:dyDescent="0.3">
      <c r="A92" s="11" t="s">
        <v>984</v>
      </c>
      <c r="B92" s="57">
        <v>106</v>
      </c>
      <c r="C92" s="21" t="s">
        <v>1693</v>
      </c>
      <c r="D92" s="62">
        <v>35150</v>
      </c>
      <c r="E92" s="15"/>
      <c r="F92" s="15"/>
      <c r="G92" s="15"/>
      <c r="H92" s="15"/>
      <c r="I92" s="15"/>
      <c r="J92" s="15"/>
      <c r="K92" s="15"/>
      <c r="L92" s="15"/>
      <c r="M92" s="15"/>
      <c r="N92" s="15"/>
    </row>
    <row r="93" spans="1:14" hidden="1" x14ac:dyDescent="0.3">
      <c r="A93" s="11" t="s">
        <v>1189</v>
      </c>
      <c r="B93" s="57">
        <v>200</v>
      </c>
      <c r="C93" s="21" t="s">
        <v>1694</v>
      </c>
      <c r="D93" s="62">
        <v>242397</v>
      </c>
      <c r="E93" s="15"/>
      <c r="F93" s="15"/>
      <c r="G93" s="15"/>
      <c r="H93" s="15"/>
      <c r="I93" s="15"/>
      <c r="J93" s="15"/>
      <c r="K93" s="15"/>
      <c r="L93" s="15"/>
      <c r="M93" s="15"/>
      <c r="N93" s="15"/>
    </row>
    <row r="94" spans="1:14" hidden="1" x14ac:dyDescent="0.3">
      <c r="C94" s="21" t="s">
        <v>1695</v>
      </c>
      <c r="D94" s="62">
        <v>213509</v>
      </c>
      <c r="E94" s="15"/>
      <c r="F94" s="15"/>
      <c r="G94" s="15"/>
      <c r="H94" s="15"/>
      <c r="I94" s="15"/>
      <c r="J94" s="15"/>
      <c r="K94" s="15"/>
      <c r="L94" s="15"/>
      <c r="M94" s="15"/>
      <c r="N94" s="15"/>
    </row>
    <row r="95" spans="1:14" hidden="1" x14ac:dyDescent="0.3">
      <c r="C95" s="21" t="s">
        <v>1688</v>
      </c>
      <c r="D95" s="62">
        <v>461015</v>
      </c>
      <c r="E95" s="15"/>
      <c r="F95" s="15"/>
      <c r="G95" s="15"/>
      <c r="H95" s="15"/>
      <c r="I95" s="15"/>
      <c r="J95" s="15"/>
      <c r="K95" s="15"/>
      <c r="L95" s="15"/>
      <c r="M95" s="15"/>
      <c r="N95" s="15"/>
    </row>
    <row r="96" spans="1:14" hidden="1" x14ac:dyDescent="0.3">
      <c r="C96" s="21" t="s">
        <v>1696</v>
      </c>
      <c r="D96" s="62">
        <v>787157</v>
      </c>
      <c r="E96" s="15"/>
      <c r="F96" s="15"/>
      <c r="G96" s="15"/>
      <c r="H96" s="15"/>
      <c r="I96" s="15"/>
      <c r="J96" s="15"/>
      <c r="K96" s="15"/>
      <c r="L96" s="15"/>
      <c r="M96" s="15"/>
      <c r="N96" s="15"/>
    </row>
    <row r="97" spans="1:14" hidden="1" x14ac:dyDescent="0.3">
      <c r="C97" s="21" t="s">
        <v>1689</v>
      </c>
      <c r="D97" s="62">
        <v>892625</v>
      </c>
      <c r="E97" s="15"/>
      <c r="F97" s="15"/>
      <c r="G97" s="15"/>
      <c r="H97" s="15"/>
      <c r="I97" s="15"/>
      <c r="J97" s="15"/>
      <c r="K97" s="15"/>
      <c r="L97" s="15"/>
      <c r="M97" s="15"/>
      <c r="N97" s="15"/>
    </row>
    <row r="98" spans="1:14" hidden="1" x14ac:dyDescent="0.3">
      <c r="C98" s="21" t="s">
        <v>1690</v>
      </c>
      <c r="D98" s="62">
        <v>387587</v>
      </c>
      <c r="E98" s="15"/>
      <c r="F98" s="15"/>
      <c r="G98" s="15"/>
      <c r="H98" s="15"/>
      <c r="I98" s="15"/>
      <c r="J98" s="15"/>
      <c r="K98" s="15"/>
      <c r="L98" s="15"/>
      <c r="M98" s="15"/>
      <c r="N98" s="15"/>
    </row>
    <row r="99" spans="1:14" hidden="1" x14ac:dyDescent="0.3">
      <c r="A99" s="15"/>
      <c r="B99" s="15"/>
      <c r="C99" s="21" t="s">
        <v>1686</v>
      </c>
      <c r="D99" s="62">
        <v>543208</v>
      </c>
      <c r="E99" s="15"/>
      <c r="F99" s="15"/>
      <c r="G99" s="15"/>
      <c r="H99" s="15"/>
      <c r="I99" s="15"/>
      <c r="J99" s="15"/>
      <c r="K99" s="15"/>
      <c r="L99" s="15"/>
      <c r="M99" s="15"/>
      <c r="N99" s="15"/>
    </row>
    <row r="100" spans="1:14" hidden="1" x14ac:dyDescent="0.3">
      <c r="A100" s="15"/>
      <c r="B100" s="15"/>
      <c r="C100" s="21" t="s">
        <v>1697</v>
      </c>
      <c r="D100" s="62">
        <v>219732</v>
      </c>
      <c r="E100" s="15"/>
      <c r="F100" s="15"/>
      <c r="G100" s="15"/>
      <c r="H100" s="15"/>
      <c r="I100" s="15"/>
      <c r="J100" s="15"/>
      <c r="K100" s="15"/>
      <c r="L100" s="15"/>
      <c r="M100" s="15"/>
      <c r="N100" s="15"/>
    </row>
    <row r="101" spans="1:14" x14ac:dyDescent="0.3">
      <c r="A101" s="15"/>
      <c r="B101" s="15"/>
      <c r="C101" s="15"/>
      <c r="D101" s="15"/>
      <c r="E101" s="15"/>
      <c r="F101" s="15"/>
      <c r="G101" s="15"/>
      <c r="H101" s="15"/>
      <c r="I101" s="15"/>
      <c r="J101" s="15"/>
      <c r="K101" s="15"/>
      <c r="L101" s="15"/>
      <c r="M101" s="15"/>
      <c r="N101" s="15"/>
    </row>
    <row r="102" spans="1:14" x14ac:dyDescent="0.3">
      <c r="A102" s="15"/>
      <c r="B102" s="15"/>
      <c r="C102" s="15"/>
      <c r="D102" s="15"/>
      <c r="E102" s="15"/>
      <c r="F102" s="15"/>
      <c r="G102" s="15"/>
      <c r="H102" s="15"/>
      <c r="I102" s="15"/>
      <c r="J102" s="15"/>
      <c r="K102" s="15"/>
      <c r="L102" s="15"/>
      <c r="M102" s="15"/>
      <c r="N102" s="15"/>
    </row>
    <row r="103" spans="1:14" x14ac:dyDescent="0.3">
      <c r="A103" s="15"/>
      <c r="B103" s="15"/>
      <c r="C103" s="15"/>
      <c r="D103" s="15"/>
      <c r="E103" s="15"/>
      <c r="F103" s="15"/>
      <c r="G103" s="15"/>
      <c r="H103" s="15"/>
      <c r="I103" s="15"/>
      <c r="J103" s="15"/>
      <c r="K103" s="15"/>
      <c r="L103" s="15"/>
      <c r="M103" s="15"/>
      <c r="N103" s="15"/>
    </row>
    <row r="104" spans="1:14" x14ac:dyDescent="0.3">
      <c r="A104" s="15"/>
      <c r="B104" s="15"/>
      <c r="C104" s="15"/>
      <c r="D104" s="15"/>
      <c r="E104" s="15"/>
      <c r="F104" s="15"/>
      <c r="G104" s="15"/>
      <c r="H104" s="15"/>
      <c r="I104" s="15"/>
      <c r="J104" s="15"/>
      <c r="K104" s="15"/>
      <c r="L104" s="15"/>
      <c r="M104" s="15"/>
      <c r="N104" s="15"/>
    </row>
    <row r="105" spans="1:14" x14ac:dyDescent="0.3">
      <c r="C105" s="15"/>
      <c r="D105" s="15"/>
      <c r="E105" s="15"/>
      <c r="F105" s="15"/>
      <c r="G105" s="15"/>
      <c r="H105" s="15"/>
      <c r="I105" s="15"/>
      <c r="J105" s="15"/>
      <c r="K105" s="15"/>
      <c r="L105" s="15"/>
      <c r="M105" s="15"/>
      <c r="N105" s="15"/>
    </row>
    <row r="106" spans="1:14" x14ac:dyDescent="0.3">
      <c r="C106" s="15"/>
      <c r="D106" s="15"/>
      <c r="E106" s="15"/>
      <c r="F106" s="15"/>
      <c r="G106" s="15"/>
      <c r="H106" s="15"/>
      <c r="I106" s="15"/>
      <c r="J106" s="15"/>
      <c r="K106" s="15"/>
      <c r="L106" s="15"/>
      <c r="M106" s="15"/>
      <c r="N106" s="15"/>
    </row>
    <row r="107" spans="1:14" x14ac:dyDescent="0.3">
      <c r="C107" s="15"/>
      <c r="D107" s="15"/>
      <c r="E107" s="15"/>
      <c r="F107" s="15"/>
      <c r="G107" s="15"/>
      <c r="H107" s="15"/>
      <c r="I107" s="15"/>
      <c r="J107" s="15"/>
      <c r="K107" s="15"/>
      <c r="L107" s="15"/>
      <c r="M107" s="15"/>
      <c r="N107" s="15"/>
    </row>
    <row r="108" spans="1:14" x14ac:dyDescent="0.3">
      <c r="A108" s="15"/>
      <c r="B108" s="15"/>
      <c r="C108" s="15"/>
      <c r="D108" s="15"/>
      <c r="E108" s="15"/>
      <c r="F108" s="15"/>
      <c r="G108" s="15"/>
      <c r="H108" s="15"/>
      <c r="I108" s="15"/>
      <c r="J108" s="15"/>
      <c r="K108" s="15"/>
      <c r="L108" s="15"/>
      <c r="M108" s="15"/>
      <c r="N108" s="15"/>
    </row>
    <row r="109" spans="1:14" x14ac:dyDescent="0.3">
      <c r="A109" s="15"/>
      <c r="B109" s="15"/>
      <c r="C109" s="15"/>
      <c r="D109" s="15"/>
      <c r="E109" s="15"/>
      <c r="F109" s="15"/>
      <c r="G109" s="15"/>
      <c r="H109" s="15"/>
      <c r="I109" s="15"/>
      <c r="J109" s="15"/>
      <c r="K109" s="15"/>
      <c r="L109" s="15"/>
      <c r="M109" s="15"/>
      <c r="N109" s="15"/>
    </row>
    <row r="110" spans="1:14" x14ac:dyDescent="0.3">
      <c r="A110" s="15"/>
      <c r="B110" s="15"/>
      <c r="C110" s="15"/>
      <c r="D110" s="15"/>
      <c r="E110" s="15"/>
      <c r="F110" s="15"/>
      <c r="G110" s="15"/>
      <c r="H110" s="15"/>
      <c r="I110" s="15"/>
      <c r="J110" s="15"/>
      <c r="K110" s="15"/>
      <c r="L110" s="15"/>
      <c r="M110" s="15"/>
      <c r="N110" s="15"/>
    </row>
    <row r="111" spans="1:14" x14ac:dyDescent="0.3">
      <c r="A111" s="15"/>
      <c r="B111" s="15"/>
      <c r="C111" s="15"/>
      <c r="D111" s="15"/>
      <c r="E111" s="16"/>
      <c r="F111" s="15"/>
      <c r="G111" s="15"/>
      <c r="H111" s="15"/>
      <c r="I111" s="15"/>
      <c r="J111" s="15"/>
      <c r="K111" s="15"/>
      <c r="L111" s="15"/>
      <c r="M111" s="15"/>
      <c r="N111" s="15"/>
    </row>
    <row r="112" spans="1:14" x14ac:dyDescent="0.3">
      <c r="A112" s="15"/>
      <c r="B112" s="15"/>
      <c r="C112" s="15"/>
      <c r="D112" s="15"/>
      <c r="E112" s="16"/>
      <c r="F112" s="15"/>
      <c r="G112" s="15"/>
      <c r="H112" s="15"/>
      <c r="I112" s="15"/>
      <c r="J112" s="15"/>
      <c r="K112" s="15"/>
      <c r="L112" s="15"/>
      <c r="M112" s="15"/>
      <c r="N112" s="15"/>
    </row>
    <row r="113" spans="1:14" x14ac:dyDescent="0.3">
      <c r="A113" s="15"/>
      <c r="B113" s="15"/>
      <c r="C113" s="15"/>
      <c r="D113" s="15"/>
      <c r="E113" s="16"/>
      <c r="F113" s="15"/>
      <c r="G113" s="15"/>
      <c r="H113" s="15"/>
      <c r="I113" s="15"/>
      <c r="J113" s="15"/>
      <c r="K113" s="15"/>
      <c r="L113" s="15"/>
      <c r="M113" s="15"/>
      <c r="N113" s="15"/>
    </row>
    <row r="114" spans="1:14" x14ac:dyDescent="0.3">
      <c r="A114" s="15"/>
      <c r="B114" s="15"/>
      <c r="C114" s="15"/>
      <c r="D114" s="15"/>
      <c r="E114" s="16"/>
      <c r="F114" s="15"/>
      <c r="G114" s="15"/>
      <c r="H114" s="15"/>
      <c r="I114" s="15"/>
      <c r="J114" s="15"/>
      <c r="K114" s="15"/>
      <c r="L114" s="15"/>
      <c r="M114" s="15"/>
      <c r="N114" s="15"/>
    </row>
    <row r="115" spans="1:14" x14ac:dyDescent="0.3">
      <c r="A115" s="15"/>
      <c r="B115" s="15"/>
      <c r="C115" s="15"/>
      <c r="D115" s="15"/>
      <c r="E115" s="16"/>
      <c r="F115" s="15"/>
      <c r="G115" s="15"/>
      <c r="H115" s="15"/>
      <c r="I115" s="15"/>
      <c r="J115" s="15"/>
      <c r="K115" s="15"/>
      <c r="L115" s="15"/>
      <c r="M115" s="15"/>
      <c r="N115" s="15"/>
    </row>
    <row r="116" spans="1:14" x14ac:dyDescent="0.3">
      <c r="A116" s="15"/>
      <c r="B116" s="15"/>
      <c r="C116" s="15"/>
      <c r="D116" s="15"/>
      <c r="E116" s="16"/>
      <c r="F116" s="15"/>
      <c r="G116" s="15"/>
      <c r="H116" s="15"/>
      <c r="I116" s="15"/>
      <c r="J116" s="15"/>
      <c r="K116" s="15"/>
      <c r="L116" s="15"/>
      <c r="M116" s="15"/>
      <c r="N116" s="15"/>
    </row>
    <row r="117" spans="1:14" x14ac:dyDescent="0.3">
      <c r="A117" s="15"/>
      <c r="B117" s="15"/>
      <c r="C117" s="15"/>
      <c r="D117" s="15"/>
      <c r="E117" s="16"/>
      <c r="F117" s="15"/>
      <c r="G117" s="15"/>
      <c r="H117" s="15"/>
      <c r="I117" s="15"/>
      <c r="J117" s="15"/>
      <c r="K117" s="15"/>
      <c r="L117" s="15"/>
      <c r="M117" s="15"/>
      <c r="N117" s="15"/>
    </row>
    <row r="118" spans="1:14" x14ac:dyDescent="0.3">
      <c r="A118" s="15"/>
      <c r="B118" s="15"/>
      <c r="C118" s="15"/>
      <c r="D118" s="15"/>
      <c r="E118" s="16"/>
      <c r="F118" s="15"/>
      <c r="G118" s="15"/>
      <c r="H118" s="15"/>
      <c r="I118" s="15"/>
      <c r="J118" s="15"/>
      <c r="K118" s="15"/>
      <c r="L118" s="15"/>
      <c r="M118" s="15"/>
      <c r="N118" s="15"/>
    </row>
    <row r="119" spans="1:14" x14ac:dyDescent="0.3">
      <c r="A119" s="15"/>
      <c r="B119" s="15"/>
      <c r="C119" s="15"/>
      <c r="D119" s="15"/>
      <c r="E119" s="16"/>
      <c r="F119" s="15"/>
      <c r="G119" s="15"/>
      <c r="H119" s="15"/>
      <c r="I119" s="15"/>
      <c r="J119" s="15"/>
      <c r="K119" s="15"/>
      <c r="L119" s="15"/>
      <c r="M119" s="15"/>
      <c r="N119" s="15"/>
    </row>
    <row r="120" spans="1:14" x14ac:dyDescent="0.3">
      <c r="A120" s="15"/>
      <c r="B120" s="15"/>
      <c r="C120" s="15"/>
      <c r="D120" s="15"/>
      <c r="E120" s="16"/>
      <c r="F120" s="15"/>
      <c r="G120" s="15"/>
      <c r="H120" s="15"/>
      <c r="I120" s="15"/>
      <c r="J120" s="15"/>
      <c r="K120" s="15"/>
      <c r="L120" s="15"/>
      <c r="M120" s="15"/>
      <c r="N120" s="15"/>
    </row>
    <row r="121" spans="1:14" x14ac:dyDescent="0.3">
      <c r="A121" s="15"/>
      <c r="B121" s="15"/>
      <c r="C121" s="15"/>
      <c r="D121" s="15"/>
      <c r="E121" s="16"/>
      <c r="F121" s="15"/>
      <c r="G121" s="15"/>
      <c r="H121" s="15"/>
      <c r="I121" s="15"/>
      <c r="J121" s="15"/>
      <c r="K121" s="15"/>
      <c r="L121" s="15"/>
      <c r="M121" s="15"/>
      <c r="N121" s="15"/>
    </row>
    <row r="122" spans="1:14" x14ac:dyDescent="0.3">
      <c r="A122" s="15"/>
      <c r="B122" s="15"/>
      <c r="C122" s="15"/>
      <c r="D122" s="15"/>
      <c r="E122" s="16"/>
      <c r="F122" s="15"/>
      <c r="G122" s="15"/>
      <c r="H122" s="15"/>
      <c r="I122" s="15"/>
      <c r="J122" s="15"/>
      <c r="K122" s="15"/>
      <c r="L122" s="15"/>
      <c r="M122" s="15"/>
      <c r="N122" s="15"/>
    </row>
    <row r="123" spans="1:14" x14ac:dyDescent="0.3">
      <c r="A123" s="15"/>
      <c r="B123" s="15"/>
      <c r="C123" s="15"/>
      <c r="D123" s="15"/>
      <c r="E123" s="16"/>
      <c r="F123" s="15"/>
      <c r="G123" s="15"/>
      <c r="H123" s="15"/>
      <c r="I123" s="15"/>
      <c r="J123" s="15"/>
      <c r="K123" s="15"/>
      <c r="L123" s="15"/>
      <c r="M123" s="15"/>
      <c r="N123" s="15"/>
    </row>
    <row r="124" spans="1:14" x14ac:dyDescent="0.3">
      <c r="A124" s="15"/>
      <c r="B124" s="15"/>
      <c r="C124" s="15"/>
      <c r="D124" s="15"/>
      <c r="E124" s="16"/>
      <c r="F124" s="15"/>
      <c r="G124" s="15"/>
      <c r="H124" s="15"/>
      <c r="I124" s="15"/>
      <c r="J124" s="15"/>
      <c r="K124" s="15"/>
      <c r="L124" s="15"/>
      <c r="M124" s="15"/>
      <c r="N124" s="15"/>
    </row>
    <row r="125" spans="1:14" x14ac:dyDescent="0.3">
      <c r="A125" s="15"/>
      <c r="B125" s="15"/>
      <c r="C125" s="15"/>
      <c r="D125" s="15"/>
      <c r="E125" s="16"/>
      <c r="F125" s="15"/>
      <c r="G125" s="15"/>
      <c r="H125" s="15"/>
      <c r="I125" s="15"/>
      <c r="J125" s="15"/>
      <c r="K125" s="15"/>
      <c r="L125" s="15"/>
      <c r="M125" s="15"/>
      <c r="N125" s="15"/>
    </row>
    <row r="126" spans="1:14" x14ac:dyDescent="0.3">
      <c r="A126" s="15"/>
      <c r="B126" s="15"/>
      <c r="C126" s="15"/>
      <c r="D126" s="15"/>
      <c r="E126" s="16"/>
      <c r="F126" s="15"/>
      <c r="G126" s="15"/>
      <c r="H126" s="15"/>
      <c r="I126" s="15"/>
      <c r="J126" s="15"/>
      <c r="K126" s="15"/>
      <c r="L126" s="15"/>
      <c r="M126" s="15"/>
      <c r="N126" s="15"/>
    </row>
    <row r="127" spans="1:14" x14ac:dyDescent="0.3">
      <c r="A127" s="15"/>
      <c r="B127" s="15"/>
      <c r="C127" s="15"/>
      <c r="D127" s="15"/>
      <c r="E127" s="16"/>
      <c r="F127" s="15"/>
      <c r="G127" s="15"/>
      <c r="H127" s="15"/>
      <c r="I127" s="15"/>
      <c r="J127" s="15"/>
      <c r="K127" s="15"/>
      <c r="L127" s="15"/>
      <c r="M127" s="15"/>
      <c r="N127" s="15"/>
    </row>
    <row r="128" spans="1:14" x14ac:dyDescent="0.3">
      <c r="A128" s="15"/>
      <c r="B128" s="15"/>
      <c r="C128" s="15"/>
      <c r="D128" s="15"/>
      <c r="E128" s="16"/>
      <c r="F128" s="15"/>
      <c r="G128" s="15"/>
      <c r="H128" s="15"/>
      <c r="I128" s="15"/>
      <c r="J128" s="15"/>
      <c r="K128" s="15"/>
      <c r="L128" s="15"/>
      <c r="M128" s="15"/>
      <c r="N128" s="15"/>
    </row>
    <row r="129" spans="1:14" x14ac:dyDescent="0.3">
      <c r="A129" s="15"/>
      <c r="B129" s="15"/>
      <c r="C129" s="15"/>
      <c r="D129" s="15"/>
      <c r="E129" s="16"/>
      <c r="F129" s="15"/>
      <c r="G129" s="15"/>
      <c r="H129" s="15"/>
      <c r="I129" s="15"/>
      <c r="J129" s="15"/>
      <c r="K129" s="15"/>
      <c r="L129" s="15"/>
      <c r="M129" s="15"/>
      <c r="N129" s="15"/>
    </row>
    <row r="130" spans="1:14" x14ac:dyDescent="0.3">
      <c r="A130" s="15"/>
      <c r="B130" s="15"/>
      <c r="C130" s="15"/>
      <c r="D130" s="15"/>
      <c r="E130" s="16"/>
      <c r="F130" s="15"/>
      <c r="G130" s="15"/>
      <c r="H130" s="15"/>
      <c r="I130" s="15"/>
      <c r="J130" s="15"/>
      <c r="K130" s="15"/>
      <c r="L130" s="15"/>
      <c r="M130" s="15"/>
      <c r="N130" s="15"/>
    </row>
    <row r="131" spans="1:14" x14ac:dyDescent="0.3">
      <c r="A131" s="15"/>
      <c r="B131" s="15"/>
      <c r="C131" s="15"/>
      <c r="D131" s="15"/>
      <c r="E131" s="16"/>
      <c r="F131" s="15"/>
      <c r="G131" s="15"/>
      <c r="H131" s="15"/>
      <c r="I131" s="15"/>
      <c r="J131" s="15"/>
      <c r="K131" s="15"/>
      <c r="L131" s="15"/>
      <c r="M131" s="15"/>
      <c r="N131" s="15"/>
    </row>
    <row r="132" spans="1:14" x14ac:dyDescent="0.3">
      <c r="A132" s="15"/>
      <c r="B132" s="15"/>
      <c r="C132" s="15"/>
      <c r="D132" s="15"/>
      <c r="E132" s="16"/>
      <c r="F132" s="15"/>
      <c r="G132" s="15"/>
      <c r="H132" s="15"/>
      <c r="I132" s="15"/>
      <c r="J132" s="15"/>
      <c r="K132" s="15"/>
      <c r="L132" s="15"/>
      <c r="M132" s="15"/>
      <c r="N132" s="15"/>
    </row>
    <row r="133" spans="1:14" x14ac:dyDescent="0.3">
      <c r="A133" s="15"/>
      <c r="B133" s="15"/>
      <c r="C133" s="15"/>
      <c r="D133" s="15"/>
      <c r="E133" s="16"/>
      <c r="F133" s="15"/>
      <c r="G133" s="15"/>
      <c r="H133" s="15"/>
      <c r="I133" s="15"/>
      <c r="J133" s="15"/>
      <c r="K133" s="15"/>
      <c r="L133" s="15"/>
      <c r="M133" s="15"/>
      <c r="N133" s="15"/>
    </row>
    <row r="134" spans="1:14" x14ac:dyDescent="0.3">
      <c r="A134" s="15"/>
      <c r="B134" s="15"/>
      <c r="C134" s="15"/>
      <c r="D134" s="15"/>
      <c r="E134" s="16"/>
      <c r="F134" s="15"/>
      <c r="G134" s="15"/>
      <c r="H134" s="15"/>
      <c r="I134" s="15"/>
      <c r="J134" s="15"/>
      <c r="K134" s="15"/>
      <c r="L134" s="15"/>
      <c r="M134" s="15"/>
      <c r="N134" s="15"/>
    </row>
    <row r="135" spans="1:14" x14ac:dyDescent="0.3">
      <c r="A135" s="15"/>
      <c r="B135" s="15"/>
      <c r="C135" s="15"/>
      <c r="D135" s="15"/>
      <c r="E135" s="16"/>
      <c r="F135" s="15"/>
      <c r="G135" s="15"/>
      <c r="H135" s="15"/>
      <c r="I135" s="15"/>
      <c r="J135" s="15"/>
      <c r="K135" s="15"/>
      <c r="L135" s="15"/>
      <c r="M135" s="15"/>
      <c r="N135" s="15"/>
    </row>
    <row r="136" spans="1:14" x14ac:dyDescent="0.3">
      <c r="A136" s="15"/>
      <c r="B136" s="15"/>
      <c r="C136" s="15"/>
      <c r="D136" s="15"/>
      <c r="E136" s="15"/>
      <c r="F136" s="15"/>
      <c r="G136" s="15"/>
      <c r="H136" s="15"/>
      <c r="I136" s="15"/>
      <c r="J136" s="15"/>
      <c r="K136" s="15"/>
      <c r="L136" s="15"/>
      <c r="M136" s="15"/>
      <c r="N136" s="15"/>
    </row>
    <row r="137" spans="1:14" x14ac:dyDescent="0.3">
      <c r="A137" s="15"/>
      <c r="B137" s="15"/>
      <c r="C137" s="15"/>
      <c r="D137" s="15"/>
      <c r="E137" s="15"/>
      <c r="F137" s="15"/>
      <c r="G137" s="15"/>
      <c r="H137" s="15"/>
      <c r="I137" s="15"/>
      <c r="J137" s="15"/>
      <c r="K137" s="15"/>
      <c r="L137" s="15"/>
      <c r="M137" s="15"/>
      <c r="N137" s="15"/>
    </row>
    <row r="138" spans="1:14" x14ac:dyDescent="0.3">
      <c r="A138" s="15"/>
      <c r="B138" s="15"/>
      <c r="C138" s="15"/>
      <c r="D138" s="15"/>
      <c r="E138" s="15"/>
      <c r="F138" s="15"/>
      <c r="G138" s="15"/>
      <c r="H138" s="15"/>
      <c r="I138" s="15"/>
      <c r="J138" s="15"/>
      <c r="K138" s="15"/>
      <c r="L138" s="15"/>
      <c r="M138" s="15"/>
      <c r="N138" s="15"/>
    </row>
    <row r="139" spans="1:14" x14ac:dyDescent="0.3">
      <c r="A139" s="15"/>
      <c r="B139" s="15"/>
      <c r="C139" s="15"/>
      <c r="D139" s="15"/>
      <c r="E139" s="15"/>
      <c r="F139" s="15"/>
      <c r="G139" s="15"/>
      <c r="H139" s="15"/>
      <c r="I139" s="15"/>
      <c r="J139" s="15"/>
      <c r="K139" s="15"/>
      <c r="L139" s="15"/>
      <c r="M139" s="15"/>
      <c r="N139" s="15"/>
    </row>
    <row r="140" spans="1:14" x14ac:dyDescent="0.3">
      <c r="A140" s="15"/>
      <c r="B140" s="15"/>
      <c r="C140" s="15"/>
      <c r="D140" s="15"/>
      <c r="E140" s="15"/>
      <c r="F140" s="15"/>
      <c r="G140" s="15"/>
      <c r="H140" s="15"/>
      <c r="I140" s="15"/>
      <c r="J140" s="15"/>
      <c r="K140" s="15"/>
      <c r="L140" s="15"/>
      <c r="M140" s="15"/>
      <c r="N140" s="15"/>
    </row>
    <row r="141" spans="1:14" x14ac:dyDescent="0.3">
      <c r="A141" s="15"/>
      <c r="B141" s="15"/>
      <c r="C141" s="15"/>
      <c r="D141" s="15"/>
      <c r="E141" s="15"/>
      <c r="F141" s="15"/>
      <c r="G141" s="15"/>
      <c r="H141" s="15"/>
      <c r="I141" s="15"/>
      <c r="J141" s="15"/>
      <c r="K141" s="15"/>
      <c r="L141" s="15"/>
      <c r="M141" s="15"/>
      <c r="N141" s="15"/>
    </row>
    <row r="142" spans="1:14" x14ac:dyDescent="0.3">
      <c r="A142" s="15"/>
      <c r="B142" s="15"/>
      <c r="C142" s="15"/>
      <c r="D142" s="15"/>
      <c r="E142" s="15"/>
      <c r="F142" s="15"/>
      <c r="G142" s="15"/>
      <c r="H142" s="15"/>
      <c r="I142" s="15"/>
      <c r="J142" s="15"/>
      <c r="K142" s="15"/>
      <c r="L142" s="15"/>
      <c r="M142" s="15"/>
      <c r="N142" s="15"/>
    </row>
    <row r="143" spans="1:14" x14ac:dyDescent="0.3">
      <c r="A143" s="15"/>
      <c r="B143" s="15"/>
      <c r="C143" s="15"/>
      <c r="D143" s="15"/>
      <c r="E143" s="15"/>
      <c r="F143" s="15"/>
      <c r="G143" s="15"/>
      <c r="H143" s="15"/>
      <c r="I143" s="15"/>
      <c r="J143" s="15"/>
      <c r="K143" s="15"/>
      <c r="L143" s="15"/>
      <c r="M143" s="15"/>
      <c r="N143" s="15"/>
    </row>
    <row r="144" spans="1:14" x14ac:dyDescent="0.3">
      <c r="A144" s="15"/>
      <c r="B144" s="15"/>
      <c r="C144" s="15"/>
      <c r="D144" s="15"/>
      <c r="E144" s="15"/>
      <c r="F144" s="15"/>
      <c r="G144" s="15"/>
      <c r="H144" s="15"/>
      <c r="I144" s="15"/>
      <c r="J144" s="15"/>
      <c r="K144" s="15"/>
      <c r="L144" s="15"/>
      <c r="M144" s="15"/>
      <c r="N144" s="15"/>
    </row>
    <row r="145" spans="1:14" x14ac:dyDescent="0.3">
      <c r="A145" s="15"/>
      <c r="B145" s="15"/>
      <c r="C145" s="15"/>
      <c r="D145" s="15"/>
      <c r="E145" s="15"/>
      <c r="F145" s="15"/>
      <c r="G145" s="15"/>
      <c r="H145" s="15"/>
      <c r="I145" s="15"/>
      <c r="J145" s="15"/>
      <c r="K145" s="15"/>
      <c r="L145" s="15"/>
      <c r="M145" s="15"/>
      <c r="N145" s="15"/>
    </row>
    <row r="146" spans="1:14" x14ac:dyDescent="0.3">
      <c r="A146" s="15"/>
      <c r="B146" s="15"/>
      <c r="C146" s="15"/>
      <c r="D146" s="15"/>
      <c r="E146" s="15"/>
      <c r="F146" s="15"/>
      <c r="G146" s="15"/>
      <c r="H146" s="15"/>
      <c r="I146" s="15"/>
      <c r="J146" s="15"/>
      <c r="K146" s="15"/>
      <c r="L146" s="15"/>
      <c r="M146" s="15"/>
      <c r="N146" s="15"/>
    </row>
    <row r="147" spans="1:14" x14ac:dyDescent="0.3">
      <c r="A147" s="15"/>
      <c r="B147" s="15"/>
      <c r="C147" s="15"/>
      <c r="D147" s="15"/>
      <c r="E147" s="15"/>
      <c r="F147" s="15"/>
      <c r="G147" s="15"/>
      <c r="H147" s="15"/>
      <c r="I147" s="15"/>
      <c r="J147" s="15"/>
      <c r="K147" s="15"/>
      <c r="L147" s="15"/>
      <c r="M147" s="15"/>
      <c r="N147" s="15"/>
    </row>
    <row r="148" spans="1:14" x14ac:dyDescent="0.3">
      <c r="A148" s="15"/>
      <c r="B148" s="15"/>
      <c r="C148" s="15"/>
      <c r="D148" s="15"/>
      <c r="E148" s="15"/>
      <c r="F148" s="15"/>
      <c r="G148" s="15"/>
      <c r="H148" s="15"/>
      <c r="I148" s="15"/>
      <c r="J148" s="15"/>
      <c r="K148" s="15"/>
      <c r="L148" s="15"/>
      <c r="M148" s="15"/>
      <c r="N148" s="15"/>
    </row>
    <row r="149" spans="1:14" x14ac:dyDescent="0.3">
      <c r="A149" s="15"/>
      <c r="B149" s="15"/>
      <c r="C149" s="15"/>
      <c r="D149" s="15"/>
      <c r="E149" s="15"/>
      <c r="F149" s="15"/>
      <c r="G149" s="15"/>
      <c r="H149" s="15"/>
      <c r="I149" s="15"/>
      <c r="J149" s="15"/>
      <c r="K149" s="15"/>
      <c r="L149" s="15"/>
      <c r="M149" s="15"/>
      <c r="N149" s="15"/>
    </row>
    <row r="150" spans="1:14" x14ac:dyDescent="0.3">
      <c r="E150" s="15"/>
      <c r="F150" s="15"/>
      <c r="G150" s="15"/>
      <c r="H150" s="15"/>
      <c r="I150" s="15"/>
      <c r="J150" s="15"/>
      <c r="K150" s="15"/>
      <c r="L150" s="15"/>
      <c r="M150" s="15"/>
      <c r="N150" s="15"/>
    </row>
    <row r="151" spans="1:14" x14ac:dyDescent="0.3">
      <c r="E151" s="15"/>
      <c r="F151" s="15"/>
      <c r="G151" s="15"/>
      <c r="H151" s="15"/>
      <c r="I151" s="15"/>
      <c r="J151" s="15"/>
      <c r="K151" s="15"/>
      <c r="L151" s="15"/>
      <c r="M151" s="15"/>
      <c r="N151" s="15"/>
    </row>
    <row r="152" spans="1:14" x14ac:dyDescent="0.3">
      <c r="E152" s="15"/>
      <c r="F152" s="15"/>
      <c r="G152" s="15"/>
      <c r="H152" s="15"/>
      <c r="I152" s="15"/>
      <c r="J152" s="15"/>
      <c r="K152" s="15"/>
      <c r="L152" s="15"/>
      <c r="M152" s="15"/>
      <c r="N152" s="15"/>
    </row>
    <row r="153" spans="1:14" x14ac:dyDescent="0.3">
      <c r="E153" s="15"/>
      <c r="F153" s="15"/>
      <c r="G153" s="15"/>
      <c r="H153" s="15"/>
      <c r="I153" s="15"/>
      <c r="J153" s="15"/>
      <c r="K153" s="15"/>
      <c r="L153" s="15"/>
      <c r="M153" s="15"/>
      <c r="N153" s="15"/>
    </row>
    <row r="154" spans="1:14" x14ac:dyDescent="0.3">
      <c r="E154" s="15"/>
      <c r="F154" s="15"/>
      <c r="G154" s="15"/>
      <c r="H154" s="15"/>
      <c r="I154" s="15"/>
      <c r="J154" s="15"/>
      <c r="K154" s="15"/>
      <c r="L154" s="15"/>
      <c r="M154" s="15"/>
      <c r="N154" s="15"/>
    </row>
    <row r="155" spans="1:14" x14ac:dyDescent="0.3">
      <c r="E155" s="15"/>
      <c r="F155" s="15"/>
      <c r="G155" s="15"/>
      <c r="H155" s="15"/>
      <c r="I155" s="15"/>
      <c r="J155" s="15"/>
      <c r="K155" s="15"/>
      <c r="L155" s="15"/>
      <c r="M155" s="15"/>
      <c r="N155" s="15"/>
    </row>
    <row r="156" spans="1:14" x14ac:dyDescent="0.3">
      <c r="E156" s="15"/>
      <c r="F156" s="15"/>
      <c r="G156" s="15"/>
      <c r="H156" s="15"/>
      <c r="I156" s="15"/>
      <c r="J156" s="15"/>
      <c r="K156" s="15"/>
      <c r="L156" s="15"/>
      <c r="M156" s="15"/>
      <c r="N156" s="15"/>
    </row>
    <row r="157" spans="1:14" x14ac:dyDescent="0.3">
      <c r="E157" s="15"/>
      <c r="F157" s="15"/>
      <c r="G157" s="15"/>
      <c r="H157" s="15"/>
      <c r="I157" s="15"/>
      <c r="J157" s="15"/>
      <c r="K157" s="15"/>
      <c r="L157" s="15"/>
      <c r="M157" s="15"/>
      <c r="N157" s="15"/>
    </row>
    <row r="158" spans="1:14" x14ac:dyDescent="0.3">
      <c r="E158" s="15"/>
      <c r="F158" s="15"/>
      <c r="G158" s="15"/>
      <c r="H158" s="15"/>
      <c r="I158" s="15"/>
      <c r="J158" s="15"/>
      <c r="K158" s="15"/>
      <c r="L158" s="15"/>
      <c r="M158" s="15"/>
      <c r="N158" s="15"/>
    </row>
    <row r="159" spans="1:14" x14ac:dyDescent="0.3">
      <c r="E159" s="15"/>
      <c r="F159" s="15"/>
      <c r="G159" s="15"/>
      <c r="H159" s="15"/>
      <c r="I159" s="15"/>
      <c r="J159" s="15"/>
      <c r="K159" s="15"/>
      <c r="L159" s="15"/>
      <c r="M159" s="15"/>
      <c r="N159" s="15"/>
    </row>
    <row r="160" spans="1:14" x14ac:dyDescent="0.3">
      <c r="E160" s="15"/>
      <c r="F160" s="15"/>
      <c r="G160" s="15"/>
      <c r="H160" s="15"/>
      <c r="I160" s="15"/>
      <c r="J160" s="15"/>
      <c r="K160" s="15"/>
      <c r="L160" s="15"/>
      <c r="M160" s="15"/>
      <c r="N160" s="15"/>
    </row>
    <row r="161" spans="4:14" x14ac:dyDescent="0.3">
      <c r="E161" s="15"/>
      <c r="F161" s="15"/>
      <c r="G161" s="15"/>
      <c r="H161" s="15"/>
      <c r="I161" s="15"/>
      <c r="J161" s="15"/>
      <c r="K161" s="15"/>
      <c r="L161" s="15"/>
      <c r="M161" s="15"/>
      <c r="N161" s="15"/>
    </row>
    <row r="162" spans="4:14" x14ac:dyDescent="0.3">
      <c r="E162" s="15"/>
      <c r="F162" s="15"/>
      <c r="G162" s="15"/>
      <c r="H162" s="15"/>
      <c r="I162" s="15"/>
      <c r="J162" s="15"/>
      <c r="K162" s="15"/>
      <c r="L162" s="15"/>
      <c r="M162" s="15"/>
      <c r="N162" s="15"/>
    </row>
    <row r="163" spans="4:14" x14ac:dyDescent="0.3">
      <c r="E163" s="15"/>
      <c r="F163" s="15"/>
      <c r="G163" s="15"/>
      <c r="H163" s="15"/>
      <c r="I163" s="15"/>
      <c r="J163" s="15"/>
      <c r="K163" s="15"/>
      <c r="L163" s="15"/>
      <c r="M163" s="15"/>
      <c r="N163" s="15"/>
    </row>
    <row r="164" spans="4:14" x14ac:dyDescent="0.3">
      <c r="E164" s="15"/>
      <c r="F164" s="15"/>
      <c r="G164" s="15"/>
      <c r="H164" s="15"/>
      <c r="I164" s="15"/>
      <c r="J164" s="15"/>
      <c r="K164" s="15"/>
      <c r="L164" s="15"/>
      <c r="M164" s="15"/>
      <c r="N164" s="15"/>
    </row>
    <row r="165" spans="4:14" x14ac:dyDescent="0.3">
      <c r="D165" s="15"/>
      <c r="E165" s="15"/>
    </row>
    <row r="166" spans="4:14" x14ac:dyDescent="0.3">
      <c r="D166" s="15"/>
      <c r="E166" s="15"/>
    </row>
    <row r="167" spans="4:14" x14ac:dyDescent="0.3">
      <c r="D167" s="15"/>
      <c r="E167" s="15"/>
    </row>
    <row r="168" spans="4:14" x14ac:dyDescent="0.3">
      <c r="D168" s="15"/>
      <c r="E168" s="15"/>
    </row>
    <row r="169" spans="4:14" x14ac:dyDescent="0.3">
      <c r="D169" s="15"/>
      <c r="E169" s="15"/>
    </row>
    <row r="170" spans="4:14" x14ac:dyDescent="0.3">
      <c r="D170" s="15"/>
      <c r="E170" s="15"/>
    </row>
    <row r="171" spans="4:14" x14ac:dyDescent="0.3">
      <c r="D171" s="15"/>
      <c r="E171" s="15"/>
    </row>
    <row r="172" spans="4:14" x14ac:dyDescent="0.3">
      <c r="D172" s="15"/>
      <c r="E172" s="15"/>
    </row>
    <row r="173" spans="4:14" x14ac:dyDescent="0.3">
      <c r="D173" s="15"/>
      <c r="E173" s="15"/>
    </row>
  </sheetData>
  <mergeCells count="10">
    <mergeCell ref="C80:D82"/>
    <mergeCell ref="C1:D2"/>
    <mergeCell ref="C30:D32"/>
    <mergeCell ref="C55:D56"/>
    <mergeCell ref="F1:I2"/>
    <mergeCell ref="A1:A2"/>
    <mergeCell ref="E30:H32"/>
    <mergeCell ref="J1:O2"/>
    <mergeCell ref="A38:B38"/>
    <mergeCell ref="E56:G57"/>
  </mergeCells>
  <pageMargins left="0.7" right="0.7" top="0.75" bottom="0.75" header="0.3" footer="0.3"/>
  <drawing r:id="rId14"/>
  <extLst>
    <ext xmlns:x14="http://schemas.microsoft.com/office/spreadsheetml/2009/9/main" uri="{A8765BA9-456A-4dab-B4F3-ACF838C121DE}">
      <x14:slicerList>
        <x14:slicer r:id="rId15"/>
      </x14:slicerList>
    </ext>
    <ext xmlns:x15="http://schemas.microsoft.com/office/spreadsheetml/2010/11/main" uri="{7E03D99C-DC04-49d9-9315-930204A7B6E9}">
      <x15:timelineRefs>
        <x15:timelineRef r:id="rId16"/>
      </x15:timelineRef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49EE5-EA77-4D73-BBE8-C0E3A897D146}">
  <dimension ref="A1"/>
  <sheetViews>
    <sheetView showGridLines="0" showRowColHeaders="0" tabSelected="1" zoomScaleNormal="100" workbookViewId="0">
      <selection activeCell="R9" sqref="R9"/>
    </sheetView>
  </sheetViews>
  <sheetFormatPr defaultRowHeight="14.4" x14ac:dyDescent="0.3"/>
  <cols>
    <col min="1" max="16384" width="8.88671875" style="46"/>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B095D9-9347-43C8-B786-455C2BC7AB9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Shipment_Details (2)</vt:lpstr>
      <vt:lpstr>Payment_Details (2)</vt:lpstr>
      <vt:lpstr>Membership (2)</vt:lpstr>
      <vt:lpstr>employee_manages_shipment (2)</vt:lpstr>
      <vt:lpstr>Employee_Details (2)</vt:lpstr>
      <vt:lpstr>Customer (2)</vt:lpstr>
      <vt:lpstr>Customer</vt:lpstr>
      <vt:lpstr>Employee_Details</vt:lpstr>
      <vt:lpstr>Membership</vt:lpstr>
      <vt:lpstr>Payment_Details</vt:lpstr>
      <vt:lpstr>Shipment_Details</vt:lpstr>
      <vt:lpstr>Status</vt:lpstr>
      <vt:lpstr>customer+membership_Q3_</vt:lpstr>
      <vt:lpstr>shipmemt_details+status_Q4_</vt:lpstr>
      <vt:lpstr>Q6 Avg Weight per service type</vt:lpstr>
      <vt:lpstr>Q8,9</vt:lpstr>
      <vt:lpstr>Q10</vt:lpstr>
      <vt:lpstr>Q11_employee_manages_shipment_s</vt:lpstr>
      <vt:lpstr>Q11 Pivots</vt:lpstr>
      <vt:lpstr>Q13</vt:lpstr>
      <vt:lpstr>Q14 Customer+Payment_Details</vt:lpstr>
      <vt:lpstr>Q14 Pivot</vt:lpstr>
      <vt:lpstr>employee_manages_shipment</vt:lpstr>
      <vt:lpstr>Q17</vt:lpstr>
      <vt:lpstr>Q18</vt:lpstr>
      <vt:lpstr>Q19_emp_details+ship_details_vi</vt:lpstr>
      <vt:lpstr>Q19_Pivot</vt:lpstr>
      <vt:lpstr>Q20 Pivot</vt:lpstr>
      <vt:lpstr>Q21 Pivot Forecasting incomplet</vt:lpstr>
      <vt:lpstr>Q21 Forcast</vt:lpstr>
      <vt:lpstr>Q22 joined table</vt:lpstr>
      <vt:lpstr>Q22 Pivot</vt:lpstr>
      <vt:lpstr>all tables combi</vt:lpstr>
      <vt:lpstr>pivot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Paras</dc:creator>
  <cp:keywords/>
  <dc:description/>
  <cp:lastModifiedBy>Ankit Choudhary</cp:lastModifiedBy>
  <cp:revision/>
  <dcterms:created xsi:type="dcterms:W3CDTF">2024-04-23T18:18:46Z</dcterms:created>
  <dcterms:modified xsi:type="dcterms:W3CDTF">2024-04-29T08:08:30Z</dcterms:modified>
  <cp:category/>
  <cp:contentStatus/>
</cp:coreProperties>
</file>