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epress\help-master3\latest\api\excel\"/>
    </mc:Choice>
  </mc:AlternateContent>
  <xr:revisionPtr revIDLastSave="0" documentId="13_ncr:1_{657C8DF4-9E66-4446-9611-7CE5E414F9B7}" xr6:coauthVersionLast="47" xr6:coauthVersionMax="47" xr10:uidLastSave="{00000000-0000-0000-0000-000000000000}"/>
  <bookViews>
    <workbookView xWindow="-120" yWindow="-120" windowWidth="22920" windowHeight="13890" tabRatio="904" activeTab="3" xr2:uid="{4CD82504-096D-4517-A904-95A625040DFB}"/>
  </bookViews>
  <sheets>
    <sheet name="Conventions" sheetId="9" r:id="rId1"/>
    <sheet name="Enum" sheetId="7" r:id="rId2"/>
    <sheet name="Calendar" sheetId="6" r:id="rId3"/>
    <sheet name="SOFR-OIS-SWAPS (BBG)" sheetId="10" r:id="rId4"/>
  </sheets>
  <definedNames>
    <definedName name="aa">#REF!</definedName>
    <definedName name="Bday" localSheetId="2">#REF!</definedName>
    <definedName name="Bday" localSheetId="1">#REF!</definedName>
    <definedName name="Bday">#REF!</definedName>
    <definedName name="calendar" localSheetId="3">'SOFR-OIS-SWAPS (BBG)'!#REF!</definedName>
    <definedName name="calendar">#REF!</definedName>
    <definedName name="calendar1">#REF!</definedName>
    <definedName name="CNYCalendar" localSheetId="2">#REF!</definedName>
    <definedName name="CNYCalendar" localSheetId="1">#REF!</definedName>
    <definedName name="CNYCalendar">#REF!</definedName>
    <definedName name="CNYCurveASK" localSheetId="3">#REF!</definedName>
    <definedName name="CNYCurveASK">#REF!</definedName>
    <definedName name="CNYCurveBID" localSheetId="2">#REF!</definedName>
    <definedName name="CNYCurveBID" localSheetId="1">#REF!</definedName>
    <definedName name="CNYCurveBID">#REF!</definedName>
    <definedName name="CNYCurveMID" localSheetId="2">#REF!</definedName>
    <definedName name="CNYCurveMID" localSheetId="1">#REF!</definedName>
    <definedName name="CNYCurveMID">#REF!</definedName>
    <definedName name="DayCounter">#REF!</definedName>
    <definedName name="GenericVolStripping.InterpolationVariable">#REF!</definedName>
    <definedName name="GenericVolStripping.PaymentType">#REF!</definedName>
    <definedName name="GenericVolStripping.StrippingMethod">#REF!</definedName>
    <definedName name="InterpolationMethod">#REF!</definedName>
    <definedName name="IROptionQuotation">#REF!</definedName>
    <definedName name="USDCalendar" localSheetId="2">#REF!</definedName>
    <definedName name="USDCalendar" localSheetId="1">#REF!</definedName>
    <definedName name="USDCalendar">#REF!</definedName>
    <definedName name="USDCNYCalendar" localSheetId="2">#REF!</definedName>
    <definedName name="USDCNYCalendar" localSheetId="1">#REF!</definedName>
    <definedName name="USDCNYCalendar">#REF!</definedName>
    <definedName name="USDCNYImpliedVolSurfaceMID" localSheetId="3">#REF!</definedName>
    <definedName name="USDCNYImpliedVolSurfaceMID">#REF!</definedName>
    <definedName name="USDCNYMktVolSurfaceASK" localSheetId="3">#REF!</definedName>
    <definedName name="USDCNYMktVolSurfaceASK">#REF!</definedName>
    <definedName name="USDCNYMktVolSurfaceBID" localSheetId="3">#REF!</definedName>
    <definedName name="USDCNYMktVolSurfaceBID">#REF!</definedName>
    <definedName name="USDCNYMktVolSurfaceMID" localSheetId="2">#REF!</definedName>
    <definedName name="USDCNYMktVolSurfaceMID" localSheetId="1">#REF!</definedName>
    <definedName name="USDCNYMktVolSurfaceMID">#REF!</definedName>
    <definedName name="USDCNYSpotAsk" localSheetId="2">#REF!</definedName>
    <definedName name="USDCNYSpotAsk" localSheetId="1">#REF!</definedName>
    <definedName name="USDCNYSpotAsk">#REF!</definedName>
    <definedName name="USDCNYSpotBid" localSheetId="2">#REF!</definedName>
    <definedName name="USDCNYSpotBid" localSheetId="1">#REF!</definedName>
    <definedName name="USDCNYSpotBid">#REF!</definedName>
    <definedName name="USDCNYSpotCPR" localSheetId="2">#REF!</definedName>
    <definedName name="USDCNYSpotCPR" localSheetId="1">#REF!</definedName>
    <definedName name="USDCNYSpotCPR">#REF!</definedName>
    <definedName name="USDCNYSpotMid" localSheetId="3">#REF!</definedName>
    <definedName name="USDCNYSpotMid">#REF!</definedName>
    <definedName name="USDCNYValueDay" localSheetId="2">#REF!</definedName>
    <definedName name="USDCNYValueDay" localSheetId="1">#REF!</definedName>
    <definedName name="USDCNYValueDay">#REF!</definedName>
    <definedName name="USDCNYVolSurfaceBID" localSheetId="3">#REF!</definedName>
    <definedName name="USDCNYVolSurfaceBID">#REF!</definedName>
    <definedName name="USDCNYVolSurfaceMID" localSheetId="3">#REF!</definedName>
    <definedName name="USDCNYVolSurfaceMID">#REF!</definedName>
    <definedName name="USDCurveASK" localSheetId="3">#REF!</definedName>
    <definedName name="USDCurveASK">#REF!</definedName>
    <definedName name="USDCurveBID" localSheetId="3">#REF!</definedName>
    <definedName name="USDCurveBID">#REF!</definedName>
    <definedName name="USDCurveMID" localSheetId="2">#REF!</definedName>
    <definedName name="USDCurveMID" localSheetId="1">#REF!</definedName>
    <definedName name="USDCurveMID">#REF!</definedName>
    <definedName name="USDMktVolSurfaceASK" localSheetId="3">#REF!</definedName>
    <definedName name="USDMktVolSurfaceASK">#REF!</definedName>
    <definedName name="USDMktVolSurfaceBID" localSheetId="3">#REF!</definedName>
    <definedName name="USDMktVolSurfaceBID">#REF!</definedName>
    <definedName name="USDMktVolSurfaceMID" localSheetId="2">#REF!</definedName>
    <definedName name="USDMktVolSurfaceMID" localSheetId="1">#REF!</definedName>
    <definedName name="USDMktVolSurfaceMID">#REF!</definedName>
    <definedName name="USDVolSurfaceASK" localSheetId="3">#REF!</definedName>
    <definedName name="USDVolSurfaceASK">#REF!</definedName>
    <definedName name="USDVolSurfaceBID" localSheetId="3">#REF!</definedName>
    <definedName name="USDVolSurfaceBID">#REF!</definedName>
    <definedName name="USDVolSurfaceMID" localSheetId="3">#REF!</definedName>
    <definedName name="USDVolSurfaceMI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0" l="1"/>
  <c r="D4" i="6"/>
  <c r="C4" i="6"/>
  <c r="B4" i="6"/>
  <c r="H25" i="10" l="1"/>
  <c r="H17" i="10"/>
  <c r="H26" i="10"/>
  <c r="K26" i="10"/>
  <c r="I106" i="10"/>
  <c r="C107" i="10"/>
  <c r="I107" i="10"/>
  <c r="C106" i="10"/>
  <c r="C108" i="10"/>
  <c r="I108" i="10"/>
  <c r="I109" i="10"/>
  <c r="I110" i="10"/>
  <c r="I111" i="10"/>
  <c r="F106" i="10"/>
  <c r="C111" i="10"/>
  <c r="F108" i="10"/>
  <c r="C112" i="10"/>
  <c r="F109" i="10"/>
  <c r="I112" i="10"/>
  <c r="I113" i="10"/>
  <c r="C110" i="10"/>
  <c r="F110" i="10"/>
  <c r="F111" i="10"/>
  <c r="F107" i="10"/>
  <c r="F113" i="10"/>
  <c r="C109" i="10"/>
  <c r="C113" i="10"/>
  <c r="F112" i="10"/>
  <c r="G29" i="10"/>
  <c r="J41" i="10"/>
  <c r="H21" i="10"/>
  <c r="B62" i="10"/>
  <c r="C87" i="10"/>
  <c r="C86" i="10"/>
  <c r="C89" i="10"/>
  <c r="C90" i="10"/>
  <c r="C88" i="10"/>
  <c r="C81" i="10"/>
  <c r="C92" i="10"/>
  <c r="C82" i="10"/>
  <c r="C91" i="10"/>
  <c r="C94" i="10"/>
  <c r="C83" i="10"/>
  <c r="C85" i="10"/>
  <c r="C93" i="10"/>
  <c r="D12" i="10" l="1"/>
  <c r="H22" i="10"/>
  <c r="C84" i="10"/>
  <c r="G109" i="10"/>
  <c r="D111" i="10"/>
  <c r="C78" i="10"/>
  <c r="J109" i="10"/>
  <c r="D112" i="10"/>
  <c r="G108" i="10"/>
  <c r="C72" i="10"/>
  <c r="C75" i="10"/>
  <c r="C76" i="10"/>
  <c r="C74" i="10"/>
  <c r="D11" i="10"/>
  <c r="D113" i="10"/>
  <c r="D110" i="10"/>
  <c r="J107" i="10"/>
  <c r="C73" i="10"/>
  <c r="G111" i="10"/>
  <c r="C64" i="10"/>
  <c r="J113" i="10"/>
  <c r="J106" i="10"/>
  <c r="C80" i="10"/>
  <c r="G107" i="10"/>
  <c r="D107" i="10"/>
  <c r="G113" i="10"/>
  <c r="C79" i="10"/>
  <c r="C71" i="10"/>
  <c r="C69" i="10"/>
  <c r="C68" i="10"/>
  <c r="C63" i="10"/>
  <c r="D108" i="10"/>
  <c r="D109" i="10"/>
  <c r="C70" i="10"/>
  <c r="C77" i="10"/>
  <c r="G112" i="10"/>
  <c r="C67" i="10"/>
  <c r="J110" i="10"/>
  <c r="G106" i="10"/>
  <c r="G110" i="10"/>
  <c r="J111" i="10"/>
  <c r="D106" i="10"/>
  <c r="C66" i="10"/>
  <c r="C65" i="10"/>
  <c r="J108" i="10"/>
  <c r="J112" i="10"/>
  <c r="D15" i="10"/>
  <c r="D16" i="10"/>
  <c r="H106" i="10"/>
  <c r="E66" i="10"/>
  <c r="D88" i="10"/>
  <c r="E68" i="10"/>
  <c r="E88" i="10"/>
  <c r="H110" i="10"/>
  <c r="D69" i="10"/>
  <c r="I69" i="10"/>
  <c r="D89" i="10"/>
  <c r="I89" i="10"/>
  <c r="E69" i="10"/>
  <c r="J69" i="10"/>
  <c r="E89" i="10"/>
  <c r="J89" i="10"/>
  <c r="H111" i="10"/>
  <c r="H112" i="10"/>
  <c r="H113" i="10"/>
  <c r="D64" i="10"/>
  <c r="I64" i="10"/>
  <c r="E85" i="10"/>
  <c r="E67" i="10"/>
  <c r="D90" i="10"/>
  <c r="I90" i="10"/>
  <c r="D91" i="10"/>
  <c r="I91" i="10"/>
  <c r="E91" i="10"/>
  <c r="J91" i="10"/>
  <c r="D72" i="10"/>
  <c r="I72" i="10"/>
  <c r="E72" i="10"/>
  <c r="J72" i="10"/>
  <c r="D73" i="10"/>
  <c r="I73" i="10"/>
  <c r="D93" i="10"/>
  <c r="I93" i="10"/>
  <c r="E73" i="10"/>
  <c r="J73" i="10"/>
  <c r="E93" i="10"/>
  <c r="J93" i="10"/>
  <c r="D84" i="10"/>
  <c r="E65" i="10"/>
  <c r="H109" i="10"/>
  <c r="D70" i="10"/>
  <c r="I70" i="10"/>
  <c r="E70" i="10"/>
  <c r="J70" i="10"/>
  <c r="E90" i="10"/>
  <c r="J90" i="10"/>
  <c r="D71" i="10"/>
  <c r="I71" i="10"/>
  <c r="E71" i="10"/>
  <c r="J71" i="10"/>
  <c r="D92" i="10"/>
  <c r="I92" i="10"/>
  <c r="E92" i="10"/>
  <c r="J92" i="10"/>
  <c r="D74" i="10"/>
  <c r="I74" i="10"/>
  <c r="D94" i="10"/>
  <c r="I94" i="10"/>
  <c r="E74" i="10"/>
  <c r="J74" i="10"/>
  <c r="E94" i="10"/>
  <c r="J94" i="10"/>
  <c r="E86" i="10"/>
  <c r="H108" i="10"/>
  <c r="D76" i="10"/>
  <c r="I76" i="10"/>
  <c r="D77" i="10"/>
  <c r="I77" i="10"/>
  <c r="E108" i="10"/>
  <c r="E77" i="10"/>
  <c r="J77" i="10"/>
  <c r="D78" i="10"/>
  <c r="I78" i="10"/>
  <c r="E109" i="10"/>
  <c r="E78" i="10"/>
  <c r="J78" i="10"/>
  <c r="D85" i="10"/>
  <c r="D86" i="10"/>
  <c r="D67" i="10"/>
  <c r="D68" i="10"/>
  <c r="D75" i="10"/>
  <c r="I75" i="10"/>
  <c r="E76" i="10"/>
  <c r="J76" i="10"/>
  <c r="E110" i="10"/>
  <c r="E79" i="10"/>
  <c r="J79" i="10"/>
  <c r="D80" i="10"/>
  <c r="I80" i="10"/>
  <c r="E111" i="10"/>
  <c r="E80" i="10"/>
  <c r="J80" i="10"/>
  <c r="K106" i="10"/>
  <c r="E64" i="10"/>
  <c r="H107" i="10"/>
  <c r="E87" i="10"/>
  <c r="E106" i="10"/>
  <c r="D79" i="10"/>
  <c r="I79" i="10"/>
  <c r="D81" i="10"/>
  <c r="I81" i="10"/>
  <c r="E81" i="10"/>
  <c r="J81" i="10"/>
  <c r="D82" i="10"/>
  <c r="I82" i="10"/>
  <c r="E113" i="10"/>
  <c r="E82" i="10"/>
  <c r="J82" i="10"/>
  <c r="K107" i="10"/>
  <c r="E84" i="10"/>
  <c r="D65" i="10"/>
  <c r="D66" i="10"/>
  <c r="D87" i="10"/>
  <c r="E75" i="10"/>
  <c r="J75" i="10"/>
  <c r="E107" i="10"/>
  <c r="E112" i="10"/>
  <c r="D63" i="10"/>
  <c r="I63" i="10"/>
  <c r="D83" i="10"/>
  <c r="I83" i="10"/>
  <c r="E63" i="10"/>
  <c r="J63" i="10"/>
  <c r="E83" i="10"/>
  <c r="J83" i="10"/>
  <c r="K108" i="10"/>
  <c r="K109" i="10"/>
  <c r="K110" i="10"/>
  <c r="K111" i="10"/>
  <c r="K112" i="10"/>
  <c r="K113" i="10"/>
  <c r="I84" i="10"/>
  <c r="J64" i="10"/>
  <c r="J84" i="10"/>
  <c r="I65" i="10"/>
  <c r="I85" i="10"/>
  <c r="J65" i="10"/>
  <c r="J85" i="10"/>
  <c r="I66" i="10"/>
  <c r="I86" i="10"/>
  <c r="J66" i="10"/>
  <c r="J86" i="10"/>
  <c r="I67" i="10"/>
  <c r="I87" i="10"/>
  <c r="J67" i="10"/>
  <c r="J87" i="10"/>
  <c r="I88" i="10"/>
  <c r="I96" i="10"/>
  <c r="J68" i="10"/>
  <c r="J88" i="10"/>
  <c r="J96" i="10"/>
  <c r="I68" i="10"/>
</calcChain>
</file>

<file path=xl/sharedStrings.xml><?xml version="1.0" encoding="utf-8"?>
<sst xmlns="http://schemas.openxmlformats.org/spreadsheetml/2006/main" count="502" uniqueCount="370">
  <si>
    <t>InterpolatedVariable</t>
  </si>
  <si>
    <t>SIMPLERATES</t>
  </si>
  <si>
    <t>InterpolationMethod</t>
  </si>
  <si>
    <t>LINEARINTERPOLATION</t>
  </si>
  <si>
    <t>DayCounter</t>
    <phoneticPr fontId="1" type="noConversion"/>
  </si>
  <si>
    <t>Act360</t>
  </si>
  <si>
    <t>Act365Fixed</t>
  </si>
  <si>
    <t>Curve Data Set</t>
    <phoneticPr fontId="1" type="noConversion"/>
  </si>
  <si>
    <t>OvernightRateCurveData</t>
    <phoneticPr fontId="1" type="noConversion"/>
  </si>
  <si>
    <t>VanillaSwapCurveData</t>
    <phoneticPr fontId="1" type="noConversion"/>
  </si>
  <si>
    <t>Swap Curve</t>
    <phoneticPr fontId="1" type="noConversion"/>
  </si>
  <si>
    <t>CalibrationSet</t>
  </si>
  <si>
    <t>SwapCurve</t>
    <phoneticPr fontId="1" type="noConversion"/>
  </si>
  <si>
    <t>Yields</t>
    <phoneticPr fontId="1" type="noConversion"/>
  </si>
  <si>
    <t>BumpAmounts</t>
    <phoneticPr fontId="1" type="noConversion"/>
  </si>
  <si>
    <t>Buses</t>
    <phoneticPr fontId="1" type="noConversion"/>
  </si>
  <si>
    <t>StartDate</t>
    <phoneticPr fontId="1" type="noConversion"/>
  </si>
  <si>
    <t>Y</t>
    <phoneticPr fontId="1" type="noConversion"/>
  </si>
  <si>
    <t>Coupons</t>
    <phoneticPr fontId="1" type="noConversion"/>
  </si>
  <si>
    <t>maturityDates</t>
    <phoneticPr fontId="1" type="noConversion"/>
  </si>
  <si>
    <t>DiscountFactor</t>
    <phoneticPr fontId="1" type="noConversion"/>
  </si>
  <si>
    <t>ZeroRate</t>
    <phoneticPr fontId="1" type="noConversion"/>
  </si>
  <si>
    <t>CNY Calender</t>
  </si>
  <si>
    <t>USD Calender</t>
    <phoneticPr fontId="1" type="noConversion"/>
  </si>
  <si>
    <t>USD</t>
    <phoneticPr fontId="1" type="noConversion"/>
  </si>
  <si>
    <t>CNY</t>
    <phoneticPr fontId="1" type="noConversion"/>
  </si>
  <si>
    <t>1M</t>
    <phoneticPr fontId="1" type="noConversion"/>
  </si>
  <si>
    <t>Following</t>
  </si>
  <si>
    <t>ModifiedFollowing</t>
  </si>
  <si>
    <t>Preceding</t>
  </si>
  <si>
    <t>ModifiedPreceding</t>
  </si>
  <si>
    <t>IMM</t>
  </si>
  <si>
    <t>Actual</t>
  </si>
  <si>
    <t>LME</t>
  </si>
  <si>
    <t>ReferenceDate</t>
    <phoneticPr fontId="1" type="noConversion"/>
  </si>
  <si>
    <t>1W</t>
    <phoneticPr fontId="1" type="noConversion"/>
  </si>
  <si>
    <t>2M</t>
    <phoneticPr fontId="1" type="noConversion"/>
  </si>
  <si>
    <t>1Y</t>
    <phoneticPr fontId="1" type="noConversion"/>
  </si>
  <si>
    <t>1D</t>
    <phoneticPr fontId="1" type="noConversion"/>
  </si>
  <si>
    <t>6M</t>
    <phoneticPr fontId="1" type="noConversion"/>
  </si>
  <si>
    <t>DayCounter:</t>
    <phoneticPr fontId="1" type="noConversion"/>
  </si>
  <si>
    <t>Frequency:</t>
    <phoneticPr fontId="1" type="noConversion"/>
  </si>
  <si>
    <t>Once</t>
  </si>
  <si>
    <t>Direction:</t>
    <phoneticPr fontId="1" type="noConversion"/>
  </si>
  <si>
    <t>UP</t>
  </si>
  <si>
    <t>NoFrequency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</si>
  <si>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</si>
  <si>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</si>
  <si>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</si>
  <si>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</si>
  <si>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</si>
  <si>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</si>
  <si>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</si>
  <si>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</si>
  <si>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</si>
  <si>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</si>
  <si>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</si>
  <si>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</si>
  <si>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</si>
  <si>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</si>
  <si>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</si>
  <si>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</si>
  <si>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</si>
  <si>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</si>
  <si>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</si>
  <si>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</si>
  <si>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</si>
  <si>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</si>
  <si>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</si>
  <si>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</si>
  <si>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</si>
  <si>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</si>
  <si>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</si>
  <si>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</si>
  <si>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</si>
  <si>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</si>
  <si>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</si>
  <si>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1" type="noConversion"/>
  </si>
  <si>
    <t>NO_PAY</t>
  </si>
  <si>
    <t>DateAdjusterRule:</t>
    <phoneticPr fontId="1" type="noConversion"/>
  </si>
  <si>
    <t>Daily</t>
  </si>
  <si>
    <t>NO_PAY</t>
    <phoneticPr fontId="1" type="noConversion"/>
  </si>
  <si>
    <t>Continuous</t>
  </si>
  <si>
    <t>EXACT_PAY</t>
    <phoneticPr fontId="1" type="noConversion"/>
  </si>
  <si>
    <t>FULL_PAY</t>
    <phoneticPr fontId="1" type="noConversion"/>
  </si>
  <si>
    <t>PaymentType:</t>
    <phoneticPr fontId="1" type="noConversion"/>
  </si>
  <si>
    <t>InArrears</t>
  </si>
  <si>
    <t>PricingMethod(VanillaOption)</t>
    <phoneticPr fontId="1" type="noConversion"/>
  </si>
  <si>
    <t>InAdvance</t>
  </si>
  <si>
    <t>BLACKSCHOLES</t>
    <phoneticPr fontId="1" type="noConversion"/>
  </si>
  <si>
    <t>InDiscount</t>
  </si>
  <si>
    <t>BAW</t>
    <phoneticPr fontId="1" type="noConversion"/>
  </si>
  <si>
    <t>BINOMIAL</t>
    <phoneticPr fontId="1" type="noConversion"/>
  </si>
  <si>
    <t>InterpolatedVariable:</t>
    <phoneticPr fontId="1" type="noConversion"/>
  </si>
  <si>
    <t>MONTECARLO</t>
    <phoneticPr fontId="1" type="noConversion"/>
  </si>
  <si>
    <t>BarrierType:</t>
    <phoneticPr fontId="1" type="noConversion"/>
  </si>
  <si>
    <t>KNOCK_DOWN_IN</t>
  </si>
  <si>
    <t>CONTINUOUSRATES</t>
  </si>
  <si>
    <t>INACTIVE</t>
  </si>
  <si>
    <t>PricingMethod(AsianOption)</t>
    <phoneticPr fontId="1" type="noConversion"/>
  </si>
  <si>
    <t>DISCOUNTFACTORS</t>
  </si>
  <si>
    <t>HAZARDRATES</t>
  </si>
  <si>
    <t>KNOCK_DOWN_OUT</t>
  </si>
  <si>
    <t>WILMOTT</t>
    <phoneticPr fontId="1" type="noConversion"/>
  </si>
  <si>
    <t>PND</t>
  </si>
  <si>
    <t>KNOCK_UP_IN</t>
  </si>
  <si>
    <t>SPREADS</t>
  </si>
  <si>
    <t>KNOCK_UP_OUT</t>
  </si>
  <si>
    <t>YIELDVOLS</t>
  </si>
  <si>
    <t>AverageMethod(AsianOption)</t>
    <phoneticPr fontId="1" type="noConversion"/>
  </si>
  <si>
    <t>PRICEVOLS</t>
  </si>
  <si>
    <t>Arithmetic</t>
    <phoneticPr fontId="1" type="noConversion"/>
  </si>
  <si>
    <t>YIELDTOTALVARIANCE</t>
  </si>
  <si>
    <t>CallPut:</t>
    <phoneticPr fontId="1" type="noConversion"/>
  </si>
  <si>
    <t>Call</t>
  </si>
  <si>
    <t>Geometric</t>
    <phoneticPr fontId="1" type="noConversion"/>
  </si>
  <si>
    <t>PRICETOTALVARIANCE</t>
  </si>
  <si>
    <t>Call</t>
    <phoneticPr fontId="1" type="noConversion"/>
  </si>
  <si>
    <t>OVERNIGHTRATES</t>
  </si>
  <si>
    <t>Put</t>
    <phoneticPr fontId="1" type="noConversion"/>
  </si>
  <si>
    <t>NORMALISEDYIELDVOL</t>
  </si>
  <si>
    <t>StrikeType(AsianOption)</t>
    <phoneticPr fontId="1" type="noConversion"/>
  </si>
  <si>
    <t>NORMALISEDPRICEVOL</t>
  </si>
  <si>
    <t>Fixed</t>
    <phoneticPr fontId="1" type="noConversion"/>
  </si>
  <si>
    <t>YIELDVOLPTSPERDAY</t>
  </si>
  <si>
    <t>DeltaType:</t>
    <phoneticPr fontId="1" type="noConversion"/>
  </si>
  <si>
    <t>SPOT_DELTA</t>
  </si>
  <si>
    <t>Floating</t>
    <phoneticPr fontId="1" type="noConversion"/>
  </si>
  <si>
    <t>PRICEVOLPTSPERDAY</t>
  </si>
  <si>
    <t>SPOT_DELTA</t>
    <phoneticPr fontId="1" type="noConversion"/>
  </si>
  <si>
    <t>SIMPLEINFLATIONRATE</t>
  </si>
  <si>
    <t>FORWARD_DELTA</t>
    <phoneticPr fontId="1" type="noConversion"/>
  </si>
  <si>
    <t>PricingMethod(FXForward)</t>
    <phoneticPr fontId="1" type="noConversion"/>
  </si>
  <si>
    <t>SIMPLEINFLATIONRATETIME</t>
  </si>
  <si>
    <t>MARKETFWD</t>
    <phoneticPr fontId="1" type="noConversion"/>
  </si>
  <si>
    <t>CONTINUOUSINFLATIONRATE</t>
  </si>
  <si>
    <t>INTERESTPARITY</t>
    <phoneticPr fontId="1" type="noConversion"/>
  </si>
  <si>
    <t>CONTINUOUSINFLATIONRATETIME</t>
  </si>
  <si>
    <t>ExtrapolationMethod:</t>
    <phoneticPr fontId="1" type="noConversion"/>
  </si>
  <si>
    <t>FLATEXTRAPOLATION</t>
  </si>
  <si>
    <t>INFLATIONINDEX</t>
  </si>
  <si>
    <t>NONE</t>
    <phoneticPr fontId="1" type="noConversion"/>
  </si>
  <si>
    <t>FXFORWARDPOINTS</t>
  </si>
  <si>
    <t>FLATEXTRAPOLATION</t>
    <phoneticPr fontId="1" type="noConversion"/>
  </si>
  <si>
    <t>Side</t>
    <phoneticPr fontId="1" type="noConversion"/>
  </si>
  <si>
    <t>FORWARDSPLINEVARIABLE</t>
  </si>
  <si>
    <t>LINEAREXTRAPOLATION</t>
    <phoneticPr fontId="1" type="noConversion"/>
  </si>
  <si>
    <t>Bank</t>
    <phoneticPr fontId="1" type="noConversion"/>
  </si>
  <si>
    <t>TAYLOREXTRAPOLATION</t>
    <phoneticPr fontId="1" type="noConversion"/>
  </si>
  <si>
    <t>Client</t>
    <phoneticPr fontId="1" type="noConversion"/>
  </si>
  <si>
    <t>InterpolationMethod:</t>
    <phoneticPr fontId="1" type="noConversion"/>
  </si>
  <si>
    <t>FLATINTERPOLATION</t>
  </si>
  <si>
    <t>SmileInterpMethod</t>
    <phoneticPr fontId="1" type="noConversion"/>
  </si>
  <si>
    <t>CLOSESTINTERPOLATION</t>
  </si>
  <si>
    <t>FXInterpolationType:</t>
    <phoneticPr fontId="1" type="noConversion"/>
  </si>
  <si>
    <t>STRIKE_INTERPOLATION</t>
  </si>
  <si>
    <t xml:space="preserve">LINEAR </t>
  </si>
  <si>
    <t>DELTA_INTERPOLATION</t>
  </si>
  <si>
    <t xml:space="preserve">SVI </t>
  </si>
  <si>
    <t>LINEARXY</t>
  </si>
  <si>
    <t xml:space="preserve">CUBICSPLINE </t>
  </si>
  <si>
    <t>LOGLINEAR</t>
  </si>
  <si>
    <t>LOG_MONEYNESS</t>
  </si>
  <si>
    <t xml:space="preserve">VANNAVOLGA </t>
  </si>
  <si>
    <t>LAGRANGEPOLYNOMIAL</t>
  </si>
  <si>
    <t xml:space="preserve">SABR </t>
  </si>
  <si>
    <t>CUBICSPLINES</t>
  </si>
  <si>
    <t>FORWARDFORWARDQUARTIC</t>
  </si>
  <si>
    <t>European Digital Type:</t>
    <phoneticPr fontId="1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</si>
  <si>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</si>
  <si>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</si>
  <si>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</si>
  <si>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</si>
  <si>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</si>
  <si>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</si>
  <si>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</si>
  <si>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</si>
  <si>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</si>
  <si>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</si>
  <si>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</si>
  <si>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</si>
  <si>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</si>
  <si>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</si>
  <si>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</si>
  <si>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</si>
  <si>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</si>
  <si>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</si>
  <si>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</si>
  <si>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</si>
  <si>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</si>
  <si>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</si>
  <si>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</si>
  <si>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</si>
  <si>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</si>
  <si>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</si>
  <si>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</si>
  <si>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</si>
  <si>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</si>
  <si>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</si>
  <si>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</si>
  <si>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</si>
  <si>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</si>
  <si>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</si>
  <si>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3M</t>
    <phoneticPr fontId="1" type="noConversion"/>
  </si>
  <si>
    <t>4M</t>
    <phoneticPr fontId="1" type="noConversion"/>
  </si>
  <si>
    <t>5M</t>
    <phoneticPr fontId="1" type="noConversion"/>
  </si>
  <si>
    <t>SOFR curve building</t>
  </si>
  <si>
    <t>The curve building instrument types include</t>
  </si>
  <si>
    <t>• SOFR spot rate</t>
  </si>
  <si>
    <t>• 1-month SOFR futures (SR1)</t>
  </si>
  <si>
    <t>• 3-month SOFR futures (SR3)</t>
  </si>
  <si>
    <t>• SOFR swaps (SWP)</t>
  </si>
  <si>
    <t>It is important to remember that 1M and 3M SOFR futures conventions differ.</t>
  </si>
  <si>
    <t>Here are some conventions associated with different instruments</t>
  </si>
  <si>
    <t>• SOFR 1-month futures rates are simple rates</t>
  </si>
  <si>
    <t>• SOFR 3-month futures rates are compounded daily</t>
  </si>
  <si>
    <t>• SOFR swap rates are based on the daily resets and annual payments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</si>
  <si>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</si>
  <si>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</si>
  <si>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</si>
  <si>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</si>
  <si>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</si>
  <si>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</si>
  <si>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</si>
  <si>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</si>
  <si>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</si>
  <si>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</si>
  <si>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</si>
  <si>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</si>
  <si>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</si>
  <si>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</si>
  <si>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18M</t>
  </si>
  <si>
    <t>2Y</t>
  </si>
  <si>
    <t>3Y</t>
  </si>
  <si>
    <t>BBG/DF</t>
    <phoneticPr fontId="1" type="noConversion"/>
  </si>
  <si>
    <t>BBG/ZR</t>
    <phoneticPr fontId="1" type="noConversion"/>
  </si>
  <si>
    <t>ZR/Different</t>
    <phoneticPr fontId="1" type="noConversion"/>
  </si>
  <si>
    <t>DF/dirrerent</t>
    <phoneticPr fontId="1" type="noConversion"/>
  </si>
  <si>
    <t>JPY</t>
    <phoneticPr fontId="1" type="noConversion"/>
  </si>
  <si>
    <t>JPY Calendar</t>
    <phoneticPr fontId="1" type="noConversion"/>
  </si>
  <si>
    <t>Margin</t>
    <phoneticPr fontId="1" type="noConversion"/>
  </si>
  <si>
    <t>支付周期</t>
    <phoneticPr fontId="1" type="noConversion"/>
  </si>
  <si>
    <t>FixingRateMethod</t>
    <phoneticPr fontId="1" type="noConversion"/>
  </si>
  <si>
    <t>COMPOUNDING</t>
  </si>
  <si>
    <t>定息周期</t>
    <phoneticPr fontId="1" type="noConversion"/>
  </si>
  <si>
    <t>FixingIndex</t>
    <phoneticPr fontId="1" type="noConversion"/>
  </si>
  <si>
    <t>BOOL</t>
    <phoneticPr fontId="1" type="noConversion"/>
  </si>
  <si>
    <t>Index Tenor</t>
    <phoneticPr fontId="1" type="noConversion"/>
  </si>
  <si>
    <t>7D</t>
    <phoneticPr fontId="1" type="noConversion"/>
  </si>
  <si>
    <t>SemiAnnual</t>
    <phoneticPr fontId="1" type="noConversion"/>
  </si>
  <si>
    <t>区间利息计算方法</t>
    <phoneticPr fontId="1" type="noConversion"/>
  </si>
  <si>
    <t>ResetRateMethod</t>
    <phoneticPr fontId="1" type="noConversion"/>
  </si>
  <si>
    <t>COMPOUNDING</t>
    <phoneticPr fontId="1" type="noConversion"/>
  </si>
  <si>
    <t>复利</t>
    <phoneticPr fontId="1" type="noConversion"/>
  </si>
  <si>
    <t>SIMPLE_AVERAGE</t>
    <phoneticPr fontId="1" type="noConversion"/>
  </si>
  <si>
    <t>简单平均</t>
    <phoneticPr fontId="1" type="noConversion"/>
  </si>
  <si>
    <t>CALCULATE_AVERAGE</t>
    <phoneticPr fontId="1" type="noConversion"/>
  </si>
  <si>
    <t>自然天数加权平均</t>
    <phoneticPr fontId="1" type="noConversion"/>
  </si>
  <si>
    <t>RESETRATE_MAX</t>
    <phoneticPr fontId="1" type="noConversion"/>
  </si>
  <si>
    <t>最大</t>
    <phoneticPr fontId="1" type="noConversion"/>
  </si>
  <si>
    <t>RESETRATE_MIN</t>
    <phoneticPr fontId="1" type="noConversion"/>
  </si>
  <si>
    <t>最小</t>
    <phoneticPr fontId="1" type="noConversion"/>
  </si>
  <si>
    <t>ADV_MIUNS_ARR</t>
    <phoneticPr fontId="1" type="noConversion"/>
  </si>
  <si>
    <t>前后差</t>
    <phoneticPr fontId="1" type="noConversion"/>
  </si>
  <si>
    <t>ADV_DIVIDE_ARR</t>
    <phoneticPr fontId="1" type="noConversion"/>
  </si>
  <si>
    <t>前后商</t>
    <phoneticPr fontId="1" type="noConversion"/>
  </si>
  <si>
    <t>ARR_DIVIDE_ADV</t>
    <phoneticPr fontId="1" type="noConversion"/>
  </si>
  <si>
    <t>后前商</t>
    <phoneticPr fontId="1" type="noConversion"/>
  </si>
  <si>
    <t>GenericVolStripping.InterpolationVariable</t>
    <phoneticPr fontId="1" type="noConversion"/>
  </si>
  <si>
    <t>YIELDVOL</t>
    <phoneticPr fontId="1" type="noConversion"/>
  </si>
  <si>
    <t>Yield Vol</t>
    <phoneticPr fontId="1" type="noConversion"/>
  </si>
  <si>
    <t>YIELDNORMALISEDVOL</t>
    <phoneticPr fontId="1" type="noConversion"/>
  </si>
  <si>
    <t xml:space="preserve"> </t>
    <phoneticPr fontId="1" type="noConversion"/>
  </si>
  <si>
    <t>YIELDPOINTSPERDAY</t>
  </si>
  <si>
    <t>PRICEVOL</t>
    <phoneticPr fontId="1" type="noConversion"/>
  </si>
  <si>
    <t>PRICENORMALISEDVOL</t>
  </si>
  <si>
    <t>PRICEPOINTSPERDAY</t>
  </si>
  <si>
    <t>GenericVolStripping.StrippingMethod</t>
    <phoneticPr fontId="1" type="noConversion"/>
  </si>
  <si>
    <t>METHOD1</t>
    <phoneticPr fontId="1" type="noConversion"/>
  </si>
  <si>
    <t>METHOD2</t>
  </si>
  <si>
    <t>GenericVolStripping.PaymentType</t>
    <phoneticPr fontId="1" type="noConversion"/>
  </si>
  <si>
    <t>ARREARS</t>
    <phoneticPr fontId="1" type="noConversion"/>
  </si>
  <si>
    <t>DISCOUNT</t>
  </si>
  <si>
    <t>IROptionQuotation</t>
    <phoneticPr fontId="1" type="noConversion"/>
  </si>
  <si>
    <t>PARYIELDVOL</t>
    <phoneticPr fontId="1" type="noConversion"/>
  </si>
  <si>
    <t>PREMIUMPER1M</t>
    <phoneticPr fontId="1" type="noConversion"/>
  </si>
  <si>
    <t xml:space="preserve"> //PRICE PER 1 MILLION CCY UNITS</t>
  </si>
  <si>
    <t>PREMIUMPER10K</t>
    <phoneticPr fontId="1" type="noConversion"/>
  </si>
  <si>
    <t xml:space="preserve"> //PRICE PER 10 THOUSAND CCY UNITS</t>
  </si>
  <si>
    <t>PERCENTAGEPREMIUM</t>
  </si>
  <si>
    <t xml:space="preserve"> //PRICE PER CURRENCY UNIT </t>
  </si>
  <si>
    <t>YIELDVOLQUOTE</t>
  </si>
  <si>
    <t>PRICEVOLQUOTE</t>
  </si>
  <si>
    <t>Match the cap premiums calculated from the (market) constant vols with the ones	calculated using the caplets term structure volatilities</t>
    <phoneticPr fontId="1" type="noConversion"/>
  </si>
  <si>
    <t>METHOD2</t>
    <phoneticPr fontId="1" type="noConversion"/>
  </si>
  <si>
    <t xml:space="preserve">Get the caplet premium doing the difference between the cap premium with constant vol and the cap premium with term structure vol and perform black76^-1		</t>
    <phoneticPr fontId="1" type="noConversion"/>
  </si>
  <si>
    <t>PayReceiveType</t>
    <phoneticPr fontId="1" type="noConversion"/>
  </si>
  <si>
    <t xml:space="preserve">Pay </t>
  </si>
  <si>
    <t xml:space="preserve">Receive </t>
  </si>
  <si>
    <t>PaymentType</t>
    <phoneticPr fontId="1" type="noConversion"/>
  </si>
  <si>
    <t xml:space="preserve">InArrears </t>
  </si>
  <si>
    <t xml:space="preserve">InAdvance </t>
  </si>
  <si>
    <t xml:space="preserve">InDiscount </t>
  </si>
  <si>
    <t>EomRules</t>
    <phoneticPr fontId="1" type="noConversion"/>
  </si>
  <si>
    <t xml:space="preserve">EOM_DISABLED </t>
  </si>
  <si>
    <t xml:space="preserve">EOM_ENABLED_RATE_ENDS </t>
  </si>
  <si>
    <t xml:space="preserve">EOM_ENABLED_SCHEDULE 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</si>
  <si>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</si>
  <si>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</si>
  <si>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</si>
  <si>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</si>
  <si>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</si>
  <si>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</si>
  <si>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</si>
  <si>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</si>
  <si>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</si>
  <si>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ReferenceDate</t>
  </si>
  <si>
    <t>6Y</t>
  </si>
  <si>
    <t>8Y</t>
  </si>
  <si>
    <t>9Y</t>
  </si>
  <si>
    <t>SwapStartLag</t>
    <phoneticPr fontId="1" type="noConversion"/>
  </si>
  <si>
    <t>Calendar</t>
  </si>
  <si>
    <t>PaymentDateAdjuster</t>
    <phoneticPr fontId="1" type="noConversion"/>
  </si>
  <si>
    <t>AccrDateAdjuster</t>
    <phoneticPr fontId="1" type="noConversion"/>
  </si>
  <si>
    <t>FixedFrequency</t>
    <phoneticPr fontId="1" type="noConversion"/>
  </si>
  <si>
    <t>FloatFrequency</t>
    <phoneticPr fontId="1" type="noConversion"/>
  </si>
  <si>
    <t>FixedDayCounter</t>
  </si>
  <si>
    <t>FloatDayCounter</t>
  </si>
  <si>
    <t>UseIndexEstimation</t>
  </si>
  <si>
    <t>FixInAdvance</t>
  </si>
  <si>
    <t>FixDaysBackward</t>
  </si>
  <si>
    <t>Act360</t>
    <phoneticPr fontId="1" type="noConversion"/>
  </si>
  <si>
    <t>ReferenceDate</t>
    <phoneticPr fontId="1" type="noConversion"/>
  </si>
  <si>
    <t>UseGlobalSolver</t>
  </si>
  <si>
    <t>RateConvention</t>
  </si>
  <si>
    <t>SOFR</t>
    <phoneticPr fontId="1" type="noConversion"/>
  </si>
  <si>
    <t>MaturityTenors</t>
    <phoneticPr fontId="1" type="noConversion"/>
  </si>
  <si>
    <t>Calendar</t>
    <phoneticPr fontId="1" type="noConversion"/>
  </si>
  <si>
    <t>12M</t>
  </si>
  <si>
    <t>40Y</t>
  </si>
  <si>
    <t>50Y</t>
  </si>
  <si>
    <t>Swap Curve Object Params</t>
    <phoneticPr fontId="1" type="noConversion"/>
  </si>
  <si>
    <t>US Calendar</t>
    <phoneticPr fontId="1" type="noConversion"/>
  </si>
  <si>
    <t>SOFR Swap Rates</t>
    <phoneticPr fontId="1" type="noConversion"/>
  </si>
  <si>
    <t>SOFR Spot Rates</t>
    <phoneticPr fontId="1" type="noConversion"/>
  </si>
  <si>
    <t>Result: Spot rate and discount factor</t>
    <phoneticPr fontId="1" type="noConversion"/>
  </si>
  <si>
    <t>Comprare with BBG CURV SORR</t>
    <phoneticPr fontId="1" type="noConversion"/>
  </si>
  <si>
    <t>Average Diff:</t>
    <phoneticPr fontId="1" type="noConversion"/>
  </si>
  <si>
    <t>Forward Rate Analysis</t>
    <phoneticPr fontId="1" type="noConversion"/>
  </si>
  <si>
    <t>OvernightRateCurveData</t>
  </si>
  <si>
    <t>VanillaSwapCurveData - Method2</t>
    <phoneticPr fontId="1" type="noConversion"/>
  </si>
  <si>
    <t>VanillaSwapCurveData-method1</t>
    <phoneticPr fontId="1" type="noConversion"/>
  </si>
  <si>
    <t xml:space="preserve">Note: </t>
    <phoneticPr fontId="1" type="noConversion"/>
  </si>
  <si>
    <t>This method hidden the detail params of SOFR</t>
    <phoneticPr fontId="1" type="noConversion"/>
  </si>
  <si>
    <t>通过手工节假日来设定Calendar</t>
    <phoneticPr fontId="1" type="noConversion"/>
  </si>
  <si>
    <t>USD SOFR OIS SWAP Curve</t>
  </si>
  <si>
    <t>Pricing Date</t>
  </si>
  <si>
    <t>Interest Type</t>
  </si>
  <si>
    <t>Interp Method</t>
  </si>
  <si>
    <t>Day Count</t>
  </si>
  <si>
    <t>Global Solver?</t>
  </si>
  <si>
    <t>OIS Spot Data Set</t>
  </si>
  <si>
    <t>OIS swap Data Set</t>
  </si>
  <si>
    <t>Curver Data Set</t>
  </si>
  <si>
    <t>Swap Curve Object</t>
  </si>
  <si>
    <t>Note: adjust pips?</t>
  </si>
  <si>
    <t>enabled?</t>
  </si>
  <si>
    <t>Start Date</t>
  </si>
  <si>
    <t>End Date</t>
  </si>
  <si>
    <t>Fwd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</si>
</sst>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_);[Red]\(0.0000\)"/>
    <numFmt numFmtId="165" formatCode="0.000%"/>
    <numFmt numFmtId="166" formatCode="0.0000%"/>
    <numFmt numFmtId="167" formatCode="0.00000%"/>
    <numFmt numFmtId="168" formatCode="0.0000000_);[Red]\(0.0000000\)"/>
  </numFmts>
  <fonts count="1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7" tint="0.79998168889431442"/>
      <name val="Calibri"/>
      <family val="2"/>
      <charset val="238"/>
      <scheme val="minor"/>
    </font>
    <font>
      <sz val="11"/>
      <color theme="1" tint="0.14999847407452621"/>
      <name val="Calibri"/>
      <family val="2"/>
      <charset val="238"/>
      <scheme val="minor"/>
    </font>
    <font>
      <b/>
      <sz val="11"/>
      <color theme="1" tint="0.1499984740745262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1"/>
      <color theme="5" tint="0.79998168889431442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7030A0"/>
      <name val="Calibri"/>
      <family val="3"/>
      <charset val="134"/>
      <scheme val="minor"/>
    </font>
    <font>
      <b/>
      <sz val="18"/>
      <color rgb="FFC00000"/>
      <name val="Calibri"/>
      <family val="3"/>
      <charset val="134"/>
      <scheme val="minor"/>
    </font>
    <font>
      <b/>
      <sz val="18"/>
      <color theme="5" tint="-0.249977111117893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466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3" borderId="1" xfId="0" applyFont="1" applyFill="1" applyBorder="1">
      <alignment vertical="center"/>
    </xf>
    <xf numFmtId="14" fontId="5" fillId="2" borderId="2" xfId="0" applyNumberFormat="1" applyFont="1" applyFill="1" applyBorder="1">
      <alignment vertical="center"/>
    </xf>
    <xf numFmtId="14" fontId="5" fillId="4" borderId="2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6" fillId="2" borderId="3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 applyAlignment="1">
      <alignment horizontal="left" vertical="center"/>
    </xf>
    <xf numFmtId="164" fontId="5" fillId="2" borderId="2" xfId="0" applyNumberFormat="1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165" fontId="5" fillId="2" borderId="2" xfId="1" applyNumberFormat="1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0" fillId="4" borderId="0" xfId="0" applyFill="1">
      <alignment vertical="center"/>
    </xf>
    <xf numFmtId="166" fontId="0" fillId="0" borderId="0" xfId="1" applyNumberFormat="1" applyFont="1">
      <alignment vertical="center"/>
    </xf>
    <xf numFmtId="166" fontId="5" fillId="2" borderId="2" xfId="1" applyNumberFormat="1" applyFont="1" applyFill="1" applyBorder="1">
      <alignment vertical="center"/>
    </xf>
    <xf numFmtId="166" fontId="0" fillId="0" borderId="0" xfId="0" applyNumberFormat="1">
      <alignment vertical="center"/>
    </xf>
    <xf numFmtId="166" fontId="4" fillId="3" borderId="1" xfId="0" applyNumberFormat="1" applyFont="1" applyFill="1" applyBorder="1">
      <alignment vertical="center"/>
    </xf>
    <xf numFmtId="166" fontId="5" fillId="2" borderId="3" xfId="0" applyNumberFormat="1" applyFont="1" applyFill="1" applyBorder="1">
      <alignment vertical="center"/>
    </xf>
    <xf numFmtId="0" fontId="0" fillId="5" borderId="0" xfId="0" applyFill="1">
      <alignment vertical="center"/>
    </xf>
    <xf numFmtId="166" fontId="4" fillId="5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Border="1">
      <alignment vertical="center"/>
    </xf>
    <xf numFmtId="0" fontId="10" fillId="0" borderId="0" xfId="0" applyFont="1">
      <alignment vertical="center"/>
    </xf>
    <xf numFmtId="167" fontId="5" fillId="2" borderId="2" xfId="1" applyNumberFormat="1" applyFont="1" applyFill="1" applyBorder="1">
      <alignment vertical="center"/>
    </xf>
    <xf numFmtId="168" fontId="5" fillId="2" borderId="2" xfId="0" applyNumberFormat="1" applyFont="1" applyFill="1" applyBorder="1">
      <alignment vertical="center"/>
    </xf>
    <xf numFmtId="168" fontId="0" fillId="0" borderId="0" xfId="0" applyNumberFormat="1">
      <alignment vertical="center"/>
    </xf>
    <xf numFmtId="0" fontId="11" fillId="6" borderId="5" xfId="0" applyFont="1" applyFill="1" applyBorder="1">
      <alignment vertical="center"/>
    </xf>
    <xf numFmtId="0" fontId="0" fillId="0" borderId="0" xfId="0" applyAlignment="1">
      <alignment horizontal="right" vertical="center"/>
    </xf>
    <xf numFmtId="14" fontId="0" fillId="4" borderId="0" xfId="0" applyNumberFormat="1" applyFill="1">
      <alignment vertical="center"/>
    </xf>
    <xf numFmtId="0" fontId="0" fillId="0" borderId="0" xfId="0" applyAlignment="1">
      <alignment vertical="center" wrapText="1"/>
    </xf>
    <xf numFmtId="14" fontId="5" fillId="4" borderId="2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 applyAlignment="1">
      <alignment horizontal="left" vertical="center" readingOrder="1"/>
    </xf>
    <xf numFmtId="14" fontId="13" fillId="7" borderId="2" xfId="0" applyNumberFormat="1" applyFont="1" applyFill="1" applyBorder="1">
      <alignment vertical="center"/>
    </xf>
    <xf numFmtId="0" fontId="12" fillId="8" borderId="0" xfId="0" applyFont="1" applyFill="1">
      <alignment vertical="center"/>
    </xf>
    <xf numFmtId="0" fontId="0" fillId="4" borderId="4" xfId="0" applyFill="1" applyBorder="1" applyAlignment="1">
      <alignment horizontal="right" vertical="center"/>
    </xf>
    <xf numFmtId="14" fontId="5" fillId="2" borderId="3" xfId="0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SOFR OIS Swaps Zero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'SOFR-OIS-SWAPS (BBG)'!$E$62</c:f>
              <c:strCache>
                <c:ptCount val="1"/>
                <c:pt idx="0">
                  <c:v>ZeroRate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(BBG)'!$E$63:$E$80</c:f>
              <c:numCache>
                <c:formatCode>0.00000%</c:formatCode>
                <c:ptCount val="18"/>
                <c:pt idx="0">
                  <c:v>4.3920611478287561E-2</c:v>
                </c:pt>
                <c:pt idx="1">
                  <c:v>4.3951957885646105E-2</c:v>
                </c:pt>
                <c:pt idx="2">
                  <c:v>4.3850618457540569E-2</c:v>
                </c:pt>
                <c:pt idx="3">
                  <c:v>4.3759236053916323E-2</c:v>
                </c:pt>
                <c:pt idx="4">
                  <c:v>4.359801540575417E-2</c:v>
                </c:pt>
                <c:pt idx="5">
                  <c:v>4.3138089034871367E-2</c:v>
                </c:pt>
                <c:pt idx="6">
                  <c:v>4.2470777446765626E-2</c:v>
                </c:pt>
                <c:pt idx="7">
                  <c:v>4.1970591523764721E-2</c:v>
                </c:pt>
                <c:pt idx="8">
                  <c:v>4.1358346381758532E-2</c:v>
                </c:pt>
                <c:pt idx="9">
                  <c:v>4.0716373841928243E-2</c:v>
                </c:pt>
                <c:pt idx="10">
                  <c:v>4.0162889053504743E-2</c:v>
                </c:pt>
                <c:pt idx="11">
                  <c:v>3.960254039413777E-2</c:v>
                </c:pt>
                <c:pt idx="12">
                  <c:v>3.9044902274860772E-2</c:v>
                </c:pt>
                <c:pt idx="13">
                  <c:v>3.8609017706586007E-2</c:v>
                </c:pt>
                <c:pt idx="14">
                  <c:v>3.8137719875804228E-2</c:v>
                </c:pt>
                <c:pt idx="15">
                  <c:v>3.5981909462809436E-2</c:v>
                </c:pt>
                <c:pt idx="16">
                  <c:v>3.4885479235119067E-2</c:v>
                </c:pt>
                <c:pt idx="17">
                  <c:v>3.4420118019967708E-2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6991"/>
        <c:axId val="154513247"/>
      </c:scatterChart>
      <c:scatterChart>
        <c:scatterStyle val="lineMarker"/>
        <c:varyColors val="0"/>
        <c:ser>
          <c:idx val="0"/>
          <c:order val="0"/>
          <c:tx>
            <c:strRef>
              <c:f>'SOFR-OIS-SWAPS (BBG)'!$D$62</c:f>
              <c:strCache>
                <c:ptCount val="1"/>
                <c:pt idx="0">
                  <c:v>DiscountFactor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(BBG)'!$D$63:$D$80</c:f>
              <c:numCache>
                <c:formatCode>0.0000000_);[Red]\(0.0000000\)</c:formatCode>
                <c:ptCount val="18"/>
                <c:pt idx="0">
                  <c:v>0.99891761222303221</c:v>
                </c:pt>
                <c:pt idx="1">
                  <c:v>0.99807519365264274</c:v>
                </c:pt>
                <c:pt idx="2">
                  <c:v>0.99724062443847838</c:v>
                </c:pt>
                <c:pt idx="3">
                  <c:v>0.9961709235064663</c:v>
                </c:pt>
                <c:pt idx="4">
                  <c:v>0.99250310604863756</c:v>
                </c:pt>
                <c:pt idx="5">
                  <c:v>0.98906883545671909</c:v>
                </c:pt>
                <c:pt idx="6">
                  <c:v>0.98544580618247257</c:v>
                </c:pt>
                <c:pt idx="7">
                  <c:v>0.9823347645991507</c:v>
                </c:pt>
                <c:pt idx="8">
                  <c:v>0.97925573538635247</c:v>
                </c:pt>
                <c:pt idx="9">
                  <c:v>0.97608391196880162</c:v>
                </c:pt>
                <c:pt idx="10">
                  <c:v>0.97329438668436252</c:v>
                </c:pt>
                <c:pt idx="11">
                  <c:v>0.97039261596048143</c:v>
                </c:pt>
                <c:pt idx="12">
                  <c:v>0.96758937684214719</c:v>
                </c:pt>
                <c:pt idx="13">
                  <c:v>0.96508272887245383</c:v>
                </c:pt>
                <c:pt idx="14">
                  <c:v>0.96237923224640232</c:v>
                </c:pt>
                <c:pt idx="15">
                  <c:v>0.94722434261729571</c:v>
                </c:pt>
                <c:pt idx="16">
                  <c:v>0.93242914731632554</c:v>
                </c:pt>
                <c:pt idx="17">
                  <c:v>0.90157847733597318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4047"/>
        <c:axId val="154509919"/>
      </c:scatterChart>
      <c:valAx>
        <c:axId val="154513247"/>
        <c:scaling>
          <c:orientation val="minMax"/>
        </c:scaling>
        <c:delete val="0"/>
        <c:axPos val="r"/>
        <c:numFmt formatCode="0.0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16991"/>
        <c:crosses val="max"/>
        <c:crossBetween val="midCat"/>
      </c:valAx>
      <c:valAx>
        <c:axId val="154516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13247"/>
        <c:crosses val="autoZero"/>
        <c:crossBetween val="midCat"/>
      </c:valAx>
      <c:valAx>
        <c:axId val="154509919"/>
        <c:scaling>
          <c:orientation val="minMax"/>
        </c:scaling>
        <c:delete val="0"/>
        <c:axPos val="l"/>
        <c:numFmt formatCode="0.0000000_);[Red]\(0.000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4047"/>
        <c:crosses val="autoZero"/>
        <c:crossBetween val="midCat"/>
      </c:valAx>
      <c:valAx>
        <c:axId val="1545340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66143</xdr:colOff>
      <xdr:row>115</xdr:row>
      <xdr:rowOff>30689</xdr:rowOff>
    </xdr:from>
    <xdr:to>
      <xdr:col>6</xdr:col>
      <xdr:colOff>65616</xdr:colOff>
      <xdr:row>134</xdr:row>
      <xdr:rowOff>139961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079E8F-38EB-44FC-A2BA-AA2C9EB6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147629</xdr:colOff>
      <xdr:row>57</xdr:row>
      <xdr:rowOff>152400</xdr:rowOff>
    </xdr:from>
    <xdr:to>
      <xdr:col>14</xdr:col>
      <xdr:colOff>176894</xdr:colOff>
      <xdr:row>78</xdr:row>
      <xdr:rowOff>77112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12888E-AF62-4E2B-A2D7-6D128CF5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1093" y="11759293"/>
          <a:ext cx="6043622" cy="4129319"/>
        </a:xfrm>
        <a:prstGeom prst="rect">
          <a:avLst/>
        </a:prstGeom>
      </xdr:spPr>
    </xdr:pic>
    <xdr:clientData/>
  </xdr:twoCellAnchor>
  <xdr:twoCellAnchor editAs="oneCell">
    <xdr:from>
      <xdr:col>10</xdr:col>
      <xdr:colOff>182009</xdr:colOff>
      <xdr:row>78</xdr:row>
      <xdr:rowOff>112939</xdr:rowOff>
    </xdr:from>
    <xdr:to>
      <xdr:col>14</xdr:col>
      <xdr:colOff>217716</xdr:colOff>
      <xdr:row>100</xdr:row>
      <xdr:rowOff>90133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7FA3CBB-27BE-4C1B-8722-8490E716F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5473" y="15924439"/>
          <a:ext cx="6050064" cy="4317873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26</xdr:row>
      <xdr:rowOff>57150</xdr:rowOff>
    </xdr:from>
    <xdr:to>
      <xdr:col>8</xdr:col>
      <xdr:colOff>1000125</xdr:colOff>
      <xdr:row>26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77060938-5EDA-482B-917E-91EFEDFF6C31}"/>
            </a:ext>
          </a:extLst>
        </xdr:cNvPr>
        <xdr:cNvCxnSpPr/>
      </xdr:nvCxnSpPr>
      <xdr:spPr>
        <a:xfrm flipV="1">
          <a:off x="9867900" y="5267325"/>
          <a:ext cx="9620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19050</xdr:rowOff>
    </xdr:from>
    <xdr:to>
      <xdr:col>8</xdr:col>
      <xdr:colOff>1047750</xdr:colOff>
      <xdr:row>38</xdr:row>
      <xdr:rowOff>190500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CD7E1604-40D9-44FF-B823-780B9A4706A2}"/>
            </a:ext>
          </a:extLst>
        </xdr:cNvPr>
        <xdr:cNvCxnSpPr/>
      </xdr:nvCxnSpPr>
      <xdr:spPr>
        <a:xfrm>
          <a:off x="9858375" y="5429250"/>
          <a:ext cx="1019175" cy="2371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ibrationSet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3732-A92E-4921-A802-77B18DF0E700}">
  <dimension ref="B3:B15"/>
  <sheetViews>
    <sheetView workbookViewId="0">
      <selection activeCell="D28" sqref="D28"/>
    </sheetView>
  </sheetViews>
  <sheetFormatPr defaultRowHeight="15"/>
  <sheetData>
    <row r="3" spans="2:2">
      <c r="B3" s="23" t="s">
        <v>206</v>
      </c>
    </row>
    <row r="4" spans="2:2">
      <c r="B4" t="s">
        <v>207</v>
      </c>
    </row>
    <row r="5" spans="2:2">
      <c r="B5" t="s">
        <v>208</v>
      </c>
    </row>
    <row r="6" spans="2:2">
      <c r="B6" t="s">
        <v>209</v>
      </c>
    </row>
    <row r="7" spans="2:2">
      <c r="B7" t="s">
        <v>210</v>
      </c>
    </row>
    <row r="8" spans="2:2">
      <c r="B8" t="s">
        <v>211</v>
      </c>
    </row>
    <row r="10" spans="2:2">
      <c r="B10" t="s">
        <v>212</v>
      </c>
    </row>
    <row r="12" spans="2:2">
      <c r="B12" t="s">
        <v>213</v>
      </c>
    </row>
    <row r="13" spans="2:2">
      <c r="B13" t="s">
        <v>214</v>
      </c>
    </row>
    <row r="14" spans="2:2">
      <c r="B14" t="s">
        <v>215</v>
      </c>
    </row>
    <row r="15" spans="2:2">
      <c r="B15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6EC8-7483-4399-918F-35DAE53D1B0B}">
  <dimension ref="B2:Q92"/>
  <sheetViews>
    <sheetView workbookViewId="0">
      <selection activeCell="G41" sqref="G41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17">
      <c r="B2" t="s">
        <v>40</v>
      </c>
      <c r="C2" t="s">
        <v>6</v>
      </c>
      <c r="E2" t="s">
        <v>41</v>
      </c>
      <c r="F2" t="s">
        <v>42</v>
      </c>
      <c r="H2" t="s">
        <v>43</v>
      </c>
      <c r="I2" t="s">
        <v>44</v>
      </c>
      <c r="L2" t="s">
        <v>246</v>
      </c>
      <c r="P2" t="s">
        <v>85</v>
      </c>
    </row>
    <row r="3" spans="2:17">
      <c r="B3" t="s">
        <v>5</v>
      </c>
      <c r="C3">
        <v>0</v>
      </c>
      <c r="E3" t="s">
        <v>45</v>
      </c>
      <c r="F3">
        <v>-1</v>
      </c>
      <c r="H3" t="s">
        <v>46</v>
      </c>
      <c r="I3">
        <v>0</v>
      </c>
      <c r="L3" t="b">
        <v>1</v>
      </c>
      <c r="M3">
        <v>1</v>
      </c>
      <c r="P3" t="s">
        <v>86</v>
      </c>
      <c r="Q3">
        <v>0</v>
      </c>
    </row>
    <row r="4" spans="2:17">
      <c r="B4" t="s">
        <v>6</v>
      </c>
      <c r="C4">
        <v>1</v>
      </c>
      <c r="E4" t="s">
        <v>42</v>
      </c>
      <c r="F4">
        <v>0</v>
      </c>
      <c r="H4" t="s">
        <v>47</v>
      </c>
      <c r="I4">
        <v>1</v>
      </c>
      <c r="L4" t="b">
        <v>0</v>
      </c>
      <c r="M4">
        <v>-1</v>
      </c>
      <c r="P4" t="s">
        <v>88</v>
      </c>
      <c r="Q4">
        <v>1</v>
      </c>
    </row>
    <row r="5" spans="2:17">
      <c r="B5" t="s">
        <v>48</v>
      </c>
      <c r="C5">
        <v>2</v>
      </c>
      <c r="E5" t="s">
        <v>49</v>
      </c>
      <c r="F5">
        <v>1</v>
      </c>
      <c r="H5" t="s">
        <v>44</v>
      </c>
      <c r="I5">
        <v>2</v>
      </c>
      <c r="P5" t="s">
        <v>90</v>
      </c>
      <c r="Q5">
        <v>2</v>
      </c>
    </row>
    <row r="6" spans="2:17">
      <c r="B6" t="s">
        <v>50</v>
      </c>
      <c r="C6">
        <v>3</v>
      </c>
      <c r="E6" t="s">
        <v>51</v>
      </c>
      <c r="F6">
        <v>-11</v>
      </c>
      <c r="H6" t="s">
        <v>52</v>
      </c>
      <c r="I6">
        <v>3</v>
      </c>
    </row>
    <row r="7" spans="2:17">
      <c r="B7" t="s">
        <v>53</v>
      </c>
      <c r="C7">
        <v>4</v>
      </c>
      <c r="E7" t="s">
        <v>54</v>
      </c>
      <c r="F7">
        <v>-9</v>
      </c>
      <c r="H7" t="s">
        <v>55</v>
      </c>
      <c r="I7">
        <v>4</v>
      </c>
      <c r="L7" t="s">
        <v>247</v>
      </c>
    </row>
    <row r="8" spans="2:17">
      <c r="B8" t="s">
        <v>56</v>
      </c>
      <c r="C8">
        <v>5</v>
      </c>
      <c r="E8" t="s">
        <v>57</v>
      </c>
      <c r="F8">
        <v>-8</v>
      </c>
      <c r="H8" t="s">
        <v>58</v>
      </c>
      <c r="I8">
        <v>5</v>
      </c>
      <c r="L8" t="s">
        <v>38</v>
      </c>
    </row>
    <row r="9" spans="2:17">
      <c r="B9" t="s">
        <v>59</v>
      </c>
      <c r="C9">
        <v>6</v>
      </c>
      <c r="E9" t="s">
        <v>60</v>
      </c>
      <c r="F9">
        <v>2</v>
      </c>
      <c r="L9" t="s">
        <v>248</v>
      </c>
    </row>
    <row r="10" spans="2:17">
      <c r="B10" t="s">
        <v>61</v>
      </c>
      <c r="C10">
        <v>7</v>
      </c>
      <c r="E10" t="s">
        <v>62</v>
      </c>
      <c r="F10">
        <v>-5</v>
      </c>
      <c r="L10" t="s">
        <v>26</v>
      </c>
    </row>
    <row r="11" spans="2:17">
      <c r="B11" t="s">
        <v>63</v>
      </c>
      <c r="C11">
        <v>8</v>
      </c>
      <c r="E11" t="s">
        <v>64</v>
      </c>
      <c r="F11">
        <v>3</v>
      </c>
      <c r="L11" t="s">
        <v>203</v>
      </c>
    </row>
    <row r="12" spans="2:17">
      <c r="B12" t="s">
        <v>65</v>
      </c>
      <c r="C12">
        <v>9</v>
      </c>
      <c r="E12" t="s">
        <v>66</v>
      </c>
      <c r="F12">
        <v>4</v>
      </c>
      <c r="L12" t="s">
        <v>39</v>
      </c>
      <c r="P12" t="s">
        <v>43</v>
      </c>
    </row>
    <row r="13" spans="2:17">
      <c r="B13" t="s">
        <v>67</v>
      </c>
      <c r="C13">
        <v>10</v>
      </c>
      <c r="E13" t="s">
        <v>68</v>
      </c>
      <c r="F13">
        <v>6</v>
      </c>
      <c r="P13" t="s">
        <v>46</v>
      </c>
      <c r="Q13">
        <v>0</v>
      </c>
    </row>
    <row r="14" spans="2:17">
      <c r="B14" t="s">
        <v>69</v>
      </c>
      <c r="C14">
        <v>11</v>
      </c>
      <c r="E14" t="s">
        <v>70</v>
      </c>
      <c r="F14">
        <v>12</v>
      </c>
      <c r="P14" t="s">
        <v>47</v>
      </c>
      <c r="Q14">
        <v>1</v>
      </c>
    </row>
    <row r="15" spans="2:17">
      <c r="B15" t="s">
        <v>71</v>
      </c>
      <c r="C15">
        <v>12</v>
      </c>
      <c r="E15" t="s">
        <v>72</v>
      </c>
      <c r="F15">
        <v>13</v>
      </c>
      <c r="L15" t="s">
        <v>241</v>
      </c>
      <c r="P15" t="s">
        <v>44</v>
      </c>
      <c r="Q15">
        <v>2</v>
      </c>
    </row>
    <row r="16" spans="2:17">
      <c r="B16" t="s">
        <v>73</v>
      </c>
      <c r="C16">
        <v>13</v>
      </c>
      <c r="E16" t="s">
        <v>74</v>
      </c>
      <c r="F16">
        <v>26</v>
      </c>
      <c r="L16" t="s">
        <v>49</v>
      </c>
      <c r="M16">
        <v>1</v>
      </c>
      <c r="P16" t="s">
        <v>52</v>
      </c>
      <c r="Q16">
        <v>3</v>
      </c>
    </row>
    <row r="17" spans="2:17">
      <c r="E17" t="s">
        <v>75</v>
      </c>
      <c r="F17">
        <v>52</v>
      </c>
      <c r="L17" t="s">
        <v>249</v>
      </c>
      <c r="M17">
        <v>2</v>
      </c>
      <c r="P17" t="s">
        <v>55</v>
      </c>
      <c r="Q17">
        <v>4</v>
      </c>
    </row>
    <row r="18" spans="2:17">
      <c r="E18" t="s">
        <v>76</v>
      </c>
      <c r="F18">
        <v>260</v>
      </c>
      <c r="H18" t="s">
        <v>77</v>
      </c>
      <c r="I18" t="s">
        <v>78</v>
      </c>
      <c r="L18" t="s">
        <v>66</v>
      </c>
      <c r="M18">
        <v>4</v>
      </c>
      <c r="P18" t="s">
        <v>58</v>
      </c>
      <c r="Q18">
        <v>5</v>
      </c>
    </row>
    <row r="19" spans="2:17">
      <c r="B19" t="s">
        <v>79</v>
      </c>
      <c r="C19" t="s">
        <v>28</v>
      </c>
      <c r="E19" t="s">
        <v>80</v>
      </c>
      <c r="F19">
        <v>365</v>
      </c>
      <c r="H19" t="s">
        <v>81</v>
      </c>
      <c r="I19">
        <v>1</v>
      </c>
      <c r="L19" t="s">
        <v>68</v>
      </c>
      <c r="M19">
        <v>6</v>
      </c>
    </row>
    <row r="20" spans="2:17">
      <c r="B20" t="s">
        <v>27</v>
      </c>
      <c r="C20">
        <v>0</v>
      </c>
      <c r="E20" t="s">
        <v>82</v>
      </c>
      <c r="F20">
        <v>-1</v>
      </c>
      <c r="H20" t="s">
        <v>83</v>
      </c>
      <c r="I20">
        <v>2</v>
      </c>
      <c r="L20" t="s">
        <v>70</v>
      </c>
      <c r="M20">
        <v>12</v>
      </c>
    </row>
    <row r="21" spans="2:17">
      <c r="B21" t="s">
        <v>29</v>
      </c>
      <c r="C21">
        <v>1</v>
      </c>
      <c r="H21" t="s">
        <v>84</v>
      </c>
      <c r="I21">
        <v>3</v>
      </c>
      <c r="L21" t="s">
        <v>75</v>
      </c>
      <c r="M21">
        <v>52</v>
      </c>
      <c r="P21" t="s">
        <v>296</v>
      </c>
    </row>
    <row r="22" spans="2:17">
      <c r="B22" t="s">
        <v>28</v>
      </c>
      <c r="C22">
        <v>2</v>
      </c>
      <c r="P22" t="s">
        <v>297</v>
      </c>
      <c r="Q22">
        <v>-1</v>
      </c>
    </row>
    <row r="23" spans="2:17">
      <c r="B23" t="s">
        <v>30</v>
      </c>
      <c r="C23">
        <v>3</v>
      </c>
      <c r="E23" t="s">
        <v>85</v>
      </c>
      <c r="F23" t="s">
        <v>86</v>
      </c>
      <c r="L23" t="s">
        <v>244</v>
      </c>
      <c r="P23" t="s">
        <v>298</v>
      </c>
      <c r="Q23">
        <v>1</v>
      </c>
    </row>
    <row r="24" spans="2:17">
      <c r="B24" t="s">
        <v>31</v>
      </c>
      <c r="C24">
        <v>4</v>
      </c>
      <c r="E24" t="s">
        <v>86</v>
      </c>
      <c r="F24">
        <v>0</v>
      </c>
      <c r="H24" t="s">
        <v>87</v>
      </c>
      <c r="L24" t="s">
        <v>49</v>
      </c>
      <c r="M24">
        <v>1</v>
      </c>
    </row>
    <row r="25" spans="2:17">
      <c r="B25" t="s">
        <v>32</v>
      </c>
      <c r="C25">
        <v>5</v>
      </c>
      <c r="E25" t="s">
        <v>88</v>
      </c>
      <c r="F25">
        <v>1</v>
      </c>
      <c r="H25" t="s">
        <v>89</v>
      </c>
      <c r="L25" t="s">
        <v>249</v>
      </c>
      <c r="M25">
        <v>2</v>
      </c>
    </row>
    <row r="26" spans="2:17">
      <c r="B26" t="s">
        <v>33</v>
      </c>
      <c r="C26">
        <v>6</v>
      </c>
      <c r="E26" t="s">
        <v>90</v>
      </c>
      <c r="F26">
        <v>2</v>
      </c>
      <c r="H26" t="s">
        <v>91</v>
      </c>
      <c r="L26" t="s">
        <v>66</v>
      </c>
      <c r="M26">
        <v>4</v>
      </c>
      <c r="P26" t="s">
        <v>299</v>
      </c>
    </row>
    <row r="27" spans="2:17">
      <c r="H27" t="s">
        <v>92</v>
      </c>
      <c r="L27" t="s">
        <v>68</v>
      </c>
      <c r="M27">
        <v>6</v>
      </c>
      <c r="P27" t="s">
        <v>300</v>
      </c>
      <c r="Q27">
        <v>0</v>
      </c>
    </row>
    <row r="28" spans="2:17">
      <c r="B28" t="s">
        <v>93</v>
      </c>
      <c r="H28" t="s">
        <v>94</v>
      </c>
      <c r="L28" t="s">
        <v>70</v>
      </c>
      <c r="M28">
        <v>12</v>
      </c>
      <c r="P28" t="s">
        <v>301</v>
      </c>
      <c r="Q28">
        <v>1</v>
      </c>
    </row>
    <row r="29" spans="2:17">
      <c r="B29" t="s">
        <v>1</v>
      </c>
      <c r="C29">
        <v>0</v>
      </c>
      <c r="E29" t="s">
        <v>95</v>
      </c>
      <c r="F29" t="s">
        <v>96</v>
      </c>
      <c r="L29" t="s">
        <v>75</v>
      </c>
      <c r="M29">
        <v>52</v>
      </c>
      <c r="P29" t="s">
        <v>302</v>
      </c>
      <c r="Q29">
        <v>2</v>
      </c>
    </row>
    <row r="30" spans="2:17">
      <c r="B30" t="s">
        <v>97</v>
      </c>
      <c r="C30">
        <v>1</v>
      </c>
      <c r="E30" t="s">
        <v>98</v>
      </c>
      <c r="F30">
        <v>1</v>
      </c>
      <c r="H30" t="s">
        <v>99</v>
      </c>
      <c r="L30" t="s">
        <v>80</v>
      </c>
      <c r="M30">
        <v>365</v>
      </c>
    </row>
    <row r="31" spans="2:17">
      <c r="B31" t="s">
        <v>100</v>
      </c>
      <c r="C31">
        <v>2</v>
      </c>
      <c r="E31" t="s">
        <v>96</v>
      </c>
      <c r="F31">
        <v>2</v>
      </c>
      <c r="H31" t="s">
        <v>92</v>
      </c>
      <c r="P31" t="s">
        <v>303</v>
      </c>
    </row>
    <row r="32" spans="2:17">
      <c r="B32" t="s">
        <v>101</v>
      </c>
      <c r="C32">
        <v>3</v>
      </c>
      <c r="E32" t="s">
        <v>102</v>
      </c>
      <c r="F32">
        <v>3</v>
      </c>
      <c r="H32" t="s">
        <v>103</v>
      </c>
      <c r="P32" t="s">
        <v>304</v>
      </c>
      <c r="Q32">
        <v>0</v>
      </c>
    </row>
    <row r="33" spans="2:17">
      <c r="B33" t="s">
        <v>104</v>
      </c>
      <c r="C33">
        <v>4</v>
      </c>
      <c r="E33" t="s">
        <v>105</v>
      </c>
      <c r="F33">
        <v>4</v>
      </c>
      <c r="H33" t="s">
        <v>94</v>
      </c>
      <c r="L33" s="30" t="s">
        <v>250</v>
      </c>
      <c r="M33" t="s">
        <v>251</v>
      </c>
      <c r="P33" t="s">
        <v>305</v>
      </c>
      <c r="Q33">
        <v>1</v>
      </c>
    </row>
    <row r="34" spans="2:17">
      <c r="B34" t="s">
        <v>106</v>
      </c>
      <c r="C34">
        <v>5</v>
      </c>
      <c r="E34" t="s">
        <v>107</v>
      </c>
      <c r="F34">
        <v>5</v>
      </c>
      <c r="L34" t="s">
        <v>252</v>
      </c>
      <c r="M34">
        <v>1</v>
      </c>
      <c r="N34" t="s">
        <v>253</v>
      </c>
      <c r="P34" t="s">
        <v>306</v>
      </c>
      <c r="Q34">
        <v>2</v>
      </c>
    </row>
    <row r="35" spans="2:17">
      <c r="B35" t="s">
        <v>108</v>
      </c>
      <c r="C35">
        <v>6</v>
      </c>
      <c r="H35" t="s">
        <v>109</v>
      </c>
      <c r="L35" t="s">
        <v>254</v>
      </c>
      <c r="M35">
        <v>2</v>
      </c>
      <c r="N35" t="s">
        <v>255</v>
      </c>
    </row>
    <row r="36" spans="2:17">
      <c r="B36" t="s">
        <v>110</v>
      </c>
      <c r="C36">
        <v>7</v>
      </c>
      <c r="H36" t="s">
        <v>111</v>
      </c>
      <c r="L36" t="s">
        <v>256</v>
      </c>
      <c r="M36">
        <v>3</v>
      </c>
      <c r="N36" t="s">
        <v>257</v>
      </c>
    </row>
    <row r="37" spans="2:17">
      <c r="B37" t="s">
        <v>112</v>
      </c>
      <c r="C37">
        <v>8</v>
      </c>
      <c r="E37" t="s">
        <v>113</v>
      </c>
      <c r="F37" t="s">
        <v>114</v>
      </c>
      <c r="H37" t="s">
        <v>115</v>
      </c>
      <c r="L37" t="s">
        <v>258</v>
      </c>
      <c r="M37">
        <v>4</v>
      </c>
      <c r="N37" t="s">
        <v>259</v>
      </c>
    </row>
    <row r="38" spans="2:17">
      <c r="B38" t="s">
        <v>116</v>
      </c>
      <c r="C38">
        <v>9</v>
      </c>
      <c r="E38" t="s">
        <v>117</v>
      </c>
      <c r="F38">
        <v>0</v>
      </c>
      <c r="L38" t="s">
        <v>260</v>
      </c>
      <c r="M38">
        <v>5</v>
      </c>
      <c r="N38" t="s">
        <v>261</v>
      </c>
    </row>
    <row r="39" spans="2:17">
      <c r="B39" t="s">
        <v>118</v>
      </c>
      <c r="C39">
        <v>10</v>
      </c>
      <c r="E39" t="s">
        <v>119</v>
      </c>
      <c r="F39">
        <v>1</v>
      </c>
      <c r="L39" t="s">
        <v>262</v>
      </c>
      <c r="M39">
        <v>6</v>
      </c>
      <c r="N39" t="s">
        <v>263</v>
      </c>
    </row>
    <row r="40" spans="2:17">
      <c r="B40" t="s">
        <v>120</v>
      </c>
      <c r="C40">
        <v>11</v>
      </c>
      <c r="H40" t="s">
        <v>121</v>
      </c>
      <c r="L40" t="s">
        <v>264</v>
      </c>
      <c r="M40">
        <v>7</v>
      </c>
      <c r="N40" t="s">
        <v>265</v>
      </c>
    </row>
    <row r="41" spans="2:17">
      <c r="B41" t="s">
        <v>122</v>
      </c>
      <c r="C41">
        <v>12</v>
      </c>
      <c r="H41" t="s">
        <v>123</v>
      </c>
      <c r="L41" t="s">
        <v>266</v>
      </c>
      <c r="M41">
        <v>8</v>
      </c>
      <c r="N41" t="s">
        <v>267</v>
      </c>
    </row>
    <row r="42" spans="2:17">
      <c r="B42" t="s">
        <v>124</v>
      </c>
      <c r="C42">
        <v>13</v>
      </c>
      <c r="E42" t="s">
        <v>125</v>
      </c>
      <c r="F42" t="s">
        <v>126</v>
      </c>
      <c r="H42" t="s">
        <v>127</v>
      </c>
    </row>
    <row r="43" spans="2:17">
      <c r="B43" t="s">
        <v>128</v>
      </c>
      <c r="C43">
        <v>14</v>
      </c>
      <c r="E43" t="s">
        <v>129</v>
      </c>
      <c r="F43">
        <v>0</v>
      </c>
    </row>
    <row r="44" spans="2:17">
      <c r="B44" t="s">
        <v>130</v>
      </c>
      <c r="C44">
        <v>15</v>
      </c>
      <c r="E44" t="s">
        <v>131</v>
      </c>
      <c r="F44">
        <v>1</v>
      </c>
      <c r="H44" t="s">
        <v>132</v>
      </c>
    </row>
    <row r="45" spans="2:17">
      <c r="B45" t="s">
        <v>133</v>
      </c>
      <c r="C45">
        <v>16</v>
      </c>
      <c r="H45" s="12" t="s">
        <v>134</v>
      </c>
      <c r="I45">
        <v>1</v>
      </c>
      <c r="L45" t="s">
        <v>268</v>
      </c>
    </row>
    <row r="46" spans="2:17">
      <c r="B46" t="s">
        <v>135</v>
      </c>
      <c r="C46">
        <v>17</v>
      </c>
      <c r="H46" s="12" t="s">
        <v>136</v>
      </c>
      <c r="I46">
        <v>2</v>
      </c>
      <c r="L46" t="s">
        <v>269</v>
      </c>
      <c r="N46" t="s">
        <v>270</v>
      </c>
    </row>
    <row r="47" spans="2:17">
      <c r="B47" t="s">
        <v>137</v>
      </c>
      <c r="C47">
        <v>18</v>
      </c>
      <c r="E47" t="s">
        <v>138</v>
      </c>
      <c r="F47" t="s">
        <v>139</v>
      </c>
      <c r="H47" t="s">
        <v>94</v>
      </c>
      <c r="L47" t="s">
        <v>271</v>
      </c>
      <c r="N47" t="s">
        <v>272</v>
      </c>
    </row>
    <row r="48" spans="2:17">
      <c r="B48" t="s">
        <v>140</v>
      </c>
      <c r="C48">
        <v>19</v>
      </c>
      <c r="E48" t="s">
        <v>141</v>
      </c>
      <c r="L48" t="s">
        <v>273</v>
      </c>
    </row>
    <row r="49" spans="2:14">
      <c r="B49" t="s">
        <v>142</v>
      </c>
      <c r="C49">
        <v>20</v>
      </c>
      <c r="E49" t="s">
        <v>143</v>
      </c>
      <c r="H49" t="s">
        <v>144</v>
      </c>
      <c r="L49" t="s">
        <v>112</v>
      </c>
    </row>
    <row r="50" spans="2:14">
      <c r="B50" t="s">
        <v>145</v>
      </c>
      <c r="C50">
        <v>21</v>
      </c>
      <c r="E50" t="s">
        <v>146</v>
      </c>
      <c r="H50" t="s">
        <v>147</v>
      </c>
      <c r="I50">
        <v>1</v>
      </c>
      <c r="L50" t="s">
        <v>274</v>
      </c>
    </row>
    <row r="51" spans="2:14">
      <c r="E51" t="s">
        <v>148</v>
      </c>
      <c r="H51" t="s">
        <v>149</v>
      </c>
      <c r="I51">
        <v>-1</v>
      </c>
      <c r="L51" t="s">
        <v>275</v>
      </c>
    </row>
    <row r="52" spans="2:14">
      <c r="B52" t="s">
        <v>150</v>
      </c>
      <c r="C52" t="s">
        <v>3</v>
      </c>
      <c r="L52" t="s">
        <v>276</v>
      </c>
    </row>
    <row r="53" spans="2:14">
      <c r="B53" t="s">
        <v>151</v>
      </c>
      <c r="C53">
        <v>0</v>
      </c>
      <c r="H53" t="s">
        <v>152</v>
      </c>
      <c r="L53" t="s">
        <v>116</v>
      </c>
    </row>
    <row r="54" spans="2:14">
      <c r="B54" t="s">
        <v>153</v>
      </c>
      <c r="C54">
        <v>1</v>
      </c>
      <c r="E54" t="s">
        <v>154</v>
      </c>
      <c r="F54" t="s">
        <v>155</v>
      </c>
      <c r="H54" t="s">
        <v>156</v>
      </c>
      <c r="I54">
        <v>0</v>
      </c>
    </row>
    <row r="55" spans="2:14">
      <c r="B55" t="s">
        <v>3</v>
      </c>
      <c r="C55">
        <v>2</v>
      </c>
      <c r="E55" t="s">
        <v>157</v>
      </c>
      <c r="F55">
        <v>1</v>
      </c>
      <c r="H55" t="s">
        <v>158</v>
      </c>
      <c r="I55">
        <v>1</v>
      </c>
      <c r="L55" t="s">
        <v>277</v>
      </c>
    </row>
    <row r="56" spans="2:14">
      <c r="B56" t="s">
        <v>159</v>
      </c>
      <c r="C56">
        <v>3</v>
      </c>
      <c r="E56" t="s">
        <v>155</v>
      </c>
      <c r="F56">
        <v>2</v>
      </c>
      <c r="H56" t="s">
        <v>160</v>
      </c>
      <c r="I56">
        <v>2</v>
      </c>
      <c r="L56" t="s">
        <v>278</v>
      </c>
    </row>
    <row r="57" spans="2:14">
      <c r="B57" t="s">
        <v>161</v>
      </c>
      <c r="C57">
        <v>4</v>
      </c>
      <c r="E57" t="s">
        <v>162</v>
      </c>
      <c r="F57">
        <v>3</v>
      </c>
      <c r="H57" t="s">
        <v>163</v>
      </c>
      <c r="I57">
        <v>3</v>
      </c>
      <c r="L57" t="s">
        <v>279</v>
      </c>
    </row>
    <row r="58" spans="2:14">
      <c r="B58" t="s">
        <v>164</v>
      </c>
      <c r="C58">
        <v>5</v>
      </c>
      <c r="H58" t="s">
        <v>165</v>
      </c>
      <c r="I58">
        <v>4</v>
      </c>
      <c r="L58" t="s">
        <v>280</v>
      </c>
    </row>
    <row r="59" spans="2:14">
      <c r="B59" t="s">
        <v>166</v>
      </c>
      <c r="C59">
        <v>6</v>
      </c>
      <c r="L59" t="s">
        <v>281</v>
      </c>
    </row>
    <row r="60" spans="2:14">
      <c r="B60" t="s">
        <v>167</v>
      </c>
      <c r="C60">
        <v>7</v>
      </c>
      <c r="E60" t="s">
        <v>168</v>
      </c>
      <c r="L60" t="s">
        <v>282</v>
      </c>
    </row>
    <row r="61" spans="2:14">
      <c r="B61" t="s">
        <v>169</v>
      </c>
      <c r="C61">
        <v>8</v>
      </c>
      <c r="E61" t="s">
        <v>170</v>
      </c>
    </row>
    <row r="62" spans="2:14">
      <c r="B62" t="s">
        <v>171</v>
      </c>
      <c r="C62">
        <v>9</v>
      </c>
      <c r="E62" t="s">
        <v>172</v>
      </c>
      <c r="L62" t="s">
        <v>283</v>
      </c>
    </row>
    <row r="63" spans="2:14">
      <c r="E63" t="s">
        <v>173</v>
      </c>
      <c r="L63" t="s">
        <v>284</v>
      </c>
      <c r="M63">
        <v>0</v>
      </c>
    </row>
    <row r="64" spans="2:14">
      <c r="E64" t="s">
        <v>174</v>
      </c>
      <c r="L64" t="s">
        <v>285</v>
      </c>
      <c r="M64">
        <v>1</v>
      </c>
      <c r="N64" t="s">
        <v>286</v>
      </c>
    </row>
    <row r="65" spans="5:14">
      <c r="E65" t="s">
        <v>175</v>
      </c>
      <c r="L65" t="s">
        <v>287</v>
      </c>
      <c r="M65">
        <v>2</v>
      </c>
      <c r="N65" t="s">
        <v>288</v>
      </c>
    </row>
    <row r="66" spans="5:14">
      <c r="E66" t="s">
        <v>176</v>
      </c>
      <c r="L66" t="s">
        <v>289</v>
      </c>
      <c r="M66">
        <v>3</v>
      </c>
      <c r="N66" t="s">
        <v>290</v>
      </c>
    </row>
    <row r="67" spans="5:14">
      <c r="E67" t="s">
        <v>177</v>
      </c>
      <c r="L67" t="s">
        <v>291</v>
      </c>
      <c r="M67">
        <v>4</v>
      </c>
    </row>
    <row r="68" spans="5:14">
      <c r="E68" t="s">
        <v>178</v>
      </c>
      <c r="L68" t="s">
        <v>292</v>
      </c>
      <c r="M68">
        <v>5</v>
      </c>
    </row>
    <row r="69" spans="5:14">
      <c r="E69" t="s">
        <v>179</v>
      </c>
    </row>
    <row r="70" spans="5:14">
      <c r="E70" t="s">
        <v>180</v>
      </c>
      <c r="L70" t="s">
        <v>277</v>
      </c>
    </row>
    <row r="71" spans="5:14" ht="30">
      <c r="E71" t="s">
        <v>181</v>
      </c>
      <c r="L71" s="32" t="s">
        <v>278</v>
      </c>
      <c r="N71" t="s">
        <v>293</v>
      </c>
    </row>
    <row r="72" spans="5:14">
      <c r="E72" t="s">
        <v>182</v>
      </c>
      <c r="L72" t="s">
        <v>294</v>
      </c>
      <c r="N72" t="s">
        <v>295</v>
      </c>
    </row>
    <row r="73" spans="5:14">
      <c r="E73" t="s">
        <v>183</v>
      </c>
    </row>
    <row r="74" spans="5:14">
      <c r="E74" t="s">
        <v>184</v>
      </c>
    </row>
    <row r="75" spans="5:14">
      <c r="E75" t="s">
        <v>185</v>
      </c>
    </row>
    <row r="76" spans="5:14">
      <c r="E76" t="s">
        <v>186</v>
      </c>
    </row>
    <row r="77" spans="5:14">
      <c r="E77" t="s">
        <v>187</v>
      </c>
    </row>
    <row r="78" spans="5:14">
      <c r="E78" t="s">
        <v>188</v>
      </c>
    </row>
    <row r="79" spans="5:14">
      <c r="E79" t="s">
        <v>189</v>
      </c>
    </row>
    <row r="80" spans="5:14">
      <c r="E80" t="s">
        <v>190</v>
      </c>
    </row>
    <row r="81" spans="5:5">
      <c r="E81" t="s">
        <v>191</v>
      </c>
    </row>
    <row r="82" spans="5:5">
      <c r="E82" t="s">
        <v>192</v>
      </c>
    </row>
    <row r="83" spans="5:5">
      <c r="E83" t="s">
        <v>193</v>
      </c>
    </row>
    <row r="84" spans="5:5">
      <c r="E84" t="s">
        <v>194</v>
      </c>
    </row>
    <row r="85" spans="5:5">
      <c r="E85" t="s">
        <v>195</v>
      </c>
    </row>
    <row r="86" spans="5:5">
      <c r="E86" t="s">
        <v>196</v>
      </c>
    </row>
    <row r="87" spans="5:5">
      <c r="E87" t="s">
        <v>197</v>
      </c>
    </row>
    <row r="88" spans="5:5">
      <c r="E88" t="s">
        <v>198</v>
      </c>
    </row>
    <row r="89" spans="5:5">
      <c r="E89" t="s">
        <v>199</v>
      </c>
    </row>
    <row r="90" spans="5:5">
      <c r="E90" t="s">
        <v>200</v>
      </c>
    </row>
    <row r="91" spans="5:5">
      <c r="E91" t="s">
        <v>201</v>
      </c>
    </row>
    <row r="92" spans="5:5">
      <c r="E92" t="s">
        <v>202</v>
      </c>
    </row>
  </sheetData>
  <phoneticPr fontId="1" type="noConversion"/>
  <dataValidations count="12">
    <dataValidation type="list" allowBlank="1" showInputMessage="1" showErrorMessage="1" sqref="F54" xr:uid="{9103C69E-E3CD-4B77-A8B6-5D57E5583080}">
      <formula1>"DELTA_INTERPOLATION,STRIKE_INTERPOLATION,LOG_MONEYNESS"</formula1>
    </dataValidation>
    <dataValidation type="list" allowBlank="1" showInputMessage="1" showErrorMessage="1" sqref="F47" xr:uid="{0A553C0C-CC40-4CB5-BDFF-942DA5FC8969}">
      <formula1>"NONE,FLATEXTRAPOLATION,LINEAREXTRAPOLATION,TAYLOREXTRAPOLATION"</formula1>
    </dataValidation>
    <dataValidation type="list" allowBlank="1" showInputMessage="1" showErrorMessage="1" sqref="F42" xr:uid="{B2EC1F14-6B4C-464B-AED0-DE124EAD9608}">
      <formula1>"SPOT_DELTA,FORWARD_DELTA"</formula1>
    </dataValidation>
    <dataValidation type="list" allowBlank="1" showInputMessage="1" showErrorMessage="1" sqref="F37" xr:uid="{6E420D9D-6AB3-43BD-81F5-A57A6050825F}">
      <formula1>"Call,Put"</formula1>
    </dataValidation>
    <dataValidation type="list" allowBlank="1" showInputMessage="1" showErrorMessage="1" sqref="I18" xr:uid="{9D5C4ECC-4CB3-4D10-867F-5C3A8E9F622D}">
      <formula1>"NO_PAY,EXACT_PAY,FULL_PAY"</formula1>
    </dataValidation>
    <dataValidation type="list" allowBlank="1" showInputMessage="1" showErrorMessage="1" sqref="I2" xr:uid="{12CCBE60-C11B-42A3-A2B3-A9DE4A44AB88}">
      <formula1>"NONE,NEAREST,UP,DOWN,FRAC,TRUNC"</formula1>
    </dataValidation>
    <dataValidation type="list" allowBlank="1" showInputMessage="1" showErrorMessage="1" sqref="F29" xr:uid="{7212B949-3825-4FD4-9E6A-7B04CC3BE457}">
      <formula1>"INACTIVE,KNOCK_DOWN_IN,KNOCK_DOWN_OUT,KNOCK_UP_IN,KNOCK_UP_OUT"</formula1>
    </dataValidation>
    <dataValidation type="list" allowBlank="1" showInputMessage="1" showErrorMessage="1" sqref="F23" xr:uid="{339AB3DC-1AD5-413E-96A2-2B7BB6912214}">
      <formula1>"InArrears,InAdvance,InDiscount"</formula1>
    </dataValidation>
    <dataValidation type="list" allowBlank="1" showInputMessage="1" showErrorMessage="1" sqref="F2" xr:uid="{69AE4BEB-6E74-4AC9-A1F0-F76166DD5EE9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F198D0BA-6FD6-4AB7-968E-B81C05D52DD3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3471F4A6-FB86-41F9-88A7-FFA1A45B697C}">
      <formula1>"Preceding,ModifiedFollowing,ModifiedPreceding,IMM,Actual,LME"</formula1>
    </dataValidation>
    <dataValidation type="list" allowBlank="1" showInputMessage="1" showErrorMessage="1" sqref="C2" xr:uid="{EC22EAC0-95F9-4F03-BD08-F222462B9AB9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50DF-D08F-4483-B6A9-6780BA92C907}">
  <dimension ref="B2:E1396"/>
  <sheetViews>
    <sheetView zoomScaleNormal="100" workbookViewId="0">
      <selection activeCell="F11" sqref="F11"/>
    </sheetView>
  </sheetViews>
  <sheetFormatPr defaultRowHeight="15"/>
  <cols>
    <col min="1" max="1" width="3.42578125" customWidth="1"/>
    <col min="2" max="2" width="19.42578125" customWidth="1"/>
    <col min="3" max="4" width="13.7109375" customWidth="1"/>
    <col min="5" max="5" width="15.42578125" customWidth="1"/>
    <col min="6" max="6" width="17.7109375" customWidth="1"/>
  </cols>
  <sheetData>
    <row r="2" spans="2:4" ht="23.25">
      <c r="B2" s="36" t="s">
        <v>354</v>
      </c>
      <c r="C2" s="36"/>
      <c r="D2" s="36"/>
    </row>
    <row r="3" spans="2:4" ht="15.75" thickBot="1">
      <c r="B3" s="14" t="s">
        <v>22</v>
      </c>
      <c r="C3" s="14" t="s">
        <v>23</v>
      </c>
      <c r="D3" s="14" t="s">
        <v>239</v>
      </c>
    </row>
    <row r="4" spans="2:4" ht="15.75" thickTop="1">
      <c r="B4" t="str">
        <f>_xll.McpCalendar("name",B6:B114)</f>
        <v>McpCalendar@2</v>
      </c>
      <c r="C4" t="str">
        <f>_xll.McpCalendar("USD",C6:C82)</f>
        <v>McpCalendar@1</v>
      </c>
      <c r="D4" t="str">
        <f>_xll.McpCalendar("name",D6:D82)</f>
        <v>McpCalendar@0</v>
      </c>
    </row>
    <row r="5" spans="2:4">
      <c r="B5" t="s">
        <v>25</v>
      </c>
      <c r="C5" t="s">
        <v>24</v>
      </c>
      <c r="D5" t="s">
        <v>238</v>
      </c>
    </row>
    <row r="6" spans="2:4">
      <c r="B6" s="1">
        <v>44928</v>
      </c>
      <c r="C6" s="1">
        <v>44928</v>
      </c>
      <c r="D6" s="1">
        <v>44564</v>
      </c>
    </row>
    <row r="7" spans="2:4">
      <c r="B7" s="1">
        <v>44949</v>
      </c>
      <c r="C7" s="1">
        <v>44942</v>
      </c>
      <c r="D7" s="1">
        <v>44571</v>
      </c>
    </row>
    <row r="8" spans="2:4">
      <c r="B8" s="1">
        <v>44950</v>
      </c>
      <c r="C8" s="1">
        <v>44977</v>
      </c>
      <c r="D8" s="1">
        <v>44603</v>
      </c>
    </row>
    <row r="9" spans="2:4">
      <c r="B9" s="1">
        <v>44951</v>
      </c>
      <c r="C9" s="1">
        <v>45075</v>
      </c>
      <c r="D9" s="1">
        <v>44615</v>
      </c>
    </row>
    <row r="10" spans="2:4">
      <c r="B10" s="1">
        <v>44952</v>
      </c>
      <c r="C10" s="1">
        <v>45096</v>
      </c>
      <c r="D10" s="1">
        <v>44641</v>
      </c>
    </row>
    <row r="11" spans="2:4">
      <c r="B11" s="1">
        <v>44953</v>
      </c>
      <c r="C11" s="1">
        <v>45111</v>
      </c>
      <c r="D11" s="1">
        <v>44680</v>
      </c>
    </row>
    <row r="12" spans="2:4">
      <c r="B12" s="1">
        <v>45021</v>
      </c>
      <c r="C12" s="1">
        <v>45173</v>
      </c>
      <c r="D12" s="1">
        <v>44684</v>
      </c>
    </row>
    <row r="13" spans="2:4">
      <c r="B13" s="1">
        <v>45047</v>
      </c>
      <c r="C13" s="1">
        <v>45208</v>
      </c>
      <c r="D13" s="1">
        <v>44685</v>
      </c>
    </row>
    <row r="14" spans="2:4">
      <c r="B14" s="1">
        <v>45048</v>
      </c>
      <c r="C14" s="1">
        <v>45253</v>
      </c>
      <c r="D14" s="1">
        <v>44686</v>
      </c>
    </row>
    <row r="15" spans="2:4">
      <c r="B15" s="1">
        <v>45049</v>
      </c>
      <c r="C15" s="1">
        <v>45285</v>
      </c>
      <c r="D15" s="1">
        <v>44760</v>
      </c>
    </row>
    <row r="16" spans="2:4">
      <c r="B16" s="1">
        <v>45099</v>
      </c>
      <c r="C16" s="1">
        <v>45292</v>
      </c>
      <c r="D16" s="1">
        <v>44784</v>
      </c>
    </row>
    <row r="17" spans="2:5">
      <c r="B17" s="1">
        <v>45100</v>
      </c>
      <c r="C17" s="1">
        <v>45306</v>
      </c>
      <c r="D17" s="1">
        <v>44823</v>
      </c>
    </row>
    <row r="18" spans="2:5">
      <c r="B18" s="1">
        <v>45198</v>
      </c>
      <c r="C18" s="1">
        <v>45341</v>
      </c>
      <c r="D18" s="1">
        <v>44827</v>
      </c>
    </row>
    <row r="19" spans="2:5">
      <c r="B19" s="1">
        <v>45201</v>
      </c>
      <c r="C19" s="1">
        <v>45439</v>
      </c>
      <c r="D19" s="1">
        <v>44844</v>
      </c>
    </row>
    <row r="20" spans="2:5">
      <c r="B20" s="1">
        <v>45202</v>
      </c>
      <c r="C20" s="1">
        <v>45462</v>
      </c>
      <c r="D20" s="1">
        <v>44868</v>
      </c>
    </row>
    <row r="21" spans="2:5">
      <c r="B21" s="1">
        <v>45203</v>
      </c>
      <c r="C21" s="1">
        <v>45477</v>
      </c>
      <c r="D21" s="1">
        <v>44888</v>
      </c>
    </row>
    <row r="22" spans="2:5">
      <c r="B22" s="1">
        <v>45204</v>
      </c>
      <c r="C22" s="1">
        <v>45537</v>
      </c>
      <c r="D22" s="1">
        <v>44928</v>
      </c>
      <c r="E22" s="1"/>
    </row>
    <row r="23" spans="2:5">
      <c r="B23" s="1">
        <v>45205</v>
      </c>
      <c r="C23" s="1">
        <v>45579</v>
      </c>
      <c r="D23" s="1">
        <v>44929</v>
      </c>
      <c r="E23" s="1"/>
    </row>
    <row r="24" spans="2:5">
      <c r="B24" s="1">
        <v>45292</v>
      </c>
      <c r="C24" s="1">
        <v>45607</v>
      </c>
      <c r="D24" s="1">
        <v>44935</v>
      </c>
    </row>
    <row r="25" spans="2:5">
      <c r="B25" s="1">
        <v>45331</v>
      </c>
      <c r="C25" s="1">
        <v>45624</v>
      </c>
      <c r="D25" s="1">
        <v>44980</v>
      </c>
    </row>
    <row r="26" spans="2:5">
      <c r="B26" s="1">
        <v>45334</v>
      </c>
      <c r="C26" s="1">
        <v>45651</v>
      </c>
      <c r="D26" s="1">
        <v>45006</v>
      </c>
    </row>
    <row r="27" spans="2:5">
      <c r="B27" s="1">
        <v>45335</v>
      </c>
      <c r="C27" s="1">
        <v>45658</v>
      </c>
      <c r="D27" s="1">
        <v>45049</v>
      </c>
    </row>
    <row r="28" spans="2:5">
      <c r="B28" s="1">
        <v>45336</v>
      </c>
      <c r="C28" s="1">
        <v>45677</v>
      </c>
      <c r="D28" s="1">
        <v>45050</v>
      </c>
    </row>
    <row r="29" spans="2:5">
      <c r="B29" s="1">
        <v>45337</v>
      </c>
      <c r="C29" s="1">
        <v>45705</v>
      </c>
      <c r="D29" s="1">
        <v>45051</v>
      </c>
    </row>
    <row r="30" spans="2:5">
      <c r="B30" s="1">
        <v>45386</v>
      </c>
      <c r="C30" s="1">
        <v>45803</v>
      </c>
      <c r="D30" s="1">
        <v>45124</v>
      </c>
    </row>
    <row r="31" spans="2:5">
      <c r="B31" s="1">
        <v>45387</v>
      </c>
      <c r="C31" s="1">
        <v>45842</v>
      </c>
      <c r="D31" s="1">
        <v>45149</v>
      </c>
    </row>
    <row r="32" spans="2:5">
      <c r="B32" s="1">
        <v>45413</v>
      </c>
      <c r="C32" s="1">
        <v>45901</v>
      </c>
      <c r="D32" s="1">
        <v>45187</v>
      </c>
    </row>
    <row r="33" spans="2:4">
      <c r="B33" s="1">
        <v>45414</v>
      </c>
      <c r="C33" s="1">
        <v>45943</v>
      </c>
      <c r="D33" s="1">
        <v>45208</v>
      </c>
    </row>
    <row r="34" spans="2:4">
      <c r="B34" s="1">
        <v>45415</v>
      </c>
      <c r="C34" s="1">
        <v>45972</v>
      </c>
      <c r="D34" s="1">
        <v>45233</v>
      </c>
    </row>
    <row r="35" spans="2:4">
      <c r="B35" s="1">
        <v>45453</v>
      </c>
      <c r="C35" s="1">
        <v>45988</v>
      </c>
      <c r="D35" s="1">
        <v>45253</v>
      </c>
    </row>
    <row r="36" spans="2:4">
      <c r="B36" s="1">
        <v>45551</v>
      </c>
      <c r="C36" s="1">
        <v>46016</v>
      </c>
      <c r="D36" s="1">
        <v>45292</v>
      </c>
    </row>
    <row r="37" spans="2:4">
      <c r="B37" s="1">
        <v>45552</v>
      </c>
      <c r="C37" s="1">
        <v>46023</v>
      </c>
      <c r="D37" s="1">
        <v>45293</v>
      </c>
    </row>
    <row r="38" spans="2:4">
      <c r="B38" s="1">
        <v>45566</v>
      </c>
      <c r="C38" s="1">
        <v>46041</v>
      </c>
      <c r="D38" s="1">
        <v>45294</v>
      </c>
    </row>
    <row r="39" spans="2:4">
      <c r="B39" s="1">
        <v>45567</v>
      </c>
      <c r="C39" s="1">
        <v>46069</v>
      </c>
      <c r="D39" s="1">
        <v>45299</v>
      </c>
    </row>
    <row r="40" spans="2:4">
      <c r="B40" s="1">
        <v>45568</v>
      </c>
      <c r="C40" s="1">
        <v>46167</v>
      </c>
      <c r="D40" s="1">
        <v>45334</v>
      </c>
    </row>
    <row r="41" spans="2:4">
      <c r="B41" s="1">
        <v>45569</v>
      </c>
      <c r="C41" s="1">
        <v>46272</v>
      </c>
      <c r="D41" s="1">
        <v>45345</v>
      </c>
    </row>
    <row r="42" spans="2:4">
      <c r="B42" s="1">
        <v>45572</v>
      </c>
      <c r="C42" s="1">
        <v>46307</v>
      </c>
      <c r="D42" s="1">
        <v>45371</v>
      </c>
    </row>
    <row r="43" spans="2:4">
      <c r="B43" s="1">
        <v>45658</v>
      </c>
      <c r="C43" s="1">
        <v>46337</v>
      </c>
      <c r="D43" s="1">
        <v>45411</v>
      </c>
    </row>
    <row r="44" spans="2:4">
      <c r="B44" s="1">
        <v>45685</v>
      </c>
      <c r="C44" s="1">
        <v>46352</v>
      </c>
      <c r="D44" s="1">
        <v>45415</v>
      </c>
    </row>
    <row r="45" spans="2:4">
      <c r="B45" s="1">
        <v>45686</v>
      </c>
      <c r="C45" s="1">
        <v>46381</v>
      </c>
      <c r="D45" s="1">
        <v>45418</v>
      </c>
    </row>
    <row r="46" spans="2:4">
      <c r="B46" s="1">
        <v>45687</v>
      </c>
      <c r="C46" s="1">
        <v>46388</v>
      </c>
      <c r="D46" s="1">
        <v>45488</v>
      </c>
    </row>
    <row r="47" spans="2:4">
      <c r="B47" s="1">
        <v>45688</v>
      </c>
      <c r="C47" s="1">
        <v>46405</v>
      </c>
      <c r="D47" s="1">
        <v>45516</v>
      </c>
    </row>
    <row r="48" spans="2:4">
      <c r="B48" s="1">
        <v>45691</v>
      </c>
      <c r="C48" s="1">
        <v>46433</v>
      </c>
      <c r="D48" s="1">
        <v>45551</v>
      </c>
    </row>
    <row r="49" spans="2:4">
      <c r="B49" s="1">
        <v>45751</v>
      </c>
      <c r="C49" s="1">
        <v>46538</v>
      </c>
      <c r="D49" s="1">
        <v>45558</v>
      </c>
    </row>
    <row r="50" spans="2:4">
      <c r="B50" s="1">
        <v>45778</v>
      </c>
      <c r="C50" s="1">
        <v>46573</v>
      </c>
      <c r="D50" s="1">
        <v>45579</v>
      </c>
    </row>
    <row r="51" spans="2:4">
      <c r="B51" s="1">
        <v>45931</v>
      </c>
      <c r="C51" s="1">
        <v>46636</v>
      </c>
      <c r="D51" s="1">
        <v>45600</v>
      </c>
    </row>
    <row r="52" spans="2:4">
      <c r="B52" s="1">
        <v>45932</v>
      </c>
      <c r="C52" s="1">
        <v>46671</v>
      </c>
      <c r="D52" s="1">
        <v>45657</v>
      </c>
    </row>
    <row r="53" spans="2:4">
      <c r="B53" s="1">
        <v>45933</v>
      </c>
      <c r="C53" s="1">
        <v>46702</v>
      </c>
      <c r="D53" s="1">
        <v>45658</v>
      </c>
    </row>
    <row r="54" spans="2:4">
      <c r="B54" s="1">
        <v>45936</v>
      </c>
      <c r="C54" s="1">
        <v>46716</v>
      </c>
      <c r="D54" s="1">
        <v>45659</v>
      </c>
    </row>
    <row r="55" spans="2:4">
      <c r="B55" s="1">
        <v>46023</v>
      </c>
      <c r="C55" s="1">
        <v>46769</v>
      </c>
      <c r="D55" s="1">
        <v>45660</v>
      </c>
    </row>
    <row r="56" spans="2:4">
      <c r="B56" s="1">
        <v>46070</v>
      </c>
      <c r="C56" s="1">
        <v>46804</v>
      </c>
      <c r="D56" s="1">
        <v>45670</v>
      </c>
    </row>
    <row r="57" spans="2:4">
      <c r="B57" s="1">
        <v>46071</v>
      </c>
      <c r="C57" s="1">
        <v>46902</v>
      </c>
      <c r="D57" s="1">
        <v>45699</v>
      </c>
    </row>
    <row r="58" spans="2:4">
      <c r="B58" s="1">
        <v>46072</v>
      </c>
      <c r="C58" s="1">
        <v>46938</v>
      </c>
      <c r="D58" s="1">
        <v>45712</v>
      </c>
    </row>
    <row r="59" spans="2:4">
      <c r="B59" s="1">
        <v>46073</v>
      </c>
      <c r="C59" s="1">
        <v>47000</v>
      </c>
      <c r="D59" s="1">
        <v>45736</v>
      </c>
    </row>
    <row r="60" spans="2:4">
      <c r="B60" s="1">
        <v>46143</v>
      </c>
      <c r="C60" s="1">
        <v>47035</v>
      </c>
      <c r="D60" s="1">
        <v>45776</v>
      </c>
    </row>
    <row r="61" spans="2:4">
      <c r="B61" s="1">
        <v>46192</v>
      </c>
      <c r="C61" s="1">
        <v>47080</v>
      </c>
      <c r="D61" s="1">
        <v>45782</v>
      </c>
    </row>
    <row r="62" spans="2:4">
      <c r="B62" s="1">
        <v>46290</v>
      </c>
      <c r="C62" s="1">
        <v>47112</v>
      </c>
      <c r="D62" s="1">
        <v>45783</v>
      </c>
    </row>
    <row r="63" spans="2:4">
      <c r="B63" s="1">
        <v>46296</v>
      </c>
      <c r="C63" s="1">
        <v>47119</v>
      </c>
      <c r="D63" s="1">
        <v>45859</v>
      </c>
    </row>
    <row r="64" spans="2:4">
      <c r="B64" s="1">
        <v>46297</v>
      </c>
      <c r="C64" s="1">
        <v>47133</v>
      </c>
      <c r="D64" s="1">
        <v>45880</v>
      </c>
    </row>
    <row r="65" spans="2:4">
      <c r="B65" s="1">
        <v>46300</v>
      </c>
      <c r="C65" s="1">
        <v>47168</v>
      </c>
      <c r="D65" s="1">
        <v>45915</v>
      </c>
    </row>
    <row r="66" spans="2:4">
      <c r="B66" s="1">
        <v>46388</v>
      </c>
      <c r="C66" s="1">
        <v>47266</v>
      </c>
      <c r="D66" s="1">
        <v>45923</v>
      </c>
    </row>
    <row r="67" spans="2:4">
      <c r="B67" s="1">
        <v>46426</v>
      </c>
      <c r="C67" s="1">
        <v>47303</v>
      </c>
      <c r="D67" s="1">
        <v>45943</v>
      </c>
    </row>
    <row r="68" spans="2:4">
      <c r="B68" s="1">
        <v>46427</v>
      </c>
      <c r="C68" s="1">
        <v>47364</v>
      </c>
      <c r="D68" s="1">
        <v>45964</v>
      </c>
    </row>
    <row r="69" spans="2:4">
      <c r="B69" s="1">
        <v>46428</v>
      </c>
      <c r="C69" s="1">
        <v>47399</v>
      </c>
      <c r="D69" s="1">
        <v>45985</v>
      </c>
    </row>
    <row r="70" spans="2:4">
      <c r="B70" s="1">
        <v>46429</v>
      </c>
      <c r="C70" s="1">
        <v>47434</v>
      </c>
      <c r="D70" s="1">
        <v>46022</v>
      </c>
    </row>
    <row r="71" spans="2:4">
      <c r="B71" s="1">
        <v>46482</v>
      </c>
      <c r="C71" s="1">
        <v>47444</v>
      </c>
      <c r="D71" s="1">
        <v>46023</v>
      </c>
    </row>
    <row r="72" spans="2:4">
      <c r="B72" s="1">
        <v>46547</v>
      </c>
      <c r="C72" s="1">
        <v>47477</v>
      </c>
      <c r="D72" s="1">
        <v>46024</v>
      </c>
    </row>
    <row r="73" spans="2:4">
      <c r="B73" s="1">
        <v>46645</v>
      </c>
      <c r="C73" s="1">
        <v>47484</v>
      </c>
      <c r="D73" s="1">
        <v>46034</v>
      </c>
    </row>
    <row r="74" spans="2:4">
      <c r="B74" s="1">
        <v>46661</v>
      </c>
      <c r="C74" s="1">
        <v>47504</v>
      </c>
      <c r="D74" s="1">
        <v>46064</v>
      </c>
    </row>
    <row r="75" spans="2:4">
      <c r="B75" s="1">
        <v>46664</v>
      </c>
      <c r="C75" s="1">
        <v>47532</v>
      </c>
      <c r="D75" s="1">
        <v>46076</v>
      </c>
    </row>
    <row r="76" spans="2:4">
      <c r="B76" s="1">
        <v>46665</v>
      </c>
      <c r="C76" s="1">
        <v>47630</v>
      </c>
      <c r="D76" s="1">
        <v>46101</v>
      </c>
    </row>
    <row r="77" spans="2:4">
      <c r="B77" s="1">
        <v>46755</v>
      </c>
      <c r="C77" s="1">
        <v>47668</v>
      </c>
      <c r="D77" s="1">
        <v>46141</v>
      </c>
    </row>
    <row r="78" spans="2:4">
      <c r="B78" s="1">
        <v>46778</v>
      </c>
      <c r="C78" s="1">
        <v>47728</v>
      </c>
      <c r="D78" s="1">
        <v>46146</v>
      </c>
    </row>
    <row r="79" spans="2:4">
      <c r="B79" s="1">
        <v>46779</v>
      </c>
      <c r="C79" s="1">
        <v>47770</v>
      </c>
      <c r="D79" s="1">
        <v>46147</v>
      </c>
    </row>
    <row r="80" spans="2:4">
      <c r="B80" s="1">
        <v>46780</v>
      </c>
      <c r="C80" s="1">
        <v>47798</v>
      </c>
      <c r="D80" s="1">
        <v>46148</v>
      </c>
    </row>
    <row r="81" spans="2:4">
      <c r="B81" s="1">
        <v>46783</v>
      </c>
      <c r="C81" s="1">
        <v>47815</v>
      </c>
      <c r="D81" s="1">
        <v>46223</v>
      </c>
    </row>
    <row r="82" spans="2:4">
      <c r="B82" s="1">
        <v>46847</v>
      </c>
      <c r="C82" s="1">
        <v>47842</v>
      </c>
      <c r="D82" s="1">
        <v>46245</v>
      </c>
    </row>
    <row r="83" spans="2:4">
      <c r="B83" s="1">
        <v>46874</v>
      </c>
      <c r="C83" s="1"/>
      <c r="D83" s="1">
        <v>46286</v>
      </c>
    </row>
    <row r="84" spans="2:4">
      <c r="B84" s="1">
        <v>46902</v>
      </c>
      <c r="C84" s="1"/>
      <c r="D84" s="1">
        <v>46287</v>
      </c>
    </row>
    <row r="85" spans="2:4">
      <c r="B85" s="1">
        <v>47028</v>
      </c>
      <c r="C85" s="1"/>
      <c r="D85" s="1">
        <v>46288</v>
      </c>
    </row>
    <row r="86" spans="2:4">
      <c r="B86" s="1">
        <v>47029</v>
      </c>
      <c r="C86" s="1"/>
      <c r="D86" s="1">
        <v>46307</v>
      </c>
    </row>
    <row r="87" spans="2:4">
      <c r="B87" s="1">
        <v>47030</v>
      </c>
      <c r="C87" s="1"/>
      <c r="D87" s="1">
        <v>46329</v>
      </c>
    </row>
    <row r="88" spans="2:4">
      <c r="B88" s="1">
        <v>47031</v>
      </c>
      <c r="C88" s="1"/>
      <c r="D88" s="1">
        <v>46349</v>
      </c>
    </row>
    <row r="89" spans="2:4">
      <c r="B89" s="1">
        <v>47119</v>
      </c>
      <c r="C89" s="1"/>
      <c r="D89" s="1">
        <v>46387</v>
      </c>
    </row>
    <row r="90" spans="2:4">
      <c r="B90" s="1">
        <v>47162</v>
      </c>
      <c r="C90" s="1"/>
      <c r="D90" s="1">
        <v>46388</v>
      </c>
    </row>
    <row r="91" spans="2:4">
      <c r="B91" s="1">
        <v>47163</v>
      </c>
      <c r="C91" s="1"/>
      <c r="D91" s="1">
        <v>46398</v>
      </c>
    </row>
    <row r="92" spans="2:4">
      <c r="B92" s="1">
        <v>47164</v>
      </c>
      <c r="C92" s="1"/>
      <c r="D92" s="1">
        <v>46429</v>
      </c>
    </row>
    <row r="93" spans="2:4">
      <c r="B93" s="1">
        <v>47165</v>
      </c>
      <c r="C93" s="1"/>
      <c r="D93" s="1">
        <v>46441</v>
      </c>
    </row>
    <row r="94" spans="2:4">
      <c r="B94" s="1">
        <v>47212</v>
      </c>
      <c r="C94" s="1"/>
      <c r="D94" s="1">
        <v>46468</v>
      </c>
    </row>
    <row r="95" spans="2:4">
      <c r="B95" s="1">
        <v>47239</v>
      </c>
      <c r="C95" s="1"/>
      <c r="D95" s="1">
        <v>46506</v>
      </c>
    </row>
    <row r="96" spans="2:4">
      <c r="B96" s="1">
        <v>47392</v>
      </c>
      <c r="C96" s="1"/>
      <c r="D96" s="1">
        <v>46510</v>
      </c>
    </row>
    <row r="97" spans="2:4">
      <c r="B97" s="1">
        <v>47393</v>
      </c>
      <c r="C97" s="1"/>
      <c r="D97" s="1">
        <v>46511</v>
      </c>
    </row>
    <row r="98" spans="2:4">
      <c r="B98" s="1">
        <v>47394</v>
      </c>
      <c r="C98" s="1"/>
      <c r="D98" s="1">
        <v>46512</v>
      </c>
    </row>
    <row r="99" spans="2:4">
      <c r="B99" s="1">
        <v>47395</v>
      </c>
      <c r="C99" s="1"/>
      <c r="D99" s="1">
        <v>46587</v>
      </c>
    </row>
    <row r="100" spans="2:4">
      <c r="B100" s="1">
        <v>47396</v>
      </c>
      <c r="C100" s="1"/>
      <c r="D100" s="1">
        <v>46610</v>
      </c>
    </row>
    <row r="101" spans="2:4">
      <c r="B101" s="1">
        <v>47484</v>
      </c>
      <c r="C101" s="1"/>
      <c r="D101" s="1">
        <v>46650</v>
      </c>
    </row>
    <row r="102" spans="2:4">
      <c r="B102" s="1">
        <v>47518</v>
      </c>
      <c r="C102" s="1"/>
      <c r="D102" s="1">
        <v>46653</v>
      </c>
    </row>
    <row r="103" spans="2:4">
      <c r="B103" s="1">
        <v>47519</v>
      </c>
      <c r="C103" s="1"/>
      <c r="D103" s="1">
        <v>46671</v>
      </c>
    </row>
    <row r="104" spans="2:4">
      <c r="B104" s="1">
        <v>47520</v>
      </c>
      <c r="C104" s="1"/>
      <c r="D104" s="1">
        <v>46694</v>
      </c>
    </row>
    <row r="105" spans="2:4">
      <c r="B105" s="1">
        <v>47521</v>
      </c>
      <c r="C105" s="1"/>
      <c r="D105" s="1">
        <v>46714</v>
      </c>
    </row>
    <row r="106" spans="2:4">
      <c r="B106" s="1">
        <v>47522</v>
      </c>
      <c r="C106" s="1"/>
      <c r="D106" s="1">
        <v>46752</v>
      </c>
    </row>
    <row r="107" spans="2:4">
      <c r="B107" s="1">
        <v>47577</v>
      </c>
      <c r="C107" s="1"/>
      <c r="D107" s="1">
        <v>46755</v>
      </c>
    </row>
    <row r="108" spans="2:4">
      <c r="B108" s="1">
        <v>47604</v>
      </c>
      <c r="C108" s="1"/>
      <c r="D108" s="1">
        <v>46762</v>
      </c>
    </row>
    <row r="109" spans="2:4">
      <c r="B109" s="1">
        <v>47639</v>
      </c>
      <c r="C109" s="1"/>
      <c r="D109" s="1">
        <v>46794</v>
      </c>
    </row>
    <row r="110" spans="2:4">
      <c r="B110" s="1">
        <v>47738</v>
      </c>
      <c r="C110" s="1"/>
      <c r="D110" s="1">
        <v>46806</v>
      </c>
    </row>
    <row r="111" spans="2:4">
      <c r="B111" s="1">
        <v>47757</v>
      </c>
      <c r="C111" s="1"/>
      <c r="D111" s="1">
        <v>46832</v>
      </c>
    </row>
    <row r="112" spans="2:4">
      <c r="B112" s="1">
        <v>47758</v>
      </c>
      <c r="C112" s="1"/>
      <c r="D112" s="1">
        <v>46876</v>
      </c>
    </row>
    <row r="113" spans="2:4">
      <c r="B113" s="1">
        <v>47759</v>
      </c>
      <c r="C113" s="1"/>
      <c r="D113" s="1">
        <v>46877</v>
      </c>
    </row>
    <row r="114" spans="2:4">
      <c r="B114" s="1">
        <v>47760</v>
      </c>
      <c r="C114" s="1"/>
      <c r="D114" s="1">
        <v>46878</v>
      </c>
    </row>
    <row r="115" spans="2:4">
      <c r="B115" s="1"/>
      <c r="C115" s="1"/>
      <c r="D115" s="1">
        <v>46951</v>
      </c>
    </row>
    <row r="116" spans="2:4">
      <c r="B116" s="1"/>
      <c r="C116" s="1"/>
      <c r="D116" s="1">
        <v>46976</v>
      </c>
    </row>
    <row r="117" spans="2:4">
      <c r="B117" s="1"/>
      <c r="C117" s="1"/>
      <c r="D117" s="1">
        <v>47014</v>
      </c>
    </row>
    <row r="118" spans="2:4">
      <c r="B118" s="1"/>
      <c r="C118" s="1"/>
      <c r="D118" s="1">
        <v>47018</v>
      </c>
    </row>
    <row r="119" spans="2:4">
      <c r="B119" s="1"/>
      <c r="C119" s="1"/>
      <c r="D119" s="1">
        <v>47035</v>
      </c>
    </row>
    <row r="120" spans="2:4">
      <c r="B120" s="1"/>
      <c r="C120" s="1"/>
      <c r="D120" s="1">
        <v>47060</v>
      </c>
    </row>
    <row r="121" spans="2:4">
      <c r="B121" s="1"/>
      <c r="C121" s="1"/>
      <c r="D121" s="1">
        <v>47080</v>
      </c>
    </row>
    <row r="122" spans="2:4">
      <c r="B122" s="1"/>
      <c r="C122" s="1"/>
      <c r="D122" s="1">
        <v>47119</v>
      </c>
    </row>
    <row r="123" spans="2:4">
      <c r="B123" s="1"/>
      <c r="C123" s="1"/>
      <c r="D123" s="1">
        <v>47120</v>
      </c>
    </row>
    <row r="124" spans="2:4">
      <c r="B124" s="1"/>
      <c r="C124" s="1"/>
      <c r="D124" s="1">
        <v>47121</v>
      </c>
    </row>
    <row r="125" spans="2:4">
      <c r="B125" s="1"/>
      <c r="C125" s="1"/>
      <c r="D125" s="1">
        <v>47126</v>
      </c>
    </row>
    <row r="126" spans="2:4">
      <c r="B126" s="1"/>
      <c r="C126" s="1"/>
      <c r="D126" s="1">
        <v>47161</v>
      </c>
    </row>
    <row r="127" spans="2:4">
      <c r="B127" s="1"/>
      <c r="C127" s="1"/>
      <c r="D127" s="1">
        <v>47172</v>
      </c>
    </row>
    <row r="128" spans="2:4">
      <c r="B128" s="1"/>
      <c r="C128" s="1"/>
      <c r="D128" s="1">
        <v>47197</v>
      </c>
    </row>
    <row r="129" spans="2:4">
      <c r="B129" s="1"/>
      <c r="C129" s="1"/>
      <c r="D129" s="1">
        <v>47238</v>
      </c>
    </row>
    <row r="130" spans="2:4">
      <c r="B130" s="1"/>
      <c r="C130" s="1"/>
      <c r="D130" s="1">
        <v>47241</v>
      </c>
    </row>
    <row r="131" spans="2:4">
      <c r="B131" s="1"/>
      <c r="C131" s="1"/>
      <c r="D131" s="1">
        <v>47242</v>
      </c>
    </row>
    <row r="132" spans="2:4">
      <c r="B132" s="1"/>
      <c r="C132" s="1"/>
      <c r="D132" s="1">
        <v>47315</v>
      </c>
    </row>
    <row r="133" spans="2:4">
      <c r="B133" s="1"/>
      <c r="C133" s="1"/>
      <c r="D133" s="1">
        <v>47378</v>
      </c>
    </row>
    <row r="134" spans="2:4">
      <c r="B134" s="1"/>
      <c r="C134" s="1"/>
      <c r="D134" s="1">
        <v>47385</v>
      </c>
    </row>
    <row r="135" spans="2:4">
      <c r="B135" s="1"/>
      <c r="C135" s="1"/>
      <c r="D135" s="1">
        <v>47399</v>
      </c>
    </row>
    <row r="136" spans="2:4">
      <c r="B136" s="1"/>
      <c r="C136" s="1"/>
      <c r="D136" s="1">
        <v>47445</v>
      </c>
    </row>
    <row r="137" spans="2:4">
      <c r="B137" s="1"/>
      <c r="C137" s="1"/>
      <c r="D137" s="1">
        <v>47483</v>
      </c>
    </row>
    <row r="138" spans="2:4">
      <c r="B138" s="1"/>
      <c r="C138" s="1"/>
      <c r="D138" s="1">
        <v>47484</v>
      </c>
    </row>
    <row r="139" spans="2:4">
      <c r="B139" s="1"/>
      <c r="C139" s="1"/>
      <c r="D139" s="1">
        <v>47485</v>
      </c>
    </row>
    <row r="140" spans="2:4">
      <c r="B140" s="1"/>
      <c r="C140" s="1"/>
      <c r="D140" s="1">
        <v>47486</v>
      </c>
    </row>
    <row r="141" spans="2:4">
      <c r="B141" s="1"/>
      <c r="C141" s="1"/>
      <c r="D141" s="1">
        <v>47497</v>
      </c>
    </row>
    <row r="142" spans="2:4">
      <c r="B142" s="1"/>
      <c r="C142" s="1"/>
      <c r="D142" s="1">
        <v>47525</v>
      </c>
    </row>
    <row r="143" spans="2:4">
      <c r="B143" s="1"/>
      <c r="C143" s="1"/>
      <c r="D143" s="1">
        <v>47562</v>
      </c>
    </row>
    <row r="144" spans="2:4">
      <c r="B144" s="1"/>
      <c r="C144" s="1"/>
      <c r="D144" s="1">
        <v>47602</v>
      </c>
    </row>
    <row r="145" spans="2:4">
      <c r="B145" s="1"/>
      <c r="C145" s="1"/>
      <c r="D145" s="1">
        <v>47606</v>
      </c>
    </row>
    <row r="146" spans="2:4">
      <c r="B146" s="1"/>
      <c r="C146" s="1"/>
      <c r="D146" s="1">
        <v>47609</v>
      </c>
    </row>
    <row r="147" spans="2:4">
      <c r="B147" s="1"/>
      <c r="C147" s="1"/>
      <c r="D147" s="1">
        <v>47679</v>
      </c>
    </row>
    <row r="148" spans="2:4">
      <c r="B148" s="1"/>
      <c r="C148" s="1"/>
      <c r="D148" s="1">
        <v>47707</v>
      </c>
    </row>
    <row r="149" spans="2:4">
      <c r="B149" s="1"/>
      <c r="C149" s="1"/>
      <c r="D149" s="1">
        <v>47742</v>
      </c>
    </row>
    <row r="150" spans="2:4">
      <c r="B150" s="1"/>
      <c r="C150" s="1"/>
      <c r="D150" s="1">
        <v>47749</v>
      </c>
    </row>
    <row r="151" spans="2:4">
      <c r="B151" s="1"/>
      <c r="C151" s="1"/>
      <c r="D151" s="1">
        <v>47770</v>
      </c>
    </row>
    <row r="152" spans="2:4">
      <c r="B152" s="1"/>
      <c r="C152" s="1"/>
      <c r="D152" s="1">
        <v>47791</v>
      </c>
    </row>
    <row r="153" spans="2:4">
      <c r="B153" s="1"/>
      <c r="C153" s="1"/>
      <c r="D153" s="1">
        <v>47848</v>
      </c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  <row r="1214" spans="2:4">
      <c r="B1214" s="1"/>
      <c r="C1214" s="1"/>
      <c r="D1214" s="1"/>
    </row>
    <row r="1215" spans="2:4">
      <c r="B1215" s="1"/>
      <c r="C1215" s="1"/>
      <c r="D1215" s="1"/>
    </row>
    <row r="1216" spans="2:4">
      <c r="B1216" s="1"/>
      <c r="C1216" s="1"/>
      <c r="D1216" s="1"/>
    </row>
    <row r="1217" spans="2:4">
      <c r="B1217" s="1"/>
      <c r="C1217" s="1"/>
      <c r="D1217" s="1"/>
    </row>
    <row r="1218" spans="2:4">
      <c r="B1218" s="1"/>
      <c r="C1218" s="1"/>
      <c r="D1218" s="1"/>
    </row>
    <row r="1219" spans="2:4">
      <c r="B1219" s="1"/>
      <c r="C1219" s="1"/>
      <c r="D1219" s="1"/>
    </row>
    <row r="1220" spans="2:4">
      <c r="B1220" s="1"/>
      <c r="C1220" s="1"/>
      <c r="D1220" s="1"/>
    </row>
    <row r="1221" spans="2:4">
      <c r="B1221" s="1"/>
      <c r="C1221" s="1"/>
      <c r="D1221" s="1"/>
    </row>
    <row r="1222" spans="2:4">
      <c r="B1222" s="1"/>
      <c r="C1222" s="1"/>
      <c r="D1222" s="1"/>
    </row>
    <row r="1223" spans="2:4">
      <c r="B1223" s="1"/>
      <c r="C1223" s="1"/>
      <c r="D1223" s="1"/>
    </row>
    <row r="1224" spans="2:4">
      <c r="B1224" s="1"/>
      <c r="C1224" s="1"/>
      <c r="D1224" s="1"/>
    </row>
    <row r="1225" spans="2:4">
      <c r="B1225" s="1"/>
      <c r="C1225" s="1"/>
      <c r="D1225" s="1"/>
    </row>
    <row r="1226" spans="2:4">
      <c r="B1226" s="1"/>
      <c r="C1226" s="1"/>
      <c r="D1226" s="1"/>
    </row>
    <row r="1227" spans="2:4">
      <c r="B1227" s="1"/>
      <c r="C1227" s="1"/>
      <c r="D1227" s="1"/>
    </row>
    <row r="1228" spans="2:4">
      <c r="B1228" s="1"/>
      <c r="C1228" s="1"/>
      <c r="D1228" s="1"/>
    </row>
    <row r="1229" spans="2:4">
      <c r="B1229" s="1"/>
      <c r="C1229" s="1"/>
      <c r="D1229" s="1"/>
    </row>
    <row r="1230" spans="2:4">
      <c r="B1230" s="1"/>
      <c r="C1230" s="1"/>
      <c r="D1230" s="1"/>
    </row>
    <row r="1231" spans="2:4">
      <c r="B1231" s="1"/>
      <c r="C1231" s="1"/>
      <c r="D1231" s="1"/>
    </row>
    <row r="1232" spans="2:4">
      <c r="B1232" s="1"/>
      <c r="C1232" s="1"/>
      <c r="D1232" s="1"/>
    </row>
    <row r="1233" spans="2:4">
      <c r="B1233" s="1"/>
      <c r="C1233" s="1"/>
      <c r="D1233" s="1"/>
    </row>
    <row r="1234" spans="2:4">
      <c r="B1234" s="1"/>
      <c r="C1234" s="1"/>
      <c r="D1234" s="1"/>
    </row>
    <row r="1235" spans="2:4">
      <c r="B1235" s="1"/>
      <c r="C1235" s="1"/>
      <c r="D1235" s="1"/>
    </row>
    <row r="1236" spans="2:4">
      <c r="B1236" s="1"/>
      <c r="C1236" s="1"/>
      <c r="D1236" s="1"/>
    </row>
    <row r="1237" spans="2:4">
      <c r="B1237" s="1"/>
      <c r="C1237" s="1"/>
      <c r="D1237" s="1"/>
    </row>
    <row r="1238" spans="2:4">
      <c r="B1238" s="1"/>
      <c r="C1238" s="1"/>
      <c r="D1238" s="1"/>
    </row>
    <row r="1239" spans="2:4">
      <c r="B1239" s="1"/>
      <c r="C1239" s="1"/>
      <c r="D1239" s="1"/>
    </row>
    <row r="1240" spans="2:4">
      <c r="B1240" s="1"/>
      <c r="C1240" s="1"/>
      <c r="D1240" s="1"/>
    </row>
    <row r="1241" spans="2:4">
      <c r="B1241" s="1"/>
      <c r="C1241" s="1"/>
      <c r="D1241" s="1"/>
    </row>
    <row r="1242" spans="2:4">
      <c r="B1242" s="1"/>
      <c r="C1242" s="1"/>
      <c r="D1242" s="1"/>
    </row>
    <row r="1243" spans="2:4">
      <c r="B1243" s="1"/>
      <c r="C1243" s="1"/>
      <c r="D1243" s="1"/>
    </row>
    <row r="1244" spans="2:4">
      <c r="B1244" s="1"/>
      <c r="C1244" s="1"/>
      <c r="D1244" s="1"/>
    </row>
    <row r="1245" spans="2:4">
      <c r="B1245" s="1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4">
      <c r="B1393" s="1"/>
      <c r="C1393" s="1"/>
      <c r="D1393" s="1"/>
    </row>
    <row r="1394" spans="2:4">
      <c r="B1394" s="1"/>
    </row>
    <row r="1395" spans="2:4">
      <c r="B1395" s="1"/>
    </row>
    <row r="1396" spans="2:4">
      <c r="B139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23B-43E6-4D6C-A20A-16925A5C8840}">
  <dimension ref="B1:Q119"/>
  <sheetViews>
    <sheetView tabSelected="1" topLeftCell="B91" zoomScale="110" zoomScaleNormal="110" workbookViewId="0">
      <selection activeCell="I106" sqref="I106:I113"/>
    </sheetView>
  </sheetViews>
  <sheetFormatPr defaultRowHeight="15"/>
  <cols>
    <col min="2" max="2" width="20" customWidth="1"/>
    <col min="3" max="3" width="19.85546875" customWidth="1"/>
    <col min="4" max="4" width="22.42578125" customWidth="1"/>
    <col min="5" max="5" width="11.42578125" customWidth="1"/>
    <col min="6" max="6" width="11.85546875" customWidth="1"/>
    <col min="7" max="7" width="13.5703125" customWidth="1"/>
    <col min="8" max="8" width="17.7109375" customWidth="1"/>
    <col min="9" max="9" width="14.140625" bestFit="1" customWidth="1"/>
    <col min="10" max="10" width="16.7109375" bestFit="1" customWidth="1"/>
    <col min="11" max="11" width="17.28515625" bestFit="1" customWidth="1"/>
    <col min="12" max="12" width="21.42578125" customWidth="1"/>
    <col min="13" max="13" width="24.42578125" customWidth="1"/>
    <col min="14" max="14" width="15.5703125" customWidth="1"/>
    <col min="15" max="15" width="9.85546875" customWidth="1"/>
    <col min="16" max="16" width="10" customWidth="1"/>
    <col min="17" max="17" width="9.42578125" customWidth="1"/>
    <col min="18" max="18" width="11.42578125" customWidth="1"/>
    <col min="19" max="19" width="13" customWidth="1"/>
    <col min="20" max="20" width="12.7109375" customWidth="1"/>
    <col min="21" max="21" width="10.28515625" customWidth="1"/>
    <col min="23" max="23" width="15.85546875" customWidth="1"/>
  </cols>
  <sheetData>
    <row r="1" spans="2:15" s="25" customFormat="1" ht="23.25">
      <c r="B1" s="36" t="s">
        <v>355</v>
      </c>
      <c r="C1" s="35"/>
      <c r="D1" s="35"/>
      <c r="E1" s="35"/>
    </row>
    <row r="2" spans="2:15" ht="15.75" thickBot="1">
      <c r="B2" s="2" t="s">
        <v>341</v>
      </c>
      <c r="C2" s="2"/>
      <c r="D2" s="2"/>
      <c r="E2" s="2"/>
    </row>
    <row r="3" spans="2:15" ht="16.5" thickTop="1" thickBot="1">
      <c r="B3" s="3" t="s">
        <v>356</v>
      </c>
      <c r="C3" s="3" t="s">
        <v>332</v>
      </c>
      <c r="D3" s="4">
        <v>45768</v>
      </c>
      <c r="E3" s="3"/>
    </row>
    <row r="4" spans="2:15" ht="16.5" thickTop="1" thickBot="1">
      <c r="B4" s="3" t="s">
        <v>357</v>
      </c>
      <c r="C4" s="3" t="s">
        <v>0</v>
      </c>
      <c r="D4" s="4" t="s">
        <v>97</v>
      </c>
      <c r="E4" s="3"/>
      <c r="O4" s="5"/>
    </row>
    <row r="5" spans="2:15" ht="16.5" thickTop="1" thickBot="1">
      <c r="B5" s="3" t="s">
        <v>358</v>
      </c>
      <c r="C5" s="3" t="s">
        <v>2</v>
      </c>
      <c r="D5" s="4" t="s">
        <v>3</v>
      </c>
      <c r="E5" s="3"/>
      <c r="O5" s="5"/>
    </row>
    <row r="6" spans="2:15" ht="16.5" thickTop="1" thickBot="1">
      <c r="B6" s="3" t="s">
        <v>359</v>
      </c>
      <c r="C6" s="3" t="s">
        <v>4</v>
      </c>
      <c r="D6" s="33" t="s">
        <v>59</v>
      </c>
      <c r="E6" s="3"/>
      <c r="O6" s="5"/>
    </row>
    <row r="7" spans="2:15" ht="16.5" thickTop="1" thickBot="1">
      <c r="B7" s="3" t="s">
        <v>360</v>
      </c>
      <c r="C7" s="3" t="s">
        <v>333</v>
      </c>
      <c r="D7" s="33" t="b">
        <v>0</v>
      </c>
      <c r="E7" s="3"/>
      <c r="O7" s="5"/>
    </row>
    <row r="8" spans="2:15" ht="16.5" thickTop="1" thickBot="1">
      <c r="B8" s="3"/>
      <c r="C8" s="3"/>
      <c r="D8" s="3"/>
      <c r="E8" s="3"/>
      <c r="O8" s="5"/>
    </row>
    <row r="9" spans="2:15" ht="16.5" thickTop="1" thickBot="1">
      <c r="B9" s="3"/>
      <c r="C9" s="3"/>
      <c r="D9" s="3"/>
      <c r="E9" s="3"/>
      <c r="O9" s="5"/>
    </row>
    <row r="10" spans="2:15" ht="16.5" thickTop="1" thickBot="1">
      <c r="B10" s="7"/>
      <c r="C10" s="6" t="s">
        <v>7</v>
      </c>
      <c r="D10" s="7"/>
      <c r="E10" s="6"/>
      <c r="O10" s="5"/>
    </row>
    <row r="11" spans="2:15" ht="16.5" thickTop="1" thickBot="1">
      <c r="B11" s="3" t="s">
        <v>361</v>
      </c>
      <c r="C11" s="3" t="s">
        <v>8</v>
      </c>
      <c r="D11" s="3" t="str">
        <f>_xll.McpOvernightRateCurveData(G20:H22,B20:E21,,,,"VP|HD")</f>
        <v>McpOvernightRateCurveData@0</v>
      </c>
      <c r="E11" s="3"/>
      <c r="O11" s="5"/>
    </row>
    <row r="12" spans="2:15" ht="16.5" thickTop="1" thickBot="1">
      <c r="B12" s="3" t="s">
        <v>362</v>
      </c>
      <c r="C12" s="3" t="s">
        <v>9</v>
      </c>
      <c r="D12" s="3" t="str">
        <f>G29</f>
        <v>McpVanillaSwapCurveData@0</v>
      </c>
      <c r="E12" s="3"/>
      <c r="O12" s="5"/>
    </row>
    <row r="13" spans="2:15" ht="16.5" thickTop="1" thickBot="1">
      <c r="O13" s="5"/>
    </row>
    <row r="14" spans="2:15" ht="16.5" thickTop="1" thickBot="1">
      <c r="B14" s="7"/>
      <c r="C14" s="6" t="s">
        <v>10</v>
      </c>
      <c r="D14" s="7"/>
      <c r="E14" s="6"/>
      <c r="O14" s="5"/>
    </row>
    <row r="15" spans="2:15" ht="16.5" thickTop="1" thickBot="1">
      <c r="B15" s="3" t="s">
        <v>363</v>
      </c>
      <c r="C15" s="3" t="s">
        <v>11</v>
      </c>
      <c r="D15" s="3" t="str">
        <f>_xll.McpCalibrationSet(D11:D12)</f>
        <v>McpCalibrationSet@0</v>
      </c>
      <c r="E15" s="3"/>
      <c r="O15" s="5"/>
    </row>
    <row r="16" spans="2:15" ht="16.5" thickTop="1" thickBot="1">
      <c r="B16" s="3" t="s">
        <v>364</v>
      </c>
      <c r="C16" s="3" t="s">
        <v>12</v>
      </c>
      <c r="D16" s="37" t="str">
        <f>_xll.McpSwapCurve(C3:D15)</f>
        <v>McpSwapCurve@0</v>
      </c>
      <c r="E16" s="3"/>
      <c r="I16" s="28"/>
      <c r="J16" s="28"/>
      <c r="O16" s="5"/>
    </row>
    <row r="17" spans="2:17" ht="15.75" thickTop="1">
      <c r="G17" t="s">
        <v>342</v>
      </c>
      <c r="H17" t="str">
        <f>Calendar!C4</f>
        <v>McpCalendar@1</v>
      </c>
      <c r="I17" s="28"/>
      <c r="J17" s="28"/>
      <c r="O17" s="5"/>
    </row>
    <row r="18" spans="2:17">
      <c r="O18" s="5"/>
    </row>
    <row r="19" spans="2:17" ht="15.75" thickBot="1">
      <c r="B19" s="2" t="s">
        <v>344</v>
      </c>
      <c r="C19" s="2"/>
      <c r="D19" s="2"/>
      <c r="E19" s="2"/>
      <c r="G19" s="2" t="s">
        <v>349</v>
      </c>
      <c r="H19" s="2"/>
      <c r="K19" s="1"/>
      <c r="O19" s="8"/>
    </row>
    <row r="20" spans="2:17" ht="16.5" thickTop="1" thickBot="1">
      <c r="B20" s="7" t="s">
        <v>336</v>
      </c>
      <c r="C20" s="7" t="s">
        <v>13</v>
      </c>
      <c r="D20" s="7" t="s">
        <v>14</v>
      </c>
      <c r="E20" s="7" t="s">
        <v>15</v>
      </c>
      <c r="G20" s="3" t="s">
        <v>4</v>
      </c>
      <c r="H20" s="39" t="s">
        <v>5</v>
      </c>
      <c r="P20" s="8"/>
    </row>
    <row r="21" spans="2:17" ht="16.5" thickTop="1" thickBot="1">
      <c r="B21" s="3" t="s">
        <v>38</v>
      </c>
      <c r="C21" s="13">
        <v>4.3099999999999999E-2</v>
      </c>
      <c r="D21" s="9">
        <v>0</v>
      </c>
      <c r="E21" s="10" t="s">
        <v>17</v>
      </c>
      <c r="G21" s="3" t="s">
        <v>16</v>
      </c>
      <c r="H21" s="4">
        <f>_xll.CalendarAddBusinessDays(H17,D3,2,"ModifiedFollowing")</f>
        <v>45770</v>
      </c>
      <c r="Q21" s="11"/>
    </row>
    <row r="22" spans="2:17" ht="15.75" thickTop="1">
      <c r="D22" t="s">
        <v>365</v>
      </c>
      <c r="E22" t="s">
        <v>366</v>
      </c>
      <c r="G22" t="s">
        <v>337</v>
      </c>
      <c r="H22" s="15" t="str">
        <f>H17</f>
        <v>McpCalendar@1</v>
      </c>
      <c r="O22" s="5"/>
    </row>
    <row r="24" spans="2:17" ht="15.75" thickBot="1">
      <c r="B24" s="2" t="s">
        <v>343</v>
      </c>
      <c r="C24" s="2"/>
      <c r="D24" s="2"/>
      <c r="E24" s="2"/>
      <c r="G24" s="2" t="s">
        <v>351</v>
      </c>
      <c r="H24" s="2"/>
      <c r="J24" s="2" t="s">
        <v>350</v>
      </c>
      <c r="K24" s="2"/>
    </row>
    <row r="25" spans="2:17" ht="16.5" thickTop="1" thickBot="1">
      <c r="B25" s="7" t="s">
        <v>336</v>
      </c>
      <c r="C25" s="7" t="s">
        <v>18</v>
      </c>
      <c r="D25" s="7" t="s">
        <v>14</v>
      </c>
      <c r="E25" s="7" t="s">
        <v>15</v>
      </c>
      <c r="G25" t="s">
        <v>316</v>
      </c>
      <c r="H25" s="31">
        <f>K25</f>
        <v>45768</v>
      </c>
      <c r="J25" t="s">
        <v>34</v>
      </c>
      <c r="K25" s="31">
        <f>D3</f>
        <v>45768</v>
      </c>
    </row>
    <row r="26" spans="2:17" ht="16.5" thickTop="1" thickBot="1">
      <c r="B26" s="34" t="s">
        <v>217</v>
      </c>
      <c r="C26" s="17">
        <v>4.3395700000000002E-2</v>
      </c>
      <c r="D26" s="9">
        <v>0</v>
      </c>
      <c r="E26" s="3" t="s">
        <v>17</v>
      </c>
      <c r="G26" t="s">
        <v>321</v>
      </c>
      <c r="H26" s="15" t="str">
        <f>Calendar!C4</f>
        <v>McpCalendar@1</v>
      </c>
      <c r="J26" t="s">
        <v>321</v>
      </c>
      <c r="K26" s="31" t="str">
        <f>Calendar!C4</f>
        <v>McpCalendar@1</v>
      </c>
    </row>
    <row r="27" spans="2:17" ht="16.5" thickTop="1" thickBot="1">
      <c r="B27" s="34" t="s">
        <v>218</v>
      </c>
      <c r="C27" s="17">
        <v>4.3417700000000004E-2</v>
      </c>
      <c r="D27" s="9">
        <v>0</v>
      </c>
      <c r="E27" s="3" t="s">
        <v>17</v>
      </c>
      <c r="G27" t="s">
        <v>334</v>
      </c>
      <c r="H27" s="15" t="s">
        <v>335</v>
      </c>
      <c r="J27" t="s">
        <v>320</v>
      </c>
      <c r="K27" s="15">
        <v>2</v>
      </c>
    </row>
    <row r="28" spans="2:17" ht="16.5" thickTop="1" thickBot="1">
      <c r="B28" s="34" t="s">
        <v>219</v>
      </c>
      <c r="C28" s="17">
        <v>4.3314250000000006E-2</v>
      </c>
      <c r="D28" s="9">
        <v>0</v>
      </c>
      <c r="E28" s="3" t="s">
        <v>17</v>
      </c>
      <c r="J28" t="s">
        <v>322</v>
      </c>
      <c r="K28" s="15" t="s">
        <v>28</v>
      </c>
    </row>
    <row r="29" spans="2:17" ht="16.5" thickTop="1" thickBot="1">
      <c r="B29" s="3" t="s">
        <v>220</v>
      </c>
      <c r="C29" s="17">
        <v>4.3236999999999998E-2</v>
      </c>
      <c r="D29" s="9">
        <v>0</v>
      </c>
      <c r="E29" s="3" t="s">
        <v>17</v>
      </c>
      <c r="G29" t="str">
        <f>_xll.McpVanillaSwapCurveData(G25:H27,B25:E57,,,,"VP|HD")</f>
        <v>McpVanillaSwapCurveData@0</v>
      </c>
      <c r="J29" t="s">
        <v>323</v>
      </c>
      <c r="K29" s="15" t="s">
        <v>27</v>
      </c>
    </row>
    <row r="30" spans="2:17" ht="16.5" thickTop="1" thickBot="1">
      <c r="B30" s="3" t="s">
        <v>221</v>
      </c>
      <c r="C30" s="17">
        <v>4.3149499999999993E-2</v>
      </c>
      <c r="D30" s="9">
        <v>0</v>
      </c>
      <c r="E30" s="3" t="s">
        <v>17</v>
      </c>
      <c r="G30" s="1"/>
      <c r="H30" s="1"/>
      <c r="J30" t="s">
        <v>324</v>
      </c>
      <c r="K30" s="15" t="s">
        <v>49</v>
      </c>
    </row>
    <row r="31" spans="2:17" ht="16.5" thickTop="1" thickBot="1">
      <c r="B31" s="34" t="s">
        <v>222</v>
      </c>
      <c r="C31" s="17">
        <v>4.2759499999999999E-2</v>
      </c>
      <c r="D31" s="9">
        <v>0</v>
      </c>
      <c r="E31" s="3" t="s">
        <v>17</v>
      </c>
      <c r="G31" s="1"/>
      <c r="H31" s="1"/>
      <c r="J31" t="s">
        <v>325</v>
      </c>
      <c r="K31" s="15" t="s">
        <v>49</v>
      </c>
    </row>
    <row r="32" spans="2:17" ht="16.5" thickTop="1" thickBot="1">
      <c r="B32" s="34" t="s">
        <v>223</v>
      </c>
      <c r="C32" s="17">
        <v>4.2168000000000004E-2</v>
      </c>
      <c r="D32" s="9">
        <v>0</v>
      </c>
      <c r="E32" s="3" t="s">
        <v>17</v>
      </c>
      <c r="G32" s="1" t="s">
        <v>352</v>
      </c>
      <c r="H32" s="1"/>
      <c r="I32" s="1"/>
      <c r="J32" t="s">
        <v>326</v>
      </c>
      <c r="K32" s="15" t="s">
        <v>331</v>
      </c>
    </row>
    <row r="33" spans="2:13" ht="16.5" thickTop="1" thickBot="1">
      <c r="B33" s="34" t="s">
        <v>224</v>
      </c>
      <c r="C33" s="17">
        <v>4.1734500000000001E-2</v>
      </c>
      <c r="D33" s="9">
        <v>0</v>
      </c>
      <c r="E33" s="3" t="s">
        <v>17</v>
      </c>
      <c r="G33" s="1" t="s">
        <v>353</v>
      </c>
      <c r="H33" s="1"/>
      <c r="J33" t="s">
        <v>327</v>
      </c>
      <c r="K33" s="15" t="s">
        <v>331</v>
      </c>
    </row>
    <row r="34" spans="2:13" ht="16.5" thickTop="1" thickBot="1">
      <c r="B34" s="34" t="s">
        <v>225</v>
      </c>
      <c r="C34" s="17">
        <v>4.1187250000000002E-2</v>
      </c>
      <c r="D34" s="9">
        <v>0</v>
      </c>
      <c r="E34" s="3" t="s">
        <v>17</v>
      </c>
      <c r="G34" s="1"/>
      <c r="H34" s="1"/>
      <c r="J34" t="s">
        <v>328</v>
      </c>
      <c r="K34" s="15" t="b">
        <v>0</v>
      </c>
    </row>
    <row r="35" spans="2:13" ht="16.5" thickTop="1" thickBot="1">
      <c r="B35" s="34" t="s">
        <v>226</v>
      </c>
      <c r="C35" s="17">
        <v>4.0611499999999995E-2</v>
      </c>
      <c r="D35" s="9">
        <v>0</v>
      </c>
      <c r="E35" s="3" t="s">
        <v>17</v>
      </c>
      <c r="G35" s="1"/>
      <c r="H35" s="1"/>
      <c r="J35" t="s">
        <v>245</v>
      </c>
      <c r="K35" s="15" t="s">
        <v>38</v>
      </c>
    </row>
    <row r="36" spans="2:13" ht="16.5" thickTop="1" thickBot="1">
      <c r="B36" s="34" t="s">
        <v>227</v>
      </c>
      <c r="C36" s="17">
        <v>4.0115499999999998E-2</v>
      </c>
      <c r="D36" s="9">
        <v>0</v>
      </c>
      <c r="E36" s="3" t="s">
        <v>17</v>
      </c>
      <c r="G36" s="1"/>
      <c r="J36" t="s">
        <v>242</v>
      </c>
      <c r="K36" s="15" t="s">
        <v>243</v>
      </c>
    </row>
    <row r="37" spans="2:13" ht="16.5" thickTop="1" thickBot="1">
      <c r="B37" s="34" t="s">
        <v>228</v>
      </c>
      <c r="C37" s="17">
        <v>3.9613999999999996E-2</v>
      </c>
      <c r="D37" s="9">
        <v>0</v>
      </c>
      <c r="E37" s="3" t="s">
        <v>17</v>
      </c>
      <c r="G37" s="1"/>
      <c r="J37" t="s">
        <v>329</v>
      </c>
      <c r="K37" s="15" t="b">
        <v>0</v>
      </c>
    </row>
    <row r="38" spans="2:13" ht="16.5" thickTop="1" thickBot="1">
      <c r="B38" s="34" t="s">
        <v>229</v>
      </c>
      <c r="C38" s="17">
        <v>3.9112000000000001E-2</v>
      </c>
      <c r="D38" s="9">
        <v>0</v>
      </c>
      <c r="E38" s="3" t="s">
        <v>17</v>
      </c>
      <c r="G38" s="1"/>
      <c r="J38" t="s">
        <v>330</v>
      </c>
      <c r="K38" s="15">
        <v>0</v>
      </c>
    </row>
    <row r="39" spans="2:13" ht="16.5" thickTop="1" thickBot="1">
      <c r="B39" s="34" t="s">
        <v>230</v>
      </c>
      <c r="C39" s="17">
        <v>3.8725499999999996E-2</v>
      </c>
      <c r="D39" s="9">
        <v>0</v>
      </c>
      <c r="E39" s="3" t="s">
        <v>17</v>
      </c>
      <c r="G39" s="1"/>
      <c r="H39" s="1"/>
      <c r="J39" t="s">
        <v>240</v>
      </c>
      <c r="K39" s="15">
        <v>0</v>
      </c>
    </row>
    <row r="40" spans="2:13" ht="16.5" thickTop="1" thickBot="1">
      <c r="B40" s="34" t="s">
        <v>338</v>
      </c>
      <c r="C40" s="17">
        <v>3.83065E-2</v>
      </c>
      <c r="D40" s="9">
        <v>0</v>
      </c>
      <c r="E40" s="3" t="s">
        <v>17</v>
      </c>
      <c r="G40" s="1"/>
    </row>
    <row r="41" spans="2:13" ht="16.5" thickTop="1" thickBot="1">
      <c r="B41" s="34" t="s">
        <v>231</v>
      </c>
      <c r="C41" s="17">
        <v>3.6047999999999997E-2</v>
      </c>
      <c r="D41" s="9">
        <v>0</v>
      </c>
      <c r="E41" s="3" t="s">
        <v>17</v>
      </c>
      <c r="G41" s="1"/>
      <c r="J41" t="str">
        <f>_xll.McpVanillaSwapCurveData(J25:K39,B25:E57,,,,"VP|HD")</f>
        <v>McpVanillaSwapCurveData@1</v>
      </c>
    </row>
    <row r="42" spans="2:13" ht="16.5" thickTop="1" thickBot="1">
      <c r="B42" s="34" t="s">
        <v>232</v>
      </c>
      <c r="C42" s="17">
        <v>3.5044499999999999E-2</v>
      </c>
      <c r="D42" s="9">
        <v>0</v>
      </c>
      <c r="E42" s="3" t="s">
        <v>17</v>
      </c>
      <c r="G42" s="1"/>
      <c r="L42" s="28"/>
      <c r="M42" s="28"/>
    </row>
    <row r="43" spans="2:13" ht="16.5" thickTop="1" thickBot="1">
      <c r="B43" s="34" t="s">
        <v>233</v>
      </c>
      <c r="C43" s="17">
        <v>3.4564999999999999E-2</v>
      </c>
      <c r="D43" s="9">
        <v>0</v>
      </c>
      <c r="E43" s="3" t="s">
        <v>17</v>
      </c>
      <c r="G43" s="1"/>
      <c r="H43" s="1"/>
    </row>
    <row r="44" spans="2:13" ht="16.5" thickTop="1" thickBot="1">
      <c r="B44" s="34" t="s">
        <v>307</v>
      </c>
      <c r="C44" s="17">
        <v>3.4904499999999998E-2</v>
      </c>
      <c r="D44" s="9">
        <v>0</v>
      </c>
      <c r="E44" s="3" t="s">
        <v>17</v>
      </c>
      <c r="G44" s="1"/>
    </row>
    <row r="45" spans="2:13" ht="16.5" thickTop="1" thickBot="1">
      <c r="B45" s="34" t="s">
        <v>308</v>
      </c>
      <c r="C45" s="17">
        <v>3.5484000000000002E-2</v>
      </c>
      <c r="D45" s="9">
        <v>0</v>
      </c>
      <c r="E45" s="3" t="s">
        <v>17</v>
      </c>
      <c r="G45" s="1"/>
    </row>
    <row r="46" spans="2:13" ht="16.5" thickTop="1" thickBot="1">
      <c r="B46" s="34" t="s">
        <v>317</v>
      </c>
      <c r="C46" s="17">
        <v>3.6128E-2</v>
      </c>
      <c r="D46" s="9">
        <v>0</v>
      </c>
      <c r="E46" s="3" t="s">
        <v>17</v>
      </c>
      <c r="G46" s="1"/>
    </row>
    <row r="47" spans="2:13" ht="16.5" thickTop="1" thickBot="1">
      <c r="B47" s="34" t="s">
        <v>309</v>
      </c>
      <c r="C47" s="17">
        <v>3.6745E-2</v>
      </c>
      <c r="D47" s="9">
        <v>0</v>
      </c>
      <c r="E47" s="3" t="s">
        <v>17</v>
      </c>
      <c r="G47" s="1"/>
    </row>
    <row r="48" spans="2:13" ht="16.5" thickTop="1" thickBot="1">
      <c r="B48" s="34" t="s">
        <v>318</v>
      </c>
      <c r="C48" s="17">
        <v>3.7290999999999998E-2</v>
      </c>
      <c r="D48" s="9">
        <v>0</v>
      </c>
      <c r="E48" s="3" t="s">
        <v>17</v>
      </c>
      <c r="G48" s="1"/>
    </row>
    <row r="49" spans="2:10" ht="16.5" thickTop="1" thickBot="1">
      <c r="B49" s="34" t="s">
        <v>319</v>
      </c>
      <c r="C49" s="17">
        <v>3.78E-2</v>
      </c>
      <c r="D49" s="9">
        <v>0</v>
      </c>
      <c r="E49" s="3" t="s">
        <v>17</v>
      </c>
      <c r="G49" s="1"/>
    </row>
    <row r="50" spans="2:10" ht="16.5" thickTop="1" thickBot="1">
      <c r="B50" s="34" t="s">
        <v>310</v>
      </c>
      <c r="C50" s="17">
        <v>3.8280000000000002E-2</v>
      </c>
      <c r="D50" s="9">
        <v>0</v>
      </c>
      <c r="E50" s="3" t="s">
        <v>17</v>
      </c>
      <c r="G50" s="1"/>
    </row>
    <row r="51" spans="2:10" ht="16.5" thickTop="1" thickBot="1">
      <c r="B51" s="34" t="s">
        <v>311</v>
      </c>
      <c r="C51" s="17">
        <v>3.9111099999999996E-2</v>
      </c>
      <c r="D51" s="9">
        <v>0</v>
      </c>
      <c r="E51" s="3" t="s">
        <v>17</v>
      </c>
      <c r="G51" s="1"/>
    </row>
    <row r="52" spans="2:10" ht="16.5" thickTop="1" thickBot="1">
      <c r="B52" s="34" t="s">
        <v>312</v>
      </c>
      <c r="C52" s="17">
        <v>3.9991100000000002E-2</v>
      </c>
      <c r="D52" s="9">
        <v>0</v>
      </c>
      <c r="E52" s="3" t="s">
        <v>17</v>
      </c>
      <c r="G52" s="1"/>
    </row>
    <row r="53" spans="2:10" ht="16.5" thickTop="1" thickBot="1">
      <c r="B53" s="34" t="s">
        <v>313</v>
      </c>
      <c r="C53" s="17">
        <v>4.0564999999999997E-2</v>
      </c>
      <c r="D53" s="9">
        <v>0</v>
      </c>
      <c r="E53" s="3" t="s">
        <v>17</v>
      </c>
      <c r="G53" s="1"/>
    </row>
    <row r="54" spans="2:10" ht="16.5" thickTop="1" thickBot="1">
      <c r="B54" s="34" t="s">
        <v>314</v>
      </c>
      <c r="C54" s="17">
        <v>4.0297799999999995E-2</v>
      </c>
      <c r="D54" s="9">
        <v>0</v>
      </c>
      <c r="E54" s="3" t="s">
        <v>17</v>
      </c>
      <c r="G54" s="1"/>
    </row>
    <row r="55" spans="2:10" ht="16.5" thickTop="1" thickBot="1">
      <c r="B55" s="34" t="s">
        <v>315</v>
      </c>
      <c r="C55" s="17">
        <v>3.9725000000000003E-2</v>
      </c>
      <c r="D55" s="9">
        <v>0</v>
      </c>
      <c r="E55" s="3" t="s">
        <v>17</v>
      </c>
      <c r="G55" s="1"/>
    </row>
    <row r="56" spans="2:10" ht="16.5" thickTop="1" thickBot="1">
      <c r="B56" s="34" t="s">
        <v>339</v>
      </c>
      <c r="C56" s="17">
        <v>3.8144999999999998E-2</v>
      </c>
      <c r="D56" s="9">
        <v>0</v>
      </c>
      <c r="E56" s="3" t="s">
        <v>17</v>
      </c>
      <c r="G56" s="1"/>
    </row>
    <row r="57" spans="2:10" ht="16.5" thickTop="1" thickBot="1">
      <c r="B57" s="34" t="s">
        <v>340</v>
      </c>
      <c r="C57" s="17">
        <v>3.6535000000000005E-2</v>
      </c>
      <c r="D57" s="9">
        <v>0</v>
      </c>
      <c r="E57" s="3" t="s">
        <v>17</v>
      </c>
      <c r="G57" s="1"/>
    </row>
    <row r="58" spans="2:10" ht="15.75" thickTop="1">
      <c r="D58" t="s">
        <v>365</v>
      </c>
      <c r="E58" t="s">
        <v>366</v>
      </c>
      <c r="G58" s="1"/>
    </row>
    <row r="59" spans="2:10">
      <c r="G59" s="1"/>
    </row>
    <row r="60" spans="2:10">
      <c r="D60" s="18"/>
      <c r="G60" s="1"/>
    </row>
    <row r="61" spans="2:10" ht="15.75" thickBot="1">
      <c r="B61" s="19" t="s">
        <v>345</v>
      </c>
      <c r="C61" s="19"/>
      <c r="D61" s="2"/>
      <c r="E61" s="2"/>
      <c r="G61" s="19" t="s">
        <v>346</v>
      </c>
      <c r="H61" s="19"/>
      <c r="I61" s="19"/>
      <c r="J61" s="19"/>
    </row>
    <row r="62" spans="2:10" ht="16.5" thickTop="1" thickBot="1">
      <c r="B62" s="40">
        <f>_xll.CalendarValueDate(H17,D3)</f>
        <v>45770</v>
      </c>
      <c r="C62" s="20" t="s">
        <v>19</v>
      </c>
      <c r="D62" s="7" t="s">
        <v>20</v>
      </c>
      <c r="E62" s="7" t="s">
        <v>21</v>
      </c>
      <c r="G62" s="29" t="s">
        <v>234</v>
      </c>
      <c r="H62" s="29" t="s">
        <v>235</v>
      </c>
      <c r="I62" s="38" t="s">
        <v>237</v>
      </c>
      <c r="J62" s="38" t="s">
        <v>236</v>
      </c>
    </row>
    <row r="63" spans="2:10" ht="16.5" thickTop="1" thickBot="1">
      <c r="B63" t="s">
        <v>217</v>
      </c>
      <c r="C63" s="3">
        <f>_xll.CalendarAddPeriod($H$17,$B$62,B63,"ModifiedFollowing",TRUE)</f>
        <v>45777</v>
      </c>
      <c r="D63" s="27">
        <f>_xll.SwapCurveDiscountFactor($D$16,C63)</f>
        <v>0.99891761222303221</v>
      </c>
      <c r="E63" s="26">
        <f>_xll.SwapCurveZeroRate($D$16,C63)</f>
        <v>4.3920611478287561E-2</v>
      </c>
      <c r="G63">
        <v>0.99891600000000003</v>
      </c>
      <c r="H63">
        <v>4.3979900000000001</v>
      </c>
      <c r="I63" s="28">
        <f t="shared" ref="I63:I94" si="0">G63-D63</f>
        <v>-1.6122230321879982E-6</v>
      </c>
      <c r="J63">
        <f t="shared" ref="J63:J94" si="1">H63-E63*100</f>
        <v>5.9288521712437259E-3</v>
      </c>
    </row>
    <row r="64" spans="2:10" ht="16.5" thickTop="1" thickBot="1">
      <c r="B64" t="s">
        <v>218</v>
      </c>
      <c r="C64" s="3">
        <f>_xll.CalendarAddPeriod($H$17,$B$62,B64,"ModifiedFollowing",TRUE)</f>
        <v>45784</v>
      </c>
      <c r="D64" s="27">
        <f>_xll.SwapCurveDiscountFactor($D$16,C64)</f>
        <v>0.99807519365264274</v>
      </c>
      <c r="E64" s="26">
        <f>_xll.SwapCurveZeroRate($D$16,C64)</f>
        <v>4.3951957885646105E-2</v>
      </c>
      <c r="G64">
        <v>0.99807400000000002</v>
      </c>
      <c r="H64">
        <v>4.3983100000000004</v>
      </c>
      <c r="I64" s="28">
        <f t="shared" si="0"/>
        <v>-1.1936526427280825E-6</v>
      </c>
      <c r="J64">
        <f t="shared" si="1"/>
        <v>3.1142114353901462E-3</v>
      </c>
    </row>
    <row r="65" spans="2:10" ht="16.5" thickTop="1" thickBot="1">
      <c r="B65" t="s">
        <v>219</v>
      </c>
      <c r="C65" s="3">
        <f>_xll.CalendarAddPeriod($H$17,$B$62,B65,"ModifiedFollowing",TRUE)</f>
        <v>45791</v>
      </c>
      <c r="D65" s="27">
        <f>_xll.SwapCurveDiscountFactor($D$16,C65)</f>
        <v>0.99724062443847838</v>
      </c>
      <c r="E65" s="26">
        <f>_xll.SwapCurveZeroRate($D$16,C65)</f>
        <v>4.3850618457540569E-2</v>
      </c>
      <c r="G65">
        <v>0.99723899999999999</v>
      </c>
      <c r="H65">
        <v>4.3870800000000001</v>
      </c>
      <c r="I65" s="28">
        <f t="shared" si="0"/>
        <v>-1.6244384783981047E-6</v>
      </c>
      <c r="J65">
        <f t="shared" si="1"/>
        <v>2.0181542459427604E-3</v>
      </c>
    </row>
    <row r="66" spans="2:10" ht="16.5" thickTop="1" thickBot="1">
      <c r="B66" t="s">
        <v>220</v>
      </c>
      <c r="C66" s="3">
        <f>_xll.CalendarAddPeriod($H$17,$B$62,B66,"ModifiedFollowing",TRUE)</f>
        <v>45800</v>
      </c>
      <c r="D66" s="27">
        <f>_xll.SwapCurveDiscountFactor($D$16,C66)</f>
        <v>0.9961709235064663</v>
      </c>
      <c r="E66" s="26">
        <f>_xll.SwapCurveZeroRate($D$16,C66)</f>
        <v>4.3759236053916323E-2</v>
      </c>
      <c r="G66">
        <v>0.99617</v>
      </c>
      <c r="H66">
        <v>4.3772500000000001</v>
      </c>
      <c r="I66" s="28">
        <f t="shared" si="0"/>
        <v>-9.2350646629935085E-7</v>
      </c>
      <c r="J66">
        <f t="shared" si="1"/>
        <v>1.3263946083679201E-3</v>
      </c>
    </row>
    <row r="67" spans="2:10" ht="16.5" thickTop="1" thickBot="1">
      <c r="B67" t="s">
        <v>221</v>
      </c>
      <c r="C67" s="3">
        <f>_xll.CalendarAddPeriod($H$17,$B$62,B67,"ModifiedFollowing",TRUE)</f>
        <v>45831</v>
      </c>
      <c r="D67" s="27">
        <f>_xll.SwapCurveDiscountFactor($D$16,C67)</f>
        <v>0.99250310604863756</v>
      </c>
      <c r="E67" s="26">
        <f>_xll.SwapCurveZeroRate($D$16,C67)</f>
        <v>4.359801540575417E-2</v>
      </c>
      <c r="G67">
        <v>0.992502</v>
      </c>
      <c r="H67">
        <v>4.3601999999999999</v>
      </c>
      <c r="I67" s="28">
        <f t="shared" si="0"/>
        <v>-1.1060486375669143E-6</v>
      </c>
      <c r="J67">
        <f t="shared" si="1"/>
        <v>3.9845942458249795E-4</v>
      </c>
    </row>
    <row r="68" spans="2:10" ht="16.5" thickTop="1" thickBot="1">
      <c r="B68" t="s">
        <v>222</v>
      </c>
      <c r="C68" s="3">
        <f>_xll.CalendarAddPeriod($H$17,$B$62,B68,"ModifiedFollowing",TRUE)</f>
        <v>45861</v>
      </c>
      <c r="D68" s="27">
        <f>_xll.SwapCurveDiscountFactor($D$16,C68)</f>
        <v>0.98906883545671909</v>
      </c>
      <c r="E68" s="26">
        <f>_xll.SwapCurveZeroRate($D$16,C68)</f>
        <v>4.3138089034871367E-2</v>
      </c>
      <c r="G68">
        <v>0.98906899999999998</v>
      </c>
      <c r="H68">
        <v>4.3139200000000004</v>
      </c>
      <c r="I68" s="28">
        <f t="shared" si="0"/>
        <v>1.6454328088943981E-7</v>
      </c>
      <c r="J68">
        <f t="shared" si="1"/>
        <v>1.1109651286389521E-4</v>
      </c>
    </row>
    <row r="69" spans="2:10" ht="16.5" thickTop="1" thickBot="1">
      <c r="B69" t="s">
        <v>223</v>
      </c>
      <c r="C69" s="3">
        <f>_xll.CalendarAddPeriod($H$17,$B$62,B69,"ModifiedFollowing",TRUE)</f>
        <v>45894</v>
      </c>
      <c r="D69" s="27">
        <f>_xll.SwapCurveDiscountFactor($D$16,C69)</f>
        <v>0.98544580618247257</v>
      </c>
      <c r="E69" s="26">
        <f>_xll.SwapCurveZeroRate($D$16,C69)</f>
        <v>4.2470777446765626E-2</v>
      </c>
      <c r="G69">
        <v>0.98544600000000004</v>
      </c>
      <c r="H69">
        <v>4.2470499999999998</v>
      </c>
      <c r="I69" s="28">
        <f t="shared" si="0"/>
        <v>1.9381752747182901E-7</v>
      </c>
      <c r="J69">
        <f t="shared" si="1"/>
        <v>-2.7744676562413417E-5</v>
      </c>
    </row>
    <row r="70" spans="2:10" ht="16.5" thickTop="1" thickBot="1">
      <c r="B70" t="s">
        <v>224</v>
      </c>
      <c r="C70" s="3">
        <f>_xll.CalendarAddPeriod($H$17,$B$62,B70,"ModifiedFollowing",TRUE)</f>
        <v>45923</v>
      </c>
      <c r="D70" s="27">
        <f>_xll.SwapCurveDiscountFactor($D$16,C70)</f>
        <v>0.9823347645991507</v>
      </c>
      <c r="E70" s="26">
        <f>_xll.SwapCurveZeroRate($D$16,C70)</f>
        <v>4.1970591523764721E-2</v>
      </c>
      <c r="G70">
        <v>0.98233499999999996</v>
      </c>
      <c r="H70">
        <v>4.1969500000000002</v>
      </c>
      <c r="I70" s="28">
        <f t="shared" si="0"/>
        <v>2.3540084925777194E-7</v>
      </c>
      <c r="J70">
        <f t="shared" si="1"/>
        <v>-1.0915237647157738E-4</v>
      </c>
    </row>
    <row r="71" spans="2:10" ht="16.5" thickTop="1" thickBot="1">
      <c r="B71" t="s">
        <v>225</v>
      </c>
      <c r="C71" s="3">
        <f>_xll.CalendarAddPeriod($H$17,$B$62,B71,"ModifiedFollowing",TRUE)</f>
        <v>45953</v>
      </c>
      <c r="D71" s="27">
        <f>_xll.SwapCurveDiscountFactor($D$16,C71)</f>
        <v>0.97925573538635247</v>
      </c>
      <c r="E71" s="26">
        <f>_xll.SwapCurveZeroRate($D$16,C71)</f>
        <v>4.1358346381758532E-2</v>
      </c>
      <c r="G71">
        <v>0.97925600000000002</v>
      </c>
      <c r="H71">
        <v>4.1356799999999998</v>
      </c>
      <c r="I71" s="28">
        <f t="shared" si="0"/>
        <v>2.6461364754926109E-7</v>
      </c>
      <c r="J71">
        <f t="shared" si="1"/>
        <v>-1.5463817585370521E-4</v>
      </c>
    </row>
    <row r="72" spans="2:10" ht="16.5" thickTop="1" thickBot="1">
      <c r="B72" t="s">
        <v>226</v>
      </c>
      <c r="C72" s="3">
        <f>_xll.CalendarAddPeriod($H$17,$B$62,B72,"ModifiedFollowing",TRUE)</f>
        <v>45985</v>
      </c>
      <c r="D72" s="27">
        <f>_xll.SwapCurveDiscountFactor($D$16,C72)</f>
        <v>0.97608391196880162</v>
      </c>
      <c r="E72" s="26">
        <f>_xll.SwapCurveZeroRate($D$16,C72)</f>
        <v>4.0716373841928243E-2</v>
      </c>
      <c r="G72">
        <v>0.97608499999999998</v>
      </c>
      <c r="H72">
        <v>4.0714499999999996</v>
      </c>
      <c r="I72" s="28">
        <f t="shared" si="0"/>
        <v>1.0880311983596513E-6</v>
      </c>
      <c r="J72">
        <f t="shared" si="1"/>
        <v>-1.8738419282460228E-4</v>
      </c>
    </row>
    <row r="73" spans="2:10" ht="16.5" thickTop="1" thickBot="1">
      <c r="B73" t="s">
        <v>227</v>
      </c>
      <c r="C73" s="3">
        <f>_xll.CalendarAddPeriod($H$17,$B$62,B73,"ModifiedFollowing",TRUE)</f>
        <v>46014</v>
      </c>
      <c r="D73" s="27">
        <f>_xll.SwapCurveDiscountFactor($D$16,C73)</f>
        <v>0.97329438668436252</v>
      </c>
      <c r="E73" s="26">
        <f>_xll.SwapCurveZeroRate($D$16,C73)</f>
        <v>4.0162889053504743E-2</v>
      </c>
      <c r="G73">
        <v>0.97329600000000005</v>
      </c>
      <c r="H73">
        <v>4.0160900000000002</v>
      </c>
      <c r="I73" s="28">
        <f t="shared" si="0"/>
        <v>1.6133156375275348E-6</v>
      </c>
      <c r="J73">
        <f t="shared" si="1"/>
        <v>-1.9890535047384361E-4</v>
      </c>
    </row>
    <row r="74" spans="2:10" ht="16.5" thickTop="1" thickBot="1">
      <c r="B74" t="s">
        <v>228</v>
      </c>
      <c r="C74" s="3">
        <f>_xll.CalendarAddPeriod($H$17,$B$62,B74,"ModifiedFollowing",TRUE)</f>
        <v>46045</v>
      </c>
      <c r="D74" s="27">
        <f>_xll.SwapCurveDiscountFactor($D$16,C74)</f>
        <v>0.97039261596048143</v>
      </c>
      <c r="E74" s="26">
        <f>_xll.SwapCurveZeroRate($D$16,C74)</f>
        <v>3.960254039413777E-2</v>
      </c>
      <c r="G74">
        <v>0.97039399999999998</v>
      </c>
      <c r="H74">
        <v>3.9600300000000002</v>
      </c>
      <c r="I74" s="28">
        <f t="shared" si="0"/>
        <v>1.3840395185482635E-6</v>
      </c>
      <c r="J74">
        <f t="shared" si="1"/>
        <v>-2.2403941377691083E-4</v>
      </c>
    </row>
    <row r="75" spans="2:10" ht="16.5" thickTop="1" thickBot="1">
      <c r="B75" t="s">
        <v>229</v>
      </c>
      <c r="C75" s="3">
        <f>_xll.CalendarAddPeriod($H$17,$B$62,B75,"ModifiedFollowing",TRUE)</f>
        <v>46076</v>
      </c>
      <c r="D75" s="27">
        <f>_xll.SwapCurveDiscountFactor($D$16,C75)</f>
        <v>0.96758937684214719</v>
      </c>
      <c r="E75" s="26">
        <f>_xll.SwapCurveZeroRate($D$16,C75)</f>
        <v>3.9044902274860772E-2</v>
      </c>
      <c r="G75">
        <v>0.96759099999999998</v>
      </c>
      <c r="H75">
        <v>3.9042599999999998</v>
      </c>
      <c r="I75" s="28">
        <f t="shared" si="0"/>
        <v>1.623157852792545E-6</v>
      </c>
      <c r="J75">
        <f t="shared" si="1"/>
        <v>-2.3022748607726129E-4</v>
      </c>
    </row>
    <row r="76" spans="2:10" ht="16.5" thickTop="1" thickBot="1">
      <c r="B76" t="s">
        <v>230</v>
      </c>
      <c r="C76" s="3">
        <f>_xll.CalendarAddPeriod($H$17,$B$62,B76,"ModifiedFollowing",TRUE)</f>
        <v>46104</v>
      </c>
      <c r="D76" s="27">
        <f>_xll.SwapCurveDiscountFactor($D$16,C76)</f>
        <v>0.96508272887245383</v>
      </c>
      <c r="E76" s="26">
        <f>_xll.SwapCurveZeroRate($D$16,C76)</f>
        <v>3.8609017706586007E-2</v>
      </c>
      <c r="G76">
        <v>0.96508499999999997</v>
      </c>
      <c r="H76">
        <v>3.8606600000000002</v>
      </c>
      <c r="I76" s="28">
        <f t="shared" si="0"/>
        <v>2.2711275461384517E-6</v>
      </c>
      <c r="J76">
        <f t="shared" si="1"/>
        <v>-2.4177065860042646E-4</v>
      </c>
    </row>
    <row r="77" spans="2:10" ht="16.5" thickTop="1" thickBot="1">
      <c r="B77" t="s">
        <v>338</v>
      </c>
      <c r="C77" s="3">
        <f>_xll.CalendarAddPeriod($H$17,$B$62,B77,"ModifiedFollowing",TRUE)</f>
        <v>46135</v>
      </c>
      <c r="D77" s="27">
        <f>_xll.SwapCurveDiscountFactor($D$16,C77)</f>
        <v>0.96237923224640232</v>
      </c>
      <c r="E77" s="26">
        <f>_xll.SwapCurveZeroRate($D$16,C77)</f>
        <v>3.8137719875804228E-2</v>
      </c>
      <c r="G77">
        <v>0.96238199999999996</v>
      </c>
      <c r="H77">
        <v>3.8135300000000001</v>
      </c>
      <c r="I77" s="28">
        <f t="shared" si="0"/>
        <v>2.7677535976433632E-6</v>
      </c>
      <c r="J77">
        <f t="shared" si="1"/>
        <v>-2.4198758042270896E-4</v>
      </c>
    </row>
    <row r="78" spans="2:10" ht="16.5" thickTop="1" thickBot="1">
      <c r="B78" t="s">
        <v>231</v>
      </c>
      <c r="C78" s="3">
        <f>_xll.CalendarAddPeriod($H$17,$B$62,B78,"ModifiedFollowing",TRUE)</f>
        <v>46318</v>
      </c>
      <c r="D78" s="27">
        <f>_xll.SwapCurveDiscountFactor($D$16,C78)</f>
        <v>0.94722434261729571</v>
      </c>
      <c r="E78" s="26">
        <f>_xll.SwapCurveZeroRate($D$16,C78)</f>
        <v>3.5981909462809436E-2</v>
      </c>
      <c r="G78">
        <v>0.94719600000000004</v>
      </c>
      <c r="H78">
        <v>3.60019</v>
      </c>
      <c r="I78" s="28">
        <f t="shared" si="0"/>
        <v>-2.8342617295673556E-5</v>
      </c>
      <c r="J78">
        <f t="shared" si="1"/>
        <v>1.9990537190563984E-3</v>
      </c>
    </row>
    <row r="79" spans="2:10" ht="16.5" thickTop="1" thickBot="1">
      <c r="B79" t="s">
        <v>232</v>
      </c>
      <c r="C79" s="3">
        <f>_xll.CalendarAddPeriod($H$17,$B$62,B79,"ModifiedFollowing",TRUE)</f>
        <v>46500</v>
      </c>
      <c r="D79" s="27">
        <f>_xll.SwapCurveDiscountFactor($D$16,C79)</f>
        <v>0.93242914731632554</v>
      </c>
      <c r="E79" s="26">
        <f>_xll.SwapCurveZeroRate($D$16,C79)</f>
        <v>3.4885479235119067E-2</v>
      </c>
      <c r="G79">
        <v>0.93243399999999999</v>
      </c>
      <c r="H79">
        <v>3.4882900000000001</v>
      </c>
      <c r="I79" s="28">
        <f t="shared" si="0"/>
        <v>4.8526836744500201E-6</v>
      </c>
      <c r="J79">
        <f t="shared" si="1"/>
        <v>-2.5792351190645491E-4</v>
      </c>
    </row>
    <row r="80" spans="2:10" ht="16.5" thickTop="1" thickBot="1">
      <c r="B80" t="s">
        <v>233</v>
      </c>
      <c r="C80" s="3">
        <f>_xll.CalendarAddPeriod($H$17,$B$62,B80,"ModifiedFollowing",TRUE)</f>
        <v>46867</v>
      </c>
      <c r="D80" s="27">
        <f>_xll.SwapCurveDiscountFactor($D$16,C80)</f>
        <v>0.90157847733597318</v>
      </c>
      <c r="E80" s="26">
        <f>_xll.SwapCurveZeroRate($D$16,C80)</f>
        <v>3.4420118019967708E-2</v>
      </c>
      <c r="G80">
        <v>0.901586</v>
      </c>
      <c r="H80">
        <v>3.4407700000000001</v>
      </c>
      <c r="I80" s="28">
        <f t="shared" si="0"/>
        <v>7.522664026815562E-6</v>
      </c>
      <c r="J80">
        <f t="shared" si="1"/>
        <v>-1.2418019967705973E-3</v>
      </c>
    </row>
    <row r="81" spans="2:10" ht="16.5" thickTop="1" thickBot="1">
      <c r="B81" t="s">
        <v>307</v>
      </c>
      <c r="C81" s="3">
        <f>_xll.CalendarAddPeriod($H$17,$B$62,B81,"ModifiedFollowing",TRUE)</f>
        <v>47231</v>
      </c>
      <c r="D81" s="27">
        <f>_xll.SwapCurveDiscountFactor($D$16,C81)</f>
        <v>0.86990993035393227</v>
      </c>
      <c r="E81" s="26">
        <f>_xll.SwapCurveZeroRate($D$16,C81)</f>
        <v>3.4793737601188923E-2</v>
      </c>
      <c r="G81">
        <v>0.86992000000000003</v>
      </c>
      <c r="H81">
        <v>3.4767100000000002</v>
      </c>
      <c r="I81" s="28">
        <f t="shared" si="0"/>
        <v>1.0069646067756288E-5</v>
      </c>
      <c r="J81">
        <f t="shared" si="1"/>
        <v>-2.6637601188919113E-3</v>
      </c>
    </row>
    <row r="82" spans="2:10" ht="16.5" thickTop="1" thickBot="1">
      <c r="B82" t="s">
        <v>308</v>
      </c>
      <c r="C82" s="3">
        <f>_xll.CalendarAddPeriod($H$17,$B$62,B82,"ModifiedFollowing",TRUE)</f>
        <v>47596</v>
      </c>
      <c r="D82" s="27">
        <f>_xll.SwapCurveDiscountFactor($D$16,C82)</f>
        <v>0.83761615479340845</v>
      </c>
      <c r="E82" s="26">
        <f>_xll.SwapCurveZeroRate($D$16,C82)</f>
        <v>3.5400271703527809E-2</v>
      </c>
      <c r="G82">
        <v>0.83762899999999996</v>
      </c>
      <c r="H82">
        <v>3.5377800000000001</v>
      </c>
      <c r="I82" s="28">
        <f t="shared" si="0"/>
        <v>1.2845206591505232E-5</v>
      </c>
      <c r="J82">
        <f t="shared" si="1"/>
        <v>-2.2471703527808806E-3</v>
      </c>
    </row>
    <row r="83" spans="2:10" ht="16.5" thickTop="1" thickBot="1">
      <c r="B83" t="s">
        <v>317</v>
      </c>
      <c r="C83" s="3">
        <f>_xll.CalendarAddPeriod($H$17,$B$62,B83,"ModifiedFollowing",TRUE)</f>
        <v>47961</v>
      </c>
      <c r="D83" s="27">
        <f>_xll.SwapCurveDiscountFactor($D$16,C83)</f>
        <v>0.80517676814690109</v>
      </c>
      <c r="E83" s="26">
        <f>_xll.SwapCurveZeroRate($D$16,C83)</f>
        <v>3.6082620819753046E-2</v>
      </c>
      <c r="G83">
        <v>0.80519300000000005</v>
      </c>
      <c r="H83">
        <v>3.6062799999999999</v>
      </c>
      <c r="I83" s="28">
        <f t="shared" si="0"/>
        <v>1.6231853098958027E-5</v>
      </c>
      <c r="J83">
        <f t="shared" si="1"/>
        <v>-1.9820819753046948E-3</v>
      </c>
    </row>
    <row r="84" spans="2:10" ht="16.5" thickTop="1" thickBot="1">
      <c r="B84" t="s">
        <v>309</v>
      </c>
      <c r="C84" s="3">
        <f>_xll.CalendarAddPeriod($H$17,$B$62,B84,"ModifiedFollowing",TRUE)</f>
        <v>48327</v>
      </c>
      <c r="D84" s="27">
        <f>_xll.SwapCurveDiscountFactor($D$16,C84)</f>
        <v>0.77297424927231739</v>
      </c>
      <c r="E84" s="26">
        <f>_xll.SwapCurveZeroRate($D$16,C84)</f>
        <v>3.6748369525088684E-2</v>
      </c>
      <c r="G84">
        <v>0.77299200000000001</v>
      </c>
      <c r="H84">
        <v>3.6726200000000002</v>
      </c>
      <c r="I84" s="28">
        <f t="shared" si="0"/>
        <v>1.7750727682619427E-5</v>
      </c>
      <c r="J84">
        <f t="shared" si="1"/>
        <v>-2.2169525088679976E-3</v>
      </c>
    </row>
    <row r="85" spans="2:10" ht="16.5" thickTop="1" thickBot="1">
      <c r="B85" t="s">
        <v>318</v>
      </c>
      <c r="C85" s="3">
        <f>_xll.CalendarAddPeriod($H$17,$B$62,B85,"ModifiedFollowing",TRUE)</f>
        <v>48694</v>
      </c>
      <c r="D85" s="27">
        <f>_xll.SwapCurveDiscountFactor($D$16,C85)</f>
        <v>0.74141558603620994</v>
      </c>
      <c r="E85" s="26">
        <f>_xll.SwapCurveZeroRate($D$16,C85)</f>
        <v>3.7348083997045034E-2</v>
      </c>
      <c r="G85">
        <v>0.74143599999999998</v>
      </c>
      <c r="H85">
        <v>3.7319</v>
      </c>
      <c r="I85" s="28">
        <f t="shared" si="0"/>
        <v>2.0413963790044676E-5</v>
      </c>
      <c r="J85">
        <f t="shared" si="1"/>
        <v>-2.908399704503406E-3</v>
      </c>
    </row>
    <row r="86" spans="2:10" ht="16.5" thickTop="1" thickBot="1">
      <c r="B86" t="s">
        <v>319</v>
      </c>
      <c r="C86" s="3">
        <f>_xll.CalendarAddPeriod($H$17,$B$62,B86,"ModifiedFollowing",TRUE)</f>
        <v>49058</v>
      </c>
      <c r="D86" s="27">
        <f>_xll.SwapCurveDiscountFactor($D$16,C86)</f>
        <v>0.71072249318149572</v>
      </c>
      <c r="E86" s="26">
        <f>_xll.SwapCurveZeroRate($D$16,C86)</f>
        <v>3.7906851905557863E-2</v>
      </c>
      <c r="G86">
        <v>0.71074599999999999</v>
      </c>
      <c r="H86">
        <v>3.7880099999999999</v>
      </c>
      <c r="I86" s="28">
        <f t="shared" si="0"/>
        <v>2.3506818504270832E-5</v>
      </c>
      <c r="J86">
        <f t="shared" si="1"/>
        <v>-2.6751905557862443E-3</v>
      </c>
    </row>
    <row r="87" spans="2:10" ht="16.5" thickTop="1" thickBot="1">
      <c r="B87" t="s">
        <v>310</v>
      </c>
      <c r="C87" s="3">
        <f>_xll.CalendarAddPeriod($H$17,$B$62,B87,"ModifiedFollowing",TRUE)</f>
        <v>49422</v>
      </c>
      <c r="D87" s="27">
        <f>_xll.SwapCurveDiscountFactor($D$16,C87)</f>
        <v>0.68070235536113155</v>
      </c>
      <c r="E87" s="26">
        <f>_xll.SwapCurveZeroRate($D$16,C87)</f>
        <v>3.844194975092699E-2</v>
      </c>
      <c r="G87">
        <v>0.680728</v>
      </c>
      <c r="H87">
        <v>3.84171</v>
      </c>
      <c r="I87" s="28">
        <f t="shared" si="0"/>
        <v>2.5644638868449476E-5</v>
      </c>
      <c r="J87">
        <f t="shared" si="1"/>
        <v>-2.48497509269896E-3</v>
      </c>
    </row>
    <row r="88" spans="2:10" ht="16.5" thickTop="1" thickBot="1">
      <c r="B88" t="s">
        <v>311</v>
      </c>
      <c r="C88" s="3">
        <f>_xll.CalendarAddPeriod($H$17,$B$62,B88,"ModifiedFollowing",TRUE)</f>
        <v>50153</v>
      </c>
      <c r="D88" s="27">
        <f>_xll.SwapCurveDiscountFactor($D$16,C88)</f>
        <v>0.62315129374496736</v>
      </c>
      <c r="E88" s="26">
        <f>_xll.SwapCurveZeroRate($D$16,C88)</f>
        <v>3.9395839580037909E-2</v>
      </c>
      <c r="G88">
        <v>0.62319199999999997</v>
      </c>
      <c r="H88">
        <v>3.93635</v>
      </c>
      <c r="I88" s="28">
        <f t="shared" si="0"/>
        <v>4.0706255032607608E-5</v>
      </c>
      <c r="J88">
        <f t="shared" si="1"/>
        <v>-3.2339580037907822E-3</v>
      </c>
    </row>
    <row r="89" spans="2:10" ht="16.5" thickTop="1" thickBot="1">
      <c r="B89" t="s">
        <v>312</v>
      </c>
      <c r="C89" s="3">
        <f>_xll.CalendarAddPeriod($H$17,$B$62,B89,"ModifiedFollowing",TRUE)</f>
        <v>51249</v>
      </c>
      <c r="D89" s="27">
        <f>_xll.SwapCurveDiscountFactor($D$16,C89)</f>
        <v>0.54519068535052073</v>
      </c>
      <c r="E89" s="26">
        <f>_xll.SwapCurveZeroRate($D$16,C89)</f>
        <v>4.0421441630822029E-2</v>
      </c>
      <c r="G89">
        <v>0.54526399999999997</v>
      </c>
      <c r="H89">
        <v>4.0388099999999998</v>
      </c>
      <c r="I89" s="28">
        <f t="shared" si="0"/>
        <v>7.3314649479239158E-5</v>
      </c>
      <c r="J89">
        <f t="shared" si="1"/>
        <v>-3.3341630822034674E-3</v>
      </c>
    </row>
    <row r="90" spans="2:10" ht="16.5" thickTop="1" thickBot="1">
      <c r="B90" t="s">
        <v>313</v>
      </c>
      <c r="C90" s="3">
        <f>_xll.CalendarAddPeriod($H$17,$B$62,B90,"ModifiedFollowing",TRUE)</f>
        <v>53076</v>
      </c>
      <c r="D90" s="27">
        <f>_xll.SwapCurveDiscountFactor($D$16,C90)</f>
        <v>0.4397635964737307</v>
      </c>
      <c r="E90" s="26">
        <f>_xll.SwapCurveZeroRate($D$16,C90)</f>
        <v>4.1059025287882321E-2</v>
      </c>
      <c r="G90">
        <v>0.43987900000000002</v>
      </c>
      <c r="H90">
        <v>4.1017799999999998</v>
      </c>
      <c r="I90" s="28">
        <f t="shared" si="0"/>
        <v>1.1540352626931982E-4</v>
      </c>
      <c r="J90">
        <f t="shared" si="1"/>
        <v>-4.1225287882324935E-3</v>
      </c>
    </row>
    <row r="91" spans="2:10" ht="16.5" thickTop="1" thickBot="1">
      <c r="B91" t="s">
        <v>314</v>
      </c>
      <c r="C91" s="3">
        <f>_xll.CalendarAddPeriod($H$17,$B$62,B91,"ModifiedFollowing",TRUE)</f>
        <v>54903</v>
      </c>
      <c r="D91" s="27">
        <f>_xll.SwapCurveDiscountFactor($D$16,C91)</f>
        <v>0.36318213455071108</v>
      </c>
      <c r="E91" s="26">
        <f>_xll.SwapCurveZeroRate($D$16,C91)</f>
        <v>4.0496281104630265E-2</v>
      </c>
      <c r="G91">
        <v>0.36325000000000002</v>
      </c>
      <c r="H91">
        <v>4.0462199999999999</v>
      </c>
      <c r="I91" s="28">
        <f t="shared" si="0"/>
        <v>6.7865449288939672E-5</v>
      </c>
      <c r="J91">
        <f t="shared" si="1"/>
        <v>-3.4081104630265813E-3</v>
      </c>
    </row>
    <row r="92" spans="2:10" ht="16.5" thickTop="1" thickBot="1">
      <c r="B92" t="s">
        <v>315</v>
      </c>
      <c r="C92" s="3">
        <f>_xll.CalendarAddPeriod($H$17,$B$62,B92,"ModifiedFollowing",TRUE)</f>
        <v>56727</v>
      </c>
      <c r="D92" s="27">
        <f>_xll.SwapCurveDiscountFactor($D$16,C92)</f>
        <v>0.30621756033856617</v>
      </c>
      <c r="E92" s="26">
        <f>_xll.SwapCurveZeroRate($D$16,C92)</f>
        <v>3.9441444355182272E-2</v>
      </c>
      <c r="G92">
        <v>0.306228</v>
      </c>
      <c r="H92">
        <v>3.9415100000000001</v>
      </c>
      <c r="I92" s="28">
        <f t="shared" si="0"/>
        <v>1.0439661433825353E-5</v>
      </c>
      <c r="J92">
        <f t="shared" si="1"/>
        <v>-2.6344355182272849E-3</v>
      </c>
    </row>
    <row r="93" spans="2:10" ht="16.5" thickTop="1" thickBot="1">
      <c r="B93" t="s">
        <v>339</v>
      </c>
      <c r="C93" s="3">
        <f>_xll.CalendarAddPeriod($H$17,$B$62,B93,"ModifiedFollowing",TRUE)</f>
        <v>60380</v>
      </c>
      <c r="D93" s="27">
        <f>_xll.SwapCurveDiscountFactor($D$16,C93)</f>
        <v>0.23218270147565548</v>
      </c>
      <c r="E93" s="26">
        <f>_xll.SwapCurveZeroRate($D$16,C93)</f>
        <v>3.6500767666732131E-2</v>
      </c>
      <c r="G93">
        <v>0.23179</v>
      </c>
      <c r="H93">
        <v>3.6518000000000002</v>
      </c>
      <c r="I93" s="28">
        <f t="shared" si="0"/>
        <v>-3.9270147565548252E-4</v>
      </c>
      <c r="J93">
        <f t="shared" si="1"/>
        <v>1.7232333267869215E-3</v>
      </c>
    </row>
    <row r="94" spans="2:10" ht="16.5" thickTop="1" thickBot="1">
      <c r="B94" t="s">
        <v>340</v>
      </c>
      <c r="C94" s="3">
        <f>_xll.CalendarAddPeriod($H$17,$B$62,B94,"ModifiedFollowing",TRUE)</f>
        <v>64032</v>
      </c>
      <c r="D94" s="27">
        <f>_xll.SwapCurveDiscountFactor($D$16,C94)</f>
        <v>0.1881707398167711</v>
      </c>
      <c r="E94" s="26">
        <f>_xll.SwapCurveZeroRate($D$16,C94)</f>
        <v>3.3404449994215372E-2</v>
      </c>
      <c r="G94">
        <v>0.18759000000000001</v>
      </c>
      <c r="H94">
        <v>3.3444199999999999</v>
      </c>
      <c r="I94" s="28">
        <f t="shared" si="0"/>
        <v>-5.8073981677109199E-4</v>
      </c>
      <c r="J94">
        <f t="shared" si="1"/>
        <v>3.975000578462673E-3</v>
      </c>
    </row>
    <row r="95" spans="2:10" ht="15.75" thickTop="1"/>
    <row r="96" spans="2:10">
      <c r="H96" t="s">
        <v>347</v>
      </c>
      <c r="I96" s="28">
        <f>AVERAGE(I63:I94)</f>
        <v>-1.7189694828576539E-5</v>
      </c>
      <c r="J96" s="28">
        <f>AVERAGE(J63:J94)</f>
        <v>-5.1352642379244584E-4</v>
      </c>
    </row>
    <row r="102" spans="2:11" ht="15.75" thickBot="1">
      <c r="B102" s="19" t="s">
        <v>348</v>
      </c>
      <c r="C102" s="22"/>
      <c r="D102" s="21"/>
      <c r="E102" s="21"/>
    </row>
    <row r="103" spans="2:11" ht="15.75" thickTop="1">
      <c r="C103" s="1"/>
    </row>
    <row r="104" spans="2:11">
      <c r="B104" s="24"/>
      <c r="C104" s="24" t="s">
        <v>26</v>
      </c>
      <c r="D104" s="24"/>
      <c r="E104" s="24"/>
      <c r="F104" s="24" t="s">
        <v>203</v>
      </c>
      <c r="G104" s="24"/>
      <c r="H104" s="24"/>
      <c r="I104" s="24" t="s">
        <v>39</v>
      </c>
      <c r="J104" s="24"/>
      <c r="K104" s="24"/>
    </row>
    <row r="105" spans="2:11">
      <c r="C105" t="s">
        <v>367</v>
      </c>
      <c r="D105" t="s">
        <v>368</v>
      </c>
      <c r="E105" t="s">
        <v>369</v>
      </c>
      <c r="F105" t="s">
        <v>367</v>
      </c>
      <c r="G105" t="s">
        <v>368</v>
      </c>
      <c r="H105" t="s">
        <v>369</v>
      </c>
      <c r="I105" t="s">
        <v>367</v>
      </c>
      <c r="J105" t="s">
        <v>368</v>
      </c>
      <c r="K105" t="s">
        <v>369</v>
      </c>
    </row>
    <row r="106" spans="2:11">
      <c r="B106" t="s">
        <v>35</v>
      </c>
      <c r="C106" s="1">
        <f>_xll.CalendarValueDateTenor($H$17,$D$3,B106)</f>
        <v>45777</v>
      </c>
      <c r="D106" s="1">
        <f>_xll.CalendarAddPeriod($H$17,$C106,C$104,"ModifiedFollowing",TRUE)</f>
        <v>45807</v>
      </c>
      <c r="E106" s="16">
        <f>_xll.YieldCurveForwardRate($D$16,C106,D106)</f>
        <v>4.3741940531992138E-2</v>
      </c>
      <c r="F106" s="1">
        <f>_xll.CalendarValueDateTenor($H$17,$D$3,$B106)</f>
        <v>45777</v>
      </c>
      <c r="G106" s="1">
        <f>_xll.CalendarAddPeriod($H$17,$C106,F$104,"ModifiedFollowing",TRUE)</f>
        <v>45869</v>
      </c>
      <c r="H106" s="16">
        <f>_xll.YieldCurveForwardRate($D$16,F106,G106)</f>
        <v>4.311654563381781E-2</v>
      </c>
      <c r="I106" s="1">
        <f>_xll.CalendarValueDateTenor($H$17,$D$3,$B106)</f>
        <v>45777</v>
      </c>
      <c r="J106" s="1">
        <f>_xll.CalendarAddPeriod($H$17,$C106,I$104,"ModifiedFollowing",TRUE)</f>
        <v>45961</v>
      </c>
      <c r="K106" s="16">
        <f>_xll.YieldCurveForwardRate($D$16,I106,J106)</f>
        <v>4.1492664937001593E-2</v>
      </c>
    </row>
    <row r="107" spans="2:11">
      <c r="B107" t="s">
        <v>26</v>
      </c>
      <c r="C107" s="1">
        <f>_xll.CalendarValueDateTenor($H$17,$D$3,B107)</f>
        <v>45800</v>
      </c>
      <c r="D107" s="1">
        <f>_xll.CalendarAddPeriod($H$17,$C107,C$104,"ModifiedFollowing",TRUE)</f>
        <v>45831</v>
      </c>
      <c r="E107" s="16">
        <f>_xll.YieldCurveForwardRate($D$16,C107,D107)</f>
        <v>4.351179596863948E-2</v>
      </c>
      <c r="F107" s="1">
        <f>_xll.CalendarValueDateTenor($H$17,$D$3,$B107)</f>
        <v>45800</v>
      </c>
      <c r="G107" s="1">
        <f>_xll.CalendarAddPeriod($H$17,$C107,F$104,"ModifiedFollowing",TRUE)</f>
        <v>45894</v>
      </c>
      <c r="H107" s="16">
        <f>_xll.YieldCurveForwardRate($D$16,F107,G107)</f>
        <v>4.2260469438104166E-2</v>
      </c>
      <c r="I107" s="1">
        <f>_xll.CalendarValueDateTenor($H$17,$D$3,$B107)</f>
        <v>45800</v>
      </c>
      <c r="J107" s="1">
        <f>_xll.CalendarAddPeriod($H$17,$C107,I$104,"ModifiedFollowing",TRUE)</f>
        <v>45985</v>
      </c>
      <c r="K107" s="16">
        <f>_xll.YieldCurveForwardRate($D$16,I107,J107)</f>
        <v>4.0602176089216395E-2</v>
      </c>
    </row>
    <row r="108" spans="2:11">
      <c r="B108" t="s">
        <v>36</v>
      </c>
      <c r="C108" s="1">
        <f>_xll.CalendarValueDateTenor($H$17,$D$3,B108)</f>
        <v>45831</v>
      </c>
      <c r="D108" s="1">
        <f>_xll.CalendarAddPeriod($H$17,$C108,C$104,"ModifiedFollowing",TRUE)</f>
        <v>45861</v>
      </c>
      <c r="E108" s="16">
        <f>_xll.YieldCurveForwardRate($D$16,C108,D108)</f>
        <v>4.2245417140975336E-2</v>
      </c>
      <c r="F108" s="1">
        <f>_xll.CalendarValueDateTenor($H$17,$D$3,$B108)</f>
        <v>45831</v>
      </c>
      <c r="G108" s="1">
        <f>_xll.CalendarAddPeriod($H$17,$C108,F$104,"ModifiedFollowing",TRUE)</f>
        <v>45923</v>
      </c>
      <c r="H108" s="16">
        <f>_xll.YieldCurveForwardRate($D$16,F108,G108)</f>
        <v>4.1067252122341018E-2</v>
      </c>
      <c r="I108" s="1">
        <f>_xll.CalendarValueDateTenor($H$17,$D$3,$B108)</f>
        <v>45831</v>
      </c>
      <c r="J108" s="1">
        <f>_xll.CalendarAddPeriod($H$17,$C108,I$104,"ModifiedFollowing",TRUE)</f>
        <v>46014</v>
      </c>
      <c r="K108" s="16">
        <f>_xll.YieldCurveForwardRate($D$16,I108,J108)</f>
        <v>3.936370493153625E-2</v>
      </c>
    </row>
    <row r="109" spans="2:11">
      <c r="B109" t="s">
        <v>203</v>
      </c>
      <c r="C109" s="1">
        <f>_xll.CalendarValueDateTenor($H$17,$D$3,B109)</f>
        <v>45861</v>
      </c>
      <c r="D109" s="1">
        <f>_xll.CalendarAddPeriod($H$17,$C109,C$104,"ModifiedFollowing",TRUE)</f>
        <v>45894</v>
      </c>
      <c r="E109" s="16">
        <f>_xll.YieldCurveForwardRate($D$16,C109,D109)</f>
        <v>4.0664742086347579E-2</v>
      </c>
      <c r="F109" s="1">
        <f>_xll.CalendarValueDateTenor($H$17,$D$3,$B109)</f>
        <v>45861</v>
      </c>
      <c r="G109" s="1">
        <f>_xll.CalendarAddPeriod($H$17,$C109,F$104,"ModifiedFollowing",TRUE)</f>
        <v>45953</v>
      </c>
      <c r="H109" s="16">
        <f>_xll.YieldCurveForwardRate($D$16,F109,G109)</f>
        <v>3.9757140531331205E-2</v>
      </c>
      <c r="I109" s="1">
        <f>_xll.CalendarValueDateTenor($H$17,$D$3,$B109)</f>
        <v>45861</v>
      </c>
      <c r="J109" s="1">
        <f>_xll.CalendarAddPeriod($H$17,$C109,I$104,"ModifiedFollowing",TRUE)</f>
        <v>46045</v>
      </c>
      <c r="K109" s="16">
        <f>_xll.YieldCurveForwardRate($D$16,I109,J109)</f>
        <v>3.8178294851370996E-2</v>
      </c>
    </row>
    <row r="110" spans="2:11">
      <c r="B110" t="s">
        <v>204</v>
      </c>
      <c r="C110" s="1">
        <f>_xll.CalendarValueDateTenor($H$17,$D$3,B110)</f>
        <v>45894</v>
      </c>
      <c r="D110" s="1">
        <f>_xll.CalendarAddPeriod($H$17,$C110,C$104,"ModifiedFollowing",TRUE)</f>
        <v>45925</v>
      </c>
      <c r="E110" s="16">
        <f>_xll.YieldCurveForwardRate($D$16,C110,D110)</f>
        <v>3.9797972161434741E-2</v>
      </c>
      <c r="F110" s="1">
        <f>_xll.CalendarValueDateTenor($H$17,$D$3,$B110)</f>
        <v>45894</v>
      </c>
      <c r="G110" s="1">
        <f>_xll.CalendarAddPeriod($H$17,$C110,F$104,"ModifiedFollowing",TRUE)</f>
        <v>45986</v>
      </c>
      <c r="H110" s="16">
        <f>_xll.YieldCurveForwardRate($D$16,F110,G110)</f>
        <v>3.8453536962023784E-2</v>
      </c>
      <c r="I110" s="1">
        <f>_xll.CalendarValueDateTenor($H$17,$D$3,$B110)</f>
        <v>45894</v>
      </c>
      <c r="J110" s="1">
        <f>_xll.CalendarAddPeriod($H$17,$C110,I$104,"ModifiedFollowing",TRUE)</f>
        <v>46078</v>
      </c>
      <c r="K110" s="16">
        <f>_xll.YieldCurveForwardRate($D$16,I110,J110)</f>
        <v>3.6987062023380042E-2</v>
      </c>
    </row>
    <row r="111" spans="2:11">
      <c r="B111" t="s">
        <v>205</v>
      </c>
      <c r="C111" s="1">
        <f>_xll.CalendarValueDateTenor($H$17,$D$3,B111)</f>
        <v>45923</v>
      </c>
      <c r="D111" s="1">
        <f>_xll.CalendarAddPeriod($H$17,$C111,C$104,"ModifiedFollowing",TRUE)</f>
        <v>45953</v>
      </c>
      <c r="E111" s="16">
        <f>_xll.YieldCurveForwardRate($D$16,C111,D111)</f>
        <v>3.8255095921665691E-2</v>
      </c>
      <c r="F111" s="1">
        <f>_xll.CalendarValueDateTenor($H$17,$D$3,$B111)</f>
        <v>45923</v>
      </c>
      <c r="G111" s="1">
        <f>_xll.CalendarAddPeriod($H$17,$C111,F$104,"ModifiedFollowing",TRUE)</f>
        <v>46014</v>
      </c>
      <c r="H111" s="16">
        <f>_xll.YieldCurveForwardRate($D$16,F111,G111)</f>
        <v>3.7255795335396732E-2</v>
      </c>
      <c r="I111" s="1">
        <f>_xll.CalendarValueDateTenor($H$17,$D$3,$B111)</f>
        <v>45923</v>
      </c>
      <c r="J111" s="1">
        <f>_xll.CalendarAddPeriod($H$17,$C111,I$104,"ModifiedFollowing",TRUE)</f>
        <v>46104</v>
      </c>
      <c r="K111" s="16">
        <f>_xll.YieldCurveForwardRate($D$16,I111,J111)</f>
        <v>3.6048740440704705E-2</v>
      </c>
    </row>
    <row r="112" spans="2:11">
      <c r="B112" t="s">
        <v>39</v>
      </c>
      <c r="C112" s="1">
        <f>_xll.CalendarValueDateTenor($H$17,$D$3,B112)</f>
        <v>45953</v>
      </c>
      <c r="D112" s="1">
        <f>_xll.CalendarAddPeriod($H$17,$C112,C$104,"ModifiedFollowing",TRUE)</f>
        <v>45985</v>
      </c>
      <c r="E112" s="16">
        <f>_xll.YieldCurveForwardRate($D$16,C112,D112)</f>
        <v>3.7065062145595733E-2</v>
      </c>
      <c r="F112" s="1">
        <f>_xll.CalendarValueDateTenor($H$17,$D$3,$B112)</f>
        <v>45953</v>
      </c>
      <c r="G112" s="1">
        <f>_xll.CalendarAddPeriod($H$17,$C112,F$104,"ModifiedFollowing",TRUE)</f>
        <v>46045</v>
      </c>
      <c r="H112" s="16">
        <f>_xll.YieldCurveForwardRate($D$16,F112,G112)</f>
        <v>3.6236325752327339E-2</v>
      </c>
      <c r="I112" s="1">
        <f>_xll.CalendarValueDateTenor($H$17,$D$3,$B112)</f>
        <v>45953</v>
      </c>
      <c r="J112" s="1">
        <f>_xll.CalendarAddPeriod($H$17,$C112,I$104,"ModifiedFollowing",TRUE)</f>
        <v>46135</v>
      </c>
      <c r="K112" s="16">
        <f>_xll.YieldCurveForwardRate($D$16,I112,J112)</f>
        <v>3.5168812028629877E-2</v>
      </c>
    </row>
    <row r="113" spans="2:11">
      <c r="B113" t="s">
        <v>37</v>
      </c>
      <c r="C113" s="1">
        <f>_xll.CalendarValueDateTenor($H$17,$D$3,B113)</f>
        <v>46135</v>
      </c>
      <c r="D113" s="1">
        <f>_xll.CalendarAddPeriod($H$17,$C113,C$104,"ModifiedFollowing",TRUE)</f>
        <v>46168</v>
      </c>
      <c r="E113" s="16">
        <f>_xll.YieldCurveForwardRate($D$16,C113,D113)</f>
        <v>3.3476123540173437E-2</v>
      </c>
      <c r="F113" s="1">
        <f>_xll.CalendarValueDateTenor($H$17,$D$3,$B113)</f>
        <v>46135</v>
      </c>
      <c r="G113" s="1">
        <f>_xll.CalendarAddPeriod($H$17,$C113,F$104,"ModifiedFollowing",TRUE)</f>
        <v>46226</v>
      </c>
      <c r="H113" s="16">
        <f>_xll.YieldCurveForwardRate($D$16,F113,G113)</f>
        <v>3.2876308198552806E-2</v>
      </c>
      <c r="I113" s="1">
        <f>_xll.CalendarValueDateTenor($H$17,$D$3,$B113)</f>
        <v>46135</v>
      </c>
      <c r="J113" s="1">
        <f>_xll.CalendarAddPeriod($H$17,$C113,I$104,"ModifiedFollowing",TRUE)</f>
        <v>46318</v>
      </c>
      <c r="K113" s="16">
        <f>_xll.YieldCurveForwardRate($D$16,I113,J113)</f>
        <v>3.1911094651729158E-2</v>
      </c>
    </row>
    <row r="119" spans="2:11" s="23" customFormat="1"/>
  </sheetData>
  <phoneticPr fontId="1" type="noConversion"/>
  <dataValidations count="4">
    <dataValidation type="list" allowBlank="1" showInputMessage="1" showErrorMessage="1" sqref="H20 D6" xr:uid="{46A27B66-AB4B-476C-B544-A3A73080D81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K28:K29" xr:uid="{2C49DF57-A6CF-4B9C-B677-5CB8C09A65D0}">
      <formula1>"ModifiedFollowing,Following,Actual"</formula1>
    </dataValidation>
    <dataValidation type="list" allowBlank="1" showInputMessage="1" showErrorMessage="1" sqref="D7" xr:uid="{C2603915-FEFD-4694-A49A-FEF83B52F776}">
      <formula1>"True,False"</formula1>
    </dataValidation>
    <dataValidation type="list" allowBlank="1" showInputMessage="1" showErrorMessage="1" sqref="K36" xr:uid="{5BB40AEA-1CCB-4C75-A6B3-D1508020BB57}"/>
  </dataValidations>
  <hyperlinks>
    <hyperlink ref="D15" r:id="rId1" display="CalibrationSet@1" xr:uid="{F985D3FC-A6C1-4045-ABD3-58E5BEA3B43D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34B9D3-AB8A-4237-BE2E-BF842DA3B31C}">
          <x14:formula1>
            <xm:f>Enum!$B$29:$B$50</xm:f>
          </x14:formula1>
          <xm:sqref>D4</xm:sqref>
        </x14:dataValidation>
        <x14:dataValidation type="list" allowBlank="1" showInputMessage="1" showErrorMessage="1" xr:uid="{1BDC5F2B-CED9-4180-AE97-40A6DD0805B6}">
          <x14:formula1>
            <xm:f>Enum!$B$53:$B$62</xm:f>
          </x14:formula1>
          <xm:sqref>D5</xm:sqref>
        </x14:dataValidation>
        <x14:dataValidation type="list" allowBlank="1" showInputMessage="1" showErrorMessage="1" xr:uid="{42C0B559-22E1-48DF-A033-3D233ECDEB82}">
          <x14:formula1>
            <xm:f>Enum!$L$24:$L$29</xm:f>
          </x14:formula1>
          <xm:sqref>K30:K31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SOFR-OIS-SWAPS (BBG)</x:sheet>
      <x:address>D11</x:address>
    </x:cell>
    <x:cell>
      <x:sheet>SOFR-OIS-SWAPS (BBG)</x:sheet>
      <x:address>D15</x:address>
    </x:cell>
    <x:cell>
      <x:sheet>SOFR-OIS-SWAPS (BBG)</x:sheet>
      <x:address>D16</x:address>
    </x:cell>
    <x:cell>
      <x:sheet>SOFR-OIS-SWAPS (BBG)</x:sheet>
      <x:address>G29</x:address>
    </x:cell>
    <x:cell>
      <x:sheet>SOFR-OIS-SWAPS (BBG)</x:sheet>
      <x:address>J41</x:address>
    </x:cell>
    <x:cell>
      <x:sheet>SOFR-OIS-SWAPS (BBG)</x:sheet>
      <x:address>D63</x:address>
    </x:cell>
    <x:cell>
      <x:sheet>SOFR-OIS-SWAPS (BBG)</x:sheet>
      <x:address>E63</x:address>
    </x:cell>
    <x:cell>
      <x:sheet>SOFR-OIS-SWAPS (BBG)</x:sheet>
      <x:address>D64</x:address>
    </x:cell>
    <x:cell>
      <x:sheet>SOFR-OIS-SWAPS (BBG)</x:sheet>
      <x:address>E64</x:address>
    </x:cell>
    <x:cell>
      <x:sheet>SOFR-OIS-SWAPS (BBG)</x:sheet>
      <x:address>D65</x:address>
    </x:cell>
    <x:cell>
      <x:sheet>SOFR-OIS-SWAPS (BBG)</x:sheet>
      <x:address>E65</x:address>
    </x:cell>
    <x:cell>
      <x:sheet>SOFR-OIS-SWAPS (BBG)</x:sheet>
      <x:address>D66</x:address>
    </x:cell>
    <x:cell>
      <x:sheet>SOFR-OIS-SWAPS (BBG)</x:sheet>
      <x:address>E66</x:address>
    </x:cell>
    <x:cell>
      <x:sheet>SOFR-OIS-SWAPS (BBG)</x:sheet>
      <x:address>D67</x:address>
    </x:cell>
    <x:cell>
      <x:sheet>SOFR-OIS-SWAPS (BBG)</x:sheet>
      <x:address>E67</x:address>
    </x:cell>
    <x:cell>
      <x:sheet>SOFR-OIS-SWAPS (BBG)</x:sheet>
      <x:address>D68</x:address>
    </x:cell>
    <x:cell>
      <x:sheet>SOFR-OIS-SWAPS (BBG)</x:sheet>
      <x:address>E68</x:address>
    </x:cell>
    <x:cell>
      <x:sheet>SOFR-OIS-SWAPS (BBG)</x:sheet>
      <x:address>D69</x:address>
    </x:cell>
    <x:cell>
      <x:sheet>SOFR-OIS-SWAPS (BBG)</x:sheet>
      <x:address>E69</x:address>
    </x:cell>
    <x:cell>
      <x:sheet>SOFR-OIS-SWAPS (BBG)</x:sheet>
      <x:address>D70</x:address>
    </x:cell>
    <x:cell>
      <x:sheet>SOFR-OIS-SWAPS (BBG)</x:sheet>
      <x:address>E70</x:address>
    </x:cell>
    <x:cell>
      <x:sheet>SOFR-OIS-SWAPS (BBG)</x:sheet>
      <x:address>D71</x:address>
    </x:cell>
    <x:cell>
      <x:sheet>SOFR-OIS-SWAPS (BBG)</x:sheet>
      <x:address>E71</x:address>
    </x:cell>
    <x:cell>
      <x:sheet>SOFR-OIS-SWAPS (BBG)</x:sheet>
      <x:address>D72</x:address>
    </x:cell>
    <x:cell>
      <x:sheet>SOFR-OIS-SWAPS (BBG)</x:sheet>
      <x:address>E72</x:address>
    </x:cell>
    <x:cell>
      <x:sheet>SOFR-OIS-SWAPS (BBG)</x:sheet>
      <x:address>D73</x:address>
    </x:cell>
    <x:cell>
      <x:sheet>SOFR-OIS-SWAPS (BBG)</x:sheet>
      <x:address>E73</x:address>
    </x:cell>
    <x:cell>
      <x:sheet>SOFR-OIS-SWAPS (BBG)</x:sheet>
      <x:address>D74</x:address>
    </x:cell>
    <x:cell>
      <x:sheet>SOFR-OIS-SWAPS (BBG)</x:sheet>
      <x:address>E74</x:address>
    </x:cell>
    <x:cell>
      <x:sheet>SOFR-OIS-SWAPS (BBG)</x:sheet>
      <x:address>D75</x:address>
    </x:cell>
    <x:cell>
      <x:sheet>SOFR-OIS-SWAPS (BBG)</x:sheet>
      <x:address>E75</x:address>
    </x:cell>
    <x:cell>
      <x:sheet>SOFR-OIS-SWAPS (BBG)</x:sheet>
      <x:address>D76</x:address>
    </x:cell>
    <x:cell>
      <x:sheet>SOFR-OIS-SWAPS (BBG)</x:sheet>
      <x:address>E76</x:address>
    </x:cell>
    <x:cell>
      <x:sheet>SOFR-OIS-SWAPS (BBG)</x:sheet>
      <x:address>D77</x:address>
    </x:cell>
    <x:cell>
      <x:sheet>SOFR-OIS-SWAPS (BBG)</x:sheet>
      <x:address>E77</x:address>
    </x:cell>
    <x:cell>
      <x:sheet>SOFR-OIS-SWAPS (BBG)</x:sheet>
      <x:address>D78</x:address>
    </x:cell>
    <x:cell>
      <x:sheet>SOFR-OIS-SWAPS (BBG)</x:sheet>
      <x:address>E78</x:address>
    </x:cell>
    <x:cell>
      <x:sheet>SOFR-OIS-SWAPS (BBG)</x:sheet>
      <x:address>D79</x:address>
    </x:cell>
    <x:cell>
      <x:sheet>SOFR-OIS-SWAPS (BBG)</x:sheet>
      <x:address>E79</x:address>
    </x:cell>
    <x:cell>
      <x:sheet>SOFR-OIS-SWAPS (BBG)</x:sheet>
      <x:address>D80</x:address>
    </x:cell>
    <x:cell>
      <x:sheet>SOFR-OIS-SWAPS (BBG)</x:sheet>
      <x:address>E80</x:address>
    </x:cell>
    <x:cell>
      <x:sheet>SOFR-OIS-SWAPS (BBG)</x:sheet>
      <x:address>D81</x:address>
    </x:cell>
    <x:cell>
      <x:sheet>SOFR-OIS-SWAPS (BBG)</x:sheet>
      <x:address>E81</x:address>
    </x:cell>
    <x:cell>
      <x:sheet>SOFR-OIS-SWAPS (BBG)</x:sheet>
      <x:address>D82</x:address>
    </x:cell>
    <x:cell>
      <x:sheet>SOFR-OIS-SWAPS (BBG)</x:sheet>
      <x:address>E82</x:address>
    </x:cell>
    <x:cell>
      <x:sheet>SOFR-OIS-SWAPS (BBG)</x:sheet>
      <x:address>D83</x:address>
    </x:cell>
    <x:cell>
      <x:sheet>SOFR-OIS-SWAPS (BBG)</x:sheet>
      <x:address>E83</x:address>
    </x:cell>
    <x:cell>
      <x:sheet>SOFR-OIS-SWAPS (BBG)</x:sheet>
      <x:address>D84</x:address>
    </x:cell>
    <x:cell>
      <x:sheet>SOFR-OIS-SWAPS (BBG)</x:sheet>
      <x:address>E84</x:address>
    </x:cell>
    <x:cell>
      <x:sheet>SOFR-OIS-SWAPS (BBG)</x:sheet>
      <x:address>D85</x:address>
    </x:cell>
    <x:cell>
      <x:sheet>SOFR-OIS-SWAPS (BBG)</x:sheet>
      <x:address>E85</x:address>
    </x:cell>
    <x:cell>
      <x:sheet>SOFR-OIS-SWAPS (BBG)</x:sheet>
      <x:address>D86</x:address>
    </x:cell>
    <x:cell>
      <x:sheet>SOFR-OIS-SWAPS (BBG)</x:sheet>
      <x:address>E86</x:address>
    </x:cell>
    <x:cell>
      <x:sheet>SOFR-OIS-SWAPS (BBG)</x:sheet>
      <x:address>D87</x:address>
    </x:cell>
    <x:cell>
      <x:sheet>SOFR-OIS-SWAPS (BBG)</x:sheet>
      <x:address>E87</x:address>
    </x:cell>
    <x:cell>
      <x:sheet>SOFR-OIS-SWAPS (BBG)</x:sheet>
      <x:address>D88</x:address>
    </x:cell>
    <x:cell>
      <x:sheet>SOFR-OIS-SWAPS (BBG)</x:sheet>
      <x:address>E88</x:address>
    </x:cell>
    <x:cell>
      <x:sheet>SOFR-OIS-SWAPS (BBG)</x:sheet>
      <x:address>D89</x:address>
    </x:cell>
    <x:cell>
      <x:sheet>SOFR-OIS-SWAPS (BBG)</x:sheet>
      <x:address>E89</x:address>
    </x:cell>
    <x:cell>
      <x:sheet>SOFR-OIS-SWAPS (BBG)</x:sheet>
      <x:address>D90</x:address>
    </x:cell>
    <x:cell>
      <x:sheet>SOFR-OIS-SWAPS (BBG)</x:sheet>
      <x:address>E90</x:address>
    </x:cell>
    <x:cell>
      <x:sheet>SOFR-OIS-SWAPS (BBG)</x:sheet>
      <x:address>D91</x:address>
    </x:cell>
    <x:cell>
      <x:sheet>SOFR-OIS-SWAPS (BBG)</x:sheet>
      <x:address>E91</x:address>
    </x:cell>
    <x:cell>
      <x:sheet>SOFR-OIS-SWAPS (BBG)</x:sheet>
      <x:address>D92</x:address>
    </x:cell>
    <x:cell>
      <x:sheet>SOFR-OIS-SWAPS (BBG)</x:sheet>
      <x:address>E92</x:address>
    </x:cell>
    <x:cell>
      <x:sheet>SOFR-OIS-SWAPS (BBG)</x:sheet>
      <x:address>D93</x:address>
    </x:cell>
    <x:cell>
      <x:sheet>SOFR-OIS-SWAPS (BBG)</x:sheet>
      <x:address>E93</x:address>
    </x:cell>
    <x:cell>
      <x:sheet>SOFR-OIS-SWAPS (BBG)</x:sheet>
      <x:address>D94</x:address>
    </x:cell>
    <x:cell>
      <x:sheet>SOFR-OIS-SWAPS (BBG)</x:sheet>
      <x:address>E94</x:address>
    </x:cell>
    <x:cell>
      <x:sheet>SOFR-OIS-SWAPS (BBG)</x:sheet>
      <x:address>C106</x:address>
    </x:cell>
    <x:cell>
      <x:sheet>SOFR-OIS-SWAPS (BBG)</x:sheet>
      <x:address>E106</x:address>
    </x:cell>
    <x:cell>
      <x:sheet>SOFR-OIS-SWAPS (BBG)</x:sheet>
      <x:address>F106</x:address>
    </x:cell>
    <x:cell>
      <x:sheet>SOFR-OIS-SWAPS (BBG)</x:sheet>
      <x:address>H106</x:address>
    </x:cell>
    <x:cell>
      <x:sheet>SOFR-OIS-SWAPS (BBG)</x:sheet>
      <x:address>I106</x:address>
    </x:cell>
    <x:cell>
      <x:sheet>SOFR-OIS-SWAPS (BBG)</x:sheet>
      <x:address>K106</x:address>
    </x:cell>
    <x:cell>
      <x:sheet>SOFR-OIS-SWAPS (BBG)</x:sheet>
      <x:address>C107</x:address>
    </x:cell>
    <x:cell>
      <x:sheet>SOFR-OIS-SWAPS (BBG)</x:sheet>
      <x:address>E107</x:address>
    </x:cell>
    <x:cell>
      <x:sheet>SOFR-OIS-SWAPS (BBG)</x:sheet>
      <x:address>F107</x:address>
    </x:cell>
    <x:cell>
      <x:sheet>SOFR-OIS-SWAPS (BBG)</x:sheet>
      <x:address>H107</x:address>
    </x:cell>
    <x:cell>
      <x:sheet>SOFR-OIS-SWAPS (BBG)</x:sheet>
      <x:address>I107</x:address>
    </x:cell>
    <x:cell>
      <x:sheet>SOFR-OIS-SWAPS (BBG)</x:sheet>
      <x:address>K107</x:address>
    </x:cell>
    <x:cell>
      <x:sheet>SOFR-OIS-SWAPS (BBG)</x:sheet>
      <x:address>C108</x:address>
    </x:cell>
    <x:cell>
      <x:sheet>SOFR-OIS-SWAPS (BBG)</x:sheet>
      <x:address>E108</x:address>
    </x:cell>
    <x:cell>
      <x:sheet>SOFR-OIS-SWAPS (BBG)</x:sheet>
      <x:address>F108</x:address>
    </x:cell>
    <x:cell>
      <x:sheet>SOFR-OIS-SWAPS (BBG)</x:sheet>
      <x:address>H108</x:address>
    </x:cell>
    <x:cell>
      <x:sheet>SOFR-OIS-SWAPS (BBG)</x:sheet>
      <x:address>I108</x:address>
    </x:cell>
    <x:cell>
      <x:sheet>SOFR-OIS-SWAPS (BBG)</x:sheet>
      <x:address>K108</x:address>
    </x:cell>
    <x:cell>
      <x:sheet>SOFR-OIS-SWAPS (BBG)</x:sheet>
      <x:address>C109</x:address>
    </x:cell>
    <x:cell>
      <x:sheet>SOFR-OIS-SWAPS (BBG)</x:sheet>
      <x:address>E109</x:address>
    </x:cell>
    <x:cell>
      <x:sheet>SOFR-OIS-SWAPS (BBG)</x:sheet>
      <x:address>F109</x:address>
    </x:cell>
    <x:cell>
      <x:sheet>SOFR-OIS-SWAPS (BBG)</x:sheet>
      <x:address>H109</x:address>
    </x:cell>
    <x:cell>
      <x:sheet>SOFR-OIS-SWAPS (BBG)</x:sheet>
      <x:address>I109</x:address>
    </x:cell>
    <x:cell>
      <x:sheet>SOFR-OIS-SWAPS (BBG)</x:sheet>
      <x:address>K109</x:address>
    </x:cell>
    <x:cell>
      <x:sheet>SOFR-OIS-SWAPS (BBG)</x:sheet>
      <x:address>C110</x:address>
    </x:cell>
    <x:cell>
      <x:sheet>SOFR-OIS-SWAPS (BBG)</x:sheet>
      <x:address>E110</x:address>
    </x:cell>
    <x:cell>
      <x:sheet>SOFR-OIS-SWAPS (BBG)</x:sheet>
      <x:address>F110</x:address>
    </x:cell>
    <x:cell>
      <x:sheet>SOFR-OIS-SWAPS (BBG)</x:sheet>
      <x:address>H110</x:address>
    </x:cell>
    <x:cell>
      <x:sheet>SOFR-OIS-SWAPS (BBG)</x:sheet>
      <x:address>I110</x:address>
    </x:cell>
    <x:cell>
      <x:sheet>SOFR-OIS-SWAPS (BBG)</x:sheet>
      <x:address>K110</x:address>
    </x:cell>
    <x:cell>
      <x:sheet>SOFR-OIS-SWAPS (BBG)</x:sheet>
      <x:address>C111</x:address>
    </x:cell>
    <x:cell>
      <x:sheet>SOFR-OIS-SWAPS (BBG)</x:sheet>
      <x:address>E111</x:address>
    </x:cell>
    <x:cell>
      <x:sheet>SOFR-OIS-SWAPS (BBG)</x:sheet>
      <x:address>F111</x:address>
    </x:cell>
    <x:cell>
      <x:sheet>SOFR-OIS-SWAPS (BBG)</x:sheet>
      <x:address>H111</x:address>
    </x:cell>
    <x:cell>
      <x:sheet>SOFR-OIS-SWAPS (BBG)</x:sheet>
      <x:address>I111</x:address>
    </x:cell>
    <x:cell>
      <x:sheet>SOFR-OIS-SWAPS (BBG)</x:sheet>
      <x:address>K111</x:address>
    </x:cell>
    <x:cell>
      <x:sheet>SOFR-OIS-SWAPS (BBG)</x:sheet>
      <x:address>C112</x:address>
    </x:cell>
    <x:cell>
      <x:sheet>SOFR-OIS-SWAPS (BBG)</x:sheet>
      <x:address>E112</x:address>
    </x:cell>
    <x:cell>
      <x:sheet>SOFR-OIS-SWAPS (BBG)</x:sheet>
      <x:address>F112</x:address>
    </x:cell>
    <x:cell>
      <x:sheet>SOFR-OIS-SWAPS (BBG)</x:sheet>
      <x:address>H112</x:address>
    </x:cell>
    <x:cell>
      <x:sheet>SOFR-OIS-SWAPS (BBG)</x:sheet>
      <x:address>I112</x:address>
    </x:cell>
    <x:cell>
      <x:sheet>SOFR-OIS-SWAPS (BBG)</x:sheet>
      <x:address>K112</x:address>
    </x:cell>
    <x:cell>
      <x:sheet>SOFR-OIS-SWAPS (BBG)</x:sheet>
      <x:address>C113</x:address>
    </x:cell>
    <x:cell>
      <x:sheet>SOFR-OIS-SWAPS (BBG)</x:sheet>
      <x:address>E113</x:address>
    </x:cell>
    <x:cell>
      <x:sheet>SOFR-OIS-SWAPS (BBG)</x:sheet>
      <x:address>F113</x:address>
    </x:cell>
    <x:cell>
      <x:sheet>SOFR-OIS-SWAPS (BBG)</x:sheet>
      <x:address>H113</x:address>
    </x:cell>
    <x:cell>
      <x:sheet>SOFR-OIS-SWAPS (BBG)</x:sheet>
      <x:address>I113</x:address>
    </x:cell>
    <x:cell>
      <x:sheet>SOFR-OIS-SWAPS (BBG)</x:sheet>
      <x:address>K113</x:address>
    </x:cell>
  </x:dirty_cells>
</x:metadata>
</file>

<file path=customXml/itemProps1.xml><?xml version="1.0" encoding="utf-8"?>
<ds:datastoreItem xmlns:ds="http://schemas.openxmlformats.org/officeDocument/2006/customXml" ds:itemID="{D86B0371-78B8-4F05-9D95-F21D4B0EBAC0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Conventions</vt:lpstr>
      <vt:lpstr>Enum</vt:lpstr>
      <vt:lpstr>Calendar</vt:lpstr>
      <vt:lpstr>SOFR-OIS-SWAPS (BBG)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Qingke Wang</dc:creator>
  <cp:lastModifiedBy>Larry Chen</cp:lastModifiedBy>
  <dcterms:created xsi:type="dcterms:W3CDTF">2024-07-29T06:08:46Z</dcterms:created>
  <dcterms:modified xsi:type="dcterms:W3CDTF">2025-09-22T23:23:16Z</dcterms:modified>
</cp:coreProperties>
</file>