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CP线上运营\excel最新\"/>
    </mc:Choice>
  </mc:AlternateContent>
  <xr:revisionPtr revIDLastSave="0" documentId="13_ncr:1_{6B2ECB7C-5BFB-43DC-8C43-11CDEE009CA9}" xr6:coauthVersionLast="47" xr6:coauthVersionMax="47" xr10:uidLastSave="{00000000-0000-0000-0000-000000000000}"/>
  <bookViews>
    <workbookView xWindow="105" yWindow="150" windowWidth="17850" windowHeight="14325" activeTab="2" xr2:uid="{CBA3680C-AFE3-4504-8034-138024DD3894}"/>
  </bookViews>
  <sheets>
    <sheet name="Enum" sheetId="2" r:id="rId1"/>
    <sheet name="Calendar" sheetId="3" r:id="rId2"/>
    <sheet name="FXVolSurface2" sheetId="6" r:id="rId3"/>
    <sheet name="FXVolSurface" sheetId="4" r:id="rId4"/>
  </sheets>
  <externalReferences>
    <externalReference r:id="rId5"/>
    <externalReference r:id="rId6"/>
    <externalReference r:id="rId7"/>
  </externalReferences>
  <definedNames>
    <definedName name="Bday">[1]设置!$C$15</definedName>
    <definedName name="InterpolationMethod">[2]Enum!$B$53:$B$62</definedName>
    <definedName name="_xlnm.Print_Area" localSheetId="3">FXVolSurface!$B$1:$AP$78</definedName>
    <definedName name="USDCNYCalendar" localSheetId="2">[1]设置!$C$5</definedName>
    <definedName name="USDCNYCalendar">[3]设置!$C$5</definedName>
    <definedName name="USDCNYSpotAsk">[1]设置!$C$11</definedName>
    <definedName name="USDCNYSpotBid">[1]设置!$C$9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G4" i="4"/>
  <c r="F4" i="4"/>
  <c r="E4" i="4"/>
  <c r="D4" i="4"/>
  <c r="AE4" i="6"/>
  <c r="AL4" i="6" s="1"/>
  <c r="AS3" i="6" s="1"/>
  <c r="B4" i="3"/>
  <c r="D4" i="3"/>
  <c r="C4" i="3"/>
  <c r="AI18" i="4" l="1"/>
  <c r="AL8" i="6"/>
  <c r="AE8" i="6"/>
  <c r="W5" i="6"/>
  <c r="AS7" i="6"/>
  <c r="W16" i="6"/>
  <c r="B10" i="6"/>
  <c r="B16" i="6"/>
  <c r="A4" i="6"/>
  <c r="AL9" i="6"/>
  <c r="AK10" i="6" s="1"/>
  <c r="B15" i="6"/>
  <c r="B7" i="6"/>
  <c r="B5" i="6"/>
  <c r="B13" i="6"/>
  <c r="AS8" i="6"/>
  <c r="AR11" i="6" s="1"/>
  <c r="B11" i="6"/>
  <c r="B12" i="6"/>
  <c r="AE9" i="6"/>
  <c r="AE12" i="6" s="1"/>
  <c r="B17" i="6"/>
  <c r="B8" i="6"/>
  <c r="B9" i="6"/>
  <c r="B6" i="6"/>
  <c r="W9" i="6" l="1"/>
  <c r="W10" i="6"/>
  <c r="W12" i="6"/>
  <c r="AI6" i="4"/>
  <c r="D5" i="4"/>
  <c r="E5" i="4"/>
  <c r="F5" i="4"/>
  <c r="G5" i="4"/>
  <c r="H5" i="4"/>
  <c r="AI5" i="4"/>
  <c r="D6" i="4"/>
  <c r="E6" i="4"/>
  <c r="F6" i="4"/>
  <c r="G6" i="4"/>
  <c r="H6" i="4"/>
  <c r="D7" i="4"/>
  <c r="E7" i="4"/>
  <c r="F7" i="4"/>
  <c r="G7" i="4"/>
  <c r="H7" i="4"/>
  <c r="D8" i="4"/>
  <c r="E8" i="4"/>
  <c r="F8" i="4"/>
  <c r="G8" i="4"/>
  <c r="H8" i="4"/>
  <c r="D9" i="4"/>
  <c r="E9" i="4"/>
  <c r="F9" i="4"/>
  <c r="G9" i="4"/>
  <c r="H9" i="4"/>
  <c r="D10" i="4"/>
  <c r="E10" i="4"/>
  <c r="F10" i="4"/>
  <c r="G10" i="4"/>
  <c r="H10" i="4"/>
  <c r="V20" i="6"/>
  <c r="V19" i="6"/>
  <c r="B4" i="6"/>
  <c r="A6" i="6"/>
  <c r="A5" i="6"/>
  <c r="A12" i="6"/>
  <c r="A9" i="6"/>
  <c r="A17" i="6"/>
  <c r="A7" i="6"/>
  <c r="A11" i="6"/>
  <c r="A10" i="6"/>
  <c r="A16" i="6"/>
  <c r="A15" i="6"/>
  <c r="A8" i="6"/>
  <c r="A13" i="6"/>
  <c r="B14" i="6"/>
  <c r="F90" i="6"/>
  <c r="G90" i="6"/>
  <c r="G93" i="6"/>
  <c r="G94" i="6"/>
  <c r="H90" i="6"/>
  <c r="F83" i="6"/>
  <c r="F95" i="6"/>
  <c r="G83" i="6"/>
  <c r="H80" i="6"/>
  <c r="H84" i="6"/>
  <c r="H91" i="6"/>
  <c r="I83" i="6"/>
  <c r="J80" i="6"/>
  <c r="J84" i="6"/>
  <c r="K81" i="6"/>
  <c r="K85" i="6"/>
  <c r="F80" i="6"/>
  <c r="F84" i="6"/>
  <c r="F91" i="6"/>
  <c r="G80" i="6"/>
  <c r="G84" i="6"/>
  <c r="G91" i="6"/>
  <c r="H81" i="6"/>
  <c r="H85" i="6"/>
  <c r="I80" i="6"/>
  <c r="I84" i="6"/>
  <c r="J81" i="6"/>
  <c r="J85" i="6"/>
  <c r="K82" i="6"/>
  <c r="K86" i="6"/>
  <c r="F81" i="6"/>
  <c r="F85" i="6"/>
  <c r="F93" i="6"/>
  <c r="G81" i="6"/>
  <c r="G85" i="6"/>
  <c r="H82" i="6"/>
  <c r="H86" i="6"/>
  <c r="I81" i="6"/>
  <c r="I85" i="6"/>
  <c r="J82" i="6"/>
  <c r="J86" i="6"/>
  <c r="K83" i="6"/>
  <c r="F82" i="6"/>
  <c r="F86" i="6"/>
  <c r="F94" i="6"/>
  <c r="G82" i="6"/>
  <c r="G86" i="6"/>
  <c r="H83" i="6"/>
  <c r="I82" i="6"/>
  <c r="I86" i="6"/>
  <c r="J83" i="6"/>
  <c r="K80" i="6"/>
  <c r="K84" i="6"/>
  <c r="AI8" i="4" l="1"/>
  <c r="K6" i="4"/>
  <c r="AI3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K14" i="4"/>
  <c r="I12" i="4"/>
  <c r="I11" i="4"/>
  <c r="I7" i="4"/>
  <c r="C36" i="4"/>
  <c r="I6" i="4"/>
  <c r="I14" i="4"/>
  <c r="I8" i="4"/>
  <c r="AI10" i="4"/>
  <c r="A14" i="6"/>
  <c r="AL16" i="4"/>
  <c r="I10" i="4"/>
  <c r="AL5" i="4"/>
  <c r="AL12" i="4"/>
  <c r="AL13" i="4"/>
  <c r="I13" i="4"/>
  <c r="I9" i="4"/>
  <c r="AL11" i="4"/>
  <c r="AL10" i="4"/>
  <c r="AL8" i="4"/>
  <c r="AL22" i="4"/>
  <c r="AL21" i="4"/>
  <c r="AL9" i="4"/>
  <c r="AL6" i="4"/>
  <c r="AL23" i="4"/>
  <c r="AL19" i="4"/>
  <c r="AL7" i="4"/>
  <c r="AL4" i="4"/>
  <c r="AL15" i="4"/>
  <c r="AL20" i="4"/>
  <c r="AL17" i="4"/>
  <c r="AL18" i="4"/>
  <c r="AL14" i="4"/>
  <c r="AO24" i="4"/>
  <c r="AN25" i="4"/>
  <c r="AM24" i="4"/>
  <c r="K13" i="4" l="1"/>
  <c r="AI14" i="4"/>
  <c r="D15" i="4"/>
  <c r="E15" i="4"/>
  <c r="F15" i="4"/>
  <c r="G15" i="4"/>
  <c r="H15" i="4"/>
  <c r="D16" i="4"/>
  <c r="E16" i="4"/>
  <c r="F16" i="4"/>
  <c r="G16" i="4"/>
  <c r="H16" i="4"/>
  <c r="I4" i="4"/>
  <c r="I16" i="4"/>
  <c r="I15" i="4"/>
  <c r="I5" i="4"/>
  <c r="K10" i="4" l="1"/>
  <c r="AI26" i="4"/>
  <c r="B35" i="4"/>
  <c r="C62" i="4"/>
  <c r="C48" i="4"/>
  <c r="C56" i="4"/>
  <c r="C64" i="4"/>
  <c r="C44" i="4"/>
  <c r="C50" i="4"/>
  <c r="C54" i="4"/>
  <c r="C60" i="4"/>
  <c r="C42" i="4"/>
  <c r="C52" i="4"/>
  <c r="C40" i="4"/>
  <c r="C66" i="4"/>
  <c r="C38" i="4"/>
  <c r="C46" i="4"/>
  <c r="C58" i="4"/>
  <c r="K11" i="4" l="1"/>
  <c r="Q3" i="3"/>
  <c r="K19" i="4"/>
  <c r="K20" i="4"/>
  <c r="H34" i="4" l="1"/>
  <c r="D75" i="4"/>
  <c r="E75" i="4"/>
  <c r="F75" i="4"/>
  <c r="G75" i="4"/>
  <c r="H75" i="4"/>
  <c r="I75" i="4"/>
  <c r="J75" i="4"/>
  <c r="D70" i="4"/>
  <c r="D76" i="4"/>
  <c r="E76" i="4"/>
  <c r="F76" i="4"/>
  <c r="G76" i="4"/>
  <c r="H76" i="4"/>
  <c r="I76" i="4"/>
  <c r="J76" i="4"/>
  <c r="D71" i="4"/>
  <c r="D79" i="4"/>
  <c r="E79" i="4"/>
  <c r="F79" i="4"/>
  <c r="G79" i="4"/>
  <c r="H79" i="4"/>
  <c r="I79" i="4"/>
  <c r="J79" i="4"/>
  <c r="D72" i="4"/>
  <c r="D80" i="4"/>
  <c r="E80" i="4"/>
  <c r="F80" i="4"/>
  <c r="G80" i="4"/>
  <c r="H80" i="4"/>
  <c r="I80" i="4"/>
  <c r="J80" i="4"/>
  <c r="O60" i="4"/>
  <c r="K50" i="4"/>
  <c r="I48" i="4"/>
  <c r="G52" i="4"/>
  <c r="L52" i="4"/>
  <c r="M62" i="4"/>
  <c r="E36" i="4"/>
  <c r="R56" i="4"/>
  <c r="J46" i="4"/>
  <c r="N54" i="4"/>
  <c r="O52" i="4"/>
  <c r="O53" i="4" s="1"/>
  <c r="Q42" i="4"/>
  <c r="G54" i="4"/>
  <c r="J56" i="4"/>
  <c r="O56" i="4"/>
  <c r="Q56" i="4"/>
  <c r="L58" i="4"/>
  <c r="L59" i="4" s="1"/>
  <c r="E38" i="4"/>
  <c r="M66" i="4"/>
  <c r="T64" i="4"/>
  <c r="E56" i="4"/>
  <c r="E44" i="4"/>
  <c r="H48" i="4"/>
  <c r="G60" i="4"/>
  <c r="N40" i="4"/>
  <c r="D62" i="4"/>
  <c r="M52" i="4"/>
  <c r="M53" i="4" s="1"/>
  <c r="E54" i="4"/>
  <c r="F52" i="4"/>
  <c r="F53" i="4" s="1"/>
  <c r="J40" i="4"/>
  <c r="S66" i="4"/>
  <c r="N38" i="4"/>
  <c r="T62" i="4"/>
  <c r="P64" i="4"/>
  <c r="L64" i="4"/>
  <c r="E60" i="4"/>
  <c r="S36" i="4"/>
  <c r="F46" i="4"/>
  <c r="N66" i="4"/>
  <c r="R50" i="4"/>
  <c r="L48" i="4"/>
  <c r="E64" i="4"/>
  <c r="E65" i="4" s="1"/>
  <c r="Q36" i="4"/>
  <c r="E48" i="4"/>
  <c r="E49" i="4" s="1"/>
  <c r="S54" i="4"/>
  <c r="N48" i="4"/>
  <c r="N49" i="4" s="1"/>
  <c r="H60" i="4"/>
  <c r="D38" i="4"/>
  <c r="G44" i="4"/>
  <c r="M36" i="4"/>
  <c r="H58" i="4"/>
  <c r="H59" i="4" s="1"/>
  <c r="T38" i="4"/>
  <c r="Q60" i="4"/>
  <c r="R46" i="4"/>
  <c r="O54" i="4"/>
  <c r="K46" i="4"/>
  <c r="F58" i="4"/>
  <c r="F59" i="4" s="1"/>
  <c r="P46" i="4"/>
  <c r="J48" i="4"/>
  <c r="J49" i="4" s="1"/>
  <c r="Q66" i="4"/>
  <c r="K52" i="4"/>
  <c r="K53" i="4" s="1"/>
  <c r="I66" i="4"/>
  <c r="P40" i="4"/>
  <c r="D56" i="4"/>
  <c r="F60" i="4"/>
  <c r="G66" i="4"/>
  <c r="D60" i="4"/>
  <c r="Q58" i="4"/>
  <c r="Q59" i="4" s="1"/>
  <c r="R38" i="4"/>
  <c r="R44" i="4"/>
  <c r="J64" i="4"/>
  <c r="J65" i="4" s="1"/>
  <c r="P66" i="4"/>
  <c r="J58" i="4"/>
  <c r="J59" i="4" s="1"/>
  <c r="J36" i="4"/>
  <c r="F64" i="4"/>
  <c r="F65" i="4" s="1"/>
  <c r="K66" i="4"/>
  <c r="I52" i="4"/>
  <c r="I53" i="4" s="1"/>
  <c r="H40" i="4"/>
  <c r="J50" i="4"/>
  <c r="H42" i="4"/>
  <c r="O42" i="4"/>
  <c r="I50" i="4"/>
  <c r="J66" i="4"/>
  <c r="K60" i="4"/>
  <c r="R62" i="4"/>
  <c r="F62" i="4"/>
  <c r="N62" i="4"/>
  <c r="H64" i="4"/>
  <c r="H65" i="4" s="1"/>
  <c r="S64" i="4"/>
  <c r="S65" i="4" s="1"/>
  <c r="O38" i="4"/>
  <c r="Q52" i="4"/>
  <c r="Q53" i="4" s="1"/>
  <c r="F38" i="4"/>
  <c r="S60" i="4"/>
  <c r="I60" i="4"/>
  <c r="S50" i="4"/>
  <c r="S38" i="4"/>
  <c r="J44" i="4"/>
  <c r="H62" i="4"/>
  <c r="G40" i="4"/>
  <c r="R54" i="4"/>
  <c r="K38" i="4"/>
  <c r="J54" i="4"/>
  <c r="J38" i="4"/>
  <c r="L62" i="4"/>
  <c r="L42" i="4"/>
  <c r="K42" i="4"/>
  <c r="K43" i="4" s="1"/>
  <c r="M54" i="4"/>
  <c r="N50" i="4"/>
  <c r="G64" i="4"/>
  <c r="G65" i="4" s="1"/>
  <c r="I64" i="4"/>
  <c r="I65" i="4" s="1"/>
  <c r="T36" i="4"/>
  <c r="K44" i="4"/>
  <c r="Q50" i="4"/>
  <c r="F56" i="4"/>
  <c r="Q62" i="4"/>
  <c r="Q63" i="4" s="1"/>
  <c r="M38" i="4"/>
  <c r="I62" i="4"/>
  <c r="I63" i="4" s="1"/>
  <c r="H56" i="4"/>
  <c r="J62" i="4"/>
  <c r="J63" i="4" s="1"/>
  <c r="D54" i="4"/>
  <c r="G36" i="4"/>
  <c r="S46" i="4"/>
  <c r="O62" i="4"/>
  <c r="O63" i="4" s="1"/>
  <c r="N36" i="4"/>
  <c r="S62" i="4"/>
  <c r="S63" i="4" s="1"/>
  <c r="E40" i="4"/>
  <c r="D50" i="4"/>
  <c r="M50" i="4"/>
  <c r="I38" i="4"/>
  <c r="H54" i="4"/>
  <c r="Q40" i="4"/>
  <c r="L38" i="4"/>
  <c r="T58" i="4"/>
  <c r="T59" i="4" s="1"/>
  <c r="E42" i="4"/>
  <c r="E43" i="4" s="1"/>
  <c r="I54" i="4"/>
  <c r="O64" i="4"/>
  <c r="O65" i="4" s="1"/>
  <c r="M64" i="4"/>
  <c r="M65" i="4" s="1"/>
  <c r="L40" i="4"/>
  <c r="R66" i="4"/>
  <c r="F66" i="4"/>
  <c r="G50" i="4"/>
  <c r="K64" i="4"/>
  <c r="K65" i="4" s="1"/>
  <c r="M44" i="4"/>
  <c r="N64" i="4"/>
  <c r="N65" i="4" s="1"/>
  <c r="N44" i="4"/>
  <c r="O50" i="4"/>
  <c r="O46" i="4"/>
  <c r="I56" i="4"/>
  <c r="F44" i="4"/>
  <c r="P44" i="4"/>
  <c r="F42" i="4"/>
  <c r="F43" i="4" s="1"/>
  <c r="P38" i="4"/>
  <c r="P39" i="4" s="1"/>
  <c r="D46" i="4"/>
  <c r="O48" i="4"/>
  <c r="O49" i="4" s="1"/>
  <c r="S48" i="4"/>
  <c r="S49" i="4" s="1"/>
  <c r="T40" i="4"/>
  <c r="T41" i="4" s="1"/>
  <c r="J42" i="4"/>
  <c r="J43" i="4" s="1"/>
  <c r="D48" i="4"/>
  <c r="D49" i="4" s="1"/>
  <c r="T48" i="4"/>
  <c r="T49" i="4" s="1"/>
  <c r="G42" i="4"/>
  <c r="G43" i="4" s="1"/>
  <c r="T60" i="4"/>
  <c r="R52" i="4"/>
  <c r="R53" i="4" s="1"/>
  <c r="E58" i="4"/>
  <c r="E59" i="4" s="1"/>
  <c r="S40" i="4"/>
  <c r="S41" i="4" s="1"/>
  <c r="T46" i="4"/>
  <c r="F36" i="4"/>
  <c r="G62" i="4"/>
  <c r="G63" i="4" s="1"/>
  <c r="D64" i="4"/>
  <c r="D65" i="4" s="1"/>
  <c r="I46" i="4"/>
  <c r="M60" i="4"/>
  <c r="N46" i="4"/>
  <c r="L56" i="4"/>
  <c r="T52" i="4"/>
  <c r="T53" i="4" s="1"/>
  <c r="R36" i="4"/>
  <c r="F40" i="4"/>
  <c r="F41" i="4" s="1"/>
  <c r="I44" i="4"/>
  <c r="Q38" i="4"/>
  <c r="Q39" i="4" s="1"/>
  <c r="L44" i="4"/>
  <c r="O40" i="4"/>
  <c r="O41" i="4" s="1"/>
  <c r="L36" i="4"/>
  <c r="R60" i="4"/>
  <c r="R64" i="4"/>
  <c r="R65" i="4" s="1"/>
  <c r="M40" i="4"/>
  <c r="M41" i="4" s="1"/>
  <c r="D40" i="4"/>
  <c r="D41" i="4" s="1"/>
  <c r="O58" i="4"/>
  <c r="O59" i="4" s="1"/>
  <c r="L60" i="4"/>
  <c r="J52" i="4"/>
  <c r="J53" i="4" s="1"/>
  <c r="P50" i="4"/>
  <c r="Q46" i="4"/>
  <c r="P48" i="4"/>
  <c r="P49" i="4" s="1"/>
  <c r="T56" i="4"/>
  <c r="T57" i="4" s="1"/>
  <c r="K56" i="4"/>
  <c r="K57" i="4" s="1"/>
  <c r="Q64" i="4"/>
  <c r="Q65" i="4" s="1"/>
  <c r="D36" i="4"/>
  <c r="D37" i="4" s="1"/>
  <c r="G46" i="4"/>
  <c r="S42" i="4"/>
  <c r="S43" i="4" s="1"/>
  <c r="G58" i="4"/>
  <c r="G59" i="4" s="1"/>
  <c r="K54" i="4"/>
  <c r="M58" i="4"/>
  <c r="M59" i="4" s="1"/>
  <c r="P56" i="4"/>
  <c r="P57" i="4" s="1"/>
  <c r="L46" i="4"/>
  <c r="N56" i="4"/>
  <c r="N57" i="4" s="1"/>
  <c r="O66" i="4"/>
  <c r="P52" i="4"/>
  <c r="P53" i="4" s="1"/>
  <c r="D52" i="4"/>
  <c r="D53" i="4" s="1"/>
  <c r="T66" i="4"/>
  <c r="Q48" i="4"/>
  <c r="Q49" i="4" s="1"/>
  <c r="N52" i="4"/>
  <c r="N53" i="4" s="1"/>
  <c r="H66" i="4"/>
  <c r="K36" i="4"/>
  <c r="K37" i="4" s="1"/>
  <c r="S58" i="4"/>
  <c r="S59" i="4" s="1"/>
  <c r="L66" i="4"/>
  <c r="Q44" i="4"/>
  <c r="Q45" i="4" s="1"/>
  <c r="M56" i="4"/>
  <c r="M57" i="4" s="1"/>
  <c r="M48" i="4"/>
  <c r="M49" i="4" s="1"/>
  <c r="R58" i="4"/>
  <c r="R59" i="4" s="1"/>
  <c r="N42" i="4"/>
  <c r="N43" i="4" s="1"/>
  <c r="R42" i="4"/>
  <c r="R43" i="4" s="1"/>
  <c r="T42" i="4"/>
  <c r="T43" i="4" s="1"/>
  <c r="D66" i="4"/>
  <c r="D67" i="4" s="1"/>
  <c r="T54" i="4"/>
  <c r="S52" i="4"/>
  <c r="S53" i="4" s="1"/>
  <c r="I36" i="4"/>
  <c r="I37" i="4" s="1"/>
  <c r="P60" i="4"/>
  <c r="P61" i="4" s="1"/>
  <c r="P62" i="4"/>
  <c r="P63" i="4" s="1"/>
  <c r="L50" i="4"/>
  <c r="L54" i="4"/>
  <c r="R40" i="4"/>
  <c r="R41" i="4" s="1"/>
  <c r="E52" i="4"/>
  <c r="E53" i="4" s="1"/>
  <c r="K40" i="4"/>
  <c r="K41" i="4" s="1"/>
  <c r="Q54" i="4"/>
  <c r="Q55" i="4" s="1"/>
  <c r="N58" i="4"/>
  <c r="N59" i="4" s="1"/>
  <c r="T50" i="4"/>
  <c r="T51" i="4" s="1"/>
  <c r="E66" i="4"/>
  <c r="E67" i="4" s="1"/>
  <c r="G56" i="4"/>
  <c r="G57" i="4" s="1"/>
  <c r="H52" i="4"/>
  <c r="H53" i="4" s="1"/>
  <c r="P42" i="4"/>
  <c r="P43" i="4" s="1"/>
  <c r="I58" i="4"/>
  <c r="I59" i="4" s="1"/>
  <c r="P58" i="4"/>
  <c r="P59" i="4" s="1"/>
  <c r="E46" i="4"/>
  <c r="E47" i="4" s="1"/>
  <c r="T44" i="4"/>
  <c r="T45" i="4" s="1"/>
  <c r="E62" i="4"/>
  <c r="E63" i="4" s="1"/>
  <c r="G38" i="4"/>
  <c r="G39" i="4" s="1"/>
  <c r="S44" i="4"/>
  <c r="S45" i="4" s="1"/>
  <c r="F50" i="4"/>
  <c r="F51" i="4" s="1"/>
  <c r="P36" i="4"/>
  <c r="P37" i="4" s="1"/>
  <c r="O36" i="4"/>
  <c r="O37" i="4" s="1"/>
  <c r="N60" i="4"/>
  <c r="N61" i="4" s="1"/>
  <c r="O44" i="4"/>
  <c r="O45" i="4" s="1"/>
  <c r="H38" i="4"/>
  <c r="H39" i="4" s="1"/>
  <c r="K48" i="4"/>
  <c r="K49" i="4" s="1"/>
  <c r="H46" i="4"/>
  <c r="H47" i="4" s="1"/>
  <c r="E50" i="4"/>
  <c r="E51" i="4" s="1"/>
  <c r="D44" i="4"/>
  <c r="D45" i="4" s="1"/>
  <c r="P54" i="4"/>
  <c r="P55" i="4" s="1"/>
  <c r="S56" i="4"/>
  <c r="S57" i="4" s="1"/>
  <c r="H50" i="4"/>
  <c r="H51" i="4" s="1"/>
  <c r="I42" i="4"/>
  <c r="I43" i="4" s="1"/>
  <c r="M42" i="4"/>
  <c r="M43" i="4" s="1"/>
  <c r="J60" i="4"/>
  <c r="J61" i="4" s="1"/>
  <c r="H44" i="4"/>
  <c r="H45" i="4" s="1"/>
  <c r="K62" i="4"/>
  <c r="K63" i="4" s="1"/>
  <c r="H36" i="4"/>
  <c r="H37" i="4" s="1"/>
  <c r="M46" i="4"/>
  <c r="M47" i="4" s="1"/>
  <c r="F54" i="4"/>
  <c r="F55" i="4" s="1"/>
  <c r="I40" i="4"/>
  <c r="I41" i="4" s="1"/>
  <c r="G48" i="4"/>
  <c r="G49" i="4" s="1"/>
  <c r="D42" i="4"/>
  <c r="D43" i="4" s="1"/>
  <c r="D58" i="4"/>
  <c r="D59" i="4" s="1"/>
  <c r="R48" i="4"/>
  <c r="R49" i="4" s="1"/>
  <c r="K58" i="4"/>
  <c r="K59" i="4" s="1"/>
  <c r="F48" i="4"/>
  <c r="F49" i="4" s="1"/>
  <c r="G53" i="4"/>
  <c r="L53" i="4"/>
  <c r="P65" i="4"/>
  <c r="T65" i="4"/>
  <c r="L65" i="4"/>
  <c r="H49" i="4"/>
  <c r="I49" i="4"/>
  <c r="L49" i="4"/>
  <c r="H63" i="4"/>
  <c r="N63" i="4"/>
  <c r="F63" i="4"/>
  <c r="R63" i="4"/>
  <c r="T63" i="4"/>
  <c r="D63" i="4"/>
  <c r="M63" i="4"/>
  <c r="L63" i="4"/>
  <c r="O43" i="4"/>
  <c r="H43" i="4"/>
  <c r="Q43" i="4"/>
  <c r="L43" i="4"/>
  <c r="I39" i="4"/>
  <c r="M39" i="4"/>
  <c r="J39" i="4"/>
  <c r="K39" i="4"/>
  <c r="S39" i="4"/>
  <c r="F39" i="4"/>
  <c r="O39" i="4"/>
  <c r="R39" i="4"/>
  <c r="T39" i="4"/>
  <c r="D39" i="4"/>
  <c r="N39" i="4"/>
  <c r="E39" i="4"/>
  <c r="L39" i="4"/>
  <c r="Q41" i="4"/>
  <c r="E41" i="4"/>
  <c r="G41" i="4"/>
  <c r="H41" i="4"/>
  <c r="P41" i="4"/>
  <c r="J41" i="4"/>
  <c r="N41" i="4"/>
  <c r="L41" i="4"/>
  <c r="I57" i="4"/>
  <c r="H57" i="4"/>
  <c r="F57" i="4"/>
  <c r="D57" i="4"/>
  <c r="E57" i="4"/>
  <c r="Q57" i="4"/>
  <c r="O57" i="4"/>
  <c r="J57" i="4"/>
  <c r="R57" i="4"/>
  <c r="L57" i="4"/>
  <c r="I45" i="4"/>
  <c r="P45" i="4"/>
  <c r="F45" i="4"/>
  <c r="N45" i="4"/>
  <c r="M45" i="4"/>
  <c r="K45" i="4"/>
  <c r="J45" i="4"/>
  <c r="R45" i="4"/>
  <c r="G45" i="4"/>
  <c r="E45" i="4"/>
  <c r="L45" i="4"/>
  <c r="R37" i="4"/>
  <c r="F37" i="4"/>
  <c r="N37" i="4"/>
  <c r="G37" i="4"/>
  <c r="T37" i="4"/>
  <c r="J37" i="4"/>
  <c r="M37" i="4"/>
  <c r="Q37" i="4"/>
  <c r="S37" i="4"/>
  <c r="E37" i="4"/>
  <c r="L37" i="4"/>
  <c r="R61" i="4"/>
  <c r="M61" i="4"/>
  <c r="T61" i="4"/>
  <c r="I61" i="4"/>
  <c r="S61" i="4"/>
  <c r="K61" i="4"/>
  <c r="D61" i="4"/>
  <c r="F61" i="4"/>
  <c r="Q61" i="4"/>
  <c r="H61" i="4"/>
  <c r="E61" i="4"/>
  <c r="G61" i="4"/>
  <c r="O61" i="4"/>
  <c r="L61" i="4"/>
  <c r="G47" i="4"/>
  <c r="Q47" i="4"/>
  <c r="N47" i="4"/>
  <c r="I47" i="4"/>
  <c r="T47" i="4"/>
  <c r="D47" i="4"/>
  <c r="O47" i="4"/>
  <c r="S47" i="4"/>
  <c r="P47" i="4"/>
  <c r="K47" i="4"/>
  <c r="R47" i="4"/>
  <c r="F47" i="4"/>
  <c r="J47" i="4"/>
  <c r="L47" i="4"/>
  <c r="H67" i="4"/>
  <c r="T67" i="4"/>
  <c r="O67" i="4"/>
  <c r="F67" i="4"/>
  <c r="R67" i="4"/>
  <c r="J67" i="4"/>
  <c r="K67" i="4"/>
  <c r="P67" i="4"/>
  <c r="G67" i="4"/>
  <c r="I67" i="4"/>
  <c r="Q67" i="4"/>
  <c r="N67" i="4"/>
  <c r="S67" i="4"/>
  <c r="M67" i="4"/>
  <c r="L67" i="4"/>
  <c r="P51" i="4"/>
  <c r="O51" i="4"/>
  <c r="G51" i="4"/>
  <c r="M51" i="4"/>
  <c r="D51" i="4"/>
  <c r="Q51" i="4"/>
  <c r="N51" i="4"/>
  <c r="S51" i="4"/>
  <c r="I51" i="4"/>
  <c r="J51" i="4"/>
  <c r="R51" i="4"/>
  <c r="K51" i="4"/>
  <c r="L51" i="4"/>
  <c r="T55" i="4"/>
  <c r="K55" i="4"/>
  <c r="I55" i="4"/>
  <c r="H55" i="4"/>
  <c r="D55" i="4"/>
  <c r="M55" i="4"/>
  <c r="J55" i="4"/>
  <c r="R55" i="4"/>
  <c r="O55" i="4"/>
  <c r="S55" i="4"/>
  <c r="E55" i="4"/>
  <c r="G55" i="4"/>
  <c r="N55" i="4"/>
  <c r="L55" i="4"/>
</calcChain>
</file>

<file path=xl/sharedStrings.xml><?xml version="1.0" encoding="utf-8"?>
<sst xmlns="http://schemas.openxmlformats.org/spreadsheetml/2006/main" count="589" uniqueCount="333">
  <si>
    <t>FORWARDSPLINEMETHOD</t>
  </si>
  <si>
    <t>EXPLICITCLAMPEDCUBICSPLINES</t>
  </si>
  <si>
    <t>FORWARDFORWARDQUARTIC</t>
  </si>
  <si>
    <t>CUBICSPLINES</t>
  </si>
  <si>
    <t>LAGRANGEPOLYNOMIAL</t>
  </si>
  <si>
    <t>LOG_MONEYNESS</t>
  </si>
  <si>
    <t>LOGLINEAR</t>
  </si>
  <si>
    <t>STRIKE_INTERPOLATION</t>
  </si>
  <si>
    <t>LINEARXY</t>
  </si>
  <si>
    <t>DELTA_INTERPOLATION</t>
  </si>
  <si>
    <t>LINEARINTERPOLATION</t>
  </si>
  <si>
    <t>FXInterpolationType:</t>
    <phoneticPr fontId="3" type="noConversion"/>
  </si>
  <si>
    <t>CLOSESTINTERPOLATION</t>
  </si>
  <si>
    <t>FLATINTERPOLATION</t>
  </si>
  <si>
    <t>InterpolationMethod:</t>
    <phoneticPr fontId="3" type="noConversion"/>
  </si>
  <si>
    <t>TAYLOREXTRAPOLATION</t>
    <phoneticPr fontId="3" type="noConversion"/>
  </si>
  <si>
    <t>LINEAREXTRAPOLATION</t>
    <phoneticPr fontId="3" type="noConversion"/>
  </si>
  <si>
    <t>FORWARDSPLINEVARIABLE</t>
  </si>
  <si>
    <t>FLATEXTRAPOLATION</t>
    <phoneticPr fontId="3" type="noConversion"/>
  </si>
  <si>
    <t>FXFORWARDPOINTS</t>
  </si>
  <si>
    <t>NONE</t>
    <phoneticPr fontId="3" type="noConversion"/>
  </si>
  <si>
    <t>INFLATIONINDEX</t>
  </si>
  <si>
    <t>FLATEXTRAPOLATION</t>
  </si>
  <si>
    <t>ExtrapolationMethod:</t>
    <phoneticPr fontId="3" type="noConversion"/>
  </si>
  <si>
    <t>CONTINUOUSINFLATIONRATETIME</t>
  </si>
  <si>
    <t>CONTINUOUSINFLATIONRATE</t>
  </si>
  <si>
    <t>SIMPLEINFLATIONRATETIME</t>
  </si>
  <si>
    <t>FORWARD_DELTA</t>
    <phoneticPr fontId="3" type="noConversion"/>
  </si>
  <si>
    <t>SIMPLEINFLATIONRATE</t>
  </si>
  <si>
    <t>SPOT_DELTA</t>
    <phoneticPr fontId="3" type="noConversion"/>
  </si>
  <si>
    <t>PRICEVOLPTSPERDAY</t>
  </si>
  <si>
    <t>Floating</t>
    <phoneticPr fontId="3" type="noConversion"/>
  </si>
  <si>
    <t>SPOT_DELTA</t>
  </si>
  <si>
    <t>DeltaType:</t>
    <phoneticPr fontId="3" type="noConversion"/>
  </si>
  <si>
    <t>YIELDVOLPTSPERDAY</t>
  </si>
  <si>
    <t>Fixed</t>
    <phoneticPr fontId="3" type="noConversion"/>
  </si>
  <si>
    <t>NORMALISEDPRICEVOL</t>
  </si>
  <si>
    <t>StrikeType(AsianOption)</t>
    <phoneticPr fontId="3" type="noConversion"/>
  </si>
  <si>
    <t>NORMALISEDYIELDVOL</t>
  </si>
  <si>
    <t>Put</t>
    <phoneticPr fontId="3" type="noConversion"/>
  </si>
  <si>
    <t>OVERNIGHTRATES</t>
  </si>
  <si>
    <t>Call</t>
    <phoneticPr fontId="3" type="noConversion"/>
  </si>
  <si>
    <t>PRICETOTALVARIANCE</t>
  </si>
  <si>
    <t>Geometric</t>
    <phoneticPr fontId="3" type="noConversion"/>
  </si>
  <si>
    <t>Call</t>
  </si>
  <si>
    <t>CallPut:</t>
    <phoneticPr fontId="3" type="noConversion"/>
  </si>
  <si>
    <t>YIELDTOTALVARIANCE</t>
  </si>
  <si>
    <t>Arithmetic</t>
    <phoneticPr fontId="3" type="noConversion"/>
  </si>
  <si>
    <t>PRICEVOLS</t>
  </si>
  <si>
    <t>AverageMethod(AsianOption)</t>
    <phoneticPr fontId="3" type="noConversion"/>
  </si>
  <si>
    <t>YIELDVOLS</t>
  </si>
  <si>
    <t>KNOCK_UP_OUT</t>
  </si>
  <si>
    <t>SPREADS</t>
  </si>
  <si>
    <t>MONTECARLO</t>
    <phoneticPr fontId="3" type="noConversion"/>
  </si>
  <si>
    <t>KNOCK_UP_IN</t>
  </si>
  <si>
    <t>PND</t>
  </si>
  <si>
    <t>WILMOTT</t>
    <phoneticPr fontId="3" type="noConversion"/>
  </si>
  <si>
    <t>KNOCK_DOWN_OUT</t>
  </si>
  <si>
    <t>HAZARDRATES</t>
  </si>
  <si>
    <t>BINOMIAL</t>
    <phoneticPr fontId="3" type="noConversion"/>
  </si>
  <si>
    <t>KNOCK_DOWN_IN</t>
  </si>
  <si>
    <t>DISCOUNTFACTORS</t>
  </si>
  <si>
    <t>PricingMethod(AsianOption)</t>
    <phoneticPr fontId="3" type="noConversion"/>
  </si>
  <si>
    <t>INACTIVE</t>
  </si>
  <si>
    <t>CONTINUOUSRATES</t>
  </si>
  <si>
    <t>BarrierType:</t>
    <phoneticPr fontId="3" type="noConversion"/>
  </si>
  <si>
    <t>SIMPLERATES</t>
  </si>
  <si>
    <t>InterpolatedVariable:</t>
    <phoneticPr fontId="3" type="noConversion"/>
  </si>
  <si>
    <t>BAW</t>
    <phoneticPr fontId="3" type="noConversion"/>
  </si>
  <si>
    <t>InDiscount</t>
  </si>
  <si>
    <t>LME</t>
  </si>
  <si>
    <t>BLACKSCHOLES</t>
    <phoneticPr fontId="3" type="noConversion"/>
  </si>
  <si>
    <t>InAdvance</t>
  </si>
  <si>
    <t>Actual</t>
  </si>
  <si>
    <t>PricingMethod(VanillaOption)</t>
    <phoneticPr fontId="3" type="noConversion"/>
  </si>
  <si>
    <t>InArrears</t>
  </si>
  <si>
    <t>IMM</t>
  </si>
  <si>
    <t>PaymentType:</t>
    <phoneticPr fontId="3" type="noConversion"/>
  </si>
  <si>
    <t>ModifiedPreceding</t>
  </si>
  <si>
    <t>ModifiedFollowing</t>
  </si>
  <si>
    <t>FULL_PAY</t>
    <phoneticPr fontId="3" type="noConversion"/>
  </si>
  <si>
    <t>Preceding</t>
  </si>
  <si>
    <t>EXACT_PAY</t>
    <phoneticPr fontId="3" type="noConversion"/>
  </si>
  <si>
    <t>Continuous</t>
  </si>
  <si>
    <t>Following</t>
  </si>
  <si>
    <t>NO_PAY</t>
    <phoneticPr fontId="3" type="noConversion"/>
  </si>
  <si>
    <t>Daily</t>
  </si>
  <si>
    <t>DateAdjusterRule:</t>
    <phoneticPr fontId="3" type="noConversion"/>
  </si>
  <si>
    <t>NO_PAY</t>
  </si>
  <si>
    <t>PayoffStyle:</t>
    <phoneticPr fontId="3" type="noConversion"/>
  </si>
  <si>
    <t>EverySecondDay</t>
  </si>
  <si>
    <t>Weekly</t>
  </si>
  <si>
    <t>Biweekly</t>
  </si>
  <si>
    <t>Act252</t>
  </si>
  <si>
    <t>Fourweekly</t>
  </si>
  <si>
    <t>ActActICMAComplement</t>
  </si>
  <si>
    <t>Monthly</t>
  </si>
  <si>
    <t>ActActXTR</t>
  </si>
  <si>
    <t>Bimonthly</t>
  </si>
  <si>
    <t>Act365Leap</t>
  </si>
  <si>
    <t>Quarterly</t>
  </si>
  <si>
    <t>ActActAFB</t>
  </si>
  <si>
    <t>EveryFourthMonth</t>
  </si>
  <si>
    <t>Act365L</t>
  </si>
  <si>
    <t>EveryFifthMonth</t>
  </si>
  <si>
    <t>ActActICMA</t>
  </si>
  <si>
    <t>Semiannual</t>
  </si>
  <si>
    <t>ActActISDA</t>
  </si>
  <si>
    <t>TRUNC</t>
  </si>
  <si>
    <t>EveryEigthMonth</t>
  </si>
  <si>
    <t>ThirtyU360</t>
  </si>
  <si>
    <t>FRAC</t>
  </si>
  <si>
    <t>EveryNinthMonth</t>
  </si>
  <si>
    <t>ThirtyEPlus360</t>
  </si>
  <si>
    <t>DOWN</t>
  </si>
  <si>
    <t>EveryEleventhMonth</t>
  </si>
  <si>
    <t>ThirtyE360ISDA</t>
  </si>
  <si>
    <t>UP</t>
  </si>
  <si>
    <t>Annual</t>
  </si>
  <si>
    <t>ThirtyE360</t>
  </si>
  <si>
    <t>NEAREST</t>
  </si>
  <si>
    <t>Once</t>
  </si>
  <si>
    <t>Act365Fixed</t>
  </si>
  <si>
    <t>NONE</t>
  </si>
  <si>
    <t>NoFrequency</t>
  </si>
  <si>
    <t>Act360</t>
  </si>
  <si>
    <t>Direction:</t>
    <phoneticPr fontId="3" type="noConversion"/>
  </si>
  <si>
    <t>Frequency:</t>
    <phoneticPr fontId="3" type="noConversion"/>
  </si>
  <si>
    <t>DayCounter:</t>
    <phoneticPr fontId="3" type="noConversion"/>
  </si>
  <si>
    <t>1Y</t>
    <phoneticPr fontId="3" type="noConversion"/>
  </si>
  <si>
    <t>2M</t>
    <phoneticPr fontId="3" type="noConversion"/>
  </si>
  <si>
    <t>1M</t>
    <phoneticPr fontId="3" type="noConversion"/>
  </si>
  <si>
    <t>2W</t>
    <phoneticPr fontId="3" type="noConversion"/>
  </si>
  <si>
    <t>ON</t>
    <phoneticPr fontId="3" type="noConversion"/>
  </si>
  <si>
    <t>SpotDate</t>
    <phoneticPr fontId="3" type="noConversion"/>
  </si>
  <si>
    <t>ReferenceDate</t>
    <phoneticPr fontId="3" type="noConversion"/>
  </si>
  <si>
    <t>USD</t>
    <phoneticPr fontId="3" type="noConversion"/>
  </si>
  <si>
    <t>CNY</t>
    <phoneticPr fontId="3" type="noConversion"/>
  </si>
  <si>
    <t>USD/CNY Calendar</t>
    <phoneticPr fontId="3" type="noConversion"/>
  </si>
  <si>
    <t>USD Calender</t>
    <phoneticPr fontId="3" type="noConversion"/>
  </si>
  <si>
    <t>CNY Calender</t>
    <phoneticPr fontId="3" type="noConversion"/>
  </si>
  <si>
    <t>3Y</t>
  </si>
  <si>
    <t>2Y</t>
  </si>
  <si>
    <t>18M</t>
  </si>
  <si>
    <t>1Y</t>
  </si>
  <si>
    <t>9M</t>
  </si>
  <si>
    <t>6M</t>
  </si>
  <si>
    <t>5M</t>
    <phoneticPr fontId="3" type="noConversion"/>
  </si>
  <si>
    <t>4M</t>
    <phoneticPr fontId="3" type="noConversion"/>
  </si>
  <si>
    <t>3M</t>
  </si>
  <si>
    <t>2M</t>
  </si>
  <si>
    <t>6W</t>
    <phoneticPr fontId="3" type="noConversion"/>
  </si>
  <si>
    <t>1M</t>
  </si>
  <si>
    <t>3W</t>
  </si>
  <si>
    <t>2W</t>
  </si>
  <si>
    <t>10C</t>
  </si>
  <si>
    <t>15C</t>
  </si>
  <si>
    <t>20C</t>
  </si>
  <si>
    <t>25C</t>
  </si>
  <si>
    <t>30C</t>
  </si>
  <si>
    <t>35C</t>
  </si>
  <si>
    <t>40C</t>
  </si>
  <si>
    <t>45C</t>
    <phoneticPr fontId="3" type="noConversion"/>
  </si>
  <si>
    <t>ATM</t>
    <phoneticPr fontId="3" type="noConversion"/>
  </si>
  <si>
    <t>45P</t>
  </si>
  <si>
    <t>40P</t>
  </si>
  <si>
    <t>35P</t>
  </si>
  <si>
    <t>30P</t>
  </si>
  <si>
    <t>25P</t>
  </si>
  <si>
    <t>20P</t>
  </si>
  <si>
    <t>15P</t>
  </si>
  <si>
    <t>10P</t>
  </si>
  <si>
    <t>Expiry</t>
    <phoneticPr fontId="3" type="noConversion"/>
  </si>
  <si>
    <t>Fwd Points</t>
    <phoneticPr fontId="3" type="noConversion"/>
  </si>
  <si>
    <t>forward</t>
    <phoneticPr fontId="3" type="noConversion"/>
  </si>
  <si>
    <t>rf</t>
    <phoneticPr fontId="3" type="noConversion"/>
  </si>
  <si>
    <t>rd</t>
    <phoneticPr fontId="3" type="noConversion"/>
  </si>
  <si>
    <t>ATMVol</t>
    <phoneticPr fontId="3" type="noConversion"/>
  </si>
  <si>
    <t>Spot</t>
    <phoneticPr fontId="3" type="noConversion"/>
  </si>
  <si>
    <t>SW</t>
    <phoneticPr fontId="3" type="noConversion"/>
  </si>
  <si>
    <t>45P</t>
    <phoneticPr fontId="3" type="noConversion"/>
  </si>
  <si>
    <t>40P</t>
    <phoneticPr fontId="3" type="noConversion"/>
  </si>
  <si>
    <t>5M</t>
  </si>
  <si>
    <t>4M</t>
  </si>
  <si>
    <t>6W</t>
  </si>
  <si>
    <t>FxForwardPoints</t>
    <phoneticPr fontId="3" type="noConversion"/>
  </si>
  <si>
    <t>Tenors</t>
    <phoneticPr fontId="3" type="noConversion"/>
  </si>
  <si>
    <t>5Y</t>
  </si>
  <si>
    <t>4Y</t>
  </si>
  <si>
    <t>Calendar</t>
    <phoneticPr fontId="3" type="noConversion"/>
  </si>
  <si>
    <t>11M</t>
  </si>
  <si>
    <t>method</t>
    <phoneticPr fontId="3" type="noConversion"/>
  </si>
  <si>
    <t>CCY1</t>
    <phoneticPr fontId="3" type="noConversion"/>
  </si>
  <si>
    <t>CalculatedTarget</t>
    <phoneticPr fontId="3" type="noConversion"/>
  </si>
  <si>
    <t>10M</t>
  </si>
  <si>
    <t>variable</t>
    <phoneticPr fontId="3" type="noConversion"/>
  </si>
  <si>
    <t>IsATMFwd</t>
    <phoneticPr fontId="3" type="noConversion"/>
  </si>
  <si>
    <t>frequency</t>
    <phoneticPr fontId="3" type="noConversion"/>
  </si>
  <si>
    <t>PremiumAdjusted</t>
    <phoneticPr fontId="3" type="noConversion"/>
  </si>
  <si>
    <t>8M</t>
  </si>
  <si>
    <t>referenceDate</t>
    <phoneticPr fontId="3" type="noConversion"/>
  </si>
  <si>
    <t>7M</t>
  </si>
  <si>
    <t>FxForwardPointsCurve</t>
    <phoneticPr fontId="3" type="noConversion"/>
  </si>
  <si>
    <t>CUBICSPLINE</t>
  </si>
  <si>
    <t>SmileInterpMethod</t>
    <phoneticPr fontId="3" type="noConversion"/>
  </si>
  <si>
    <t>ScaleFactor</t>
    <phoneticPr fontId="3" type="noConversion"/>
  </si>
  <si>
    <t>DeltaType</t>
  </si>
  <si>
    <t>DateAdjusterRule</t>
  </si>
  <si>
    <t>Method</t>
    <phoneticPr fontId="3" type="noConversion"/>
  </si>
  <si>
    <t>3W</t>
    <phoneticPr fontId="3" type="noConversion"/>
  </si>
  <si>
    <t>DayCounter</t>
  </si>
  <si>
    <t>FXSpotRate</t>
    <phoneticPr fontId="3" type="noConversion"/>
  </si>
  <si>
    <t>Calendar</t>
  </si>
  <si>
    <t>spotPx</t>
    <phoneticPr fontId="3" type="noConversion"/>
  </si>
  <si>
    <t>SW</t>
  </si>
  <si>
    <t>ON</t>
  </si>
  <si>
    <t>ZeroRates</t>
    <phoneticPr fontId="3" type="noConversion"/>
  </si>
  <si>
    <t>Dates</t>
    <phoneticPr fontId="3" type="noConversion"/>
  </si>
  <si>
    <t>45C</t>
  </si>
  <si>
    <t>DeltaStrings</t>
    <phoneticPr fontId="3" type="noConversion"/>
  </si>
  <si>
    <t>MaturityDate</t>
    <phoneticPr fontId="3" type="noConversion"/>
  </si>
  <si>
    <t>10BF</t>
    <phoneticPr fontId="3" type="noConversion"/>
  </si>
  <si>
    <t>25BF</t>
    <phoneticPr fontId="3" type="noConversion"/>
  </si>
  <si>
    <t>25RR</t>
    <phoneticPr fontId="3" type="noConversion"/>
  </si>
  <si>
    <t>10RR</t>
    <phoneticPr fontId="3" type="noConversion"/>
  </si>
  <si>
    <t>FWD M</t>
    <phoneticPr fontId="3" type="noConversion"/>
  </si>
  <si>
    <t>CNY M</t>
    <phoneticPr fontId="3" type="noConversion"/>
  </si>
  <si>
    <t>USD M</t>
    <phoneticPr fontId="3" type="noConversion"/>
  </si>
  <si>
    <t>FORWARD_DELTA</t>
  </si>
  <si>
    <t>SN</t>
  </si>
  <si>
    <t>TN</t>
  </si>
  <si>
    <t>USD/CNY</t>
    <phoneticPr fontId="3" type="noConversion"/>
  </si>
  <si>
    <t>Pair</t>
    <phoneticPr fontId="3" type="noConversion"/>
  </si>
  <si>
    <t>ValueDate</t>
    <phoneticPr fontId="3" type="noConversion"/>
  </si>
  <si>
    <t>AskFXSpotRate</t>
    <phoneticPr fontId="3" type="noConversion"/>
  </si>
  <si>
    <t>BidFXSpotRate</t>
    <phoneticPr fontId="3" type="noConversion"/>
  </si>
  <si>
    <t>1W</t>
  </si>
  <si>
    <t>Value</t>
    <phoneticPr fontId="3" type="noConversion"/>
  </si>
  <si>
    <t>Params</t>
    <phoneticPr fontId="3" type="noConversion"/>
  </si>
  <si>
    <t>AskForwardPoints</t>
    <phoneticPr fontId="3" type="noConversion"/>
  </si>
  <si>
    <t>BidForwardPoints</t>
    <phoneticPr fontId="3" type="noConversion"/>
  </si>
  <si>
    <t>AskZeroRates</t>
    <phoneticPr fontId="3" type="noConversion"/>
  </si>
  <si>
    <t>BidZeroRates</t>
    <phoneticPr fontId="3" type="noConversion"/>
  </si>
  <si>
    <t>USDCNY FWD</t>
    <phoneticPr fontId="3" type="noConversion"/>
  </si>
  <si>
    <t>CNY DEPO</t>
    <phoneticPr fontId="3" type="noConversion"/>
  </si>
  <si>
    <t>USD DEPO</t>
    <phoneticPr fontId="3" type="noConversion"/>
  </si>
  <si>
    <t>10DCAL</t>
  </si>
  <si>
    <t>15DCAL</t>
  </si>
  <si>
    <t>20DCAL</t>
  </si>
  <si>
    <t>25DCAL</t>
  </si>
  <si>
    <t>30DCAL</t>
  </si>
  <si>
    <t>35DCAL</t>
  </si>
  <si>
    <t>40DCAL</t>
  </si>
  <si>
    <t>45DCAL</t>
  </si>
  <si>
    <t>45DPUT</t>
  </si>
  <si>
    <t>40DPUT</t>
  </si>
  <si>
    <t>35DPUT</t>
  </si>
  <si>
    <t>30DPUT</t>
  </si>
  <si>
    <t>25DPUT</t>
  </si>
  <si>
    <t>20DPUT</t>
  </si>
  <si>
    <t>15DPUT</t>
  </si>
  <si>
    <t>10DPUT</t>
  </si>
  <si>
    <t>BID</t>
    <phoneticPr fontId="3" type="noConversion"/>
  </si>
  <si>
    <t>Volatility</t>
    <phoneticPr fontId="3" type="noConversion"/>
  </si>
  <si>
    <t>Forward</t>
    <phoneticPr fontId="3" type="noConversion"/>
  </si>
  <si>
    <t>DomesticRate</t>
    <phoneticPr fontId="3" type="noConversion"/>
  </si>
  <si>
    <t>ForeignRate</t>
    <phoneticPr fontId="3" type="noConversion"/>
  </si>
  <si>
    <t>Ask</t>
    <phoneticPr fontId="3" type="noConversion"/>
  </si>
  <si>
    <t>Mid</t>
    <phoneticPr fontId="3" type="noConversion"/>
  </si>
  <si>
    <t>Bid</t>
    <phoneticPr fontId="3" type="noConversion"/>
  </si>
  <si>
    <t>Strike</t>
    <phoneticPr fontId="3" type="noConversion"/>
  </si>
  <si>
    <t>ExpiryDate</t>
    <phoneticPr fontId="3" type="noConversion"/>
  </si>
  <si>
    <t>ATM</t>
  </si>
  <si>
    <t>AskVolatilities</t>
    <phoneticPr fontId="3" type="noConversion"/>
  </si>
  <si>
    <t>CCY1</t>
  </si>
  <si>
    <t>CUBICSPLINE</t>
    <phoneticPr fontId="3" type="noConversion"/>
  </si>
  <si>
    <t>BidVolatilities/Tenors/DeltaStrings</t>
    <phoneticPr fontId="3" type="noConversion"/>
  </si>
  <si>
    <t>Delivery</t>
    <phoneticPr fontId="3" type="noConversion"/>
  </si>
  <si>
    <t>10RR</t>
  </si>
  <si>
    <t>25RR</t>
  </si>
  <si>
    <t>25BF</t>
  </si>
  <si>
    <t>10BF</t>
  </si>
  <si>
    <t>AskVolatilities/Tenors/DeltaStrings</t>
    <phoneticPr fontId="3" type="noConversion"/>
  </si>
  <si>
    <t>Calendar</t>
    <phoneticPr fontId="3" type="noConversion"/>
  </si>
  <si>
    <t>DayCounter</t>
    <phoneticPr fontId="3" type="noConversion"/>
  </si>
  <si>
    <t>DateAdjusterRule</t>
    <phoneticPr fontId="3" type="noConversion"/>
  </si>
  <si>
    <t>DeltaType</t>
    <phoneticPr fontId="3" type="noConversion"/>
  </si>
  <si>
    <t>SmileInterpMethod</t>
    <phoneticPr fontId="3" type="noConversion"/>
  </si>
  <si>
    <t>FxForwardPointsCurve2</t>
    <phoneticPr fontId="3" type="noConversion"/>
  </si>
  <si>
    <t>PremiumAdjusted</t>
    <phoneticPr fontId="3" type="noConversion"/>
  </si>
  <si>
    <t>IsATMFwd</t>
    <phoneticPr fontId="3" type="noConversion"/>
  </si>
  <si>
    <t>CalculatedTarget</t>
    <phoneticPr fontId="3" type="noConversion"/>
  </si>
  <si>
    <t>bid</t>
    <phoneticPr fontId="3" type="noConversion"/>
  </si>
  <si>
    <t>ask</t>
    <phoneticPr fontId="3" type="noConversion"/>
  </si>
  <si>
    <t>mid</t>
    <phoneticPr fontId="3" type="noConversion"/>
  </si>
  <si>
    <t>ReferenceDate</t>
    <phoneticPr fontId="3" type="noConversion"/>
  </si>
  <si>
    <t>ASK</t>
    <phoneticPr fontId="3" type="noConversion"/>
  </si>
  <si>
    <t>3M</t>
    <phoneticPr fontId="3" type="noConversion"/>
  </si>
  <si>
    <t>6M</t>
    <phoneticPr fontId="3" type="noConversion"/>
  </si>
  <si>
    <t>9M</t>
    <phoneticPr fontId="3" type="noConversion"/>
  </si>
  <si>
    <t>18M</t>
    <phoneticPr fontId="3" type="noConversion"/>
  </si>
  <si>
    <t>2Y</t>
    <phoneticPr fontId="3" type="noConversion"/>
  </si>
  <si>
    <t>3Y</t>
    <phoneticPr fontId="3" type="noConversion"/>
  </si>
  <si>
    <t>ForeignCurve</t>
    <phoneticPr fontId="3" type="noConversion"/>
  </si>
  <si>
    <t>DomesticCurve</t>
  </si>
  <si>
    <t>ForeignCurve2</t>
  </si>
  <si>
    <t>DomesticCurve2</t>
  </si>
  <si>
    <t>7M</t>
    <phoneticPr fontId="3" type="noConversion"/>
  </si>
  <si>
    <t>8M</t>
    <phoneticPr fontId="3" type="noConversion"/>
  </si>
  <si>
    <t>10M</t>
    <phoneticPr fontId="3" type="noConversion"/>
  </si>
  <si>
    <t>11M</t>
    <phoneticPr fontId="3" type="noConversion"/>
  </si>
  <si>
    <t>4Y</t>
    <phoneticPr fontId="3" type="noConversion"/>
  </si>
  <si>
    <t>5Y</t>
    <phoneticPr fontId="3" type="noConversion"/>
  </si>
  <si>
    <t>Build holiday objects</t>
  </si>
  <si>
    <t>CALL/PUT market data</t>
  </si>
  <si>
    <t>Raw data</t>
  </si>
  <si>
    <t>RR/BF market data</t>
  </si>
  <si>
    <t>bid</t>
  </si>
  <si>
    <t>ask</t>
  </si>
  <si>
    <t>Spot</t>
  </si>
  <si>
    <t>ReferenceDate</t>
  </si>
  <si>
    <t>spotdate</t>
  </si>
  <si>
    <t>Strike</t>
  </si>
  <si>
    <t>Construct using CALL/PUT</t>
  </si>
  <si>
    <t>Construct using RR/BF</t>
  </si>
  <si>
    <t>Volatility surface</t>
  </si>
  <si>
    <t>Calibrate the constructed surface using MCP</t>
  </si>
  <si>
    <t>Maturity Date/Strike</t>
  </si>
  <si>
    <t>Fwd Curve</t>
  </si>
  <si>
    <t>CNY Depo</t>
  </si>
  <si>
    <t>USD Depo</t>
  </si>
  <si>
    <t>Parameters</t>
  </si>
  <si>
    <t>Quick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</si>
</sst>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/m/d;@"/>
    <numFmt numFmtId="165" formatCode="0.00000"/>
    <numFmt numFmtId="166" formatCode="0.0000%"/>
    <numFmt numFmtId="167" formatCode="0.0000"/>
    <numFmt numFmtId="168" formatCode="0.000000000000000000_ "/>
    <numFmt numFmtId="169" formatCode="0.0_ "/>
    <numFmt numFmtId="170" formatCode="0.0"/>
    <numFmt numFmtId="171" formatCode="0.000%"/>
    <numFmt numFmtId="172" formatCode="0.00000%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11"/>
      <color theme="1" tint="0.14999847407452621"/>
      <name val="Calibri"/>
      <family val="2"/>
      <charset val="238"/>
      <scheme val="minor"/>
    </font>
    <font>
      <b/>
      <sz val="12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color theme="7" tint="0.79995117038483843"/>
      <name val="Calibri"/>
      <family val="3"/>
      <charset val="134"/>
      <scheme val="minor"/>
    </font>
    <font>
      <b/>
      <sz val="11"/>
      <color theme="1" tint="0.1499984740745262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EFEFE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/>
      <right style="thick">
        <color theme="0" tint="-0.14993743705557422"/>
      </right>
      <top/>
      <bottom/>
      <diagonal/>
    </border>
    <border>
      <left/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 style="thin">
        <color theme="0" tint="-0.499984740745262"/>
      </left>
      <right style="thick">
        <color theme="0" tint="-0.14993743705557422"/>
      </right>
      <top style="double">
        <color theme="0" tint="-0.1499679555650502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0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166" fontId="0" fillId="0" borderId="0" xfId="1" applyNumberFormat="1" applyFont="1">
      <alignment vertical="center"/>
    </xf>
    <xf numFmtId="165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2" borderId="2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8" fillId="0" borderId="0" xfId="0" applyFont="1">
      <alignment vertical="center"/>
    </xf>
    <xf numFmtId="167" fontId="8" fillId="0" borderId="0" xfId="0" applyNumberFormat="1" applyFont="1">
      <alignment vertical="center"/>
    </xf>
    <xf numFmtId="168" fontId="0" fillId="0" borderId="0" xfId="0" applyNumberFormat="1">
      <alignment vertical="center"/>
    </xf>
    <xf numFmtId="167" fontId="0" fillId="0" borderId="0" xfId="0" applyNumberFormat="1">
      <alignment vertical="center"/>
    </xf>
    <xf numFmtId="169" fontId="0" fillId="0" borderId="0" xfId="0" applyNumberFormat="1">
      <alignment vertical="center"/>
    </xf>
    <xf numFmtId="170" fontId="0" fillId="0" borderId="0" xfId="0" applyNumberFormat="1">
      <alignment vertical="center"/>
    </xf>
    <xf numFmtId="171" fontId="0" fillId="0" borderId="0" xfId="1" applyNumberFormat="1" applyFont="1">
      <alignment vertical="center"/>
    </xf>
    <xf numFmtId="0" fontId="8" fillId="0" borderId="0" xfId="0" quotePrefix="1" applyFont="1">
      <alignment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8" xfId="0" applyBorder="1">
      <alignment vertical="center"/>
    </xf>
    <xf numFmtId="17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7" fillId="2" borderId="0" xfId="0" applyFont="1" applyFill="1">
      <alignment vertical="center"/>
    </xf>
    <xf numFmtId="14" fontId="7" fillId="2" borderId="0" xfId="0" applyNumberFormat="1" applyFont="1" applyFill="1" applyAlignment="1">
      <alignment horizontal="right" vertical="center"/>
    </xf>
    <xf numFmtId="14" fontId="7" fillId="2" borderId="3" xfId="0" applyNumberFormat="1" applyFont="1" applyFill="1" applyBorder="1">
      <alignment vertical="center"/>
    </xf>
    <xf numFmtId="14" fontId="7" fillId="2" borderId="9" xfId="0" applyNumberFormat="1" applyFont="1" applyFill="1" applyBorder="1">
      <alignment vertical="center"/>
    </xf>
    <xf numFmtId="0" fontId="7" fillId="2" borderId="9" xfId="0" applyFont="1" applyFill="1" applyBorder="1">
      <alignment vertical="center"/>
    </xf>
    <xf numFmtId="166" fontId="2" fillId="0" borderId="0" xfId="1" applyNumberFormat="1" applyFont="1">
      <alignment vertical="center"/>
    </xf>
    <xf numFmtId="0" fontId="9" fillId="0" borderId="0" xfId="0" applyFont="1">
      <alignment vertical="center"/>
    </xf>
    <xf numFmtId="172" fontId="0" fillId="0" borderId="0" xfId="0" applyNumberFormat="1">
      <alignment vertical="center"/>
    </xf>
    <xf numFmtId="172" fontId="0" fillId="0" borderId="0" xfId="1" applyNumberFormat="1" applyFont="1">
      <alignment vertical="center"/>
    </xf>
    <xf numFmtId="0" fontId="9" fillId="0" borderId="8" xfId="0" applyFont="1" applyBorder="1">
      <alignment vertical="center"/>
    </xf>
    <xf numFmtId="14" fontId="0" fillId="0" borderId="8" xfId="0" applyNumberFormat="1" applyBorder="1">
      <alignment vertical="center"/>
    </xf>
    <xf numFmtId="0" fontId="11" fillId="3" borderId="10" xfId="0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0" fillId="4" borderId="0" xfId="0" applyFill="1">
      <alignment vertical="center"/>
    </xf>
    <xf numFmtId="14" fontId="0" fillId="5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5" fillId="4" borderId="11" xfId="0" applyFont="1" applyFill="1" applyBorder="1">
      <alignment vertical="center"/>
    </xf>
    <xf numFmtId="14" fontId="5" fillId="4" borderId="11" xfId="0" applyNumberFormat="1" applyFont="1" applyFill="1" applyBorder="1">
      <alignment vertical="center"/>
    </xf>
    <xf numFmtId="0" fontId="13" fillId="2" borderId="9" xfId="0" applyFont="1" applyFill="1" applyBorder="1">
      <alignment vertical="center"/>
    </xf>
    <xf numFmtId="14" fontId="9" fillId="2" borderId="5" xfId="0" applyNumberFormat="1" applyFont="1" applyFill="1" applyBorder="1" applyAlignment="1">
      <alignment horizontal="right" vertical="center"/>
    </xf>
    <xf numFmtId="0" fontId="13" fillId="2" borderId="7" xfId="0" applyFont="1" applyFill="1" applyBorder="1" applyAlignment="1">
      <alignment horizontal="right" vertical="center"/>
    </xf>
    <xf numFmtId="0" fontId="13" fillId="2" borderId="6" xfId="0" applyFont="1" applyFill="1" applyBorder="1">
      <alignment vertical="center"/>
    </xf>
    <xf numFmtId="0" fontId="13" fillId="2" borderId="4" xfId="0" applyFont="1" applyFill="1" applyBorder="1">
      <alignment vertical="center"/>
    </xf>
    <xf numFmtId="0" fontId="11" fillId="3" borderId="11" xfId="0" applyFont="1" applyFill="1" applyBorder="1">
      <alignment vertical="center"/>
    </xf>
  </cellXfs>
  <cellStyles count="5">
    <cellStyle name="百分比" xfId="1" builtinId="5"/>
    <cellStyle name="常规" xfId="0" builtinId="0"/>
    <cellStyle name="常规 2" xfId="2" xr:uid="{B2BD6CD4-9721-43E2-BFC2-DC1DC8703E01}"/>
    <cellStyle name="常规 2 2" xfId="4" xr:uid="{308032FB-6F33-46AE-9504-D1836D4BACB4}"/>
    <cellStyle name="常规 3" xfId="3" xr:uid="{2DF1306D-3027-40C0-9585-E0839503A3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web&#26399;&#26435;&#23450;&#20215;&#25968;&#25454;&#39564;&#35777;\&#27491;&#24120;&#20351;&#29992;&#30340;excel\mcp_vanillaoption_tc_V1.xlsx" TargetMode="External"/><Relationship Id="rId1" Type="http://schemas.openxmlformats.org/officeDocument/2006/relationships/externalLinkPath" Target="/&#23450;&#25253;&#20215;&#24179;&#21488;/web&#26399;&#26435;&#23450;&#20215;&#25968;&#25454;&#39564;&#35777;/&#27491;&#24120;&#20351;&#29992;&#30340;excel/mcp_vanillaoption_tc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ython\excel\bbg_swapcurv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web&#26399;&#26435;&#23450;&#20215;&#25968;&#25454;&#39564;&#35777;\&#27491;&#24120;&#20351;&#29992;&#30340;excel\web-mcp_&#20852;&#19994;&#26399;&#26435;&#27979;&#35797;-USDCNY.xlsx" TargetMode="External"/><Relationship Id="rId1" Type="http://schemas.openxmlformats.org/officeDocument/2006/relationships/externalLinkPath" Target="/&#23450;&#25253;&#20215;&#24179;&#21488;/web&#26399;&#26435;&#23450;&#20215;&#25968;&#25454;&#39564;&#35777;/&#27491;&#24120;&#20351;&#29992;&#30340;excel/web-mcp_&#20852;&#19994;&#26399;&#26435;&#27979;&#35797;-USDC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DEPO"/>
      <sheetName val="MktVolSurface2"/>
      <sheetName val="VanillaOption"/>
      <sheetName val="Sheet1"/>
    </sheetNames>
    <sheetDataSet>
      <sheetData sheetId="0"/>
      <sheetData sheetId="1">
        <row r="4">
          <cell r="B4" t="str">
            <v>McpCalendar@15</v>
          </cell>
        </row>
      </sheetData>
      <sheetData sheetId="2">
        <row r="5">
          <cell r="C5" t="str">
            <v>McpCalendar@17</v>
          </cell>
        </row>
        <row r="9">
          <cell r="C9">
            <v>7.2380000000000004</v>
          </cell>
        </row>
        <row r="11">
          <cell r="C11">
            <v>7.2392000000000003</v>
          </cell>
        </row>
        <row r="15">
          <cell r="C15">
            <v>45618.563229530009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G-Depo"/>
      <sheetName val="Calendar"/>
      <sheetName val="Enum"/>
    </sheetNames>
    <sheetDataSet>
      <sheetData sheetId="0"/>
      <sheetData sheetId="1"/>
      <sheetData sheetId="2">
        <row r="53">
          <cell r="B53" t="str">
            <v>FLATINTERPOLATION</v>
          </cell>
        </row>
        <row r="54">
          <cell r="B54" t="str">
            <v>CLOSESTINTERPOLATION</v>
          </cell>
        </row>
        <row r="55">
          <cell r="B55" t="str">
            <v>LINEARINTERPOLATION</v>
          </cell>
        </row>
        <row r="56">
          <cell r="B56" t="str">
            <v>LINEARXY</v>
          </cell>
        </row>
        <row r="57">
          <cell r="B57" t="str">
            <v>LOGLINEAR</v>
          </cell>
        </row>
        <row r="58">
          <cell r="B58" t="str">
            <v>LAGRANGEPOLYNOMIAL</v>
          </cell>
        </row>
        <row r="59">
          <cell r="B59" t="str">
            <v>CUBICSPLINES</v>
          </cell>
        </row>
        <row r="60">
          <cell r="B60" t="str">
            <v>FORWARDFORWARDQUARTIC</v>
          </cell>
        </row>
        <row r="61">
          <cell r="B61" t="str">
            <v>EXPLICITCLAMPEDCUBICSPLINES</v>
          </cell>
        </row>
        <row r="62">
          <cell r="B62" t="str">
            <v>FORWARDSPLINEMETHOD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DEPO"/>
      <sheetName val="MktVolSurface2"/>
      <sheetName val="曲线数据"/>
      <sheetName val="波动率曲面"/>
      <sheetName val="VanillaOption (2)"/>
      <sheetName val="定价"/>
      <sheetName val="定价 (2)"/>
      <sheetName val="VanillaOption"/>
      <sheetName val="比例远期"/>
      <sheetName val="区间远期"/>
      <sheetName val="封顶远期"/>
      <sheetName val="结构化远期（结构定义）"/>
      <sheetName val="对比"/>
    </sheetNames>
    <sheetDataSet>
      <sheetData sheetId="0"/>
      <sheetData sheetId="1"/>
      <sheetData sheetId="2">
        <row r="5">
          <cell r="C5" t="str">
            <v>McpCalendar@3</v>
          </cell>
        </row>
      </sheetData>
      <sheetData sheetId="3"/>
      <sheetData sheetId="4"/>
      <sheetData sheetId="5"/>
      <sheetData sheetId="6">
        <row r="18">
          <cell r="V18" t="str">
            <v>McpMktVolSurface2@19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87D4-4994-452F-A275-DB12B35F3EC4}">
  <sheetPr codeName="Sheet1"/>
  <dimension ref="B2:I62"/>
  <sheetViews>
    <sheetView topLeftCell="A13" workbookViewId="0">
      <selection activeCell="F25" sqref="F25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9">
      <c r="B2" t="s">
        <v>128</v>
      </c>
      <c r="C2" t="s">
        <v>122</v>
      </c>
      <c r="E2" t="s">
        <v>127</v>
      </c>
      <c r="F2" t="s">
        <v>121</v>
      </c>
      <c r="H2" t="s">
        <v>126</v>
      </c>
      <c r="I2" t="s">
        <v>117</v>
      </c>
    </row>
    <row r="3" spans="2:9">
      <c r="B3" t="s">
        <v>125</v>
      </c>
      <c r="C3">
        <v>0</v>
      </c>
      <c r="E3" t="s">
        <v>124</v>
      </c>
      <c r="F3">
        <v>-1</v>
      </c>
      <c r="H3" t="s">
        <v>123</v>
      </c>
      <c r="I3">
        <v>0</v>
      </c>
    </row>
    <row r="4" spans="2:9">
      <c r="B4" t="s">
        <v>122</v>
      </c>
      <c r="C4">
        <v>1</v>
      </c>
      <c r="E4" t="s">
        <v>121</v>
      </c>
      <c r="F4">
        <v>0</v>
      </c>
      <c r="H4" t="s">
        <v>120</v>
      </c>
      <c r="I4">
        <v>1</v>
      </c>
    </row>
    <row r="5" spans="2:9">
      <c r="B5" t="s">
        <v>119</v>
      </c>
      <c r="C5">
        <v>2</v>
      </c>
      <c r="E5" t="s">
        <v>118</v>
      </c>
      <c r="F5">
        <v>1</v>
      </c>
      <c r="H5" t="s">
        <v>117</v>
      </c>
      <c r="I5">
        <v>2</v>
      </c>
    </row>
    <row r="6" spans="2:9">
      <c r="B6" t="s">
        <v>116</v>
      </c>
      <c r="C6">
        <v>3</v>
      </c>
      <c r="E6" t="s">
        <v>115</v>
      </c>
      <c r="F6">
        <v>-11</v>
      </c>
      <c r="H6" t="s">
        <v>114</v>
      </c>
      <c r="I6">
        <v>3</v>
      </c>
    </row>
    <row r="7" spans="2:9">
      <c r="B7" t="s">
        <v>113</v>
      </c>
      <c r="C7">
        <v>4</v>
      </c>
      <c r="E7" t="s">
        <v>112</v>
      </c>
      <c r="F7">
        <v>-9</v>
      </c>
      <c r="H7" t="s">
        <v>111</v>
      </c>
      <c r="I7">
        <v>4</v>
      </c>
    </row>
    <row r="8" spans="2:9">
      <c r="B8" t="s">
        <v>110</v>
      </c>
      <c r="C8">
        <v>5</v>
      </c>
      <c r="E8" t="s">
        <v>109</v>
      </c>
      <c r="F8">
        <v>-8</v>
      </c>
      <c r="H8" t="s">
        <v>108</v>
      </c>
      <c r="I8">
        <v>5</v>
      </c>
    </row>
    <row r="9" spans="2:9">
      <c r="B9" t="s">
        <v>107</v>
      </c>
      <c r="C9">
        <v>6</v>
      </c>
      <c r="E9" t="s">
        <v>106</v>
      </c>
      <c r="F9">
        <v>2</v>
      </c>
    </row>
    <row r="10" spans="2:9">
      <c r="B10" t="s">
        <v>105</v>
      </c>
      <c r="C10">
        <v>7</v>
      </c>
      <c r="E10" t="s">
        <v>104</v>
      </c>
      <c r="F10">
        <v>-5</v>
      </c>
    </row>
    <row r="11" spans="2:9">
      <c r="B11" t="s">
        <v>103</v>
      </c>
      <c r="C11">
        <v>8</v>
      </c>
      <c r="E11" t="s">
        <v>102</v>
      </c>
      <c r="F11">
        <v>3</v>
      </c>
    </row>
    <row r="12" spans="2:9">
      <c r="B12" t="s">
        <v>101</v>
      </c>
      <c r="C12">
        <v>9</v>
      </c>
      <c r="E12" t="s">
        <v>100</v>
      </c>
      <c r="F12">
        <v>4</v>
      </c>
    </row>
    <row r="13" spans="2:9">
      <c r="B13" t="s">
        <v>99</v>
      </c>
      <c r="C13">
        <v>10</v>
      </c>
      <c r="E13" t="s">
        <v>98</v>
      </c>
      <c r="F13">
        <v>6</v>
      </c>
    </row>
    <row r="14" spans="2:9">
      <c r="B14" t="s">
        <v>97</v>
      </c>
      <c r="C14">
        <v>11</v>
      </c>
      <c r="E14" t="s">
        <v>96</v>
      </c>
      <c r="F14">
        <v>12</v>
      </c>
    </row>
    <row r="15" spans="2:9">
      <c r="B15" t="s">
        <v>95</v>
      </c>
      <c r="C15">
        <v>12</v>
      </c>
      <c r="E15" t="s">
        <v>94</v>
      </c>
      <c r="F15">
        <v>13</v>
      </c>
    </row>
    <row r="16" spans="2:9">
      <c r="B16" t="s">
        <v>93</v>
      </c>
      <c r="C16">
        <v>13</v>
      </c>
      <c r="E16" t="s">
        <v>92</v>
      </c>
      <c r="F16">
        <v>26</v>
      </c>
    </row>
    <row r="17" spans="2:9">
      <c r="E17" t="s">
        <v>91</v>
      </c>
      <c r="F17">
        <v>52</v>
      </c>
    </row>
    <row r="18" spans="2:9">
      <c r="E18" t="s">
        <v>90</v>
      </c>
      <c r="F18">
        <v>260</v>
      </c>
      <c r="H18" t="s">
        <v>89</v>
      </c>
      <c r="I18" t="s">
        <v>88</v>
      </c>
    </row>
    <row r="19" spans="2:9">
      <c r="B19" t="s">
        <v>87</v>
      </c>
      <c r="C19" t="s">
        <v>79</v>
      </c>
      <c r="E19" t="s">
        <v>86</v>
      </c>
      <c r="F19">
        <v>365</v>
      </c>
      <c r="H19" t="s">
        <v>85</v>
      </c>
      <c r="I19">
        <v>1</v>
      </c>
    </row>
    <row r="20" spans="2:9">
      <c r="B20" t="s">
        <v>84</v>
      </c>
      <c r="C20">
        <v>0</v>
      </c>
      <c r="E20" t="s">
        <v>83</v>
      </c>
      <c r="F20">
        <v>-1</v>
      </c>
      <c r="H20" t="s">
        <v>82</v>
      </c>
      <c r="I20">
        <v>2</v>
      </c>
    </row>
    <row r="21" spans="2:9">
      <c r="B21" t="s">
        <v>81</v>
      </c>
      <c r="C21">
        <v>1</v>
      </c>
      <c r="H21" t="s">
        <v>80</v>
      </c>
      <c r="I21">
        <v>3</v>
      </c>
    </row>
    <row r="22" spans="2:9">
      <c r="B22" t="s">
        <v>79</v>
      </c>
      <c r="C22">
        <v>2</v>
      </c>
    </row>
    <row r="23" spans="2:9">
      <c r="B23" t="s">
        <v>78</v>
      </c>
      <c r="C23">
        <v>3</v>
      </c>
      <c r="E23" t="s">
        <v>77</v>
      </c>
      <c r="F23" t="s">
        <v>75</v>
      </c>
    </row>
    <row r="24" spans="2:9">
      <c r="B24" t="s">
        <v>76</v>
      </c>
      <c r="C24">
        <v>4</v>
      </c>
      <c r="E24" t="s">
        <v>75</v>
      </c>
      <c r="F24">
        <v>0</v>
      </c>
      <c r="H24" t="s">
        <v>74</v>
      </c>
    </row>
    <row r="25" spans="2:9">
      <c r="B25" t="s">
        <v>73</v>
      </c>
      <c r="C25">
        <v>5</v>
      </c>
      <c r="E25" t="s">
        <v>72</v>
      </c>
      <c r="F25">
        <v>1</v>
      </c>
      <c r="H25" t="s">
        <v>71</v>
      </c>
    </row>
    <row r="26" spans="2:9">
      <c r="B26" t="s">
        <v>70</v>
      </c>
      <c r="C26">
        <v>6</v>
      </c>
      <c r="E26" t="s">
        <v>69</v>
      </c>
      <c r="F26">
        <v>2</v>
      </c>
      <c r="H26" t="s">
        <v>68</v>
      </c>
    </row>
    <row r="27" spans="2:9">
      <c r="H27" t="s">
        <v>59</v>
      </c>
    </row>
    <row r="28" spans="2:9">
      <c r="B28" t="s">
        <v>67</v>
      </c>
      <c r="H28" t="s">
        <v>53</v>
      </c>
    </row>
    <row r="29" spans="2:9">
      <c r="B29" t="s">
        <v>66</v>
      </c>
      <c r="C29">
        <v>0</v>
      </c>
      <c r="E29" t="s">
        <v>65</v>
      </c>
      <c r="F29" t="s">
        <v>60</v>
      </c>
    </row>
    <row r="30" spans="2:9">
      <c r="B30" t="s">
        <v>64</v>
      </c>
      <c r="C30">
        <v>1</v>
      </c>
      <c r="E30" t="s">
        <v>63</v>
      </c>
      <c r="F30">
        <v>1</v>
      </c>
      <c r="H30" t="s">
        <v>62</v>
      </c>
    </row>
    <row r="31" spans="2:9">
      <c r="B31" t="s">
        <v>61</v>
      </c>
      <c r="C31">
        <v>2</v>
      </c>
      <c r="E31" t="s">
        <v>60</v>
      </c>
      <c r="F31">
        <v>2</v>
      </c>
      <c r="H31" t="s">
        <v>59</v>
      </c>
    </row>
    <row r="32" spans="2:9">
      <c r="B32" t="s">
        <v>58</v>
      </c>
      <c r="C32">
        <v>3</v>
      </c>
      <c r="E32" t="s">
        <v>57</v>
      </c>
      <c r="F32">
        <v>3</v>
      </c>
      <c r="H32" t="s">
        <v>56</v>
      </c>
    </row>
    <row r="33" spans="2:8">
      <c r="B33" t="s">
        <v>55</v>
      </c>
      <c r="C33">
        <v>4</v>
      </c>
      <c r="E33" t="s">
        <v>54</v>
      </c>
      <c r="F33">
        <v>4</v>
      </c>
      <c r="H33" t="s">
        <v>53</v>
      </c>
    </row>
    <row r="34" spans="2:8">
      <c r="B34" t="s">
        <v>52</v>
      </c>
      <c r="C34">
        <v>5</v>
      </c>
      <c r="E34" t="s">
        <v>51</v>
      </c>
      <c r="F34">
        <v>5</v>
      </c>
    </row>
    <row r="35" spans="2:8">
      <c r="B35" t="s">
        <v>50</v>
      </c>
      <c r="C35">
        <v>6</v>
      </c>
      <c r="H35" t="s">
        <v>49</v>
      </c>
    </row>
    <row r="36" spans="2:8">
      <c r="B36" t="s">
        <v>48</v>
      </c>
      <c r="C36">
        <v>7</v>
      </c>
      <c r="H36" t="s">
        <v>47</v>
      </c>
    </row>
    <row r="37" spans="2:8">
      <c r="B37" t="s">
        <v>46</v>
      </c>
      <c r="C37">
        <v>8</v>
      </c>
      <c r="E37" t="s">
        <v>45</v>
      </c>
      <c r="F37" t="s">
        <v>44</v>
      </c>
      <c r="H37" t="s">
        <v>43</v>
      </c>
    </row>
    <row r="38" spans="2:8">
      <c r="B38" t="s">
        <v>42</v>
      </c>
      <c r="C38">
        <v>9</v>
      </c>
      <c r="E38" t="s">
        <v>41</v>
      </c>
      <c r="F38">
        <v>0</v>
      </c>
    </row>
    <row r="39" spans="2:8">
      <c r="B39" t="s">
        <v>40</v>
      </c>
      <c r="C39">
        <v>10</v>
      </c>
      <c r="E39" t="s">
        <v>39</v>
      </c>
      <c r="F39">
        <v>1</v>
      </c>
    </row>
    <row r="40" spans="2:8">
      <c r="B40" t="s">
        <v>38</v>
      </c>
      <c r="C40">
        <v>11</v>
      </c>
      <c r="H40" t="s">
        <v>37</v>
      </c>
    </row>
    <row r="41" spans="2:8">
      <c r="B41" t="s">
        <v>36</v>
      </c>
      <c r="C41">
        <v>12</v>
      </c>
      <c r="H41" t="s">
        <v>35</v>
      </c>
    </row>
    <row r="42" spans="2:8">
      <c r="B42" t="s">
        <v>34</v>
      </c>
      <c r="C42">
        <v>13</v>
      </c>
      <c r="E42" t="s">
        <v>33</v>
      </c>
      <c r="F42" t="s">
        <v>32</v>
      </c>
      <c r="H42" t="s">
        <v>31</v>
      </c>
    </row>
    <row r="43" spans="2:8">
      <c r="B43" t="s">
        <v>30</v>
      </c>
      <c r="C43">
        <v>14</v>
      </c>
      <c r="E43" t="s">
        <v>29</v>
      </c>
      <c r="F43">
        <v>0</v>
      </c>
    </row>
    <row r="44" spans="2:8">
      <c r="B44" t="s">
        <v>28</v>
      </c>
      <c r="C44">
        <v>15</v>
      </c>
      <c r="E44" t="s">
        <v>27</v>
      </c>
      <c r="F44">
        <v>1</v>
      </c>
    </row>
    <row r="45" spans="2:8">
      <c r="B45" t="s">
        <v>26</v>
      </c>
      <c r="C45">
        <v>16</v>
      </c>
    </row>
    <row r="46" spans="2:8">
      <c r="B46" t="s">
        <v>25</v>
      </c>
      <c r="C46">
        <v>17</v>
      </c>
    </row>
    <row r="47" spans="2:8">
      <c r="B47" t="s">
        <v>24</v>
      </c>
      <c r="C47">
        <v>18</v>
      </c>
      <c r="E47" t="s">
        <v>23</v>
      </c>
      <c r="F47" t="s">
        <v>22</v>
      </c>
    </row>
    <row r="48" spans="2:8">
      <c r="B48" t="s">
        <v>21</v>
      </c>
      <c r="C48">
        <v>19</v>
      </c>
      <c r="E48" t="s">
        <v>20</v>
      </c>
    </row>
    <row r="49" spans="2:6">
      <c r="B49" t="s">
        <v>19</v>
      </c>
      <c r="C49">
        <v>20</v>
      </c>
      <c r="E49" t="s">
        <v>18</v>
      </c>
    </row>
    <row r="50" spans="2:6">
      <c r="B50" t="s">
        <v>17</v>
      </c>
      <c r="C50">
        <v>21</v>
      </c>
      <c r="E50" t="s">
        <v>16</v>
      </c>
    </row>
    <row r="51" spans="2:6">
      <c r="E51" t="s">
        <v>15</v>
      </c>
    </row>
    <row r="52" spans="2:6">
      <c r="B52" t="s">
        <v>14</v>
      </c>
      <c r="C52" t="s">
        <v>10</v>
      </c>
    </row>
    <row r="53" spans="2:6">
      <c r="B53" t="s">
        <v>13</v>
      </c>
      <c r="C53">
        <v>0</v>
      </c>
    </row>
    <row r="54" spans="2:6">
      <c r="B54" t="s">
        <v>12</v>
      </c>
      <c r="C54">
        <v>1</v>
      </c>
      <c r="E54" t="s">
        <v>11</v>
      </c>
      <c r="F54" t="s">
        <v>7</v>
      </c>
    </row>
    <row r="55" spans="2:6">
      <c r="B55" t="s">
        <v>10</v>
      </c>
      <c r="C55">
        <v>2</v>
      </c>
      <c r="E55" t="s">
        <v>9</v>
      </c>
      <c r="F55">
        <v>1</v>
      </c>
    </row>
    <row r="56" spans="2:6">
      <c r="B56" t="s">
        <v>8</v>
      </c>
      <c r="C56">
        <v>3</v>
      </c>
      <c r="E56" t="s">
        <v>7</v>
      </c>
      <c r="F56">
        <v>2</v>
      </c>
    </row>
    <row r="57" spans="2:6">
      <c r="B57" t="s">
        <v>6</v>
      </c>
      <c r="C57">
        <v>4</v>
      </c>
      <c r="E57" t="s">
        <v>5</v>
      </c>
      <c r="F57">
        <v>3</v>
      </c>
    </row>
    <row r="58" spans="2:6">
      <c r="B58" t="s">
        <v>4</v>
      </c>
      <c r="C58">
        <v>5</v>
      </c>
    </row>
    <row r="59" spans="2:6">
      <c r="B59" t="s">
        <v>3</v>
      </c>
      <c r="C59">
        <v>6</v>
      </c>
    </row>
    <row r="60" spans="2:6">
      <c r="B60" t="s">
        <v>2</v>
      </c>
      <c r="C60">
        <v>7</v>
      </c>
    </row>
    <row r="61" spans="2:6">
      <c r="B61" t="s">
        <v>1</v>
      </c>
      <c r="C61">
        <v>8</v>
      </c>
    </row>
    <row r="62" spans="2:6">
      <c r="B62" t="s">
        <v>0</v>
      </c>
      <c r="C62">
        <v>9</v>
      </c>
    </row>
  </sheetData>
  <phoneticPr fontId="3" type="noConversion"/>
  <dataValidations count="12">
    <dataValidation type="list" allowBlank="1" showInputMessage="1" showErrorMessage="1" sqref="C2" xr:uid="{9D92BE37-CCD6-458D-BBA4-DCC8822AF14C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C19" xr:uid="{AA6EFCD4-86BB-4FAC-A96F-CCC8880AC98E}">
      <formula1>"Preceding,ModifiedFollowing,ModifiedPreceding,IMM,Actual,LME"</formula1>
    </dataValidation>
    <dataValidation type="list" allowBlank="1" showInputMessage="1" showErrorMessage="1" sqref="C52" xr:uid="{C3EAFEC5-BC5D-4A7A-A450-37A1E805AA57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F2" xr:uid="{5F8B456A-BF46-4064-A915-08776BFBDE03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F23" xr:uid="{00F8331C-CA78-4065-BBCF-B9E314D1CC11}">
      <formula1>"InArrears,InAdvance,InDiscount"</formula1>
    </dataValidation>
    <dataValidation type="list" allowBlank="1" showInputMessage="1" showErrorMessage="1" sqref="F29" xr:uid="{588E5FD2-C759-41FE-B002-E94DF4074820}">
      <formula1>"INACTIVE,KNOCK_DOWN_IN,KNOCK_DOWN_OUT,KNOCK_UP_IN,KNOCK_UP_OUT"</formula1>
    </dataValidation>
    <dataValidation type="list" allowBlank="1" showInputMessage="1" showErrorMessage="1" sqref="I2" xr:uid="{E4213B95-05EB-4FF9-86D1-73CBD6D78D26}">
      <formula1>"NONE,NEAREST,UP,DOWN,FRAC,TRUNC"</formula1>
    </dataValidation>
    <dataValidation type="list" allowBlank="1" showInputMessage="1" showErrorMessage="1" sqref="I18" xr:uid="{51BC769F-EC03-4999-BF28-0EA7B48ADABB}">
      <formula1>"NO_PAY,EXACT_PAY,FULL_PAY"</formula1>
    </dataValidation>
    <dataValidation type="list" allowBlank="1" showInputMessage="1" showErrorMessage="1" sqref="F37" xr:uid="{44A96812-8371-40E7-8E1E-B59304E3B2EB}">
      <formula1>"Call,Put"</formula1>
    </dataValidation>
    <dataValidation type="list" allowBlank="1" showInputMessage="1" showErrorMessage="1" sqref="F42" xr:uid="{6D82354C-D7FD-46A7-B8B3-2DDC9908FD3A}">
      <formula1>"SPOT_DELTA,FORWARD_DELTA"</formula1>
    </dataValidation>
    <dataValidation type="list" allowBlank="1" showInputMessage="1" showErrorMessage="1" sqref="F47" xr:uid="{F4146011-006B-4E8C-9ACC-273F5170F848}">
      <formula1>"NONE,FLATEXTRAPOLATION,LINEAREXTRAPOLATION,TAYLOREXTRAPOLATION"</formula1>
    </dataValidation>
    <dataValidation type="list" allowBlank="1" showInputMessage="1" showErrorMessage="1" sqref="F54" xr:uid="{56BBD07E-09AA-4B19-800D-197DDA4FAC5B}">
      <formula1>"DELTA_INTERPOLATION,STRIKE_INTERPOLATION,LOG_MONEYNESS"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C15F-EE07-4A67-968E-8C5E09CE511D}">
  <sheetPr codeName="Sheet2"/>
  <dimension ref="B2:Q1396"/>
  <sheetViews>
    <sheetView workbookViewId="0">
      <selection activeCell="G15" sqref="G15"/>
    </sheetView>
  </sheetViews>
  <sheetFormatPr defaultRowHeight="15"/>
  <cols>
    <col min="1" max="1" width="3.42578125" customWidth="1"/>
    <col min="2" max="2" width="15.140625" customWidth="1"/>
    <col min="3" max="3" width="13.7109375" customWidth="1"/>
    <col min="4" max="4" width="17.5703125" customWidth="1"/>
    <col min="5" max="5" width="3.42578125" customWidth="1"/>
    <col min="6" max="6" width="14.42578125" customWidth="1"/>
    <col min="7" max="7" width="19" customWidth="1"/>
    <col min="8" max="8" width="14.42578125" customWidth="1"/>
    <col min="9" max="9" width="8.85546875" customWidth="1"/>
    <col min="10" max="10" width="17.28515625" customWidth="1"/>
    <col min="11" max="11" width="15.42578125" customWidth="1"/>
    <col min="12" max="12" width="17.7109375" customWidth="1"/>
  </cols>
  <sheetData>
    <row r="2" spans="2:17" ht="15.75" thickBot="1">
      <c r="B2" s="49" t="s">
        <v>313</v>
      </c>
      <c r="C2" s="37"/>
      <c r="D2" s="37"/>
    </row>
    <row r="3" spans="2:17" ht="16.5" thickTop="1" thickBot="1">
      <c r="B3" s="38" t="s">
        <v>140</v>
      </c>
      <c r="C3" s="38" t="s">
        <v>139</v>
      </c>
      <c r="D3" s="38" t="s">
        <v>138</v>
      </c>
      <c r="Q3" t="e">
        <f>#REF!</f>
        <v>#REF!</v>
      </c>
    </row>
    <row r="4" spans="2:17" ht="15.75" thickTop="1">
      <c r="B4" s="39" t="str">
        <f>_xll.McpCalendar("code",B6:B115)</f>
        <v>McpCalendar@32</v>
      </c>
      <c r="C4" s="39" t="str">
        <f>_xll.McpCalendar("code",C6:C82)</f>
        <v>McpCalendar@34</v>
      </c>
      <c r="D4" s="39" t="str">
        <f>_xll.McpNCalendar(B5:C5,B6:C115)</f>
        <v>McpCalendar@33</v>
      </c>
    </row>
    <row r="5" spans="2:17">
      <c r="B5" s="4" t="s">
        <v>137</v>
      </c>
      <c r="C5" s="4" t="s">
        <v>136</v>
      </c>
    </row>
    <row r="6" spans="2:17">
      <c r="B6" s="40">
        <v>44928</v>
      </c>
      <c r="C6" s="40">
        <v>44928</v>
      </c>
      <c r="D6" s="1"/>
    </row>
    <row r="7" spans="2:17">
      <c r="B7" s="40">
        <v>44949</v>
      </c>
      <c r="C7" s="40">
        <v>44942</v>
      </c>
      <c r="D7" s="1"/>
    </row>
    <row r="8" spans="2:17">
      <c r="B8" s="40">
        <v>44950</v>
      </c>
      <c r="C8" s="40">
        <v>44977</v>
      </c>
      <c r="D8" s="1"/>
    </row>
    <row r="9" spans="2:17">
      <c r="B9" s="40">
        <v>44951</v>
      </c>
      <c r="C9" s="40">
        <v>45075</v>
      </c>
      <c r="D9" s="1"/>
    </row>
    <row r="10" spans="2:17">
      <c r="B10" s="40">
        <v>44952</v>
      </c>
      <c r="C10" s="40">
        <v>45096</v>
      </c>
      <c r="D10" s="1"/>
    </row>
    <row r="11" spans="2:17">
      <c r="B11" s="40">
        <v>44953</v>
      </c>
      <c r="C11" s="40">
        <v>45111</v>
      </c>
      <c r="D11" s="1"/>
    </row>
    <row r="12" spans="2:17">
      <c r="B12" s="40">
        <v>45021</v>
      </c>
      <c r="C12" s="40">
        <v>45173</v>
      </c>
      <c r="D12" s="1"/>
    </row>
    <row r="13" spans="2:17">
      <c r="B13" s="40">
        <v>45047</v>
      </c>
      <c r="C13" s="40">
        <v>45208</v>
      </c>
      <c r="D13" s="1"/>
    </row>
    <row r="14" spans="2:17">
      <c r="B14" s="40">
        <v>45048</v>
      </c>
      <c r="C14" s="40">
        <v>45253</v>
      </c>
      <c r="D14" s="1"/>
    </row>
    <row r="15" spans="2:17">
      <c r="B15" s="40">
        <v>45049</v>
      </c>
      <c r="C15" s="40">
        <v>45285</v>
      </c>
      <c r="D15" s="1"/>
    </row>
    <row r="16" spans="2:17">
      <c r="B16" s="40">
        <v>45099</v>
      </c>
      <c r="C16" s="40">
        <v>45292</v>
      </c>
      <c r="D16" s="1"/>
    </row>
    <row r="17" spans="2:11">
      <c r="B17" s="40">
        <v>45100</v>
      </c>
      <c r="C17" s="40">
        <v>45306</v>
      </c>
      <c r="D17" s="1"/>
    </row>
    <row r="18" spans="2:11">
      <c r="B18" s="40">
        <v>45198</v>
      </c>
      <c r="C18" s="40">
        <v>45341</v>
      </c>
      <c r="D18" s="1"/>
      <c r="J18" s="1"/>
    </row>
    <row r="19" spans="2:11">
      <c r="B19" s="40">
        <v>45201</v>
      </c>
      <c r="C19" s="40">
        <v>45439</v>
      </c>
      <c r="D19" s="1"/>
      <c r="J19" s="1"/>
    </row>
    <row r="20" spans="2:11">
      <c r="B20" s="40">
        <v>45202</v>
      </c>
      <c r="C20" s="40">
        <v>45462</v>
      </c>
      <c r="D20" s="1"/>
    </row>
    <row r="21" spans="2:11">
      <c r="B21" s="40">
        <v>45203</v>
      </c>
      <c r="C21" s="40">
        <v>45477</v>
      </c>
      <c r="D21" s="1"/>
    </row>
    <row r="22" spans="2:11">
      <c r="B22" s="40">
        <v>45204</v>
      </c>
      <c r="C22" s="40">
        <v>45537</v>
      </c>
      <c r="D22" s="1"/>
      <c r="I22" s="1"/>
      <c r="J22" s="1"/>
      <c r="K22" s="1"/>
    </row>
    <row r="23" spans="2:11">
      <c r="B23" s="40">
        <v>45205</v>
      </c>
      <c r="C23" s="40">
        <v>45579</v>
      </c>
      <c r="D23" s="1"/>
      <c r="I23" s="1"/>
      <c r="J23" s="1"/>
      <c r="K23" s="1"/>
    </row>
    <row r="24" spans="2:11">
      <c r="B24" s="40">
        <v>45292</v>
      </c>
      <c r="C24" s="40">
        <v>45607</v>
      </c>
      <c r="D24" s="1"/>
    </row>
    <row r="25" spans="2:11">
      <c r="B25" s="40">
        <v>45331</v>
      </c>
      <c r="C25" s="40">
        <v>45624</v>
      </c>
      <c r="D25" s="1"/>
    </row>
    <row r="26" spans="2:11">
      <c r="B26" s="40">
        <v>45334</v>
      </c>
      <c r="C26" s="40">
        <v>45651</v>
      </c>
      <c r="D26" s="1"/>
    </row>
    <row r="27" spans="2:11">
      <c r="B27" s="40">
        <v>45335</v>
      </c>
      <c r="C27" s="40">
        <v>45658</v>
      </c>
      <c r="D27" s="1"/>
    </row>
    <row r="28" spans="2:11">
      <c r="B28" s="40">
        <v>45336</v>
      </c>
      <c r="C28" s="40">
        <v>45677</v>
      </c>
      <c r="D28" s="1"/>
    </row>
    <row r="29" spans="2:11">
      <c r="B29" s="40">
        <v>45337</v>
      </c>
      <c r="C29" s="40">
        <v>45705</v>
      </c>
      <c r="D29" s="1"/>
    </row>
    <row r="30" spans="2:11">
      <c r="B30" s="40">
        <v>45386</v>
      </c>
      <c r="C30" s="40">
        <v>45803</v>
      </c>
      <c r="D30" s="1"/>
    </row>
    <row r="31" spans="2:11">
      <c r="B31" s="40">
        <v>45387</v>
      </c>
      <c r="C31" s="40">
        <v>45842</v>
      </c>
      <c r="D31" s="1"/>
    </row>
    <row r="32" spans="2:11">
      <c r="B32" s="40">
        <v>45413</v>
      </c>
      <c r="C32" s="40">
        <v>45901</v>
      </c>
      <c r="D32" s="1"/>
    </row>
    <row r="33" spans="2:4">
      <c r="B33" s="40">
        <v>45414</v>
      </c>
      <c r="C33" s="40">
        <v>45943</v>
      </c>
      <c r="D33" s="1"/>
    </row>
    <row r="34" spans="2:4">
      <c r="B34" s="40">
        <v>45415</v>
      </c>
      <c r="C34" s="40">
        <v>45972</v>
      </c>
      <c r="D34" s="1"/>
    </row>
    <row r="35" spans="2:4">
      <c r="B35" s="40">
        <v>45453</v>
      </c>
      <c r="C35" s="40">
        <v>45988</v>
      </c>
      <c r="D35" s="1"/>
    </row>
    <row r="36" spans="2:4">
      <c r="B36" s="40">
        <v>45551</v>
      </c>
      <c r="C36" s="40">
        <v>46016</v>
      </c>
      <c r="D36" s="1"/>
    </row>
    <row r="37" spans="2:4">
      <c r="B37" s="40">
        <v>45552</v>
      </c>
      <c r="C37" s="40">
        <v>46023</v>
      </c>
      <c r="D37" s="1"/>
    </row>
    <row r="38" spans="2:4">
      <c r="B38" s="40">
        <v>45566</v>
      </c>
      <c r="C38" s="40">
        <v>46041</v>
      </c>
      <c r="D38" s="1"/>
    </row>
    <row r="39" spans="2:4">
      <c r="B39" s="40">
        <v>45567</v>
      </c>
      <c r="C39" s="40">
        <v>46069</v>
      </c>
      <c r="D39" s="1"/>
    </row>
    <row r="40" spans="2:4">
      <c r="B40" s="40">
        <v>45568</v>
      </c>
      <c r="C40" s="40">
        <v>46167</v>
      </c>
      <c r="D40" s="1"/>
    </row>
    <row r="41" spans="2:4">
      <c r="B41" s="40">
        <v>45569</v>
      </c>
      <c r="C41" s="40">
        <v>46272</v>
      </c>
      <c r="D41" s="1"/>
    </row>
    <row r="42" spans="2:4">
      <c r="B42" s="40">
        <v>45572</v>
      </c>
      <c r="C42" s="40">
        <v>46307</v>
      </c>
      <c r="D42" s="1"/>
    </row>
    <row r="43" spans="2:4">
      <c r="B43" s="40">
        <v>45658</v>
      </c>
      <c r="C43" s="40">
        <v>46337</v>
      </c>
      <c r="D43" s="1"/>
    </row>
    <row r="44" spans="2:4">
      <c r="B44" s="40">
        <v>45685</v>
      </c>
      <c r="C44" s="40">
        <v>46352</v>
      </c>
      <c r="D44" s="1"/>
    </row>
    <row r="45" spans="2:4">
      <c r="B45" s="40">
        <v>45686</v>
      </c>
      <c r="C45" s="40">
        <v>46381</v>
      </c>
      <c r="D45" s="1"/>
    </row>
    <row r="46" spans="2:4">
      <c r="B46" s="40">
        <v>45687</v>
      </c>
      <c r="C46" s="40">
        <v>46388</v>
      </c>
      <c r="D46" s="1"/>
    </row>
    <row r="47" spans="2:4">
      <c r="B47" s="40">
        <v>45688</v>
      </c>
      <c r="C47" s="40">
        <v>46405</v>
      </c>
      <c r="D47" s="1"/>
    </row>
    <row r="48" spans="2:4">
      <c r="B48" s="40">
        <v>45691</v>
      </c>
      <c r="C48" s="40">
        <v>46433</v>
      </c>
      <c r="D48" s="1"/>
    </row>
    <row r="49" spans="2:4">
      <c r="B49" s="40">
        <v>45751</v>
      </c>
      <c r="C49" s="40">
        <v>46538</v>
      </c>
      <c r="D49" s="1"/>
    </row>
    <row r="50" spans="2:4">
      <c r="B50" s="40">
        <v>45778</v>
      </c>
      <c r="C50" s="40">
        <v>46573</v>
      </c>
      <c r="D50" s="1"/>
    </row>
    <row r="51" spans="2:4">
      <c r="B51" s="40">
        <v>45931</v>
      </c>
      <c r="C51" s="40">
        <v>46636</v>
      </c>
      <c r="D51" s="1"/>
    </row>
    <row r="52" spans="2:4">
      <c r="B52" s="40">
        <v>45932</v>
      </c>
      <c r="C52" s="40">
        <v>46671</v>
      </c>
      <c r="D52" s="1"/>
    </row>
    <row r="53" spans="2:4">
      <c r="B53" s="40">
        <v>45933</v>
      </c>
      <c r="C53" s="40">
        <v>46702</v>
      </c>
      <c r="D53" s="1"/>
    </row>
    <row r="54" spans="2:4">
      <c r="B54" s="40">
        <v>45936</v>
      </c>
      <c r="C54" s="40">
        <v>46716</v>
      </c>
      <c r="D54" s="1"/>
    </row>
    <row r="55" spans="2:4">
      <c r="B55" s="40">
        <v>46023</v>
      </c>
      <c r="C55" s="40">
        <v>46769</v>
      </c>
      <c r="D55" s="1"/>
    </row>
    <row r="56" spans="2:4">
      <c r="B56" s="40">
        <v>46070</v>
      </c>
      <c r="C56" s="40">
        <v>46804</v>
      </c>
      <c r="D56" s="1"/>
    </row>
    <row r="57" spans="2:4">
      <c r="B57" s="40">
        <v>46071</v>
      </c>
      <c r="C57" s="40">
        <v>46902</v>
      </c>
      <c r="D57" s="1"/>
    </row>
    <row r="58" spans="2:4">
      <c r="B58" s="40">
        <v>46072</v>
      </c>
      <c r="C58" s="40">
        <v>46938</v>
      </c>
      <c r="D58" s="1"/>
    </row>
    <row r="59" spans="2:4">
      <c r="B59" s="40">
        <v>46073</v>
      </c>
      <c r="C59" s="40">
        <v>47000</v>
      </c>
      <c r="D59" s="1"/>
    </row>
    <row r="60" spans="2:4">
      <c r="B60" s="40">
        <v>46143</v>
      </c>
      <c r="C60" s="40">
        <v>47035</v>
      </c>
      <c r="D60" s="1"/>
    </row>
    <row r="61" spans="2:4">
      <c r="B61" s="40">
        <v>46192</v>
      </c>
      <c r="C61" s="40">
        <v>47080</v>
      </c>
      <c r="D61" s="1"/>
    </row>
    <row r="62" spans="2:4">
      <c r="B62" s="40">
        <v>46290</v>
      </c>
      <c r="C62" s="40">
        <v>47112</v>
      </c>
      <c r="D62" s="1"/>
    </row>
    <row r="63" spans="2:4">
      <c r="B63" s="40">
        <v>46296</v>
      </c>
      <c r="C63" s="40">
        <v>47119</v>
      </c>
      <c r="D63" s="1"/>
    </row>
    <row r="64" spans="2:4">
      <c r="B64" s="40">
        <v>46297</v>
      </c>
      <c r="C64" s="40">
        <v>47133</v>
      </c>
      <c r="D64" s="1"/>
    </row>
    <row r="65" spans="2:4">
      <c r="B65" s="40">
        <v>46300</v>
      </c>
      <c r="C65" s="40">
        <v>47168</v>
      </c>
      <c r="D65" s="1"/>
    </row>
    <row r="66" spans="2:4">
      <c r="B66" s="40">
        <v>46388</v>
      </c>
      <c r="C66" s="40">
        <v>47266</v>
      </c>
      <c r="D66" s="1"/>
    </row>
    <row r="67" spans="2:4">
      <c r="B67" s="40">
        <v>46426</v>
      </c>
      <c r="C67" s="40">
        <v>47303</v>
      </c>
      <c r="D67" s="1"/>
    </row>
    <row r="68" spans="2:4">
      <c r="B68" s="40">
        <v>46427</v>
      </c>
      <c r="C68" s="40">
        <v>47364</v>
      </c>
      <c r="D68" s="1"/>
    </row>
    <row r="69" spans="2:4">
      <c r="B69" s="40">
        <v>46428</v>
      </c>
      <c r="C69" s="40">
        <v>47399</v>
      </c>
      <c r="D69" s="1"/>
    </row>
    <row r="70" spans="2:4">
      <c r="B70" s="40">
        <v>46429</v>
      </c>
      <c r="C70" s="40">
        <v>47434</v>
      </c>
      <c r="D70" s="1"/>
    </row>
    <row r="71" spans="2:4">
      <c r="B71" s="40">
        <v>46482</v>
      </c>
      <c r="C71" s="40">
        <v>47444</v>
      </c>
      <c r="D71" s="1"/>
    </row>
    <row r="72" spans="2:4">
      <c r="B72" s="40">
        <v>46547</v>
      </c>
      <c r="C72" s="40">
        <v>47477</v>
      </c>
      <c r="D72" s="1"/>
    </row>
    <row r="73" spans="2:4">
      <c r="B73" s="40">
        <v>46645</v>
      </c>
      <c r="C73" s="40">
        <v>47484</v>
      </c>
      <c r="D73" s="1"/>
    </row>
    <row r="74" spans="2:4">
      <c r="B74" s="40">
        <v>46661</v>
      </c>
      <c r="C74" s="40">
        <v>47504</v>
      </c>
      <c r="D74" s="1"/>
    </row>
    <row r="75" spans="2:4">
      <c r="B75" s="40">
        <v>46664</v>
      </c>
      <c r="C75" s="40">
        <v>47532</v>
      </c>
      <c r="D75" s="1"/>
    </row>
    <row r="76" spans="2:4">
      <c r="B76" s="40">
        <v>46665</v>
      </c>
      <c r="C76" s="40">
        <v>47630</v>
      </c>
      <c r="D76" s="1"/>
    </row>
    <row r="77" spans="2:4">
      <c r="B77" s="40">
        <v>46755</v>
      </c>
      <c r="C77" s="40">
        <v>47668</v>
      </c>
      <c r="D77" s="1"/>
    </row>
    <row r="78" spans="2:4">
      <c r="B78" s="40">
        <v>46778</v>
      </c>
      <c r="C78" s="40">
        <v>47728</v>
      </c>
      <c r="D78" s="1"/>
    </row>
    <row r="79" spans="2:4">
      <c r="B79" s="40">
        <v>46779</v>
      </c>
      <c r="C79" s="40">
        <v>47770</v>
      </c>
      <c r="D79" s="1"/>
    </row>
    <row r="80" spans="2:4">
      <c r="B80" s="40">
        <v>46780</v>
      </c>
      <c r="C80" s="40">
        <v>47798</v>
      </c>
      <c r="D80" s="1"/>
    </row>
    <row r="81" spans="2:4">
      <c r="B81" s="40">
        <v>46783</v>
      </c>
      <c r="C81" s="40">
        <v>47815</v>
      </c>
      <c r="D81" s="1"/>
    </row>
    <row r="82" spans="2:4">
      <c r="B82" s="40">
        <v>46847</v>
      </c>
      <c r="C82" s="40">
        <v>47842</v>
      </c>
      <c r="D82" s="1"/>
    </row>
    <row r="83" spans="2:4">
      <c r="B83" s="40">
        <v>46874</v>
      </c>
      <c r="C83" s="40"/>
      <c r="D83" s="1"/>
    </row>
    <row r="84" spans="2:4">
      <c r="B84" s="40">
        <v>46902</v>
      </c>
      <c r="C84" s="40"/>
      <c r="D84" s="1"/>
    </row>
    <row r="85" spans="2:4">
      <c r="B85" s="40">
        <v>47028</v>
      </c>
      <c r="C85" s="40"/>
      <c r="D85" s="1"/>
    </row>
    <row r="86" spans="2:4">
      <c r="B86" s="40">
        <v>47029</v>
      </c>
      <c r="C86" s="40"/>
      <c r="D86" s="1"/>
    </row>
    <row r="87" spans="2:4">
      <c r="B87" s="40">
        <v>47030</v>
      </c>
      <c r="C87" s="40"/>
      <c r="D87" s="1"/>
    </row>
    <row r="88" spans="2:4">
      <c r="B88" s="40">
        <v>47031</v>
      </c>
      <c r="C88" s="40"/>
      <c r="D88" s="1"/>
    </row>
    <row r="89" spans="2:4">
      <c r="B89" s="40">
        <v>47119</v>
      </c>
      <c r="C89" s="40"/>
      <c r="D89" s="1"/>
    </row>
    <row r="90" spans="2:4">
      <c r="B90" s="40">
        <v>47162</v>
      </c>
      <c r="C90" s="40"/>
      <c r="D90" s="1"/>
    </row>
    <row r="91" spans="2:4">
      <c r="B91" s="40">
        <v>47163</v>
      </c>
      <c r="C91" s="40"/>
      <c r="D91" s="1"/>
    </row>
    <row r="92" spans="2:4">
      <c r="B92" s="40">
        <v>47164</v>
      </c>
      <c r="C92" s="40"/>
      <c r="D92" s="1"/>
    </row>
    <row r="93" spans="2:4">
      <c r="B93" s="40">
        <v>47165</v>
      </c>
      <c r="C93" s="40"/>
      <c r="D93" s="1"/>
    </row>
    <row r="94" spans="2:4">
      <c r="B94" s="40">
        <v>47212</v>
      </c>
      <c r="C94" s="40"/>
      <c r="D94" s="1"/>
    </row>
    <row r="95" spans="2:4">
      <c r="B95" s="40">
        <v>47239</v>
      </c>
      <c r="C95" s="40"/>
      <c r="D95" s="1"/>
    </row>
    <row r="96" spans="2:4">
      <c r="B96" s="40">
        <v>47392</v>
      </c>
      <c r="C96" s="40"/>
      <c r="D96" s="1"/>
    </row>
    <row r="97" spans="2:4">
      <c r="B97" s="40">
        <v>47393</v>
      </c>
      <c r="C97" s="40"/>
      <c r="D97" s="1"/>
    </row>
    <row r="98" spans="2:4">
      <c r="B98" s="40">
        <v>47394</v>
      </c>
      <c r="C98" s="40"/>
      <c r="D98" s="1"/>
    </row>
    <row r="99" spans="2:4">
      <c r="B99" s="40">
        <v>47395</v>
      </c>
      <c r="C99" s="40"/>
      <c r="D99" s="1"/>
    </row>
    <row r="100" spans="2:4">
      <c r="B100" s="40">
        <v>47396</v>
      </c>
      <c r="C100" s="40"/>
      <c r="D100" s="1"/>
    </row>
    <row r="101" spans="2:4">
      <c r="B101" s="40">
        <v>47484</v>
      </c>
      <c r="C101" s="40"/>
      <c r="D101" s="1"/>
    </row>
    <row r="102" spans="2:4">
      <c r="B102" s="40">
        <v>47518</v>
      </c>
      <c r="C102" s="40"/>
      <c r="D102" s="1"/>
    </row>
    <row r="103" spans="2:4">
      <c r="B103" s="40">
        <v>47519</v>
      </c>
      <c r="C103" s="40"/>
      <c r="D103" s="1"/>
    </row>
    <row r="104" spans="2:4">
      <c r="B104" s="40">
        <v>47520</v>
      </c>
      <c r="C104" s="40"/>
      <c r="D104" s="1"/>
    </row>
    <row r="105" spans="2:4">
      <c r="B105" s="40">
        <v>47521</v>
      </c>
      <c r="C105" s="40"/>
      <c r="D105" s="1"/>
    </row>
    <row r="106" spans="2:4">
      <c r="B106" s="40">
        <v>47522</v>
      </c>
      <c r="C106" s="40"/>
      <c r="D106" s="1"/>
    </row>
    <row r="107" spans="2:4">
      <c r="B107" s="40">
        <v>47577</v>
      </c>
      <c r="C107" s="40"/>
      <c r="D107" s="1"/>
    </row>
    <row r="108" spans="2:4">
      <c r="B108" s="40">
        <v>47604</v>
      </c>
      <c r="C108" s="40"/>
      <c r="D108" s="1"/>
    </row>
    <row r="109" spans="2:4">
      <c r="B109" s="40">
        <v>47639</v>
      </c>
      <c r="C109" s="40"/>
      <c r="D109" s="1"/>
    </row>
    <row r="110" spans="2:4">
      <c r="B110" s="40">
        <v>47738</v>
      </c>
      <c r="C110" s="40"/>
      <c r="D110" s="1"/>
    </row>
    <row r="111" spans="2:4">
      <c r="B111" s="40">
        <v>47757</v>
      </c>
      <c r="C111" s="40"/>
      <c r="D111" s="1"/>
    </row>
    <row r="112" spans="2:4">
      <c r="B112" s="40">
        <v>47758</v>
      </c>
      <c r="C112" s="40"/>
      <c r="D112" s="1"/>
    </row>
    <row r="113" spans="2:4">
      <c r="B113" s="40">
        <v>47759</v>
      </c>
      <c r="C113" s="40"/>
      <c r="D113" s="1"/>
    </row>
    <row r="114" spans="2:4">
      <c r="B114" s="40">
        <v>47760</v>
      </c>
      <c r="C114" s="40"/>
      <c r="D114" s="1"/>
    </row>
    <row r="115" spans="2:4">
      <c r="B115" s="40">
        <v>45338</v>
      </c>
      <c r="C115" s="40"/>
      <c r="D115" s="1"/>
    </row>
    <row r="116" spans="2:4">
      <c r="B116" s="2"/>
      <c r="C116" s="3"/>
      <c r="D116" s="1"/>
    </row>
    <row r="117" spans="2:4">
      <c r="B117" s="2"/>
      <c r="C117" s="3"/>
      <c r="D117" s="1"/>
    </row>
    <row r="118" spans="2:4">
      <c r="B118" s="2"/>
      <c r="C118" s="3"/>
      <c r="D118" s="1"/>
    </row>
    <row r="119" spans="2:4">
      <c r="B119" s="2"/>
      <c r="C119" s="3"/>
      <c r="D119" s="1"/>
    </row>
    <row r="120" spans="2:4">
      <c r="B120" s="2"/>
      <c r="C120" s="3"/>
      <c r="D120" s="1"/>
    </row>
    <row r="121" spans="2:4">
      <c r="B121" s="2"/>
      <c r="C121" s="3"/>
      <c r="D121" s="1"/>
    </row>
    <row r="122" spans="2:4">
      <c r="B122" s="2"/>
      <c r="C122" s="3"/>
      <c r="D122" s="1"/>
    </row>
    <row r="123" spans="2:4">
      <c r="B123" s="2"/>
      <c r="C123" s="3"/>
      <c r="D123" s="1"/>
    </row>
    <row r="124" spans="2:4">
      <c r="B124" s="2"/>
      <c r="C124" s="3"/>
      <c r="D124" s="1"/>
    </row>
    <row r="125" spans="2:4">
      <c r="B125" s="2"/>
      <c r="C125" s="3"/>
      <c r="D125" s="1"/>
    </row>
    <row r="126" spans="2:4">
      <c r="B126" s="2"/>
      <c r="C126" s="3"/>
      <c r="D126" s="1"/>
    </row>
    <row r="127" spans="2:4">
      <c r="B127" s="2"/>
      <c r="C127" s="3"/>
      <c r="D127" s="1"/>
    </row>
    <row r="128" spans="2:4">
      <c r="B128" s="2"/>
      <c r="C128" s="3"/>
      <c r="D128" s="1"/>
    </row>
    <row r="129" spans="2:4">
      <c r="B129" s="2"/>
      <c r="C129" s="3"/>
      <c r="D129" s="1"/>
    </row>
    <row r="130" spans="2:4">
      <c r="B130" s="2"/>
      <c r="C130" s="3"/>
      <c r="D130" s="1"/>
    </row>
    <row r="131" spans="2:4">
      <c r="B131" s="2"/>
      <c r="C131" s="3"/>
      <c r="D131" s="1"/>
    </row>
    <row r="132" spans="2:4">
      <c r="B132" s="2"/>
      <c r="C132" s="3"/>
      <c r="D132" s="1"/>
    </row>
    <row r="133" spans="2:4">
      <c r="B133" s="2"/>
      <c r="C133" s="3"/>
      <c r="D133" s="1"/>
    </row>
    <row r="134" spans="2:4">
      <c r="B134" s="2"/>
      <c r="C134" s="3"/>
      <c r="D134" s="1"/>
    </row>
    <row r="135" spans="2:4">
      <c r="B135" s="2"/>
      <c r="C135" s="3"/>
      <c r="D135" s="1"/>
    </row>
    <row r="136" spans="2:4">
      <c r="B136" s="2"/>
      <c r="C136" s="3"/>
      <c r="D136" s="1"/>
    </row>
    <row r="137" spans="2:4">
      <c r="B137" s="2"/>
      <c r="C137" s="3"/>
      <c r="D137" s="1"/>
    </row>
    <row r="138" spans="2:4">
      <c r="B138" s="2"/>
      <c r="C138" s="3"/>
      <c r="D138" s="1"/>
    </row>
    <row r="139" spans="2:4">
      <c r="B139" s="2"/>
      <c r="C139" s="3"/>
      <c r="D139" s="1"/>
    </row>
    <row r="140" spans="2:4">
      <c r="B140" s="2"/>
      <c r="C140" s="3"/>
      <c r="D140" s="1"/>
    </row>
    <row r="141" spans="2:4">
      <c r="B141" s="2"/>
      <c r="C141" s="3"/>
      <c r="D141" s="1"/>
    </row>
    <row r="142" spans="2:4">
      <c r="B142" s="2"/>
      <c r="C142" s="3"/>
      <c r="D142" s="1"/>
    </row>
    <row r="143" spans="2:4">
      <c r="B143" s="2"/>
      <c r="C143" s="3"/>
      <c r="D143" s="1"/>
    </row>
    <row r="144" spans="2:4">
      <c r="B144" s="2"/>
      <c r="C144" s="3"/>
      <c r="D144" s="1"/>
    </row>
    <row r="145" spans="2:4">
      <c r="B145" s="2"/>
      <c r="C145" s="3"/>
      <c r="D145" s="1"/>
    </row>
    <row r="146" spans="2:4">
      <c r="B146" s="2"/>
      <c r="C146" s="3"/>
      <c r="D146" s="1"/>
    </row>
    <row r="147" spans="2:4">
      <c r="B147" s="2"/>
      <c r="C147" s="3"/>
      <c r="D147" s="1"/>
    </row>
    <row r="148" spans="2:4">
      <c r="B148" s="2"/>
      <c r="C148" s="3"/>
      <c r="D148" s="1"/>
    </row>
    <row r="149" spans="2:4">
      <c r="B149" s="2"/>
      <c r="C149" s="3"/>
      <c r="D149" s="1"/>
    </row>
    <row r="150" spans="2:4">
      <c r="B150" s="2"/>
      <c r="C150" s="3"/>
      <c r="D150" s="1"/>
    </row>
    <row r="151" spans="2:4">
      <c r="B151" s="2"/>
      <c r="C151" s="3"/>
      <c r="D151" s="1"/>
    </row>
    <row r="152" spans="2:4">
      <c r="B152" s="2"/>
      <c r="C152" s="3"/>
      <c r="D152" s="1"/>
    </row>
    <row r="153" spans="2:4">
      <c r="B153" s="2"/>
      <c r="C153" s="3"/>
      <c r="D153" s="1"/>
    </row>
    <row r="154" spans="2:4">
      <c r="B154" s="2"/>
      <c r="C154" s="3"/>
      <c r="D154" s="1"/>
    </row>
    <row r="155" spans="2:4">
      <c r="B155" s="2"/>
      <c r="C155" s="3"/>
      <c r="D155" s="1"/>
    </row>
    <row r="156" spans="2:4">
      <c r="B156" s="2"/>
      <c r="C156" s="3"/>
      <c r="D156" s="1"/>
    </row>
    <row r="157" spans="2:4">
      <c r="B157" s="2"/>
      <c r="C157" s="3"/>
      <c r="D157" s="1"/>
    </row>
    <row r="158" spans="2:4">
      <c r="B158" s="2"/>
      <c r="C158" s="3"/>
      <c r="D158" s="1"/>
    </row>
    <row r="159" spans="2:4">
      <c r="B159" s="2"/>
      <c r="C159" s="3"/>
      <c r="D159" s="1"/>
    </row>
    <row r="160" spans="2:4">
      <c r="B160" s="2"/>
      <c r="C160" s="3"/>
      <c r="D160" s="1"/>
    </row>
    <row r="161" spans="2:4">
      <c r="B161" s="2"/>
      <c r="C161" s="3"/>
      <c r="D161" s="1"/>
    </row>
    <row r="162" spans="2:4">
      <c r="B162" s="2"/>
      <c r="C162" s="3"/>
      <c r="D162" s="1"/>
    </row>
    <row r="163" spans="2:4">
      <c r="B163" s="2"/>
      <c r="C163" s="3"/>
      <c r="D163" s="1"/>
    </row>
    <row r="164" spans="2:4">
      <c r="B164" s="2"/>
      <c r="C164" s="3"/>
      <c r="D164" s="1"/>
    </row>
    <row r="165" spans="2:4">
      <c r="B165" s="2"/>
      <c r="C165" s="3"/>
      <c r="D165" s="1"/>
    </row>
    <row r="166" spans="2:4">
      <c r="B166" s="2"/>
      <c r="C166" s="3"/>
      <c r="D166" s="1"/>
    </row>
    <row r="167" spans="2:4">
      <c r="B167" s="2"/>
      <c r="C167" s="3"/>
      <c r="D167" s="1"/>
    </row>
    <row r="168" spans="2:4">
      <c r="B168" s="2"/>
      <c r="C168" s="3"/>
      <c r="D168" s="1"/>
    </row>
    <row r="169" spans="2:4">
      <c r="B169" s="2"/>
      <c r="C169" s="3"/>
      <c r="D169" s="1"/>
    </row>
    <row r="170" spans="2:4">
      <c r="B170" s="2"/>
      <c r="C170" s="3"/>
      <c r="D170" s="1"/>
    </row>
    <row r="171" spans="2:4">
      <c r="B171" s="2"/>
      <c r="C171" s="3"/>
      <c r="D171" s="1"/>
    </row>
    <row r="172" spans="2:4">
      <c r="B172" s="2"/>
      <c r="C172" s="3"/>
      <c r="D172" s="1"/>
    </row>
    <row r="173" spans="2:4">
      <c r="B173" s="2"/>
      <c r="C173" s="3"/>
      <c r="D173" s="1"/>
    </row>
    <row r="174" spans="2:4">
      <c r="B174" s="2"/>
      <c r="C174" s="3"/>
      <c r="D174" s="1"/>
    </row>
    <row r="175" spans="2:4">
      <c r="B175" s="2"/>
      <c r="C175" s="3"/>
      <c r="D175" s="1"/>
    </row>
    <row r="176" spans="2:4">
      <c r="B176" s="2"/>
      <c r="C176" s="3"/>
      <c r="D176" s="1"/>
    </row>
    <row r="177" spans="2:4">
      <c r="B177" s="2"/>
      <c r="C177" s="3"/>
      <c r="D177" s="1"/>
    </row>
    <row r="178" spans="2:4">
      <c r="B178" s="2"/>
      <c r="C178" s="3"/>
      <c r="D178" s="1"/>
    </row>
    <row r="179" spans="2:4">
      <c r="B179" s="2"/>
      <c r="C179" s="3"/>
      <c r="D179" s="1"/>
    </row>
    <row r="180" spans="2:4">
      <c r="B180" s="2"/>
      <c r="C180" s="3"/>
      <c r="D180" s="1"/>
    </row>
    <row r="181" spans="2:4">
      <c r="B181" s="2"/>
      <c r="C181" s="3"/>
      <c r="D181" s="1"/>
    </row>
    <row r="182" spans="2:4">
      <c r="B182" s="2"/>
      <c r="C182" s="3"/>
      <c r="D182" s="1"/>
    </row>
    <row r="183" spans="2:4">
      <c r="B183" s="2"/>
      <c r="C183" s="3"/>
      <c r="D183" s="1"/>
    </row>
    <row r="184" spans="2:4">
      <c r="B184" s="2"/>
      <c r="C184" s="3"/>
      <c r="D184" s="1"/>
    </row>
    <row r="185" spans="2:4">
      <c r="B185" s="2"/>
      <c r="C185" s="3"/>
      <c r="D185" s="1"/>
    </row>
    <row r="186" spans="2:4">
      <c r="B186" s="2"/>
      <c r="C186" s="3"/>
      <c r="D186" s="1"/>
    </row>
    <row r="187" spans="2:4">
      <c r="B187" s="2"/>
      <c r="C187" s="3"/>
      <c r="D187" s="1"/>
    </row>
    <row r="188" spans="2:4">
      <c r="B188" s="2"/>
      <c r="C188" s="3"/>
      <c r="D188" s="1"/>
    </row>
    <row r="189" spans="2:4">
      <c r="B189" s="2"/>
      <c r="C189" s="3"/>
      <c r="D189" s="1"/>
    </row>
    <row r="190" spans="2:4">
      <c r="B190" s="2"/>
      <c r="C190" s="3"/>
      <c r="D190" s="1"/>
    </row>
    <row r="191" spans="2:4">
      <c r="B191" s="2"/>
      <c r="C191" s="3"/>
      <c r="D191" s="1"/>
    </row>
    <row r="192" spans="2:4">
      <c r="B192" s="2"/>
      <c r="C192" s="3"/>
      <c r="D192" s="1"/>
    </row>
    <row r="193" spans="2:4">
      <c r="B193" s="2"/>
      <c r="C193" s="3"/>
      <c r="D193" s="1"/>
    </row>
    <row r="194" spans="2:4">
      <c r="B194" s="2"/>
      <c r="C194" s="3"/>
      <c r="D194" s="1"/>
    </row>
    <row r="195" spans="2:4">
      <c r="B195" s="2"/>
      <c r="C195" s="3"/>
      <c r="D195" s="1"/>
    </row>
    <row r="196" spans="2:4">
      <c r="B196" s="2"/>
      <c r="C196" s="3"/>
      <c r="D196" s="1"/>
    </row>
    <row r="197" spans="2:4">
      <c r="B197" s="2"/>
      <c r="C197" s="3"/>
      <c r="D197" s="1"/>
    </row>
    <row r="198" spans="2:4">
      <c r="B198" s="2"/>
      <c r="C198" s="3"/>
      <c r="D198" s="1"/>
    </row>
    <row r="199" spans="2:4">
      <c r="B199" s="2"/>
      <c r="C199" s="3"/>
      <c r="D199" s="1"/>
    </row>
    <row r="200" spans="2:4">
      <c r="B200" s="2"/>
      <c r="C200" s="3"/>
      <c r="D200" s="1"/>
    </row>
    <row r="201" spans="2:4">
      <c r="B201" s="2"/>
      <c r="C201" s="3"/>
      <c r="D201" s="1"/>
    </row>
    <row r="202" spans="2:4">
      <c r="B202" s="2"/>
      <c r="C202" s="3"/>
      <c r="D202" s="1"/>
    </row>
    <row r="203" spans="2:4">
      <c r="B203" s="2"/>
      <c r="C203" s="3"/>
      <c r="D203" s="1"/>
    </row>
    <row r="204" spans="2:4">
      <c r="B204" s="2"/>
      <c r="C204" s="3"/>
      <c r="D204" s="1"/>
    </row>
    <row r="205" spans="2:4">
      <c r="B205" s="2"/>
      <c r="C205" s="3"/>
      <c r="D205" s="1"/>
    </row>
    <row r="206" spans="2:4">
      <c r="B206" s="2"/>
      <c r="C206" s="3"/>
      <c r="D206" s="1"/>
    </row>
    <row r="207" spans="2:4">
      <c r="B207" s="2"/>
      <c r="C207" s="3"/>
      <c r="D207" s="1"/>
    </row>
    <row r="208" spans="2:4">
      <c r="B208" s="2"/>
      <c r="C208" s="3"/>
      <c r="D208" s="1"/>
    </row>
    <row r="209" spans="2:4">
      <c r="B209" s="2"/>
      <c r="C209" s="3"/>
      <c r="D209" s="1"/>
    </row>
    <row r="210" spans="2:4">
      <c r="B210" s="2"/>
      <c r="C210" s="3"/>
      <c r="D210" s="1"/>
    </row>
    <row r="211" spans="2:4">
      <c r="B211" s="2"/>
      <c r="C211" s="3"/>
      <c r="D211" s="1"/>
    </row>
    <row r="212" spans="2:4">
      <c r="B212" s="2"/>
      <c r="C212" s="3"/>
      <c r="D212" s="1"/>
    </row>
    <row r="213" spans="2:4">
      <c r="B213" s="2"/>
      <c r="C213" s="3"/>
      <c r="D213" s="1"/>
    </row>
    <row r="214" spans="2:4">
      <c r="B214" s="2"/>
      <c r="C214" s="3"/>
      <c r="D214" s="1"/>
    </row>
    <row r="215" spans="2:4">
      <c r="B215" s="2"/>
      <c r="C215" s="3"/>
      <c r="D215" s="1"/>
    </row>
    <row r="216" spans="2:4">
      <c r="B216" s="2"/>
      <c r="C216" s="3"/>
      <c r="D216" s="1"/>
    </row>
    <row r="217" spans="2:4">
      <c r="B217" s="2"/>
      <c r="C217" s="1"/>
      <c r="D217" s="1"/>
    </row>
    <row r="218" spans="2:4">
      <c r="B218" s="2"/>
      <c r="C218" s="1"/>
      <c r="D218" s="1"/>
    </row>
    <row r="219" spans="2:4">
      <c r="B219" s="2"/>
      <c r="C219" s="1"/>
      <c r="D219" s="1"/>
    </row>
    <row r="220" spans="2:4">
      <c r="B220" s="2"/>
      <c r="C220" s="1"/>
      <c r="D220" s="1"/>
    </row>
    <row r="221" spans="2:4">
      <c r="B221" s="2"/>
      <c r="C221" s="1"/>
      <c r="D221" s="1"/>
    </row>
    <row r="222" spans="2:4">
      <c r="B222" s="2"/>
      <c r="C222" s="1"/>
      <c r="D222" s="1"/>
    </row>
    <row r="223" spans="2:4">
      <c r="B223" s="2"/>
      <c r="C223" s="1"/>
      <c r="D223" s="1"/>
    </row>
    <row r="224" spans="2:4">
      <c r="B224" s="2"/>
      <c r="C224" s="1"/>
      <c r="D224" s="1"/>
    </row>
    <row r="225" spans="2:4">
      <c r="B225" s="2"/>
      <c r="C225" s="1"/>
      <c r="D225" s="1"/>
    </row>
    <row r="226" spans="2:4">
      <c r="B226" s="2"/>
      <c r="C226" s="1"/>
      <c r="D226" s="1"/>
    </row>
    <row r="227" spans="2:4">
      <c r="B227" s="2"/>
      <c r="C227" s="1"/>
      <c r="D227" s="1"/>
    </row>
    <row r="228" spans="2:4">
      <c r="B228" s="2"/>
      <c r="C228" s="1"/>
      <c r="D228" s="1"/>
    </row>
    <row r="229" spans="2:4">
      <c r="B229" s="2"/>
      <c r="C229" s="1"/>
      <c r="D229" s="1"/>
    </row>
    <row r="230" spans="2:4">
      <c r="B230" s="2"/>
      <c r="C230" s="1"/>
      <c r="D230" s="1"/>
    </row>
    <row r="231" spans="2:4">
      <c r="B231" s="2"/>
      <c r="C231" s="1"/>
      <c r="D231" s="1"/>
    </row>
    <row r="232" spans="2:4">
      <c r="B232" s="2"/>
      <c r="C232" s="1"/>
      <c r="D232" s="1"/>
    </row>
    <row r="233" spans="2:4">
      <c r="B233" s="2"/>
      <c r="C233" s="1"/>
      <c r="D233" s="1"/>
    </row>
    <row r="234" spans="2:4">
      <c r="B234" s="2"/>
      <c r="C234" s="1"/>
      <c r="D234" s="1"/>
    </row>
    <row r="235" spans="2:4">
      <c r="B235" s="2"/>
      <c r="C235" s="1"/>
      <c r="D235" s="1"/>
    </row>
    <row r="236" spans="2:4">
      <c r="B236" s="2"/>
      <c r="C236" s="1"/>
      <c r="D236" s="1"/>
    </row>
    <row r="237" spans="2:4">
      <c r="B237" s="2"/>
      <c r="C237" s="1"/>
      <c r="D237" s="1"/>
    </row>
    <row r="238" spans="2:4">
      <c r="B238" s="2"/>
      <c r="C238" s="1"/>
      <c r="D238" s="1"/>
    </row>
    <row r="239" spans="2:4">
      <c r="B239" s="2"/>
      <c r="C239" s="1"/>
      <c r="D239" s="1"/>
    </row>
    <row r="240" spans="2:4">
      <c r="B240" s="2"/>
      <c r="C240" s="1"/>
      <c r="D240" s="1"/>
    </row>
    <row r="241" spans="2:4">
      <c r="B241" s="2"/>
      <c r="C241" s="1"/>
      <c r="D241" s="1"/>
    </row>
    <row r="242" spans="2:4">
      <c r="B242" s="2"/>
      <c r="C242" s="1"/>
      <c r="D242" s="1"/>
    </row>
    <row r="243" spans="2:4">
      <c r="B243" s="2"/>
      <c r="C243" s="1"/>
      <c r="D243" s="1"/>
    </row>
    <row r="244" spans="2:4">
      <c r="B244" s="2"/>
      <c r="C244" s="1"/>
      <c r="D244" s="1"/>
    </row>
    <row r="245" spans="2:4">
      <c r="B245" s="2"/>
      <c r="C245" s="1"/>
      <c r="D245" s="1"/>
    </row>
    <row r="246" spans="2:4">
      <c r="B246" s="2"/>
      <c r="C246" s="1"/>
      <c r="D246" s="1"/>
    </row>
    <row r="247" spans="2:4">
      <c r="B247" s="2"/>
      <c r="C247" s="1"/>
      <c r="D247" s="1"/>
    </row>
    <row r="248" spans="2:4">
      <c r="B248" s="2"/>
      <c r="C248" s="1"/>
      <c r="D248" s="1"/>
    </row>
    <row r="249" spans="2:4">
      <c r="B249" s="2"/>
      <c r="C249" s="1"/>
      <c r="D249" s="1"/>
    </row>
    <row r="250" spans="2:4">
      <c r="B250" s="2"/>
      <c r="C250" s="1"/>
      <c r="D250" s="1"/>
    </row>
    <row r="251" spans="2:4">
      <c r="B251" s="2"/>
      <c r="C251" s="1"/>
      <c r="D251" s="1"/>
    </row>
    <row r="252" spans="2:4">
      <c r="B252" s="2"/>
      <c r="C252" s="1"/>
      <c r="D252" s="1"/>
    </row>
    <row r="253" spans="2:4">
      <c r="B253" s="2"/>
      <c r="C253" s="1"/>
      <c r="D253" s="1"/>
    </row>
    <row r="254" spans="2:4">
      <c r="B254" s="2"/>
      <c r="C254" s="1"/>
      <c r="D254" s="1"/>
    </row>
    <row r="255" spans="2:4">
      <c r="B255" s="2"/>
      <c r="C255" s="1"/>
      <c r="D255" s="1"/>
    </row>
    <row r="256" spans="2:4">
      <c r="B256" s="2"/>
      <c r="C256" s="1"/>
      <c r="D256" s="1"/>
    </row>
    <row r="257" spans="2:4">
      <c r="B257" s="2"/>
      <c r="C257" s="1"/>
      <c r="D257" s="1"/>
    </row>
    <row r="258" spans="2:4">
      <c r="B258" s="2"/>
      <c r="C258" s="1"/>
      <c r="D258" s="1"/>
    </row>
    <row r="259" spans="2:4">
      <c r="B259" s="2"/>
      <c r="C259" s="1"/>
      <c r="D259" s="1"/>
    </row>
    <row r="260" spans="2:4">
      <c r="B260" s="2"/>
      <c r="C260" s="1"/>
      <c r="D260" s="1"/>
    </row>
    <row r="261" spans="2:4">
      <c r="B261" s="2"/>
      <c r="C261" s="1"/>
      <c r="D261" s="1"/>
    </row>
    <row r="262" spans="2:4">
      <c r="B262" s="2"/>
      <c r="C262" s="1"/>
      <c r="D262" s="1"/>
    </row>
    <row r="263" spans="2:4">
      <c r="B263" s="2"/>
      <c r="C263" s="1"/>
      <c r="D263" s="1"/>
    </row>
    <row r="264" spans="2:4">
      <c r="B264" s="2"/>
      <c r="C264" s="1"/>
      <c r="D264" s="1"/>
    </row>
    <row r="265" spans="2:4">
      <c r="B265" s="2"/>
      <c r="C265" s="1"/>
      <c r="D265" s="1"/>
    </row>
    <row r="266" spans="2:4">
      <c r="B266" s="2"/>
      <c r="C266" s="1"/>
      <c r="D266" s="1"/>
    </row>
    <row r="267" spans="2:4">
      <c r="B267" s="2"/>
      <c r="C267" s="1"/>
      <c r="D267" s="1"/>
    </row>
    <row r="268" spans="2:4">
      <c r="B268" s="2"/>
      <c r="C268" s="1"/>
      <c r="D268" s="1"/>
    </row>
    <row r="269" spans="2:4">
      <c r="B269" s="2"/>
      <c r="C269" s="1"/>
      <c r="D269" s="1"/>
    </row>
    <row r="270" spans="2:4">
      <c r="B270" s="2"/>
      <c r="C270" s="1"/>
      <c r="D270" s="1"/>
    </row>
    <row r="271" spans="2:4">
      <c r="B271" s="2"/>
      <c r="C271" s="1"/>
      <c r="D271" s="1"/>
    </row>
    <row r="272" spans="2:4">
      <c r="B272" s="2"/>
      <c r="C272" s="1"/>
      <c r="D272" s="1"/>
    </row>
    <row r="273" spans="2:4">
      <c r="B273" s="2"/>
      <c r="C273" s="1"/>
      <c r="D273" s="1"/>
    </row>
    <row r="274" spans="2:4">
      <c r="B274" s="2"/>
      <c r="C274" s="1"/>
      <c r="D274" s="1"/>
    </row>
    <row r="275" spans="2:4">
      <c r="B275" s="2"/>
      <c r="C275" s="1"/>
      <c r="D275" s="1"/>
    </row>
    <row r="276" spans="2:4">
      <c r="B276" s="2"/>
      <c r="C276" s="1"/>
      <c r="D276" s="1"/>
    </row>
    <row r="277" spans="2:4">
      <c r="B277" s="2"/>
      <c r="C277" s="1"/>
      <c r="D277" s="1"/>
    </row>
    <row r="278" spans="2:4">
      <c r="B278" s="2"/>
      <c r="C278" s="1"/>
      <c r="D278" s="1"/>
    </row>
    <row r="279" spans="2:4">
      <c r="B279" s="2"/>
      <c r="C279" s="1"/>
      <c r="D279" s="1"/>
    </row>
    <row r="280" spans="2:4">
      <c r="B280" s="2"/>
      <c r="C280" s="1"/>
      <c r="D280" s="1"/>
    </row>
    <row r="281" spans="2:4">
      <c r="B281" s="2"/>
      <c r="C281" s="1"/>
      <c r="D281" s="1"/>
    </row>
    <row r="282" spans="2:4">
      <c r="B282" s="2"/>
      <c r="C282" s="1"/>
      <c r="D282" s="1"/>
    </row>
    <row r="283" spans="2:4">
      <c r="B283" s="2"/>
      <c r="C283" s="1"/>
      <c r="D283" s="1"/>
    </row>
    <row r="284" spans="2:4">
      <c r="B284" s="2"/>
      <c r="C284" s="1"/>
      <c r="D284" s="1"/>
    </row>
    <row r="285" spans="2:4">
      <c r="B285" s="2"/>
      <c r="C285" s="1"/>
      <c r="D285" s="1"/>
    </row>
    <row r="286" spans="2:4">
      <c r="B286" s="2"/>
      <c r="C286" s="1"/>
      <c r="D286" s="1"/>
    </row>
    <row r="287" spans="2:4">
      <c r="B287" s="2"/>
      <c r="C287" s="1"/>
      <c r="D287" s="1"/>
    </row>
    <row r="288" spans="2:4">
      <c r="B288" s="2"/>
      <c r="C288" s="1"/>
      <c r="D288" s="1"/>
    </row>
    <row r="289" spans="2:4">
      <c r="B289" s="2"/>
      <c r="C289" s="1"/>
      <c r="D289" s="1"/>
    </row>
    <row r="290" spans="2:4">
      <c r="B290" s="2"/>
      <c r="C290" s="1"/>
      <c r="D290" s="1"/>
    </row>
    <row r="291" spans="2:4">
      <c r="B291" s="2"/>
      <c r="C291" s="1"/>
      <c r="D291" s="1"/>
    </row>
    <row r="292" spans="2:4">
      <c r="B292" s="2"/>
      <c r="C292" s="1"/>
      <c r="D292" s="1"/>
    </row>
    <row r="293" spans="2:4">
      <c r="B293" s="2"/>
      <c r="C293" s="1"/>
      <c r="D293" s="1"/>
    </row>
    <row r="294" spans="2:4">
      <c r="B294" s="2"/>
      <c r="C294" s="1"/>
      <c r="D294" s="1"/>
    </row>
    <row r="295" spans="2:4">
      <c r="B295" s="2"/>
      <c r="C295" s="1"/>
      <c r="D295" s="1"/>
    </row>
    <row r="296" spans="2:4">
      <c r="B296" s="2"/>
      <c r="C296" s="1"/>
      <c r="D296" s="1"/>
    </row>
    <row r="297" spans="2:4">
      <c r="B297" s="2"/>
      <c r="C297" s="1"/>
      <c r="D297" s="1"/>
    </row>
    <row r="298" spans="2:4">
      <c r="B298" s="2"/>
      <c r="C298" s="1"/>
      <c r="D298" s="1"/>
    </row>
    <row r="299" spans="2:4">
      <c r="B299" s="2"/>
      <c r="C299" s="1"/>
      <c r="D299" s="1"/>
    </row>
    <row r="300" spans="2:4">
      <c r="B300" s="2"/>
      <c r="C300" s="1"/>
      <c r="D300" s="1"/>
    </row>
    <row r="301" spans="2:4">
      <c r="B301" s="2"/>
      <c r="C301" s="1"/>
      <c r="D301" s="1"/>
    </row>
    <row r="302" spans="2:4">
      <c r="B302" s="2"/>
      <c r="C302" s="1"/>
      <c r="D302" s="1"/>
    </row>
    <row r="303" spans="2:4">
      <c r="B303" s="2"/>
      <c r="C303" s="1"/>
      <c r="D303" s="1"/>
    </row>
    <row r="304" spans="2:4">
      <c r="B304" s="2"/>
      <c r="C304" s="1"/>
      <c r="D304" s="1"/>
    </row>
    <row r="305" spans="2:4">
      <c r="B305" s="2"/>
      <c r="C305" s="1"/>
      <c r="D305" s="1"/>
    </row>
    <row r="306" spans="2:4">
      <c r="B306" s="2"/>
      <c r="C306" s="1"/>
      <c r="D306" s="1"/>
    </row>
    <row r="307" spans="2:4">
      <c r="B307" s="2"/>
      <c r="C307" s="1"/>
      <c r="D307" s="1"/>
    </row>
    <row r="308" spans="2:4">
      <c r="B308" s="2"/>
      <c r="C308" s="1"/>
      <c r="D308" s="1"/>
    </row>
    <row r="309" spans="2:4">
      <c r="B309" s="2"/>
      <c r="C309" s="1"/>
      <c r="D309" s="1"/>
    </row>
    <row r="310" spans="2:4">
      <c r="B310" s="2"/>
      <c r="C310" s="1"/>
      <c r="D310" s="1"/>
    </row>
    <row r="311" spans="2:4">
      <c r="B311" s="2"/>
      <c r="C311" s="1"/>
      <c r="D311" s="1"/>
    </row>
    <row r="312" spans="2:4">
      <c r="B312" s="2"/>
      <c r="C312" s="1"/>
      <c r="D312" s="1"/>
    </row>
    <row r="313" spans="2:4">
      <c r="B313" s="2"/>
      <c r="C313" s="1"/>
      <c r="D313" s="1"/>
    </row>
    <row r="314" spans="2:4">
      <c r="B314" s="2"/>
      <c r="C314" s="1"/>
      <c r="D314" s="1"/>
    </row>
    <row r="315" spans="2:4">
      <c r="B315" s="2"/>
      <c r="C315" s="1"/>
      <c r="D315" s="1"/>
    </row>
    <row r="316" spans="2:4">
      <c r="B316" s="2"/>
      <c r="C316" s="1"/>
      <c r="D316" s="1"/>
    </row>
    <row r="317" spans="2:4">
      <c r="B317" s="2"/>
      <c r="C317" s="1"/>
      <c r="D317" s="1"/>
    </row>
    <row r="318" spans="2:4">
      <c r="B318" s="2"/>
      <c r="C318" s="1"/>
      <c r="D318" s="1"/>
    </row>
    <row r="319" spans="2:4">
      <c r="B319" s="2"/>
      <c r="C319" s="1"/>
      <c r="D319" s="1"/>
    </row>
    <row r="320" spans="2:4">
      <c r="B320" s="2"/>
      <c r="C320" s="1"/>
      <c r="D320" s="1"/>
    </row>
    <row r="321" spans="2:4">
      <c r="B321" s="2"/>
      <c r="C321" s="1"/>
      <c r="D321" s="1"/>
    </row>
    <row r="322" spans="2:4">
      <c r="B322" s="2"/>
      <c r="C322" s="1"/>
      <c r="D322" s="1"/>
    </row>
    <row r="323" spans="2:4">
      <c r="B323" s="2"/>
      <c r="C323" s="1"/>
      <c r="D323" s="1"/>
    </row>
    <row r="324" spans="2:4">
      <c r="B324" s="2"/>
      <c r="C324" s="1"/>
      <c r="D324" s="1"/>
    </row>
    <row r="325" spans="2:4">
      <c r="B325" s="2"/>
      <c r="C325" s="1"/>
      <c r="D325" s="1"/>
    </row>
    <row r="326" spans="2:4">
      <c r="B326" s="2"/>
      <c r="C326" s="1"/>
      <c r="D326" s="1"/>
    </row>
    <row r="327" spans="2:4">
      <c r="B327" s="2"/>
      <c r="C327" s="1"/>
      <c r="D327" s="1"/>
    </row>
    <row r="328" spans="2:4">
      <c r="B328" s="2"/>
      <c r="C328" s="1"/>
      <c r="D328" s="1"/>
    </row>
    <row r="329" spans="2:4">
      <c r="B329" s="2"/>
      <c r="C329" s="1"/>
      <c r="D329" s="1"/>
    </row>
    <row r="330" spans="2:4">
      <c r="B330" s="2"/>
      <c r="C330" s="1"/>
      <c r="D330" s="1"/>
    </row>
    <row r="331" spans="2:4">
      <c r="B331" s="2"/>
      <c r="C331" s="1"/>
      <c r="D331" s="1"/>
    </row>
    <row r="332" spans="2:4">
      <c r="B332" s="2"/>
      <c r="C332" s="1"/>
      <c r="D332" s="1"/>
    </row>
    <row r="333" spans="2:4">
      <c r="B333" s="2"/>
      <c r="C333" s="1"/>
      <c r="D333" s="1"/>
    </row>
    <row r="334" spans="2:4">
      <c r="B334" s="2"/>
      <c r="C334" s="1"/>
      <c r="D334" s="1"/>
    </row>
    <row r="335" spans="2:4">
      <c r="B335" s="2"/>
      <c r="C335" s="1"/>
      <c r="D335" s="1"/>
    </row>
    <row r="336" spans="2:4">
      <c r="B336" s="2"/>
      <c r="C336" s="1"/>
      <c r="D336" s="1"/>
    </row>
    <row r="337" spans="2:4">
      <c r="B337" s="2"/>
      <c r="C337" s="1"/>
      <c r="D337" s="1"/>
    </row>
    <row r="338" spans="2:4">
      <c r="B338" s="2"/>
      <c r="C338" s="1"/>
      <c r="D338" s="1"/>
    </row>
    <row r="339" spans="2:4">
      <c r="B339" s="2"/>
      <c r="C339" s="1"/>
      <c r="D339" s="1"/>
    </row>
    <row r="340" spans="2:4">
      <c r="B340" s="2"/>
      <c r="C340" s="1"/>
      <c r="D340" s="1"/>
    </row>
    <row r="341" spans="2:4">
      <c r="B341" s="2"/>
      <c r="C341" s="1"/>
      <c r="D341" s="1"/>
    </row>
    <row r="342" spans="2:4">
      <c r="B342" s="2"/>
      <c r="C342" s="1"/>
      <c r="D342" s="1"/>
    </row>
    <row r="343" spans="2:4">
      <c r="B343" s="2"/>
      <c r="C343" s="1"/>
      <c r="D343" s="1"/>
    </row>
    <row r="344" spans="2:4">
      <c r="B344" s="2"/>
      <c r="C344" s="1"/>
      <c r="D344" s="1"/>
    </row>
    <row r="345" spans="2:4">
      <c r="B345" s="2"/>
      <c r="C345" s="1"/>
      <c r="D345" s="1"/>
    </row>
    <row r="346" spans="2:4">
      <c r="B346" s="2"/>
      <c r="C346" s="1"/>
      <c r="D346" s="1"/>
    </row>
    <row r="347" spans="2:4">
      <c r="B347" s="2"/>
      <c r="C347" s="1"/>
      <c r="D347" s="1"/>
    </row>
    <row r="348" spans="2:4">
      <c r="B348" s="2"/>
      <c r="C348" s="1"/>
      <c r="D348" s="1"/>
    </row>
    <row r="349" spans="2:4">
      <c r="B349" s="2"/>
      <c r="C349" s="1"/>
      <c r="D349" s="1"/>
    </row>
    <row r="350" spans="2:4">
      <c r="B350" s="2"/>
      <c r="C350" s="1"/>
      <c r="D350" s="1"/>
    </row>
    <row r="351" spans="2:4">
      <c r="B351" s="2"/>
      <c r="C351" s="1"/>
      <c r="D351" s="1"/>
    </row>
    <row r="352" spans="2:4">
      <c r="B352" s="2"/>
      <c r="C352" s="1"/>
      <c r="D352" s="1"/>
    </row>
    <row r="353" spans="2:4">
      <c r="B353" s="2"/>
      <c r="C353" s="1"/>
      <c r="D353" s="1"/>
    </row>
    <row r="354" spans="2:4">
      <c r="B354" s="2"/>
      <c r="C354" s="1"/>
      <c r="D354" s="1"/>
    </row>
    <row r="355" spans="2:4">
      <c r="B355" s="2"/>
      <c r="C355" s="1"/>
      <c r="D355" s="1"/>
    </row>
    <row r="356" spans="2:4">
      <c r="B356" s="2"/>
      <c r="C356" s="1"/>
      <c r="D356" s="1"/>
    </row>
    <row r="357" spans="2:4">
      <c r="B357" s="2"/>
      <c r="C357" s="1"/>
      <c r="D357" s="1"/>
    </row>
    <row r="358" spans="2:4">
      <c r="B358" s="2"/>
      <c r="C358" s="1"/>
      <c r="D358" s="1"/>
    </row>
    <row r="359" spans="2:4">
      <c r="B359" s="2"/>
      <c r="C359" s="1"/>
      <c r="D359" s="1"/>
    </row>
    <row r="360" spans="2:4">
      <c r="B360" s="2"/>
      <c r="C360" s="1"/>
      <c r="D360" s="1"/>
    </row>
    <row r="361" spans="2:4">
      <c r="B361" s="2"/>
      <c r="C361" s="1"/>
      <c r="D361" s="1"/>
    </row>
    <row r="362" spans="2:4">
      <c r="B362" s="2"/>
      <c r="C362" s="1"/>
      <c r="D362" s="1"/>
    </row>
    <row r="363" spans="2:4">
      <c r="B363" s="2"/>
      <c r="C363" s="1"/>
      <c r="D363" s="1"/>
    </row>
    <row r="364" spans="2:4">
      <c r="B364" s="2"/>
      <c r="C364" s="1"/>
      <c r="D364" s="1"/>
    </row>
    <row r="365" spans="2:4">
      <c r="B365" s="2"/>
      <c r="C365" s="1"/>
      <c r="D365" s="1"/>
    </row>
    <row r="366" spans="2:4">
      <c r="B366" s="2"/>
      <c r="C366" s="1"/>
      <c r="D366" s="1"/>
    </row>
    <row r="367" spans="2:4">
      <c r="B367" s="2"/>
      <c r="C367" s="1"/>
      <c r="D367" s="1"/>
    </row>
    <row r="368" spans="2:4">
      <c r="B368" s="2"/>
      <c r="C368" s="1"/>
      <c r="D368" s="1"/>
    </row>
    <row r="369" spans="2:4">
      <c r="B369" s="2"/>
      <c r="C369" s="1"/>
      <c r="D369" s="1"/>
    </row>
    <row r="370" spans="2:4">
      <c r="B370" s="2"/>
      <c r="C370" s="1"/>
      <c r="D370" s="1"/>
    </row>
    <row r="371" spans="2:4">
      <c r="B371" s="2"/>
      <c r="C371" s="1"/>
      <c r="D371" s="1"/>
    </row>
    <row r="372" spans="2:4">
      <c r="B372" s="2"/>
      <c r="C372" s="1"/>
      <c r="D372" s="1"/>
    </row>
    <row r="373" spans="2:4">
      <c r="B373" s="2"/>
      <c r="C373" s="1"/>
      <c r="D373" s="1"/>
    </row>
    <row r="374" spans="2:4">
      <c r="B374" s="2"/>
      <c r="C374" s="1"/>
      <c r="D374" s="1"/>
    </row>
    <row r="375" spans="2:4">
      <c r="B375" s="2"/>
      <c r="C375" s="1"/>
      <c r="D375" s="1"/>
    </row>
    <row r="376" spans="2:4">
      <c r="B376" s="2"/>
      <c r="C376" s="1"/>
      <c r="D376" s="1"/>
    </row>
    <row r="377" spans="2:4">
      <c r="B377" s="2"/>
      <c r="C377" s="1"/>
      <c r="D377" s="1"/>
    </row>
    <row r="378" spans="2:4">
      <c r="B378" s="2"/>
      <c r="C378" s="1"/>
      <c r="D378" s="1"/>
    </row>
    <row r="379" spans="2:4">
      <c r="B379" s="2"/>
      <c r="C379" s="1"/>
      <c r="D379" s="1"/>
    </row>
    <row r="380" spans="2:4">
      <c r="B380" s="2"/>
      <c r="C380" s="1"/>
      <c r="D380" s="1"/>
    </row>
    <row r="381" spans="2:4">
      <c r="B381" s="2"/>
      <c r="C381" s="1"/>
      <c r="D381" s="1"/>
    </row>
    <row r="382" spans="2:4">
      <c r="B382" s="2"/>
      <c r="C382" s="1"/>
      <c r="D382" s="1"/>
    </row>
    <row r="383" spans="2:4">
      <c r="B383" s="2"/>
      <c r="C383" s="1"/>
      <c r="D383" s="1"/>
    </row>
    <row r="384" spans="2:4">
      <c r="B384" s="2"/>
      <c r="C384" s="1"/>
      <c r="D384" s="1"/>
    </row>
    <row r="385" spans="2:4">
      <c r="B385" s="2"/>
      <c r="C385" s="1"/>
      <c r="D385" s="1"/>
    </row>
    <row r="386" spans="2:4">
      <c r="B386" s="2"/>
      <c r="C386" s="1"/>
      <c r="D386" s="1"/>
    </row>
    <row r="387" spans="2:4">
      <c r="B387" s="2"/>
      <c r="C387" s="1"/>
      <c r="D387" s="1"/>
    </row>
    <row r="388" spans="2:4">
      <c r="B388" s="2"/>
      <c r="C388" s="1"/>
      <c r="D388" s="1"/>
    </row>
    <row r="389" spans="2:4">
      <c r="B389" s="2"/>
      <c r="C389" s="1"/>
      <c r="D389" s="1"/>
    </row>
    <row r="390" spans="2:4">
      <c r="B390" s="2"/>
      <c r="C390" s="1"/>
      <c r="D390" s="1"/>
    </row>
    <row r="391" spans="2:4">
      <c r="B391" s="2"/>
      <c r="C391" s="1"/>
      <c r="D391" s="1"/>
    </row>
    <row r="392" spans="2:4">
      <c r="B392" s="2"/>
      <c r="C392" s="1"/>
      <c r="D392" s="1"/>
    </row>
    <row r="393" spans="2:4">
      <c r="B393" s="2"/>
      <c r="C393" s="1"/>
      <c r="D393" s="1"/>
    </row>
    <row r="394" spans="2:4">
      <c r="B394" s="2"/>
      <c r="C394" s="1"/>
      <c r="D394" s="1"/>
    </row>
    <row r="395" spans="2:4">
      <c r="B395" s="2"/>
      <c r="C395" s="1"/>
      <c r="D395" s="1"/>
    </row>
    <row r="396" spans="2:4">
      <c r="B396" s="2"/>
      <c r="C396" s="1"/>
      <c r="D396" s="1"/>
    </row>
    <row r="397" spans="2:4">
      <c r="B397" s="2"/>
      <c r="C397" s="1"/>
      <c r="D397" s="1"/>
    </row>
    <row r="398" spans="2:4">
      <c r="B398" s="2"/>
      <c r="C398" s="1"/>
      <c r="D398" s="1"/>
    </row>
    <row r="399" spans="2:4">
      <c r="B399" s="2"/>
      <c r="C399" s="1"/>
      <c r="D399" s="1"/>
    </row>
    <row r="400" spans="2:4">
      <c r="B400" s="2"/>
      <c r="C400" s="1"/>
      <c r="D400" s="1"/>
    </row>
    <row r="401" spans="2:4">
      <c r="B401" s="2"/>
      <c r="C401" s="1"/>
      <c r="D401" s="1"/>
    </row>
    <row r="402" spans="2:4">
      <c r="B402" s="2"/>
      <c r="C402" s="1"/>
      <c r="D402" s="1"/>
    </row>
    <row r="403" spans="2:4">
      <c r="B403" s="2"/>
      <c r="C403" s="1"/>
      <c r="D403" s="1"/>
    </row>
    <row r="404" spans="2:4">
      <c r="B404" s="2"/>
      <c r="C404" s="1"/>
      <c r="D404" s="1"/>
    </row>
    <row r="405" spans="2:4">
      <c r="B405" s="2"/>
      <c r="C405" s="1"/>
      <c r="D405" s="1"/>
    </row>
    <row r="406" spans="2:4">
      <c r="B406" s="2"/>
      <c r="C406" s="1"/>
      <c r="D406" s="1"/>
    </row>
    <row r="407" spans="2:4">
      <c r="B407" s="2"/>
      <c r="C407" s="1"/>
      <c r="D407" s="1"/>
    </row>
    <row r="408" spans="2:4">
      <c r="B408" s="2"/>
      <c r="C408" s="1"/>
      <c r="D408" s="1"/>
    </row>
    <row r="409" spans="2:4">
      <c r="B409" s="2"/>
      <c r="C409" s="1"/>
      <c r="D409" s="1"/>
    </row>
    <row r="410" spans="2:4">
      <c r="B410" s="2"/>
      <c r="C410" s="1"/>
      <c r="D410" s="1"/>
    </row>
    <row r="411" spans="2:4">
      <c r="B411" s="2"/>
      <c r="C411" s="1"/>
      <c r="D411" s="1"/>
    </row>
    <row r="412" spans="2:4">
      <c r="B412" s="2"/>
      <c r="C412" s="1"/>
      <c r="D412" s="1"/>
    </row>
    <row r="413" spans="2:4">
      <c r="B413" s="2"/>
      <c r="C413" s="1"/>
      <c r="D413" s="1"/>
    </row>
    <row r="414" spans="2:4">
      <c r="B414" s="2"/>
      <c r="C414" s="1"/>
      <c r="D414" s="1"/>
    </row>
    <row r="415" spans="2:4">
      <c r="B415" s="2"/>
      <c r="C415" s="1"/>
      <c r="D415" s="1"/>
    </row>
    <row r="416" spans="2:4">
      <c r="B416" s="2"/>
      <c r="C416" s="1"/>
      <c r="D416" s="1"/>
    </row>
    <row r="417" spans="2:4">
      <c r="B417" s="2"/>
      <c r="C417" s="1"/>
      <c r="D417" s="1"/>
    </row>
    <row r="418" spans="2:4">
      <c r="B418" s="2"/>
      <c r="C418" s="1"/>
      <c r="D418" s="1"/>
    </row>
    <row r="419" spans="2:4">
      <c r="B419" s="2"/>
      <c r="C419" s="1"/>
      <c r="D419" s="1"/>
    </row>
    <row r="420" spans="2:4">
      <c r="B420" s="2"/>
      <c r="C420" s="1"/>
      <c r="D420" s="1"/>
    </row>
    <row r="421" spans="2:4">
      <c r="B421" s="2"/>
      <c r="C421" s="1"/>
      <c r="D421" s="1"/>
    </row>
    <row r="422" spans="2:4">
      <c r="B422" s="2"/>
      <c r="C422" s="1"/>
      <c r="D422" s="1"/>
    </row>
    <row r="423" spans="2:4">
      <c r="B423" s="2"/>
      <c r="C423" s="1"/>
      <c r="D423" s="1"/>
    </row>
    <row r="424" spans="2:4">
      <c r="B424" s="2"/>
      <c r="C424" s="1"/>
      <c r="D424" s="1"/>
    </row>
    <row r="425" spans="2:4">
      <c r="B425" s="2"/>
      <c r="C425" s="1"/>
      <c r="D425" s="1"/>
    </row>
    <row r="426" spans="2:4">
      <c r="B426" s="2"/>
      <c r="C426" s="1"/>
      <c r="D426" s="1"/>
    </row>
    <row r="427" spans="2:4">
      <c r="B427" s="2"/>
      <c r="C427" s="1"/>
      <c r="D427" s="1"/>
    </row>
    <row r="428" spans="2:4">
      <c r="B428" s="2"/>
      <c r="C428" s="1"/>
      <c r="D428" s="1"/>
    </row>
    <row r="429" spans="2:4">
      <c r="B429" s="2"/>
      <c r="C429" s="1"/>
      <c r="D429" s="1"/>
    </row>
    <row r="430" spans="2:4">
      <c r="B430" s="2"/>
      <c r="C430" s="1"/>
      <c r="D430" s="1"/>
    </row>
    <row r="431" spans="2:4">
      <c r="B431" s="2"/>
      <c r="C431" s="1"/>
      <c r="D431" s="1"/>
    </row>
    <row r="432" spans="2:4">
      <c r="B432" s="2"/>
      <c r="C432" s="1"/>
      <c r="D432" s="1"/>
    </row>
    <row r="433" spans="2:4">
      <c r="B433" s="2"/>
      <c r="C433" s="1"/>
      <c r="D433" s="1"/>
    </row>
    <row r="434" spans="2:4">
      <c r="B434" s="2"/>
      <c r="C434" s="1"/>
      <c r="D434" s="1"/>
    </row>
    <row r="435" spans="2:4">
      <c r="B435" s="2"/>
      <c r="C435" s="1"/>
      <c r="D435" s="1"/>
    </row>
    <row r="436" spans="2:4">
      <c r="B436" s="2"/>
      <c r="C436" s="1"/>
      <c r="D436" s="1"/>
    </row>
    <row r="437" spans="2:4">
      <c r="B437" s="2"/>
      <c r="C437" s="1"/>
      <c r="D437" s="1"/>
    </row>
    <row r="438" spans="2:4">
      <c r="B438" s="2"/>
      <c r="C438" s="1"/>
      <c r="D438" s="1"/>
    </row>
    <row r="439" spans="2:4">
      <c r="B439" s="2"/>
      <c r="C439" s="1"/>
      <c r="D439" s="1"/>
    </row>
    <row r="440" spans="2:4">
      <c r="B440" s="2"/>
      <c r="C440" s="1"/>
      <c r="D440" s="1"/>
    </row>
    <row r="441" spans="2:4">
      <c r="B441" s="2"/>
      <c r="C441" s="1"/>
      <c r="D441" s="1"/>
    </row>
    <row r="442" spans="2:4">
      <c r="B442" s="2"/>
      <c r="C442" s="1"/>
      <c r="D442" s="1"/>
    </row>
    <row r="443" spans="2:4">
      <c r="B443" s="2"/>
      <c r="C443" s="1"/>
      <c r="D443" s="1"/>
    </row>
    <row r="444" spans="2:4">
      <c r="B444" s="2"/>
      <c r="C444" s="1"/>
      <c r="D444" s="1"/>
    </row>
    <row r="445" spans="2:4">
      <c r="B445" s="2"/>
      <c r="C445" s="1"/>
      <c r="D445" s="1"/>
    </row>
    <row r="446" spans="2:4">
      <c r="B446" s="2"/>
      <c r="C446" s="1"/>
      <c r="D446" s="1"/>
    </row>
    <row r="447" spans="2:4">
      <c r="B447" s="2"/>
      <c r="C447" s="1"/>
      <c r="D447" s="1"/>
    </row>
    <row r="448" spans="2:4">
      <c r="B448" s="2"/>
      <c r="C448" s="1"/>
      <c r="D448" s="1"/>
    </row>
    <row r="449" spans="2:4">
      <c r="B449" s="2"/>
      <c r="C449" s="1"/>
      <c r="D449" s="1"/>
    </row>
    <row r="450" spans="2:4">
      <c r="B450" s="2"/>
      <c r="C450" s="1"/>
      <c r="D450" s="1"/>
    </row>
    <row r="451" spans="2:4">
      <c r="B451" s="2"/>
      <c r="C451" s="1"/>
      <c r="D451" s="1"/>
    </row>
    <row r="452" spans="2:4">
      <c r="B452" s="2"/>
      <c r="C452" s="1"/>
      <c r="D452" s="1"/>
    </row>
    <row r="453" spans="2:4">
      <c r="B453" s="2"/>
      <c r="C453" s="1"/>
      <c r="D453" s="1"/>
    </row>
    <row r="454" spans="2:4">
      <c r="B454" s="2"/>
      <c r="C454" s="1"/>
      <c r="D454" s="1"/>
    </row>
    <row r="455" spans="2:4">
      <c r="B455" s="2"/>
      <c r="C455" s="1"/>
      <c r="D455" s="1"/>
    </row>
    <row r="456" spans="2:4">
      <c r="B456" s="2"/>
      <c r="C456" s="1"/>
      <c r="D456" s="1"/>
    </row>
    <row r="457" spans="2:4">
      <c r="B457" s="2"/>
      <c r="C457" s="1"/>
      <c r="D457" s="1"/>
    </row>
    <row r="458" spans="2:4">
      <c r="B458" s="2"/>
      <c r="C458" s="1"/>
      <c r="D458" s="1"/>
    </row>
    <row r="459" spans="2:4">
      <c r="B459" s="2"/>
      <c r="C459" s="1"/>
      <c r="D459" s="1"/>
    </row>
    <row r="460" spans="2:4">
      <c r="B460" s="2"/>
      <c r="C460" s="1"/>
      <c r="D460" s="1"/>
    </row>
    <row r="461" spans="2:4">
      <c r="B461" s="2"/>
      <c r="C461" s="1"/>
      <c r="D461" s="1"/>
    </row>
    <row r="462" spans="2:4">
      <c r="B462" s="2"/>
      <c r="C462" s="1"/>
      <c r="D462" s="1"/>
    </row>
    <row r="463" spans="2:4">
      <c r="B463" s="2"/>
      <c r="C463" s="1"/>
      <c r="D463" s="1"/>
    </row>
    <row r="464" spans="2:4">
      <c r="B464" s="2"/>
      <c r="C464" s="1"/>
      <c r="D464" s="1"/>
    </row>
    <row r="465" spans="2:4">
      <c r="B465" s="2"/>
      <c r="C465" s="1"/>
      <c r="D465" s="1"/>
    </row>
    <row r="466" spans="2:4">
      <c r="B466" s="2"/>
      <c r="C466" s="1"/>
      <c r="D466" s="1"/>
    </row>
    <row r="467" spans="2:4">
      <c r="B467" s="2"/>
      <c r="C467" s="1"/>
      <c r="D467" s="1"/>
    </row>
    <row r="468" spans="2:4">
      <c r="B468" s="2"/>
      <c r="C468" s="1"/>
      <c r="D468" s="1"/>
    </row>
    <row r="469" spans="2:4">
      <c r="B469" s="2"/>
      <c r="C469" s="1"/>
      <c r="D469" s="1"/>
    </row>
    <row r="470" spans="2:4">
      <c r="B470" s="2"/>
      <c r="C470" s="1"/>
      <c r="D470" s="1"/>
    </row>
    <row r="471" spans="2:4">
      <c r="B471" s="2"/>
      <c r="C471" s="1"/>
      <c r="D471" s="1"/>
    </row>
    <row r="472" spans="2:4">
      <c r="B472" s="2"/>
      <c r="C472" s="1"/>
      <c r="D472" s="1"/>
    </row>
    <row r="473" spans="2:4">
      <c r="B473" s="2"/>
      <c r="C473" s="1"/>
      <c r="D473" s="1"/>
    </row>
    <row r="474" spans="2:4">
      <c r="B474" s="2"/>
      <c r="C474" s="1"/>
      <c r="D474" s="1"/>
    </row>
    <row r="475" spans="2:4">
      <c r="B475" s="2"/>
      <c r="C475" s="1"/>
      <c r="D475" s="1"/>
    </row>
    <row r="476" spans="2:4">
      <c r="B476" s="2"/>
      <c r="C476" s="1"/>
      <c r="D476" s="1"/>
    </row>
    <row r="477" spans="2:4">
      <c r="B477" s="2"/>
      <c r="C477" s="1"/>
      <c r="D477" s="1"/>
    </row>
    <row r="478" spans="2:4">
      <c r="B478" s="2"/>
      <c r="C478" s="1"/>
      <c r="D478" s="1"/>
    </row>
    <row r="479" spans="2:4">
      <c r="B479" s="2"/>
      <c r="C479" s="1"/>
      <c r="D479" s="1"/>
    </row>
    <row r="480" spans="2:4">
      <c r="B480" s="2"/>
      <c r="C480" s="1"/>
      <c r="D480" s="1"/>
    </row>
    <row r="481" spans="2:4">
      <c r="B481" s="2"/>
      <c r="C481" s="1"/>
      <c r="D481" s="1"/>
    </row>
    <row r="482" spans="2:4">
      <c r="B482" s="2"/>
      <c r="C482" s="1"/>
      <c r="D482" s="1"/>
    </row>
    <row r="483" spans="2:4">
      <c r="B483" s="2"/>
      <c r="C483" s="1"/>
      <c r="D483" s="1"/>
    </row>
    <row r="484" spans="2:4">
      <c r="B484" s="2"/>
      <c r="C484" s="1"/>
      <c r="D484" s="1"/>
    </row>
    <row r="485" spans="2:4">
      <c r="B485" s="2"/>
      <c r="C485" s="1"/>
      <c r="D485" s="1"/>
    </row>
    <row r="486" spans="2:4">
      <c r="B486" s="2"/>
      <c r="C486" s="1"/>
      <c r="D486" s="1"/>
    </row>
    <row r="487" spans="2:4">
      <c r="B487" s="2"/>
      <c r="C487" s="1"/>
      <c r="D487" s="1"/>
    </row>
    <row r="488" spans="2:4">
      <c r="B488" s="2"/>
      <c r="C488" s="1"/>
      <c r="D488" s="1"/>
    </row>
    <row r="489" spans="2:4">
      <c r="B489" s="2"/>
      <c r="C489" s="1"/>
      <c r="D489" s="1"/>
    </row>
    <row r="490" spans="2:4">
      <c r="B490" s="2"/>
      <c r="C490" s="1"/>
      <c r="D490" s="1"/>
    </row>
    <row r="491" spans="2:4">
      <c r="B491" s="2"/>
      <c r="C491" s="1"/>
      <c r="D491" s="1"/>
    </row>
    <row r="492" spans="2:4">
      <c r="B492" s="2"/>
      <c r="C492" s="1"/>
      <c r="D492" s="1"/>
    </row>
    <row r="493" spans="2:4">
      <c r="B493" s="2"/>
      <c r="C493" s="1"/>
      <c r="D493" s="1"/>
    </row>
    <row r="494" spans="2:4">
      <c r="B494" s="2"/>
      <c r="C494" s="1"/>
      <c r="D494" s="1"/>
    </row>
    <row r="495" spans="2:4">
      <c r="B495" s="2"/>
      <c r="C495" s="1"/>
      <c r="D495" s="1"/>
    </row>
    <row r="496" spans="2:4">
      <c r="B496" s="2"/>
      <c r="C496" s="1"/>
      <c r="D496" s="1"/>
    </row>
    <row r="497" spans="2:4">
      <c r="B497" s="2"/>
      <c r="C497" s="1"/>
      <c r="D497" s="1"/>
    </row>
    <row r="498" spans="2:4">
      <c r="B498" s="2"/>
      <c r="C498" s="1"/>
      <c r="D498" s="1"/>
    </row>
    <row r="499" spans="2:4">
      <c r="B499" s="2"/>
      <c r="C499" s="1"/>
      <c r="D499" s="1"/>
    </row>
    <row r="500" spans="2:4">
      <c r="B500" s="2"/>
      <c r="C500" s="1"/>
      <c r="D500" s="1"/>
    </row>
    <row r="501" spans="2:4">
      <c r="B501" s="2"/>
      <c r="C501" s="1"/>
      <c r="D501" s="1"/>
    </row>
    <row r="502" spans="2:4">
      <c r="B502" s="2"/>
      <c r="C502" s="1"/>
      <c r="D502" s="1"/>
    </row>
    <row r="503" spans="2:4">
      <c r="B503" s="2"/>
      <c r="C503" s="1"/>
      <c r="D503" s="1"/>
    </row>
    <row r="504" spans="2:4">
      <c r="B504" s="2"/>
      <c r="C504" s="1"/>
      <c r="D504" s="1"/>
    </row>
    <row r="505" spans="2:4">
      <c r="B505" s="2"/>
      <c r="C505" s="1"/>
      <c r="D505" s="1"/>
    </row>
    <row r="506" spans="2:4">
      <c r="B506" s="2"/>
      <c r="C506" s="1"/>
      <c r="D506" s="1"/>
    </row>
    <row r="507" spans="2:4">
      <c r="B507" s="2"/>
      <c r="C507" s="1"/>
      <c r="D507" s="1"/>
    </row>
    <row r="508" spans="2:4">
      <c r="B508" s="2"/>
      <c r="C508" s="1"/>
      <c r="D508" s="1"/>
    </row>
    <row r="509" spans="2:4">
      <c r="B509" s="2"/>
      <c r="C509" s="1"/>
      <c r="D509" s="1"/>
    </row>
    <row r="510" spans="2:4">
      <c r="B510" s="2"/>
      <c r="C510" s="1"/>
      <c r="D510" s="1"/>
    </row>
    <row r="511" spans="2:4">
      <c r="B511" s="2"/>
      <c r="C511" s="1"/>
      <c r="D511" s="1"/>
    </row>
    <row r="512" spans="2:4">
      <c r="B512" s="2"/>
      <c r="C512" s="1"/>
      <c r="D512" s="1"/>
    </row>
    <row r="513" spans="2:4">
      <c r="B513" s="2"/>
      <c r="C513" s="1"/>
      <c r="D513" s="1"/>
    </row>
    <row r="514" spans="2:4">
      <c r="B514" s="2"/>
      <c r="C514" s="1"/>
      <c r="D514" s="1"/>
    </row>
    <row r="515" spans="2:4">
      <c r="B515" s="2"/>
      <c r="C515" s="1"/>
      <c r="D515" s="1"/>
    </row>
    <row r="516" spans="2:4">
      <c r="B516" s="2"/>
      <c r="C516" s="1"/>
      <c r="D516" s="1"/>
    </row>
    <row r="517" spans="2:4">
      <c r="B517" s="2"/>
      <c r="C517" s="1"/>
      <c r="D517" s="1"/>
    </row>
    <row r="518" spans="2:4">
      <c r="B518" s="2"/>
      <c r="C518" s="1"/>
      <c r="D518" s="1"/>
    </row>
    <row r="519" spans="2:4">
      <c r="B519" s="2"/>
      <c r="C519" s="1"/>
      <c r="D519" s="1"/>
    </row>
    <row r="520" spans="2:4">
      <c r="B520" s="2"/>
      <c r="C520" s="1"/>
      <c r="D520" s="1"/>
    </row>
    <row r="521" spans="2:4">
      <c r="B521" s="2"/>
      <c r="C521" s="1"/>
      <c r="D521" s="1"/>
    </row>
    <row r="522" spans="2:4">
      <c r="B522" s="2"/>
      <c r="C522" s="1"/>
      <c r="D522" s="1"/>
    </row>
    <row r="523" spans="2:4">
      <c r="B523" s="2"/>
      <c r="C523" s="1"/>
      <c r="D523" s="1"/>
    </row>
    <row r="524" spans="2:4">
      <c r="B524" s="2"/>
      <c r="C524" s="1"/>
      <c r="D524" s="1"/>
    </row>
    <row r="525" spans="2:4">
      <c r="B525" s="2"/>
      <c r="C525" s="1"/>
      <c r="D525" s="1"/>
    </row>
    <row r="526" spans="2:4">
      <c r="B526" s="2"/>
      <c r="C526" s="1"/>
      <c r="D526" s="1"/>
    </row>
    <row r="527" spans="2:4">
      <c r="B527" s="2"/>
      <c r="C527" s="1"/>
      <c r="D527" s="1"/>
    </row>
    <row r="528" spans="2:4">
      <c r="B528" s="2"/>
      <c r="C528" s="1"/>
      <c r="D528" s="1"/>
    </row>
    <row r="529" spans="2:4">
      <c r="B529" s="2"/>
      <c r="C529" s="1"/>
      <c r="D529" s="1"/>
    </row>
    <row r="530" spans="2:4">
      <c r="B530" s="2"/>
      <c r="C530" s="1"/>
      <c r="D530" s="1"/>
    </row>
    <row r="531" spans="2:4">
      <c r="B531" s="2"/>
      <c r="C531" s="1"/>
      <c r="D531" s="1"/>
    </row>
    <row r="532" spans="2:4">
      <c r="B532" s="2"/>
      <c r="C532" s="1"/>
      <c r="D532" s="1"/>
    </row>
    <row r="533" spans="2:4">
      <c r="B533" s="2"/>
      <c r="C533" s="1"/>
      <c r="D533" s="1"/>
    </row>
    <row r="534" spans="2:4">
      <c r="B534" s="2"/>
      <c r="C534" s="1"/>
      <c r="D534" s="1"/>
    </row>
    <row r="535" spans="2:4">
      <c r="B535" s="2"/>
      <c r="C535" s="1"/>
      <c r="D535" s="1"/>
    </row>
    <row r="536" spans="2:4">
      <c r="B536" s="2"/>
      <c r="C536" s="1"/>
      <c r="D536" s="1"/>
    </row>
    <row r="537" spans="2:4">
      <c r="B537" s="2"/>
      <c r="C537" s="1"/>
      <c r="D537" s="1"/>
    </row>
    <row r="538" spans="2:4">
      <c r="B538" s="2"/>
      <c r="C538" s="1"/>
      <c r="D538" s="1"/>
    </row>
    <row r="539" spans="2:4">
      <c r="B539" s="2"/>
      <c r="C539" s="1"/>
      <c r="D539" s="1"/>
    </row>
    <row r="540" spans="2:4">
      <c r="B540" s="2"/>
      <c r="C540" s="1"/>
      <c r="D540" s="1"/>
    </row>
    <row r="541" spans="2:4">
      <c r="B541" s="2"/>
      <c r="C541" s="1"/>
      <c r="D541" s="1"/>
    </row>
    <row r="542" spans="2:4">
      <c r="B542" s="2"/>
      <c r="C542" s="1"/>
      <c r="D542" s="1"/>
    </row>
    <row r="543" spans="2:4">
      <c r="B543" s="2"/>
      <c r="C543" s="1"/>
      <c r="D543" s="1"/>
    </row>
    <row r="544" spans="2:4">
      <c r="B544" s="2"/>
      <c r="C544" s="1"/>
      <c r="D544" s="1"/>
    </row>
    <row r="545" spans="2:4">
      <c r="B545" s="2"/>
      <c r="C545" s="1"/>
      <c r="D545" s="1"/>
    </row>
    <row r="546" spans="2:4">
      <c r="B546" s="2"/>
      <c r="C546" s="1"/>
      <c r="D546" s="1"/>
    </row>
    <row r="547" spans="2:4">
      <c r="B547" s="2"/>
      <c r="C547" s="1"/>
      <c r="D547" s="1"/>
    </row>
    <row r="548" spans="2:4">
      <c r="B548" s="2"/>
      <c r="C548" s="1"/>
      <c r="D548" s="1"/>
    </row>
    <row r="549" spans="2:4">
      <c r="B549" s="2"/>
      <c r="C549" s="1"/>
      <c r="D549" s="1"/>
    </row>
    <row r="550" spans="2:4">
      <c r="B550" s="2"/>
      <c r="C550" s="1"/>
      <c r="D550" s="1"/>
    </row>
    <row r="551" spans="2:4">
      <c r="B551" s="2"/>
      <c r="C551" s="1"/>
      <c r="D551" s="1"/>
    </row>
    <row r="552" spans="2:4">
      <c r="B552" s="2"/>
      <c r="C552" s="1"/>
      <c r="D552" s="1"/>
    </row>
    <row r="553" spans="2:4">
      <c r="B553" s="2"/>
      <c r="C553" s="1"/>
      <c r="D553" s="1"/>
    </row>
    <row r="554" spans="2:4">
      <c r="B554" s="2"/>
      <c r="C554" s="1"/>
      <c r="D554" s="1"/>
    </row>
    <row r="555" spans="2:4">
      <c r="B555" s="2"/>
      <c r="C555" s="1"/>
      <c r="D555" s="1"/>
    </row>
    <row r="556" spans="2:4">
      <c r="B556" s="2"/>
      <c r="C556" s="1"/>
      <c r="D556" s="1"/>
    </row>
    <row r="557" spans="2:4">
      <c r="B557" s="2"/>
      <c r="C557" s="1"/>
      <c r="D557" s="1"/>
    </row>
    <row r="558" spans="2:4">
      <c r="B558" s="2"/>
      <c r="C558" s="1"/>
      <c r="D558" s="1"/>
    </row>
    <row r="559" spans="2:4">
      <c r="B559" s="2"/>
      <c r="C559" s="1"/>
      <c r="D559" s="1"/>
    </row>
    <row r="560" spans="2:4">
      <c r="B560" s="2"/>
      <c r="C560" s="1"/>
      <c r="D560" s="1"/>
    </row>
    <row r="561" spans="2:4">
      <c r="B561" s="2"/>
      <c r="C561" s="1"/>
      <c r="D561" s="1"/>
    </row>
    <row r="562" spans="2:4">
      <c r="B562" s="2"/>
      <c r="C562" s="1"/>
      <c r="D562" s="1"/>
    </row>
    <row r="563" spans="2:4">
      <c r="B563" s="2"/>
      <c r="C563" s="1"/>
      <c r="D563" s="1"/>
    </row>
    <row r="564" spans="2:4">
      <c r="B564" s="2"/>
      <c r="C564" s="1"/>
      <c r="D564" s="1"/>
    </row>
    <row r="565" spans="2:4">
      <c r="B565" s="2"/>
      <c r="C565" s="1"/>
      <c r="D565" s="1"/>
    </row>
    <row r="566" spans="2:4">
      <c r="B566" s="2"/>
      <c r="C566" s="1"/>
      <c r="D566" s="1"/>
    </row>
    <row r="567" spans="2:4">
      <c r="B567" s="2"/>
      <c r="C567" s="1"/>
      <c r="D567" s="1"/>
    </row>
    <row r="568" spans="2:4">
      <c r="B568" s="2"/>
      <c r="C568" s="1"/>
      <c r="D568" s="1"/>
    </row>
    <row r="569" spans="2:4">
      <c r="B569" s="2"/>
      <c r="C569" s="1"/>
      <c r="D569" s="1"/>
    </row>
    <row r="570" spans="2:4">
      <c r="B570" s="2"/>
      <c r="C570" s="1"/>
      <c r="D570" s="1"/>
    </row>
    <row r="571" spans="2:4">
      <c r="B571" s="2"/>
      <c r="C571" s="1"/>
      <c r="D571" s="1"/>
    </row>
    <row r="572" spans="2:4">
      <c r="B572" s="2"/>
      <c r="C572" s="1"/>
      <c r="D572" s="1"/>
    </row>
    <row r="573" spans="2:4">
      <c r="B573" s="2"/>
      <c r="C573" s="1"/>
      <c r="D573" s="1"/>
    </row>
    <row r="574" spans="2:4">
      <c r="B574" s="2"/>
      <c r="C574" s="1"/>
      <c r="D574" s="1"/>
    </row>
    <row r="575" spans="2:4">
      <c r="B575" s="2"/>
      <c r="C575" s="1"/>
      <c r="D575" s="1"/>
    </row>
    <row r="576" spans="2:4">
      <c r="B576" s="2"/>
      <c r="C576" s="1"/>
      <c r="D576" s="1"/>
    </row>
    <row r="577" spans="2:4">
      <c r="B577" s="2"/>
      <c r="C577" s="1"/>
      <c r="D577" s="1"/>
    </row>
    <row r="578" spans="2:4">
      <c r="B578" s="2"/>
      <c r="C578" s="1"/>
      <c r="D578" s="1"/>
    </row>
    <row r="579" spans="2:4">
      <c r="B579" s="2"/>
      <c r="C579" s="1"/>
      <c r="D579" s="1"/>
    </row>
    <row r="580" spans="2:4">
      <c r="B580" s="2"/>
      <c r="C580" s="1"/>
      <c r="D580" s="1"/>
    </row>
    <row r="581" spans="2:4">
      <c r="B581" s="2"/>
      <c r="C581" s="1"/>
      <c r="D581" s="1"/>
    </row>
    <row r="582" spans="2:4">
      <c r="B582" s="2"/>
      <c r="C582" s="1"/>
      <c r="D582" s="1"/>
    </row>
    <row r="583" spans="2:4">
      <c r="B583" s="2"/>
      <c r="C583" s="1"/>
      <c r="D583" s="1"/>
    </row>
    <row r="584" spans="2:4">
      <c r="B584" s="2"/>
      <c r="C584" s="1"/>
      <c r="D584" s="1"/>
    </row>
    <row r="585" spans="2:4">
      <c r="B585" s="2"/>
      <c r="C585" s="1"/>
      <c r="D585" s="1"/>
    </row>
    <row r="586" spans="2:4">
      <c r="B586" s="2"/>
      <c r="C586" s="1"/>
      <c r="D586" s="1"/>
    </row>
    <row r="587" spans="2:4">
      <c r="B587" s="2"/>
      <c r="C587" s="1"/>
      <c r="D587" s="1"/>
    </row>
    <row r="588" spans="2:4">
      <c r="B588" s="2"/>
      <c r="C588" s="1"/>
      <c r="D588" s="1"/>
    </row>
    <row r="589" spans="2:4">
      <c r="B589" s="2"/>
      <c r="C589" s="1"/>
      <c r="D589" s="1"/>
    </row>
    <row r="590" spans="2:4">
      <c r="B590" s="2"/>
      <c r="C590" s="1"/>
      <c r="D590" s="1"/>
    </row>
    <row r="591" spans="2:4">
      <c r="B591" s="2"/>
      <c r="C591" s="1"/>
      <c r="D591" s="1"/>
    </row>
    <row r="592" spans="2:4">
      <c r="B592" s="2"/>
      <c r="C592" s="1"/>
      <c r="D592" s="1"/>
    </row>
    <row r="593" spans="2:4">
      <c r="B593" s="2"/>
      <c r="C593" s="1"/>
      <c r="D593" s="1"/>
    </row>
    <row r="594" spans="2:4">
      <c r="B594" s="2"/>
      <c r="C594" s="1"/>
      <c r="D594" s="1"/>
    </row>
    <row r="595" spans="2:4">
      <c r="B595" s="2"/>
      <c r="C595" s="1"/>
      <c r="D595" s="1"/>
    </row>
    <row r="596" spans="2:4">
      <c r="B596" s="2"/>
      <c r="C596" s="1"/>
      <c r="D596" s="1"/>
    </row>
    <row r="597" spans="2:4">
      <c r="B597" s="2"/>
      <c r="C597" s="1"/>
      <c r="D597" s="1"/>
    </row>
    <row r="598" spans="2:4">
      <c r="B598" s="2"/>
      <c r="C598" s="1"/>
      <c r="D598" s="1"/>
    </row>
    <row r="599" spans="2:4">
      <c r="B599" s="2"/>
      <c r="C599" s="1"/>
      <c r="D599" s="1"/>
    </row>
    <row r="600" spans="2:4">
      <c r="B600" s="2"/>
      <c r="C600" s="1"/>
      <c r="D600" s="1"/>
    </row>
    <row r="601" spans="2:4">
      <c r="B601" s="2"/>
      <c r="C601" s="1"/>
      <c r="D601" s="1"/>
    </row>
    <row r="602" spans="2:4">
      <c r="B602" s="2"/>
      <c r="C602" s="1"/>
      <c r="D602" s="1"/>
    </row>
    <row r="603" spans="2:4">
      <c r="B603" s="2"/>
      <c r="C603" s="1"/>
      <c r="D603" s="1"/>
    </row>
    <row r="604" spans="2:4">
      <c r="B604" s="2"/>
      <c r="C604" s="1"/>
      <c r="D604" s="1"/>
    </row>
    <row r="605" spans="2:4">
      <c r="B605" s="2"/>
      <c r="C605" s="1"/>
      <c r="D605" s="1"/>
    </row>
    <row r="606" spans="2:4">
      <c r="B606" s="2"/>
      <c r="C606" s="1"/>
      <c r="D606" s="1"/>
    </row>
    <row r="607" spans="2:4">
      <c r="B607" s="2"/>
      <c r="C607" s="1"/>
      <c r="D607" s="1"/>
    </row>
    <row r="608" spans="2:4">
      <c r="B608" s="2"/>
      <c r="C608" s="1"/>
      <c r="D608" s="1"/>
    </row>
    <row r="609" spans="2:4">
      <c r="B609" s="2"/>
      <c r="C609" s="1"/>
      <c r="D609" s="1"/>
    </row>
    <row r="610" spans="2:4">
      <c r="B610" s="2"/>
      <c r="C610" s="1"/>
      <c r="D610" s="1"/>
    </row>
    <row r="611" spans="2:4">
      <c r="B611" s="2"/>
      <c r="C611" s="1"/>
      <c r="D611" s="1"/>
    </row>
    <row r="612" spans="2:4">
      <c r="B612" s="2"/>
      <c r="C612" s="1"/>
      <c r="D612" s="1"/>
    </row>
    <row r="613" spans="2:4">
      <c r="B613" s="2"/>
      <c r="C613" s="1"/>
      <c r="D613" s="1"/>
    </row>
    <row r="614" spans="2:4">
      <c r="B614" s="2"/>
      <c r="C614" s="1"/>
      <c r="D614" s="1"/>
    </row>
    <row r="615" spans="2:4">
      <c r="B615" s="2"/>
      <c r="C615" s="1"/>
      <c r="D615" s="1"/>
    </row>
    <row r="616" spans="2:4">
      <c r="B616" s="2"/>
      <c r="C616" s="1"/>
      <c r="D616" s="1"/>
    </row>
    <row r="617" spans="2:4">
      <c r="B617" s="2"/>
      <c r="C617" s="1"/>
      <c r="D617" s="1"/>
    </row>
    <row r="618" spans="2:4">
      <c r="B618" s="2"/>
      <c r="C618" s="1"/>
      <c r="D618" s="1"/>
    </row>
    <row r="619" spans="2:4">
      <c r="B619" s="2"/>
      <c r="C619" s="1"/>
      <c r="D619" s="1"/>
    </row>
    <row r="620" spans="2:4">
      <c r="B620" s="2"/>
      <c r="C620" s="1"/>
      <c r="D620" s="1"/>
    </row>
    <row r="621" spans="2:4">
      <c r="B621" s="2"/>
      <c r="C621" s="1"/>
      <c r="D621" s="1"/>
    </row>
    <row r="622" spans="2:4">
      <c r="B622" s="2"/>
      <c r="C622" s="1"/>
      <c r="D622" s="1"/>
    </row>
    <row r="623" spans="2:4">
      <c r="B623" s="2"/>
      <c r="C623" s="1"/>
      <c r="D623" s="1"/>
    </row>
    <row r="624" spans="2:4">
      <c r="B624" s="2"/>
      <c r="C624" s="1"/>
      <c r="D624" s="1"/>
    </row>
    <row r="625" spans="2:4">
      <c r="B625" s="2"/>
      <c r="C625" s="1"/>
      <c r="D625" s="1"/>
    </row>
    <row r="626" spans="2:4">
      <c r="B626" s="2"/>
      <c r="C626" s="1"/>
      <c r="D626" s="1"/>
    </row>
    <row r="627" spans="2:4">
      <c r="B627" s="2"/>
      <c r="C627" s="1"/>
      <c r="D627" s="1"/>
    </row>
    <row r="628" spans="2:4">
      <c r="B628" s="2"/>
      <c r="C628" s="1"/>
      <c r="D628" s="1"/>
    </row>
    <row r="629" spans="2:4">
      <c r="B629" s="2"/>
      <c r="C629" s="1"/>
      <c r="D629" s="1"/>
    </row>
    <row r="630" spans="2:4">
      <c r="B630" s="2"/>
      <c r="C630" s="1"/>
      <c r="D630" s="1"/>
    </row>
    <row r="631" spans="2:4">
      <c r="B631" s="2"/>
      <c r="C631" s="1"/>
      <c r="D631" s="1"/>
    </row>
    <row r="632" spans="2:4">
      <c r="B632" s="2"/>
      <c r="C632" s="1"/>
      <c r="D632" s="1"/>
    </row>
    <row r="633" spans="2:4">
      <c r="B633" s="2"/>
      <c r="C633" s="1"/>
      <c r="D633" s="1"/>
    </row>
    <row r="634" spans="2:4">
      <c r="B634" s="2"/>
      <c r="C634" s="1"/>
      <c r="D634" s="1"/>
    </row>
    <row r="635" spans="2:4">
      <c r="B635" s="2"/>
      <c r="C635" s="1"/>
      <c r="D635" s="1"/>
    </row>
    <row r="636" spans="2:4">
      <c r="B636" s="2"/>
      <c r="C636" s="1"/>
      <c r="D636" s="1"/>
    </row>
    <row r="637" spans="2:4">
      <c r="B637" s="2"/>
      <c r="C637" s="1"/>
      <c r="D637" s="1"/>
    </row>
    <row r="638" spans="2:4">
      <c r="B638" s="2"/>
      <c r="C638" s="1"/>
      <c r="D638" s="1"/>
    </row>
    <row r="639" spans="2:4">
      <c r="B639" s="2"/>
      <c r="C639" s="1"/>
      <c r="D639" s="1"/>
    </row>
    <row r="640" spans="2:4">
      <c r="B640" s="2"/>
      <c r="C640" s="1"/>
      <c r="D640" s="1"/>
    </row>
    <row r="641" spans="2:4">
      <c r="B641" s="2"/>
      <c r="C641" s="1"/>
      <c r="D641" s="1"/>
    </row>
    <row r="642" spans="2:4">
      <c r="B642" s="2"/>
      <c r="C642" s="1"/>
      <c r="D642" s="1"/>
    </row>
    <row r="643" spans="2:4">
      <c r="B643" s="2"/>
      <c r="C643" s="1"/>
      <c r="D643" s="1"/>
    </row>
    <row r="644" spans="2:4">
      <c r="B644" s="2"/>
      <c r="C644" s="1"/>
      <c r="D644" s="1"/>
    </row>
    <row r="645" spans="2:4">
      <c r="B645" s="2"/>
      <c r="C645" s="1"/>
      <c r="D645" s="1"/>
    </row>
    <row r="646" spans="2:4">
      <c r="B646" s="2"/>
      <c r="C646" s="1"/>
      <c r="D646" s="1"/>
    </row>
    <row r="647" spans="2:4">
      <c r="B647" s="2"/>
      <c r="C647" s="1"/>
      <c r="D647" s="1"/>
    </row>
    <row r="648" spans="2:4">
      <c r="B648" s="2"/>
      <c r="C648" s="1"/>
      <c r="D648" s="1"/>
    </row>
    <row r="649" spans="2:4">
      <c r="B649" s="2"/>
      <c r="C649" s="1"/>
      <c r="D649" s="1"/>
    </row>
    <row r="650" spans="2:4">
      <c r="B650" s="2"/>
      <c r="C650" s="1"/>
      <c r="D650" s="1"/>
    </row>
    <row r="651" spans="2:4">
      <c r="B651" s="2"/>
      <c r="C651" s="1"/>
      <c r="D651" s="1"/>
    </row>
    <row r="652" spans="2:4">
      <c r="B652" s="2"/>
      <c r="C652" s="1"/>
      <c r="D652" s="1"/>
    </row>
    <row r="653" spans="2:4">
      <c r="B653" s="2"/>
      <c r="C653" s="1"/>
      <c r="D653" s="1"/>
    </row>
    <row r="654" spans="2:4">
      <c r="B654" s="2"/>
      <c r="C654" s="1"/>
      <c r="D654" s="1"/>
    </row>
    <row r="655" spans="2:4">
      <c r="B655" s="2"/>
      <c r="C655" s="1"/>
      <c r="D655" s="1"/>
    </row>
    <row r="656" spans="2:4">
      <c r="B656" s="2"/>
      <c r="C656" s="1"/>
      <c r="D656" s="1"/>
    </row>
    <row r="657" spans="2:4">
      <c r="B657" s="2"/>
      <c r="C657" s="1"/>
      <c r="D657" s="1"/>
    </row>
    <row r="658" spans="2:4">
      <c r="B658" s="2"/>
      <c r="C658" s="1"/>
      <c r="D658" s="1"/>
    </row>
    <row r="659" spans="2:4">
      <c r="B659" s="2"/>
      <c r="C659" s="1"/>
      <c r="D659" s="1"/>
    </row>
    <row r="660" spans="2:4">
      <c r="B660" s="2"/>
      <c r="C660" s="1"/>
      <c r="D660" s="1"/>
    </row>
    <row r="661" spans="2:4">
      <c r="B661" s="2"/>
      <c r="C661" s="1"/>
      <c r="D661" s="1"/>
    </row>
    <row r="662" spans="2:4">
      <c r="B662" s="2"/>
      <c r="C662" s="1"/>
      <c r="D662" s="1"/>
    </row>
    <row r="663" spans="2:4">
      <c r="B663" s="2"/>
      <c r="C663" s="1"/>
      <c r="D663" s="1"/>
    </row>
    <row r="664" spans="2:4">
      <c r="B664" s="2"/>
      <c r="C664" s="1"/>
      <c r="D664" s="1"/>
    </row>
    <row r="665" spans="2:4">
      <c r="B665" s="2"/>
      <c r="C665" s="1"/>
      <c r="D665" s="1"/>
    </row>
    <row r="666" spans="2:4">
      <c r="B666" s="2"/>
      <c r="C666" s="1"/>
      <c r="D666" s="1"/>
    </row>
    <row r="667" spans="2:4">
      <c r="B667" s="2"/>
      <c r="C667" s="1"/>
      <c r="D667" s="1"/>
    </row>
    <row r="668" spans="2:4">
      <c r="B668" s="2"/>
      <c r="C668" s="1"/>
      <c r="D668" s="1"/>
    </row>
    <row r="669" spans="2:4">
      <c r="B669" s="2"/>
      <c r="C669" s="1"/>
      <c r="D669" s="1"/>
    </row>
    <row r="670" spans="2:4">
      <c r="B670" s="2"/>
      <c r="C670" s="1"/>
      <c r="D670" s="1"/>
    </row>
    <row r="671" spans="2:4">
      <c r="B671" s="2"/>
      <c r="C671" s="1"/>
      <c r="D671" s="1"/>
    </row>
    <row r="672" spans="2:4">
      <c r="B672" s="2"/>
      <c r="C672" s="1"/>
      <c r="D672" s="1"/>
    </row>
    <row r="673" spans="2:4">
      <c r="B673" s="2"/>
      <c r="C673" s="1"/>
      <c r="D673" s="1"/>
    </row>
    <row r="674" spans="2:4">
      <c r="B674" s="2"/>
      <c r="C674" s="1"/>
      <c r="D674" s="1"/>
    </row>
    <row r="675" spans="2:4">
      <c r="B675" s="2"/>
      <c r="C675" s="1"/>
      <c r="D675" s="1"/>
    </row>
    <row r="676" spans="2:4">
      <c r="B676" s="2"/>
      <c r="C676" s="1"/>
      <c r="D676" s="1"/>
    </row>
    <row r="677" spans="2:4">
      <c r="B677" s="2"/>
      <c r="C677" s="1"/>
      <c r="D677" s="1"/>
    </row>
    <row r="678" spans="2:4">
      <c r="B678" s="2"/>
      <c r="C678" s="1"/>
      <c r="D678" s="1"/>
    </row>
    <row r="679" spans="2:4">
      <c r="B679" s="2"/>
      <c r="C679" s="1"/>
      <c r="D679" s="1"/>
    </row>
    <row r="680" spans="2:4">
      <c r="B680" s="2"/>
      <c r="C680" s="1"/>
      <c r="D680" s="1"/>
    </row>
    <row r="681" spans="2:4">
      <c r="B681" s="2"/>
      <c r="C681" s="1"/>
      <c r="D681" s="1"/>
    </row>
    <row r="682" spans="2:4">
      <c r="B682" s="2"/>
      <c r="C682" s="1"/>
      <c r="D682" s="1"/>
    </row>
    <row r="683" spans="2:4">
      <c r="B683" s="2"/>
      <c r="C683" s="1"/>
      <c r="D683" s="1"/>
    </row>
    <row r="684" spans="2:4">
      <c r="B684" s="2"/>
      <c r="C684" s="1"/>
      <c r="D684" s="1"/>
    </row>
    <row r="685" spans="2:4">
      <c r="B685" s="2"/>
      <c r="C685" s="1"/>
      <c r="D685" s="1"/>
    </row>
    <row r="686" spans="2:4">
      <c r="B686" s="2"/>
      <c r="C686" s="1"/>
      <c r="D686" s="1"/>
    </row>
    <row r="687" spans="2:4">
      <c r="B687" s="2"/>
      <c r="C687" s="1"/>
      <c r="D687" s="1"/>
    </row>
    <row r="688" spans="2:4">
      <c r="B688" s="2"/>
      <c r="C688" s="1"/>
      <c r="D688" s="1"/>
    </row>
    <row r="689" spans="2:4">
      <c r="B689" s="2"/>
      <c r="C689" s="1"/>
      <c r="D689" s="1"/>
    </row>
    <row r="690" spans="2:4">
      <c r="B690" s="2"/>
      <c r="C690" s="1"/>
      <c r="D690" s="1"/>
    </row>
    <row r="691" spans="2:4">
      <c r="B691" s="2"/>
      <c r="C691" s="1"/>
      <c r="D691" s="1"/>
    </row>
    <row r="692" spans="2:4">
      <c r="B692" s="2"/>
      <c r="C692" s="1"/>
      <c r="D692" s="1"/>
    </row>
    <row r="693" spans="2:4">
      <c r="B693" s="2"/>
      <c r="C693" s="1"/>
      <c r="D693" s="1"/>
    </row>
    <row r="694" spans="2:4">
      <c r="B694" s="2"/>
      <c r="C694" s="1"/>
      <c r="D694" s="1"/>
    </row>
    <row r="695" spans="2:4">
      <c r="B695" s="2"/>
      <c r="C695" s="1"/>
      <c r="D695" s="1"/>
    </row>
    <row r="696" spans="2:4">
      <c r="B696" s="2"/>
      <c r="C696" s="1"/>
      <c r="D696" s="1"/>
    </row>
    <row r="697" spans="2:4">
      <c r="B697" s="2"/>
      <c r="C697" s="1"/>
      <c r="D697" s="1"/>
    </row>
    <row r="698" spans="2:4">
      <c r="B698" s="2"/>
      <c r="C698" s="1"/>
      <c r="D698" s="1"/>
    </row>
    <row r="699" spans="2:4">
      <c r="B699" s="2"/>
      <c r="C699" s="1"/>
      <c r="D699" s="1"/>
    </row>
    <row r="700" spans="2:4">
      <c r="B700" s="2"/>
      <c r="C700" s="1"/>
      <c r="D700" s="1"/>
    </row>
    <row r="701" spans="2:4">
      <c r="B701" s="2"/>
      <c r="C701" s="1"/>
      <c r="D701" s="1"/>
    </row>
    <row r="702" spans="2:4">
      <c r="B702" s="2"/>
      <c r="C702" s="1"/>
      <c r="D702" s="1"/>
    </row>
    <row r="703" spans="2:4">
      <c r="B703" s="2"/>
      <c r="C703" s="1"/>
      <c r="D703" s="1"/>
    </row>
    <row r="704" spans="2:4">
      <c r="B704" s="2"/>
      <c r="C704" s="1"/>
      <c r="D704" s="1"/>
    </row>
    <row r="705" spans="2:4">
      <c r="B705" s="2"/>
      <c r="C705" s="1"/>
      <c r="D705" s="1"/>
    </row>
    <row r="706" spans="2:4">
      <c r="B706" s="2"/>
      <c r="C706" s="1"/>
      <c r="D706" s="1"/>
    </row>
    <row r="707" spans="2:4">
      <c r="B707" s="2"/>
      <c r="C707" s="1"/>
      <c r="D707" s="1"/>
    </row>
    <row r="708" spans="2:4">
      <c r="B708" s="2"/>
      <c r="C708" s="1"/>
      <c r="D708" s="1"/>
    </row>
    <row r="709" spans="2:4">
      <c r="B709" s="2"/>
      <c r="C709" s="1"/>
      <c r="D709" s="1"/>
    </row>
    <row r="710" spans="2:4">
      <c r="B710" s="2"/>
      <c r="C710" s="1"/>
      <c r="D710" s="1"/>
    </row>
    <row r="711" spans="2:4">
      <c r="B711" s="2"/>
      <c r="C711" s="1"/>
      <c r="D711" s="1"/>
    </row>
    <row r="712" spans="2:4">
      <c r="B712" s="2"/>
      <c r="C712" s="1"/>
      <c r="D712" s="1"/>
    </row>
    <row r="713" spans="2:4">
      <c r="B713" s="2"/>
      <c r="C713" s="1"/>
      <c r="D713" s="1"/>
    </row>
    <row r="714" spans="2:4">
      <c r="B714" s="2"/>
      <c r="C714" s="1"/>
      <c r="D714" s="1"/>
    </row>
    <row r="715" spans="2:4">
      <c r="B715" s="2"/>
      <c r="C715" s="1"/>
      <c r="D715" s="1"/>
    </row>
    <row r="716" spans="2:4">
      <c r="B716" s="2"/>
      <c r="C716" s="1"/>
      <c r="D716" s="1"/>
    </row>
    <row r="717" spans="2:4">
      <c r="B717" s="2"/>
      <c r="C717" s="1"/>
      <c r="D717" s="1"/>
    </row>
    <row r="718" spans="2:4">
      <c r="B718" s="2"/>
      <c r="C718" s="1"/>
      <c r="D718" s="1"/>
    </row>
    <row r="719" spans="2:4">
      <c r="B719" s="2"/>
      <c r="C719" s="1"/>
      <c r="D719" s="1"/>
    </row>
    <row r="720" spans="2:4">
      <c r="B720" s="2"/>
      <c r="C720" s="1"/>
      <c r="D720" s="1"/>
    </row>
    <row r="721" spans="2:4">
      <c r="B721" s="2"/>
      <c r="C721" s="1"/>
      <c r="D721" s="1"/>
    </row>
    <row r="722" spans="2:4">
      <c r="B722" s="2"/>
      <c r="C722" s="1"/>
      <c r="D722" s="1"/>
    </row>
    <row r="723" spans="2:4">
      <c r="B723" s="2"/>
      <c r="C723" s="1"/>
      <c r="D723" s="1"/>
    </row>
    <row r="724" spans="2:4">
      <c r="B724" s="2"/>
      <c r="C724" s="1"/>
      <c r="D724" s="1"/>
    </row>
    <row r="725" spans="2:4">
      <c r="B725" s="2"/>
      <c r="C725" s="1"/>
      <c r="D725" s="1"/>
    </row>
    <row r="726" spans="2:4">
      <c r="B726" s="2"/>
      <c r="C726" s="1"/>
      <c r="D726" s="1"/>
    </row>
    <row r="727" spans="2:4">
      <c r="B727" s="2"/>
      <c r="C727" s="1"/>
      <c r="D727" s="1"/>
    </row>
    <row r="728" spans="2:4">
      <c r="B728" s="2"/>
      <c r="C728" s="1"/>
      <c r="D728" s="1"/>
    </row>
    <row r="729" spans="2:4">
      <c r="B729" s="2"/>
      <c r="C729" s="1"/>
      <c r="D729" s="1"/>
    </row>
    <row r="730" spans="2:4">
      <c r="B730" s="2"/>
      <c r="C730" s="1"/>
      <c r="D730" s="1"/>
    </row>
    <row r="731" spans="2:4">
      <c r="B731" s="2"/>
      <c r="C731" s="1"/>
      <c r="D731" s="1"/>
    </row>
    <row r="732" spans="2:4">
      <c r="B732" s="2"/>
      <c r="C732" s="1"/>
      <c r="D732" s="1"/>
    </row>
    <row r="733" spans="2:4">
      <c r="B733" s="2"/>
      <c r="C733" s="1"/>
      <c r="D733" s="1"/>
    </row>
    <row r="734" spans="2:4">
      <c r="B734" s="2"/>
      <c r="C734" s="1"/>
      <c r="D734" s="1"/>
    </row>
    <row r="735" spans="2:4">
      <c r="B735" s="2"/>
      <c r="C735" s="1"/>
      <c r="D735" s="1"/>
    </row>
    <row r="736" spans="2:4">
      <c r="B736" s="2"/>
      <c r="C736" s="1"/>
      <c r="D736" s="1"/>
    </row>
    <row r="737" spans="2:4">
      <c r="B737" s="2"/>
      <c r="C737" s="1"/>
      <c r="D737" s="1"/>
    </row>
    <row r="738" spans="2:4">
      <c r="B738" s="2"/>
      <c r="C738" s="1"/>
      <c r="D738" s="1"/>
    </row>
    <row r="739" spans="2:4">
      <c r="B739" s="2"/>
      <c r="C739" s="1"/>
      <c r="D739" s="1"/>
    </row>
    <row r="740" spans="2:4">
      <c r="B740" s="2"/>
      <c r="C740" s="1"/>
      <c r="D740" s="1"/>
    </row>
    <row r="741" spans="2:4">
      <c r="B741" s="2"/>
      <c r="C741" s="1"/>
      <c r="D741" s="1"/>
    </row>
    <row r="742" spans="2:4">
      <c r="B742" s="2"/>
      <c r="C742" s="1"/>
      <c r="D742" s="1"/>
    </row>
    <row r="743" spans="2:4">
      <c r="B743" s="2"/>
      <c r="C743" s="1"/>
      <c r="D743" s="1"/>
    </row>
    <row r="744" spans="2:4">
      <c r="B744" s="2"/>
      <c r="C744" s="1"/>
      <c r="D744" s="1"/>
    </row>
    <row r="745" spans="2:4">
      <c r="B745" s="2"/>
      <c r="C745" s="1"/>
      <c r="D745" s="1"/>
    </row>
    <row r="746" spans="2:4">
      <c r="B746" s="2"/>
      <c r="C746" s="1"/>
      <c r="D746" s="1"/>
    </row>
    <row r="747" spans="2:4">
      <c r="B747" s="2"/>
      <c r="C747" s="1"/>
      <c r="D747" s="1"/>
    </row>
    <row r="748" spans="2:4">
      <c r="B748" s="2"/>
      <c r="C748" s="1"/>
      <c r="D748" s="1"/>
    </row>
    <row r="749" spans="2:4">
      <c r="B749" s="2"/>
      <c r="C749" s="1"/>
      <c r="D749" s="1"/>
    </row>
    <row r="750" spans="2:4">
      <c r="B750" s="2"/>
      <c r="C750" s="1"/>
      <c r="D750" s="1"/>
    </row>
    <row r="751" spans="2:4">
      <c r="B751" s="2"/>
      <c r="C751" s="1"/>
      <c r="D751" s="1"/>
    </row>
    <row r="752" spans="2:4">
      <c r="B752" s="2"/>
      <c r="C752" s="1"/>
      <c r="D752" s="1"/>
    </row>
    <row r="753" spans="2:4">
      <c r="B753" s="2"/>
      <c r="C753" s="1"/>
      <c r="D753" s="1"/>
    </row>
    <row r="754" spans="2:4">
      <c r="B754" s="2"/>
      <c r="C754" s="1"/>
      <c r="D754" s="1"/>
    </row>
    <row r="755" spans="2:4">
      <c r="B755" s="2"/>
      <c r="C755" s="1"/>
      <c r="D755" s="1"/>
    </row>
    <row r="756" spans="2:4">
      <c r="B756" s="2"/>
      <c r="C756" s="1"/>
      <c r="D756" s="1"/>
    </row>
    <row r="757" spans="2:4">
      <c r="B757" s="2"/>
      <c r="C757" s="1"/>
      <c r="D757" s="1"/>
    </row>
    <row r="758" spans="2:4">
      <c r="B758" s="2"/>
      <c r="C758" s="1"/>
      <c r="D758" s="1"/>
    </row>
    <row r="759" spans="2:4">
      <c r="B759" s="2"/>
      <c r="C759" s="1"/>
      <c r="D759" s="1"/>
    </row>
    <row r="760" spans="2:4">
      <c r="B760" s="2"/>
      <c r="C760" s="1"/>
      <c r="D760" s="1"/>
    </row>
    <row r="761" spans="2:4">
      <c r="B761" s="2"/>
      <c r="C761" s="1"/>
      <c r="D761" s="1"/>
    </row>
    <row r="762" spans="2:4">
      <c r="B762" s="2"/>
      <c r="C762" s="1"/>
      <c r="D762" s="1"/>
    </row>
    <row r="763" spans="2:4">
      <c r="B763" s="2"/>
      <c r="C763" s="1"/>
      <c r="D763" s="1"/>
    </row>
    <row r="764" spans="2:4">
      <c r="B764" s="2"/>
      <c r="C764" s="1"/>
      <c r="D764" s="1"/>
    </row>
    <row r="765" spans="2:4">
      <c r="B765" s="2"/>
      <c r="C765" s="1"/>
      <c r="D765" s="1"/>
    </row>
    <row r="766" spans="2:4">
      <c r="B766" s="2"/>
      <c r="C766" s="1"/>
      <c r="D766" s="1"/>
    </row>
    <row r="767" spans="2:4">
      <c r="B767" s="2"/>
      <c r="C767" s="1"/>
      <c r="D767" s="1"/>
    </row>
    <row r="768" spans="2:4">
      <c r="B768" s="2"/>
      <c r="C768" s="1"/>
      <c r="D768" s="1"/>
    </row>
    <row r="769" spans="2:4">
      <c r="B769" s="2"/>
      <c r="C769" s="1"/>
      <c r="D769" s="1"/>
    </row>
    <row r="770" spans="2:4">
      <c r="B770" s="2"/>
      <c r="C770" s="1"/>
      <c r="D770" s="1"/>
    </row>
    <row r="771" spans="2:4">
      <c r="B771" s="2"/>
      <c r="C771" s="1"/>
      <c r="D771" s="1"/>
    </row>
    <row r="772" spans="2:4">
      <c r="B772" s="2"/>
      <c r="C772" s="1"/>
      <c r="D772" s="1"/>
    </row>
    <row r="773" spans="2:4">
      <c r="B773" s="2"/>
      <c r="C773" s="1"/>
      <c r="D773" s="1"/>
    </row>
    <row r="774" spans="2:4">
      <c r="B774" s="2"/>
      <c r="C774" s="1"/>
      <c r="D774" s="1"/>
    </row>
    <row r="775" spans="2:4">
      <c r="B775" s="2"/>
      <c r="C775" s="1"/>
      <c r="D775" s="1"/>
    </row>
    <row r="776" spans="2:4">
      <c r="B776" s="2"/>
      <c r="C776" s="1"/>
      <c r="D776" s="1"/>
    </row>
    <row r="777" spans="2:4">
      <c r="B777" s="2"/>
      <c r="C777" s="1"/>
      <c r="D777" s="1"/>
    </row>
    <row r="778" spans="2:4">
      <c r="B778" s="2"/>
      <c r="C778" s="1"/>
      <c r="D778" s="1"/>
    </row>
    <row r="779" spans="2:4">
      <c r="B779" s="2"/>
      <c r="C779" s="1"/>
      <c r="D779" s="1"/>
    </row>
    <row r="780" spans="2:4">
      <c r="B780" s="2"/>
      <c r="C780" s="1"/>
      <c r="D780" s="1"/>
    </row>
    <row r="781" spans="2:4">
      <c r="B781" s="2"/>
      <c r="C781" s="1"/>
      <c r="D781" s="1"/>
    </row>
    <row r="782" spans="2:4">
      <c r="B782" s="2"/>
      <c r="C782" s="1"/>
      <c r="D782" s="1"/>
    </row>
    <row r="783" spans="2:4">
      <c r="B783" s="2"/>
      <c r="C783" s="1"/>
      <c r="D783" s="1"/>
    </row>
    <row r="784" spans="2:4">
      <c r="B784" s="2"/>
      <c r="C784" s="1"/>
      <c r="D784" s="1"/>
    </row>
    <row r="785" spans="2:4">
      <c r="B785" s="2"/>
      <c r="C785" s="1"/>
      <c r="D785" s="1"/>
    </row>
    <row r="786" spans="2:4">
      <c r="B786" s="2"/>
      <c r="C786" s="1"/>
      <c r="D786" s="1"/>
    </row>
    <row r="787" spans="2:4">
      <c r="B787" s="2"/>
      <c r="C787" s="1"/>
      <c r="D787" s="1"/>
    </row>
    <row r="788" spans="2:4">
      <c r="B788" s="2"/>
      <c r="C788" s="1"/>
      <c r="D788" s="1"/>
    </row>
    <row r="789" spans="2:4">
      <c r="B789" s="2"/>
      <c r="C789" s="1"/>
      <c r="D789" s="1"/>
    </row>
    <row r="790" spans="2:4">
      <c r="B790" s="2"/>
      <c r="C790" s="1"/>
      <c r="D790" s="1"/>
    </row>
    <row r="791" spans="2:4">
      <c r="B791" s="2"/>
      <c r="C791" s="1"/>
      <c r="D791" s="1"/>
    </row>
    <row r="792" spans="2:4">
      <c r="B792" s="2"/>
      <c r="C792" s="1"/>
      <c r="D792" s="1"/>
    </row>
    <row r="793" spans="2:4">
      <c r="B793" s="2"/>
      <c r="C793" s="1"/>
      <c r="D793" s="1"/>
    </row>
    <row r="794" spans="2:4">
      <c r="B794" s="2"/>
      <c r="C794" s="1"/>
      <c r="D794" s="1"/>
    </row>
    <row r="795" spans="2:4">
      <c r="B795" s="2"/>
      <c r="C795" s="1"/>
      <c r="D795" s="1"/>
    </row>
    <row r="796" spans="2:4">
      <c r="B796" s="2"/>
      <c r="C796" s="1"/>
      <c r="D796" s="1"/>
    </row>
    <row r="797" spans="2:4">
      <c r="B797" s="2"/>
      <c r="C797" s="1"/>
      <c r="D797" s="1"/>
    </row>
    <row r="798" spans="2:4">
      <c r="B798" s="2"/>
      <c r="C798" s="1"/>
      <c r="D798" s="1"/>
    </row>
    <row r="799" spans="2:4">
      <c r="B799" s="2"/>
      <c r="C799" s="1"/>
      <c r="D799" s="1"/>
    </row>
    <row r="800" spans="2:4">
      <c r="B800" s="2"/>
      <c r="C800" s="1"/>
      <c r="D800" s="1"/>
    </row>
    <row r="801" spans="2:4">
      <c r="B801" s="2"/>
      <c r="C801" s="1"/>
      <c r="D801" s="1"/>
    </row>
    <row r="802" spans="2:4">
      <c r="B802" s="2"/>
      <c r="C802" s="1"/>
      <c r="D802" s="1"/>
    </row>
    <row r="803" spans="2:4">
      <c r="B803" s="2"/>
      <c r="C803" s="1"/>
      <c r="D803" s="1"/>
    </row>
    <row r="804" spans="2:4">
      <c r="B804" s="2"/>
      <c r="C804" s="1"/>
      <c r="D804" s="1"/>
    </row>
    <row r="805" spans="2:4">
      <c r="B805" s="2"/>
      <c r="C805" s="1"/>
      <c r="D805" s="1"/>
    </row>
    <row r="806" spans="2:4">
      <c r="B806" s="2"/>
      <c r="C806" s="1"/>
      <c r="D806" s="1"/>
    </row>
    <row r="807" spans="2:4">
      <c r="B807" s="2"/>
      <c r="C807" s="1"/>
      <c r="D807" s="1"/>
    </row>
    <row r="808" spans="2:4">
      <c r="B808" s="2"/>
      <c r="C808" s="1"/>
      <c r="D808" s="1"/>
    </row>
    <row r="809" spans="2:4">
      <c r="B809" s="2"/>
      <c r="C809" s="1"/>
      <c r="D809" s="1"/>
    </row>
    <row r="810" spans="2:4">
      <c r="B810" s="2"/>
      <c r="C810" s="1"/>
      <c r="D810" s="1"/>
    </row>
    <row r="811" spans="2:4">
      <c r="B811" s="2"/>
      <c r="C811" s="1"/>
      <c r="D811" s="1"/>
    </row>
    <row r="812" spans="2:4">
      <c r="B812" s="2"/>
      <c r="C812" s="1"/>
      <c r="D812" s="1"/>
    </row>
    <row r="813" spans="2:4">
      <c r="B813" s="2"/>
      <c r="C813" s="1"/>
      <c r="D813" s="1"/>
    </row>
    <row r="814" spans="2:4">
      <c r="B814" s="2"/>
      <c r="C814" s="1"/>
      <c r="D814" s="1"/>
    </row>
    <row r="815" spans="2:4">
      <c r="B815" s="2"/>
      <c r="C815" s="1"/>
      <c r="D815" s="1"/>
    </row>
    <row r="816" spans="2:4">
      <c r="B816" s="2"/>
      <c r="C816" s="1"/>
      <c r="D816" s="1"/>
    </row>
    <row r="817" spans="2:4">
      <c r="B817" s="2"/>
      <c r="C817" s="1"/>
      <c r="D817" s="1"/>
    </row>
    <row r="818" spans="2:4">
      <c r="B818" s="2"/>
      <c r="C818" s="1"/>
      <c r="D818" s="1"/>
    </row>
    <row r="819" spans="2:4">
      <c r="B819" s="2"/>
      <c r="C819" s="1"/>
      <c r="D819" s="1"/>
    </row>
    <row r="820" spans="2:4">
      <c r="B820" s="2"/>
      <c r="C820" s="1"/>
      <c r="D820" s="1"/>
    </row>
    <row r="821" spans="2:4">
      <c r="B821" s="2"/>
      <c r="C821" s="1"/>
      <c r="D821" s="1"/>
    </row>
    <row r="822" spans="2:4">
      <c r="B822" s="2"/>
      <c r="C822" s="1"/>
      <c r="D822" s="1"/>
    </row>
    <row r="823" spans="2:4">
      <c r="B823" s="2"/>
      <c r="C823" s="1"/>
      <c r="D823" s="1"/>
    </row>
    <row r="824" spans="2:4">
      <c r="B824" s="2"/>
      <c r="C824" s="1"/>
      <c r="D824" s="1"/>
    </row>
    <row r="825" spans="2:4">
      <c r="B825" s="2"/>
      <c r="C825" s="1"/>
      <c r="D825" s="1"/>
    </row>
    <row r="826" spans="2:4">
      <c r="B826" s="2"/>
      <c r="C826" s="1"/>
      <c r="D826" s="1"/>
    </row>
    <row r="827" spans="2:4">
      <c r="B827" s="2"/>
      <c r="C827" s="1"/>
      <c r="D827" s="1"/>
    </row>
    <row r="828" spans="2:4">
      <c r="B828" s="2"/>
      <c r="C828" s="1"/>
      <c r="D828" s="1"/>
    </row>
    <row r="829" spans="2:4">
      <c r="B829" s="2"/>
      <c r="C829" s="1"/>
      <c r="D829" s="1"/>
    </row>
    <row r="830" spans="2:4">
      <c r="B830" s="2"/>
      <c r="C830" s="1"/>
      <c r="D830" s="1"/>
    </row>
    <row r="831" spans="2:4">
      <c r="B831" s="2"/>
      <c r="C831" s="1"/>
      <c r="D831" s="1"/>
    </row>
    <row r="832" spans="2:4">
      <c r="B832" s="2"/>
      <c r="C832" s="1"/>
      <c r="D832" s="1"/>
    </row>
    <row r="833" spans="2:4">
      <c r="B833" s="2"/>
      <c r="C833" s="1"/>
      <c r="D833" s="1"/>
    </row>
    <row r="834" spans="2:4">
      <c r="B834" s="2"/>
      <c r="C834" s="1"/>
      <c r="D834" s="1"/>
    </row>
    <row r="835" spans="2:4">
      <c r="B835" s="2"/>
      <c r="C835" s="1"/>
      <c r="D835" s="1"/>
    </row>
    <row r="836" spans="2:4">
      <c r="B836" s="2"/>
      <c r="C836" s="1"/>
      <c r="D836" s="1"/>
    </row>
    <row r="837" spans="2:4">
      <c r="B837" s="2"/>
      <c r="C837" s="1"/>
      <c r="D837" s="1"/>
    </row>
    <row r="838" spans="2:4">
      <c r="B838" s="2"/>
      <c r="C838" s="1"/>
      <c r="D838" s="1"/>
    </row>
    <row r="839" spans="2:4">
      <c r="B839" s="2"/>
      <c r="C839" s="1"/>
      <c r="D839" s="1"/>
    </row>
    <row r="840" spans="2:4">
      <c r="B840" s="2"/>
      <c r="C840" s="1"/>
      <c r="D840" s="1"/>
    </row>
    <row r="841" spans="2:4">
      <c r="B841" s="2"/>
      <c r="C841" s="1"/>
      <c r="D841" s="1"/>
    </row>
    <row r="842" spans="2:4">
      <c r="B842" s="2"/>
      <c r="C842" s="1"/>
      <c r="D842" s="1"/>
    </row>
    <row r="843" spans="2:4">
      <c r="B843" s="2"/>
      <c r="C843" s="1"/>
      <c r="D843" s="1"/>
    </row>
    <row r="844" spans="2:4">
      <c r="B844" s="2"/>
      <c r="C844" s="1"/>
      <c r="D844" s="1"/>
    </row>
    <row r="845" spans="2:4">
      <c r="B845" s="2"/>
      <c r="C845" s="1"/>
      <c r="D845" s="1"/>
    </row>
    <row r="846" spans="2:4">
      <c r="B846" s="2"/>
      <c r="C846" s="1"/>
      <c r="D846" s="1"/>
    </row>
    <row r="847" spans="2:4">
      <c r="B847" s="2"/>
      <c r="C847" s="1"/>
      <c r="D847" s="1"/>
    </row>
    <row r="848" spans="2:4">
      <c r="B848" s="2"/>
      <c r="C848" s="1"/>
      <c r="D848" s="1"/>
    </row>
    <row r="849" spans="2:4">
      <c r="B849" s="2"/>
      <c r="C849" s="1"/>
      <c r="D849" s="1"/>
    </row>
    <row r="850" spans="2:4">
      <c r="B850" s="2"/>
      <c r="C850" s="1"/>
      <c r="D850" s="1"/>
    </row>
    <row r="851" spans="2:4">
      <c r="B851" s="2"/>
      <c r="C851" s="1"/>
      <c r="D851" s="1"/>
    </row>
    <row r="852" spans="2:4">
      <c r="B852" s="2"/>
      <c r="C852" s="1"/>
      <c r="D852" s="1"/>
    </row>
    <row r="853" spans="2:4">
      <c r="B853" s="2"/>
      <c r="C853" s="1"/>
      <c r="D853" s="1"/>
    </row>
    <row r="854" spans="2:4">
      <c r="B854" s="2"/>
      <c r="C854" s="1"/>
      <c r="D854" s="1"/>
    </row>
    <row r="855" spans="2:4">
      <c r="B855" s="2"/>
      <c r="C855" s="1"/>
      <c r="D855" s="1"/>
    </row>
    <row r="856" spans="2:4">
      <c r="B856" s="2"/>
      <c r="C856" s="1"/>
      <c r="D856" s="1"/>
    </row>
    <row r="857" spans="2:4">
      <c r="B857" s="2"/>
      <c r="C857" s="1"/>
      <c r="D857" s="1"/>
    </row>
    <row r="858" spans="2:4">
      <c r="B858" s="2"/>
      <c r="C858" s="1"/>
      <c r="D858" s="1"/>
    </row>
    <row r="859" spans="2:4">
      <c r="B859" s="2"/>
      <c r="C859" s="1"/>
      <c r="D859" s="1"/>
    </row>
    <row r="860" spans="2:4">
      <c r="B860" s="2"/>
      <c r="C860" s="1"/>
      <c r="D860" s="1"/>
    </row>
    <row r="861" spans="2:4">
      <c r="B861" s="2"/>
      <c r="C861" s="1"/>
      <c r="D861" s="1"/>
    </row>
    <row r="862" spans="2:4">
      <c r="B862" s="2"/>
      <c r="C862" s="1"/>
      <c r="D862" s="1"/>
    </row>
    <row r="863" spans="2:4">
      <c r="B863" s="2"/>
      <c r="C863" s="1"/>
      <c r="D863" s="1"/>
    </row>
    <row r="864" spans="2:4">
      <c r="B864" s="2"/>
      <c r="C864" s="1"/>
      <c r="D864" s="1"/>
    </row>
    <row r="865" spans="2:4">
      <c r="B865" s="2"/>
      <c r="C865" s="1"/>
      <c r="D865" s="1"/>
    </row>
    <row r="866" spans="2:4">
      <c r="B866" s="2"/>
      <c r="C866" s="1"/>
      <c r="D866" s="1"/>
    </row>
    <row r="867" spans="2:4">
      <c r="B867" s="2"/>
      <c r="C867" s="1"/>
      <c r="D867" s="1"/>
    </row>
    <row r="868" spans="2:4">
      <c r="B868" s="2"/>
      <c r="C868" s="1"/>
      <c r="D868" s="1"/>
    </row>
    <row r="869" spans="2:4">
      <c r="B869" s="2"/>
      <c r="C869" s="1"/>
      <c r="D869" s="1"/>
    </row>
    <row r="870" spans="2:4">
      <c r="B870" s="2"/>
      <c r="C870" s="1"/>
      <c r="D870" s="1"/>
    </row>
    <row r="871" spans="2:4">
      <c r="B871" s="2"/>
      <c r="C871" s="1"/>
      <c r="D871" s="1"/>
    </row>
    <row r="872" spans="2:4">
      <c r="B872" s="2"/>
      <c r="C872" s="1"/>
      <c r="D872" s="1"/>
    </row>
    <row r="873" spans="2:4">
      <c r="B873" s="2"/>
      <c r="C873" s="1"/>
      <c r="D873" s="1"/>
    </row>
    <row r="874" spans="2:4">
      <c r="B874" s="2"/>
      <c r="C874" s="1"/>
      <c r="D874" s="1"/>
    </row>
    <row r="875" spans="2:4">
      <c r="B875" s="2"/>
      <c r="C875" s="1"/>
      <c r="D875" s="1"/>
    </row>
    <row r="876" spans="2:4">
      <c r="B876" s="2"/>
      <c r="C876" s="1"/>
      <c r="D876" s="1"/>
    </row>
    <row r="877" spans="2:4">
      <c r="B877" s="2"/>
      <c r="C877" s="1"/>
      <c r="D877" s="1"/>
    </row>
    <row r="878" spans="2:4">
      <c r="B878" s="2"/>
      <c r="C878" s="1"/>
      <c r="D878" s="1"/>
    </row>
    <row r="879" spans="2:4">
      <c r="B879" s="2"/>
      <c r="C879" s="1"/>
      <c r="D879" s="1"/>
    </row>
    <row r="880" spans="2:4">
      <c r="B880" s="2"/>
      <c r="C880" s="1"/>
      <c r="D880" s="1"/>
    </row>
    <row r="881" spans="2:4">
      <c r="B881" s="2"/>
      <c r="C881" s="1"/>
      <c r="D881" s="1"/>
    </row>
    <row r="882" spans="2:4">
      <c r="B882" s="2"/>
      <c r="C882" s="1"/>
      <c r="D882" s="1"/>
    </row>
    <row r="883" spans="2:4">
      <c r="B883" s="2"/>
      <c r="C883" s="1"/>
      <c r="D883" s="1"/>
    </row>
    <row r="884" spans="2:4">
      <c r="B884" s="2"/>
      <c r="C884" s="1"/>
      <c r="D884" s="1"/>
    </row>
    <row r="885" spans="2:4">
      <c r="B885" s="2"/>
      <c r="C885" s="1"/>
      <c r="D885" s="1"/>
    </row>
    <row r="886" spans="2:4">
      <c r="B886" s="2"/>
      <c r="C886" s="1"/>
      <c r="D886" s="1"/>
    </row>
    <row r="887" spans="2:4">
      <c r="B887" s="2"/>
      <c r="C887" s="1"/>
      <c r="D887" s="1"/>
    </row>
    <row r="888" spans="2:4">
      <c r="B888" s="2"/>
      <c r="C888" s="1"/>
      <c r="D888" s="1"/>
    </row>
    <row r="889" spans="2:4">
      <c r="B889" s="2"/>
      <c r="C889" s="1"/>
      <c r="D889" s="1"/>
    </row>
    <row r="890" spans="2:4">
      <c r="B890" s="2"/>
      <c r="C890" s="1"/>
      <c r="D890" s="1"/>
    </row>
    <row r="891" spans="2:4">
      <c r="B891" s="2"/>
      <c r="C891" s="1"/>
      <c r="D891" s="1"/>
    </row>
    <row r="892" spans="2:4">
      <c r="B892" s="2"/>
      <c r="C892" s="1"/>
      <c r="D892" s="1"/>
    </row>
    <row r="893" spans="2:4">
      <c r="B893" s="2"/>
      <c r="C893" s="1"/>
      <c r="D893" s="1"/>
    </row>
    <row r="894" spans="2:4">
      <c r="B894" s="2"/>
      <c r="C894" s="1"/>
      <c r="D894" s="1"/>
    </row>
    <row r="895" spans="2:4">
      <c r="B895" s="2"/>
      <c r="C895" s="1"/>
      <c r="D895" s="1"/>
    </row>
    <row r="896" spans="2:4">
      <c r="B896" s="2"/>
      <c r="C896" s="1"/>
      <c r="D896" s="1"/>
    </row>
    <row r="897" spans="2:4">
      <c r="B897" s="2"/>
      <c r="C897" s="1"/>
      <c r="D897" s="1"/>
    </row>
    <row r="898" spans="2:4">
      <c r="B898" s="2"/>
      <c r="C898" s="1"/>
      <c r="D898" s="1"/>
    </row>
    <row r="899" spans="2:4">
      <c r="B899" s="2"/>
      <c r="C899" s="1"/>
      <c r="D899" s="1"/>
    </row>
    <row r="900" spans="2:4">
      <c r="B900" s="2"/>
      <c r="C900" s="1"/>
      <c r="D900" s="1"/>
    </row>
    <row r="901" spans="2:4">
      <c r="B901" s="2"/>
      <c r="C901" s="1"/>
      <c r="D901" s="1"/>
    </row>
    <row r="902" spans="2:4">
      <c r="B902" s="2"/>
      <c r="C902" s="1"/>
      <c r="D902" s="1"/>
    </row>
    <row r="903" spans="2:4">
      <c r="B903" s="2"/>
      <c r="C903" s="1"/>
      <c r="D903" s="1"/>
    </row>
    <row r="904" spans="2:4">
      <c r="B904" s="2"/>
      <c r="C904" s="1"/>
      <c r="D904" s="1"/>
    </row>
    <row r="905" spans="2:4">
      <c r="B905" s="2"/>
      <c r="C905" s="1"/>
      <c r="D905" s="1"/>
    </row>
    <row r="906" spans="2:4">
      <c r="B906" s="2"/>
      <c r="C906" s="1"/>
      <c r="D906" s="1"/>
    </row>
    <row r="907" spans="2:4">
      <c r="B907" s="2"/>
      <c r="C907" s="1"/>
      <c r="D907" s="1"/>
    </row>
    <row r="908" spans="2:4">
      <c r="B908" s="2"/>
      <c r="C908" s="1"/>
      <c r="D908" s="1"/>
    </row>
    <row r="909" spans="2:4">
      <c r="B909" s="2"/>
      <c r="C909" s="1"/>
      <c r="D909" s="1"/>
    </row>
    <row r="910" spans="2:4">
      <c r="B910" s="2"/>
      <c r="C910" s="1"/>
      <c r="D910" s="1"/>
    </row>
    <row r="911" spans="2:4">
      <c r="B911" s="2"/>
      <c r="C911" s="1"/>
      <c r="D911" s="1"/>
    </row>
    <row r="912" spans="2:4">
      <c r="B912" s="2"/>
      <c r="C912" s="1"/>
      <c r="D912" s="1"/>
    </row>
    <row r="913" spans="2:4">
      <c r="B913" s="2"/>
      <c r="C913" s="1"/>
      <c r="D913" s="1"/>
    </row>
    <row r="914" spans="2:4">
      <c r="B914" s="2"/>
      <c r="C914" s="1"/>
      <c r="D914" s="1"/>
    </row>
    <row r="915" spans="2:4">
      <c r="B915" s="2"/>
      <c r="C915" s="1"/>
      <c r="D915" s="1"/>
    </row>
    <row r="916" spans="2:4">
      <c r="B916" s="2"/>
      <c r="C916" s="1"/>
      <c r="D916" s="1"/>
    </row>
    <row r="917" spans="2:4">
      <c r="B917" s="2"/>
      <c r="C917" s="1"/>
      <c r="D917" s="1"/>
    </row>
    <row r="918" spans="2:4">
      <c r="B918" s="2"/>
      <c r="C918" s="1"/>
      <c r="D918" s="1"/>
    </row>
    <row r="919" spans="2:4">
      <c r="B919" s="2"/>
      <c r="C919" s="1"/>
      <c r="D919" s="1"/>
    </row>
    <row r="920" spans="2:4">
      <c r="B920" s="2"/>
      <c r="C920" s="1"/>
      <c r="D920" s="1"/>
    </row>
    <row r="921" spans="2:4">
      <c r="B921" s="2"/>
      <c r="C921" s="1"/>
      <c r="D921" s="1"/>
    </row>
    <row r="922" spans="2:4">
      <c r="B922" s="2"/>
      <c r="C922" s="1"/>
      <c r="D922" s="1"/>
    </row>
    <row r="923" spans="2:4">
      <c r="B923" s="2"/>
      <c r="C923" s="1"/>
      <c r="D923" s="1"/>
    </row>
    <row r="924" spans="2:4">
      <c r="B924" s="2"/>
      <c r="C924" s="1"/>
      <c r="D924" s="1"/>
    </row>
    <row r="925" spans="2:4">
      <c r="B925" s="2"/>
      <c r="C925" s="1"/>
      <c r="D925" s="1"/>
    </row>
    <row r="926" spans="2:4">
      <c r="B926" s="2"/>
      <c r="C926" s="1"/>
      <c r="D926" s="1"/>
    </row>
    <row r="927" spans="2:4">
      <c r="B927" s="2"/>
      <c r="C927" s="1"/>
      <c r="D927" s="1"/>
    </row>
    <row r="928" spans="2:4">
      <c r="B928" s="2"/>
      <c r="C928" s="1"/>
      <c r="D928" s="1"/>
    </row>
    <row r="929" spans="2:4">
      <c r="B929" s="2"/>
      <c r="C929" s="1"/>
      <c r="D929" s="1"/>
    </row>
    <row r="930" spans="2:4">
      <c r="B930" s="2"/>
      <c r="C930" s="1"/>
      <c r="D930" s="1"/>
    </row>
    <row r="931" spans="2:4">
      <c r="B931" s="2"/>
      <c r="C931" s="1"/>
      <c r="D931" s="1"/>
    </row>
    <row r="932" spans="2:4">
      <c r="B932" s="2"/>
      <c r="C932" s="1"/>
      <c r="D932" s="1"/>
    </row>
    <row r="933" spans="2:4">
      <c r="B933" s="2"/>
      <c r="C933" s="1"/>
      <c r="D933" s="1"/>
    </row>
    <row r="934" spans="2:4">
      <c r="B934" s="2"/>
      <c r="C934" s="1"/>
      <c r="D934" s="1"/>
    </row>
    <row r="935" spans="2:4">
      <c r="B935" s="2"/>
      <c r="C935" s="1"/>
      <c r="D935" s="1"/>
    </row>
    <row r="936" spans="2:4">
      <c r="B936" s="2"/>
      <c r="C936" s="1"/>
      <c r="D936" s="1"/>
    </row>
    <row r="937" spans="2:4">
      <c r="B937" s="2"/>
      <c r="C937" s="1"/>
      <c r="D937" s="1"/>
    </row>
    <row r="938" spans="2:4">
      <c r="B938" s="2"/>
      <c r="C938" s="1"/>
      <c r="D938" s="1"/>
    </row>
    <row r="939" spans="2:4">
      <c r="B939" s="2"/>
      <c r="C939" s="1"/>
      <c r="D939" s="1"/>
    </row>
    <row r="940" spans="2:4">
      <c r="B940" s="2"/>
      <c r="C940" s="1"/>
      <c r="D940" s="1"/>
    </row>
    <row r="941" spans="2:4">
      <c r="B941" s="2"/>
      <c r="C941" s="1"/>
      <c r="D941" s="1"/>
    </row>
    <row r="942" spans="2:4">
      <c r="B942" s="2"/>
      <c r="C942" s="1"/>
      <c r="D942" s="1"/>
    </row>
    <row r="943" spans="2:4">
      <c r="B943" s="2"/>
      <c r="C943" s="1"/>
      <c r="D943" s="1"/>
    </row>
    <row r="944" spans="2:4">
      <c r="B944" s="2"/>
      <c r="C944" s="1"/>
      <c r="D944" s="1"/>
    </row>
    <row r="945" spans="2:4">
      <c r="B945" s="2"/>
      <c r="C945" s="1"/>
      <c r="D945" s="1"/>
    </row>
    <row r="946" spans="2:4">
      <c r="B946" s="2"/>
      <c r="C946" s="1"/>
      <c r="D946" s="1"/>
    </row>
    <row r="947" spans="2:4">
      <c r="B947" s="2"/>
      <c r="C947" s="1"/>
      <c r="D947" s="1"/>
    </row>
    <row r="948" spans="2:4">
      <c r="B948" s="2"/>
      <c r="C948" s="1"/>
      <c r="D948" s="1"/>
    </row>
    <row r="949" spans="2:4">
      <c r="B949" s="2"/>
      <c r="C949" s="1"/>
      <c r="D949" s="1"/>
    </row>
    <row r="950" spans="2:4">
      <c r="B950" s="2"/>
      <c r="C950" s="1"/>
      <c r="D950" s="1"/>
    </row>
    <row r="951" spans="2:4">
      <c r="B951" s="2"/>
      <c r="C951" s="1"/>
      <c r="D951" s="1"/>
    </row>
    <row r="952" spans="2:4">
      <c r="B952" s="2"/>
      <c r="C952" s="1"/>
      <c r="D952" s="1"/>
    </row>
    <row r="953" spans="2:4">
      <c r="B953" s="2"/>
      <c r="C953" s="1"/>
      <c r="D953" s="1"/>
    </row>
    <row r="954" spans="2:4">
      <c r="B954" s="2"/>
      <c r="C954" s="1"/>
      <c r="D954" s="1"/>
    </row>
    <row r="955" spans="2:4">
      <c r="B955" s="2"/>
      <c r="C955" s="1"/>
      <c r="D955" s="1"/>
    </row>
    <row r="956" spans="2:4">
      <c r="B956" s="2"/>
      <c r="C956" s="1"/>
      <c r="D956" s="1"/>
    </row>
    <row r="957" spans="2:4">
      <c r="B957" s="2"/>
      <c r="C957" s="1"/>
      <c r="D957" s="1"/>
    </row>
    <row r="958" spans="2:4">
      <c r="B958" s="2"/>
      <c r="C958" s="1"/>
      <c r="D958" s="1"/>
    </row>
    <row r="959" spans="2:4">
      <c r="B959" s="2"/>
      <c r="C959" s="1"/>
      <c r="D959" s="1"/>
    </row>
    <row r="960" spans="2:4">
      <c r="B960" s="2"/>
      <c r="C960" s="1"/>
      <c r="D960" s="1"/>
    </row>
    <row r="961" spans="2:4">
      <c r="B961" s="2"/>
      <c r="C961" s="1"/>
      <c r="D961" s="1"/>
    </row>
    <row r="962" spans="2:4">
      <c r="B962" s="2"/>
      <c r="C962" s="1"/>
      <c r="D962" s="1"/>
    </row>
    <row r="963" spans="2:4">
      <c r="B963" s="2"/>
      <c r="C963" s="1"/>
      <c r="D963" s="1"/>
    </row>
    <row r="964" spans="2:4">
      <c r="B964" s="2"/>
      <c r="C964" s="1"/>
      <c r="D964" s="1"/>
    </row>
    <row r="965" spans="2:4">
      <c r="B965" s="2"/>
      <c r="C965" s="1"/>
      <c r="D965" s="1"/>
    </row>
    <row r="966" spans="2:4">
      <c r="B966" s="2"/>
      <c r="C966" s="1"/>
      <c r="D966" s="1"/>
    </row>
    <row r="967" spans="2:4">
      <c r="B967" s="2"/>
      <c r="C967" s="1"/>
      <c r="D967" s="1"/>
    </row>
    <row r="968" spans="2:4">
      <c r="B968" s="2"/>
      <c r="C968" s="1"/>
      <c r="D968" s="1"/>
    </row>
    <row r="969" spans="2:4">
      <c r="B969" s="2"/>
      <c r="C969" s="1"/>
      <c r="D969" s="1"/>
    </row>
    <row r="970" spans="2:4">
      <c r="B970" s="2"/>
      <c r="C970" s="1"/>
      <c r="D970" s="1"/>
    </row>
    <row r="971" spans="2:4">
      <c r="B971" s="2"/>
      <c r="C971" s="1"/>
      <c r="D971" s="1"/>
    </row>
    <row r="972" spans="2:4">
      <c r="B972" s="2"/>
      <c r="C972" s="1"/>
      <c r="D972" s="1"/>
    </row>
    <row r="973" spans="2:4">
      <c r="B973" s="2"/>
      <c r="C973" s="1"/>
      <c r="D973" s="1"/>
    </row>
    <row r="974" spans="2:4">
      <c r="B974" s="2"/>
      <c r="C974" s="1"/>
      <c r="D974" s="1"/>
    </row>
    <row r="975" spans="2:4">
      <c r="B975" s="2"/>
      <c r="C975" s="1"/>
      <c r="D975" s="1"/>
    </row>
    <row r="976" spans="2:4">
      <c r="B976" s="2"/>
      <c r="C976" s="1"/>
      <c r="D976" s="1"/>
    </row>
    <row r="977" spans="2:4">
      <c r="B977" s="2"/>
      <c r="C977" s="1"/>
      <c r="D977" s="1"/>
    </row>
    <row r="978" spans="2:4">
      <c r="B978" s="2"/>
      <c r="C978" s="1"/>
      <c r="D978" s="1"/>
    </row>
    <row r="979" spans="2:4">
      <c r="B979" s="2"/>
      <c r="C979" s="1"/>
      <c r="D979" s="1"/>
    </row>
    <row r="980" spans="2:4">
      <c r="B980" s="2"/>
      <c r="C980" s="1"/>
      <c r="D980" s="1"/>
    </row>
    <row r="981" spans="2:4">
      <c r="B981" s="2"/>
      <c r="C981" s="1"/>
      <c r="D981" s="1"/>
    </row>
    <row r="982" spans="2:4">
      <c r="B982" s="2"/>
      <c r="C982" s="1"/>
      <c r="D982" s="1"/>
    </row>
    <row r="983" spans="2:4">
      <c r="B983" s="2"/>
      <c r="C983" s="1"/>
      <c r="D983" s="1"/>
    </row>
    <row r="984" spans="2:4">
      <c r="B984" s="2"/>
      <c r="C984" s="1"/>
      <c r="D984" s="1"/>
    </row>
    <row r="985" spans="2:4">
      <c r="B985" s="2"/>
      <c r="C985" s="1"/>
      <c r="D985" s="1"/>
    </row>
    <row r="986" spans="2:4">
      <c r="B986" s="2"/>
      <c r="C986" s="1"/>
      <c r="D986" s="1"/>
    </row>
    <row r="987" spans="2:4">
      <c r="B987" s="2"/>
      <c r="C987" s="1"/>
      <c r="D987" s="1"/>
    </row>
    <row r="988" spans="2:4">
      <c r="B988" s="2"/>
      <c r="C988" s="1"/>
      <c r="D988" s="1"/>
    </row>
    <row r="989" spans="2:4">
      <c r="B989" s="2"/>
      <c r="C989" s="1"/>
      <c r="D989" s="1"/>
    </row>
    <row r="990" spans="2:4">
      <c r="B990" s="2"/>
      <c r="C990" s="1"/>
      <c r="D990" s="1"/>
    </row>
    <row r="991" spans="2:4">
      <c r="B991" s="2"/>
      <c r="C991" s="1"/>
      <c r="D991" s="1"/>
    </row>
    <row r="992" spans="2:4">
      <c r="B992" s="2"/>
      <c r="C992" s="1"/>
      <c r="D992" s="1"/>
    </row>
    <row r="993" spans="2:4">
      <c r="B993" s="2"/>
      <c r="C993" s="1"/>
      <c r="D993" s="1"/>
    </row>
    <row r="994" spans="2:4">
      <c r="B994" s="2"/>
      <c r="C994" s="1"/>
      <c r="D994" s="1"/>
    </row>
    <row r="995" spans="2:4">
      <c r="B995" s="2"/>
      <c r="C995" s="1"/>
      <c r="D995" s="1"/>
    </row>
    <row r="996" spans="2:4">
      <c r="B996" s="2"/>
      <c r="C996" s="1"/>
      <c r="D996" s="1"/>
    </row>
    <row r="997" spans="2:4">
      <c r="B997" s="2"/>
      <c r="C997" s="1"/>
      <c r="D997" s="1"/>
    </row>
    <row r="998" spans="2:4">
      <c r="B998" s="2"/>
      <c r="C998" s="1"/>
      <c r="D998" s="1"/>
    </row>
    <row r="999" spans="2:4">
      <c r="B999" s="2"/>
      <c r="C999" s="1"/>
      <c r="D999" s="1"/>
    </row>
    <row r="1000" spans="2:4">
      <c r="B1000" s="2"/>
      <c r="C1000" s="1"/>
      <c r="D1000" s="1"/>
    </row>
    <row r="1001" spans="2:4">
      <c r="B1001" s="2"/>
      <c r="C1001" s="1"/>
      <c r="D1001" s="1"/>
    </row>
    <row r="1002" spans="2:4">
      <c r="B1002" s="2"/>
      <c r="C1002" s="1"/>
      <c r="D1002" s="1"/>
    </row>
    <row r="1003" spans="2:4">
      <c r="B1003" s="2"/>
      <c r="C1003" s="1"/>
      <c r="D1003" s="1"/>
    </row>
    <row r="1004" spans="2:4">
      <c r="B1004" s="2"/>
      <c r="C1004" s="1"/>
      <c r="D1004" s="1"/>
    </row>
    <row r="1005" spans="2:4">
      <c r="B1005" s="2"/>
      <c r="C1005" s="1"/>
      <c r="D1005" s="1"/>
    </row>
    <row r="1006" spans="2:4">
      <c r="B1006" s="2"/>
      <c r="C1006" s="1"/>
      <c r="D1006" s="1"/>
    </row>
    <row r="1007" spans="2:4">
      <c r="B1007" s="2"/>
      <c r="C1007" s="1"/>
      <c r="D1007" s="1"/>
    </row>
    <row r="1008" spans="2:4">
      <c r="B1008" s="2"/>
      <c r="C1008" s="1"/>
      <c r="D1008" s="1"/>
    </row>
    <row r="1009" spans="2:4">
      <c r="B1009" s="2"/>
      <c r="C1009" s="1"/>
      <c r="D1009" s="1"/>
    </row>
    <row r="1010" spans="2:4">
      <c r="B1010" s="2"/>
      <c r="C1010" s="1"/>
      <c r="D1010" s="1"/>
    </row>
    <row r="1011" spans="2:4">
      <c r="B1011" s="2"/>
      <c r="C1011" s="1"/>
      <c r="D1011" s="1"/>
    </row>
    <row r="1012" spans="2:4">
      <c r="B1012" s="2"/>
      <c r="C1012" s="1"/>
      <c r="D1012" s="1"/>
    </row>
    <row r="1013" spans="2:4">
      <c r="B1013" s="2"/>
      <c r="C1013" s="1"/>
      <c r="D1013" s="1"/>
    </row>
    <row r="1014" spans="2:4">
      <c r="B1014" s="2"/>
      <c r="C1014" s="1"/>
      <c r="D1014" s="1"/>
    </row>
    <row r="1015" spans="2:4">
      <c r="B1015" s="2"/>
      <c r="C1015" s="1"/>
      <c r="D1015" s="1"/>
    </row>
    <row r="1016" spans="2:4">
      <c r="B1016" s="2"/>
      <c r="C1016" s="1"/>
      <c r="D1016" s="1"/>
    </row>
    <row r="1017" spans="2:4">
      <c r="B1017" s="2"/>
      <c r="C1017" s="1"/>
      <c r="D1017" s="1"/>
    </row>
    <row r="1018" spans="2:4">
      <c r="B1018" s="2"/>
      <c r="C1018" s="1"/>
      <c r="D1018" s="1"/>
    </row>
    <row r="1019" spans="2:4">
      <c r="B1019" s="2"/>
      <c r="C1019" s="1"/>
      <c r="D1019" s="1"/>
    </row>
    <row r="1020" spans="2:4">
      <c r="B1020" s="2"/>
      <c r="C1020" s="1"/>
      <c r="D1020" s="1"/>
    </row>
    <row r="1021" spans="2:4">
      <c r="B1021" s="2"/>
      <c r="C1021" s="1"/>
      <c r="D1021" s="1"/>
    </row>
    <row r="1022" spans="2:4">
      <c r="B1022" s="2"/>
      <c r="C1022" s="1"/>
      <c r="D1022" s="1"/>
    </row>
    <row r="1023" spans="2:4">
      <c r="B1023" s="2"/>
      <c r="C1023" s="1"/>
      <c r="D1023" s="1"/>
    </row>
    <row r="1024" spans="2:4">
      <c r="B1024" s="2"/>
      <c r="C1024" s="1"/>
      <c r="D1024" s="1"/>
    </row>
    <row r="1025" spans="2:4">
      <c r="B1025" s="2"/>
      <c r="C1025" s="1"/>
      <c r="D1025" s="1"/>
    </row>
    <row r="1026" spans="2:4">
      <c r="B1026" s="2"/>
      <c r="C1026" s="1"/>
      <c r="D1026" s="1"/>
    </row>
    <row r="1027" spans="2:4">
      <c r="B1027" s="2"/>
      <c r="C1027" s="1"/>
      <c r="D1027" s="1"/>
    </row>
    <row r="1028" spans="2:4">
      <c r="B1028" s="2"/>
      <c r="C1028" s="1"/>
      <c r="D1028" s="1"/>
    </row>
    <row r="1029" spans="2:4">
      <c r="B1029" s="2"/>
      <c r="C1029" s="1"/>
      <c r="D1029" s="1"/>
    </row>
    <row r="1030" spans="2:4">
      <c r="B1030" s="2"/>
      <c r="C1030" s="1"/>
      <c r="D1030" s="1"/>
    </row>
    <row r="1031" spans="2:4">
      <c r="B1031" s="2"/>
      <c r="C1031" s="1"/>
      <c r="D1031" s="1"/>
    </row>
    <row r="1032" spans="2:4">
      <c r="B1032" s="2"/>
      <c r="C1032" s="1"/>
      <c r="D1032" s="1"/>
    </row>
    <row r="1033" spans="2:4">
      <c r="B1033" s="2"/>
      <c r="C1033" s="1"/>
      <c r="D1033" s="1"/>
    </row>
    <row r="1034" spans="2:4">
      <c r="B1034" s="2"/>
      <c r="C1034" s="1"/>
      <c r="D1034" s="1"/>
    </row>
    <row r="1035" spans="2:4">
      <c r="B1035" s="2"/>
      <c r="C1035" s="1"/>
      <c r="D1035" s="1"/>
    </row>
    <row r="1036" spans="2:4">
      <c r="B1036" s="2"/>
      <c r="C1036" s="1"/>
      <c r="D1036" s="1"/>
    </row>
    <row r="1037" spans="2:4">
      <c r="B1037" s="2"/>
      <c r="C1037" s="1"/>
      <c r="D1037" s="1"/>
    </row>
    <row r="1038" spans="2:4">
      <c r="B1038" s="2"/>
      <c r="C1038" s="1"/>
      <c r="D1038" s="1"/>
    </row>
    <row r="1039" spans="2:4">
      <c r="B1039" s="2"/>
      <c r="C1039" s="1"/>
      <c r="D1039" s="1"/>
    </row>
    <row r="1040" spans="2:4">
      <c r="B1040" s="2"/>
      <c r="C1040" s="1"/>
      <c r="D1040" s="1"/>
    </row>
    <row r="1041" spans="2:4">
      <c r="B1041" s="2"/>
      <c r="C1041" s="1"/>
      <c r="D1041" s="1"/>
    </row>
    <row r="1042" spans="2:4">
      <c r="B1042" s="2"/>
      <c r="C1042" s="1"/>
      <c r="D1042" s="1"/>
    </row>
    <row r="1043" spans="2:4">
      <c r="B1043" s="2"/>
      <c r="C1043" s="1"/>
      <c r="D1043" s="1"/>
    </row>
    <row r="1044" spans="2:4">
      <c r="B1044" s="2"/>
      <c r="C1044" s="1"/>
      <c r="D1044" s="1"/>
    </row>
    <row r="1045" spans="2:4">
      <c r="B1045" s="2"/>
      <c r="C1045" s="1"/>
      <c r="D1045" s="1"/>
    </row>
    <row r="1046" spans="2:4">
      <c r="B1046" s="2"/>
      <c r="C1046" s="1"/>
      <c r="D1046" s="1"/>
    </row>
    <row r="1047" spans="2:4">
      <c r="B1047" s="2"/>
      <c r="C1047" s="1"/>
      <c r="D1047" s="1"/>
    </row>
    <row r="1048" spans="2:4">
      <c r="B1048" s="2"/>
      <c r="C1048" s="1"/>
      <c r="D1048" s="1"/>
    </row>
    <row r="1049" spans="2:4">
      <c r="B1049" s="2"/>
      <c r="C1049" s="1"/>
      <c r="D1049" s="1"/>
    </row>
    <row r="1050" spans="2:4">
      <c r="B1050" s="2"/>
      <c r="C1050" s="1"/>
      <c r="D1050" s="1"/>
    </row>
    <row r="1051" spans="2:4">
      <c r="B1051" s="2"/>
      <c r="C1051" s="1"/>
      <c r="D1051" s="1"/>
    </row>
    <row r="1052" spans="2:4">
      <c r="B1052" s="2"/>
      <c r="C1052" s="1"/>
      <c r="D1052" s="1"/>
    </row>
    <row r="1053" spans="2:4">
      <c r="B1053" s="2"/>
      <c r="C1053" s="1"/>
      <c r="D1053" s="1"/>
    </row>
    <row r="1054" spans="2:4">
      <c r="B1054" s="2"/>
      <c r="C1054" s="1"/>
      <c r="D1054" s="1"/>
    </row>
    <row r="1055" spans="2:4">
      <c r="B1055" s="2"/>
      <c r="C1055" s="1"/>
      <c r="D1055" s="1"/>
    </row>
    <row r="1056" spans="2:4">
      <c r="B1056" s="2"/>
      <c r="C1056" s="1"/>
      <c r="D1056" s="1"/>
    </row>
    <row r="1057" spans="2:4">
      <c r="B1057" s="2"/>
      <c r="C1057" s="1"/>
      <c r="D1057" s="1"/>
    </row>
    <row r="1058" spans="2:4">
      <c r="B1058" s="2"/>
      <c r="C1058" s="1"/>
      <c r="D1058" s="1"/>
    </row>
    <row r="1059" spans="2:4">
      <c r="B1059" s="2"/>
      <c r="C1059" s="1"/>
      <c r="D1059" s="1"/>
    </row>
    <row r="1060" spans="2:4">
      <c r="B1060" s="2"/>
      <c r="C1060" s="1"/>
      <c r="D1060" s="1"/>
    </row>
    <row r="1061" spans="2:4">
      <c r="B1061" s="2"/>
      <c r="C1061" s="1"/>
      <c r="D1061" s="1"/>
    </row>
    <row r="1062" spans="2:4">
      <c r="B1062" s="2"/>
      <c r="C1062" s="1"/>
      <c r="D1062" s="1"/>
    </row>
    <row r="1063" spans="2:4">
      <c r="B1063" s="2"/>
      <c r="C1063" s="1"/>
      <c r="D1063" s="1"/>
    </row>
    <row r="1064" spans="2:4">
      <c r="B1064" s="2"/>
      <c r="C1064" s="1"/>
      <c r="D1064" s="1"/>
    </row>
    <row r="1065" spans="2:4">
      <c r="B1065" s="2"/>
      <c r="C1065" s="1"/>
      <c r="D1065" s="1"/>
    </row>
    <row r="1066" spans="2:4">
      <c r="B1066" s="2"/>
      <c r="C1066" s="1"/>
      <c r="D1066" s="1"/>
    </row>
    <row r="1067" spans="2:4">
      <c r="B1067" s="2"/>
      <c r="C1067" s="1"/>
      <c r="D1067" s="1"/>
    </row>
    <row r="1068" spans="2:4">
      <c r="B1068" s="2"/>
      <c r="C1068" s="1"/>
      <c r="D1068" s="1"/>
    </row>
    <row r="1069" spans="2:4">
      <c r="B1069" s="2"/>
      <c r="C1069" s="1"/>
      <c r="D1069" s="1"/>
    </row>
    <row r="1070" spans="2:4">
      <c r="B1070" s="2"/>
      <c r="C1070" s="1"/>
      <c r="D1070" s="1"/>
    </row>
    <row r="1071" spans="2:4">
      <c r="B1071" s="2"/>
      <c r="C1071" s="1"/>
      <c r="D1071" s="1"/>
    </row>
    <row r="1072" spans="2:4">
      <c r="B1072" s="2"/>
      <c r="C1072" s="1"/>
      <c r="D1072" s="1"/>
    </row>
    <row r="1073" spans="2:4">
      <c r="B1073" s="2"/>
      <c r="C1073" s="1"/>
      <c r="D1073" s="1"/>
    </row>
    <row r="1074" spans="2:4">
      <c r="B1074" s="2"/>
      <c r="C1074" s="1"/>
      <c r="D1074" s="1"/>
    </row>
    <row r="1075" spans="2:4">
      <c r="B1075" s="2"/>
      <c r="C1075" s="1"/>
      <c r="D1075" s="1"/>
    </row>
    <row r="1076" spans="2:4">
      <c r="B1076" s="2"/>
      <c r="C1076" s="1"/>
      <c r="D1076" s="1"/>
    </row>
    <row r="1077" spans="2:4">
      <c r="B1077" s="2"/>
      <c r="C1077" s="1"/>
      <c r="D1077" s="1"/>
    </row>
    <row r="1078" spans="2:4">
      <c r="B1078" s="2"/>
      <c r="C1078" s="1"/>
      <c r="D1078" s="1"/>
    </row>
    <row r="1079" spans="2:4">
      <c r="B1079" s="2"/>
      <c r="C1079" s="1"/>
      <c r="D1079" s="1"/>
    </row>
    <row r="1080" spans="2:4">
      <c r="B1080" s="2"/>
      <c r="C1080" s="1"/>
      <c r="D1080" s="1"/>
    </row>
    <row r="1081" spans="2:4">
      <c r="B1081" s="2"/>
      <c r="C1081" s="1"/>
      <c r="D1081" s="1"/>
    </row>
    <row r="1082" spans="2:4">
      <c r="B1082" s="2"/>
      <c r="C1082" s="1"/>
      <c r="D1082" s="1"/>
    </row>
    <row r="1083" spans="2:4">
      <c r="B1083" s="2"/>
      <c r="C1083" s="1"/>
      <c r="D1083" s="1"/>
    </row>
    <row r="1084" spans="2:4">
      <c r="B1084" s="2"/>
      <c r="C1084" s="1"/>
      <c r="D1084" s="1"/>
    </row>
    <row r="1085" spans="2:4">
      <c r="B1085" s="2"/>
      <c r="C1085" s="1"/>
      <c r="D1085" s="1"/>
    </row>
    <row r="1086" spans="2:4">
      <c r="B1086" s="2"/>
      <c r="C1086" s="1"/>
      <c r="D1086" s="1"/>
    </row>
    <row r="1087" spans="2:4">
      <c r="B1087" s="2"/>
      <c r="C1087" s="1"/>
      <c r="D1087" s="1"/>
    </row>
    <row r="1088" spans="2:4">
      <c r="B1088" s="2"/>
      <c r="C1088" s="1"/>
      <c r="D1088" s="1"/>
    </row>
    <row r="1089" spans="2:4">
      <c r="B1089" s="2"/>
      <c r="C1089" s="1"/>
      <c r="D1089" s="1"/>
    </row>
    <row r="1090" spans="2:4">
      <c r="B1090" s="2"/>
      <c r="C1090" s="1"/>
      <c r="D1090" s="1"/>
    </row>
    <row r="1091" spans="2:4">
      <c r="B1091" s="2"/>
      <c r="C1091" s="1"/>
      <c r="D1091" s="1"/>
    </row>
    <row r="1092" spans="2:4">
      <c r="B1092" s="2"/>
      <c r="C1092" s="1"/>
      <c r="D1092" s="1"/>
    </row>
    <row r="1093" spans="2:4">
      <c r="B1093" s="2"/>
      <c r="C1093" s="1"/>
      <c r="D1093" s="1"/>
    </row>
    <row r="1094" spans="2:4">
      <c r="B1094" s="2"/>
      <c r="C1094" s="1"/>
      <c r="D1094" s="1"/>
    </row>
    <row r="1095" spans="2:4">
      <c r="B1095" s="2"/>
      <c r="C1095" s="1"/>
      <c r="D1095" s="1"/>
    </row>
    <row r="1096" spans="2:4">
      <c r="B1096" s="2"/>
      <c r="C1096" s="1"/>
      <c r="D1096" s="1"/>
    </row>
    <row r="1097" spans="2:4">
      <c r="B1097" s="2"/>
      <c r="C1097" s="1"/>
      <c r="D1097" s="1"/>
    </row>
    <row r="1098" spans="2:4">
      <c r="B1098" s="2"/>
      <c r="C1098" s="1"/>
      <c r="D1098" s="1"/>
    </row>
    <row r="1099" spans="2:4">
      <c r="B1099" s="2"/>
      <c r="C1099" s="1"/>
      <c r="D1099" s="1"/>
    </row>
    <row r="1100" spans="2:4">
      <c r="B1100" s="2"/>
      <c r="C1100" s="1"/>
      <c r="D1100" s="1"/>
    </row>
    <row r="1101" spans="2:4">
      <c r="B1101" s="2"/>
      <c r="C1101" s="1"/>
      <c r="D1101" s="1"/>
    </row>
    <row r="1102" spans="2:4">
      <c r="B1102" s="2"/>
      <c r="C1102" s="1"/>
      <c r="D1102" s="1"/>
    </row>
    <row r="1103" spans="2:4">
      <c r="B1103" s="2"/>
      <c r="C1103" s="1"/>
      <c r="D1103" s="1"/>
    </row>
    <row r="1104" spans="2:4">
      <c r="B1104" s="2"/>
      <c r="C1104" s="1"/>
      <c r="D1104" s="1"/>
    </row>
    <row r="1105" spans="2:4">
      <c r="B1105" s="2"/>
      <c r="C1105" s="1"/>
      <c r="D1105" s="1"/>
    </row>
    <row r="1106" spans="2:4">
      <c r="B1106" s="2"/>
      <c r="C1106" s="1"/>
      <c r="D1106" s="1"/>
    </row>
    <row r="1107" spans="2:4">
      <c r="B1107" s="2"/>
      <c r="C1107" s="1"/>
      <c r="D1107" s="1"/>
    </row>
    <row r="1108" spans="2:4">
      <c r="B1108" s="2"/>
      <c r="C1108" s="1"/>
      <c r="D1108" s="1"/>
    </row>
    <row r="1109" spans="2:4">
      <c r="B1109" s="2"/>
      <c r="C1109" s="1"/>
      <c r="D1109" s="1"/>
    </row>
    <row r="1110" spans="2:4">
      <c r="B1110" s="2"/>
      <c r="C1110" s="1"/>
      <c r="D1110" s="1"/>
    </row>
    <row r="1111" spans="2:4">
      <c r="B1111" s="2"/>
      <c r="C1111" s="1"/>
      <c r="D1111" s="1"/>
    </row>
    <row r="1112" spans="2:4">
      <c r="B1112" s="2"/>
      <c r="C1112" s="1"/>
      <c r="D1112" s="1"/>
    </row>
    <row r="1113" spans="2:4">
      <c r="B1113" s="2"/>
      <c r="C1113" s="1"/>
      <c r="D1113" s="1"/>
    </row>
    <row r="1114" spans="2:4">
      <c r="B1114" s="2"/>
      <c r="C1114" s="1"/>
      <c r="D1114" s="1"/>
    </row>
    <row r="1115" spans="2:4">
      <c r="B1115" s="2"/>
      <c r="C1115" s="1"/>
      <c r="D1115" s="1"/>
    </row>
    <row r="1116" spans="2:4">
      <c r="B1116" s="2"/>
      <c r="C1116" s="1"/>
      <c r="D1116" s="1"/>
    </row>
    <row r="1117" spans="2:4">
      <c r="B1117" s="2"/>
      <c r="C1117" s="1"/>
      <c r="D1117" s="1"/>
    </row>
    <row r="1118" spans="2:4">
      <c r="B1118" s="2"/>
      <c r="C1118" s="1"/>
      <c r="D1118" s="1"/>
    </row>
    <row r="1119" spans="2:4">
      <c r="B1119" s="2"/>
      <c r="C1119" s="1"/>
      <c r="D1119" s="1"/>
    </row>
    <row r="1120" spans="2:4">
      <c r="B1120" s="2"/>
      <c r="C1120" s="1"/>
      <c r="D1120" s="1"/>
    </row>
    <row r="1121" spans="2:4">
      <c r="B1121" s="2"/>
      <c r="C1121" s="1"/>
      <c r="D1121" s="1"/>
    </row>
    <row r="1122" spans="2:4">
      <c r="B1122" s="2"/>
      <c r="C1122" s="1"/>
      <c r="D1122" s="1"/>
    </row>
    <row r="1123" spans="2:4">
      <c r="B1123" s="2"/>
      <c r="C1123" s="1"/>
      <c r="D1123" s="1"/>
    </row>
    <row r="1124" spans="2:4">
      <c r="B1124" s="2"/>
      <c r="C1124" s="1"/>
      <c r="D1124" s="1"/>
    </row>
    <row r="1125" spans="2:4">
      <c r="B1125" s="2"/>
      <c r="C1125" s="1"/>
      <c r="D1125" s="1"/>
    </row>
    <row r="1126" spans="2:4">
      <c r="B1126" s="2"/>
      <c r="C1126" s="1"/>
      <c r="D1126" s="1"/>
    </row>
    <row r="1127" spans="2:4">
      <c r="B1127" s="2"/>
      <c r="C1127" s="1"/>
      <c r="D1127" s="1"/>
    </row>
    <row r="1128" spans="2:4">
      <c r="B1128" s="2"/>
      <c r="C1128" s="1"/>
      <c r="D1128" s="1"/>
    </row>
    <row r="1129" spans="2:4">
      <c r="B1129" s="2"/>
      <c r="C1129" s="1"/>
      <c r="D1129" s="1"/>
    </row>
    <row r="1130" spans="2:4">
      <c r="B1130" s="2"/>
      <c r="C1130" s="1"/>
      <c r="D1130" s="1"/>
    </row>
    <row r="1131" spans="2:4">
      <c r="B1131" s="2"/>
      <c r="C1131" s="1"/>
      <c r="D1131" s="1"/>
    </row>
    <row r="1132" spans="2:4">
      <c r="B1132" s="2"/>
      <c r="C1132" s="1"/>
      <c r="D1132" s="1"/>
    </row>
    <row r="1133" spans="2:4">
      <c r="B1133" s="2"/>
      <c r="C1133" s="1"/>
      <c r="D1133" s="1"/>
    </row>
    <row r="1134" spans="2:4">
      <c r="B1134" s="2"/>
      <c r="C1134" s="1"/>
      <c r="D1134" s="1"/>
    </row>
    <row r="1135" spans="2:4">
      <c r="B1135" s="2"/>
      <c r="C1135" s="1"/>
      <c r="D1135" s="1"/>
    </row>
    <row r="1136" spans="2:4">
      <c r="B1136" s="2"/>
      <c r="C1136" s="1"/>
      <c r="D1136" s="1"/>
    </row>
    <row r="1137" spans="2:4">
      <c r="B1137" s="2"/>
      <c r="C1137" s="1"/>
      <c r="D1137" s="1"/>
    </row>
    <row r="1138" spans="2:4">
      <c r="B1138" s="2"/>
      <c r="C1138" s="1"/>
      <c r="D1138" s="1"/>
    </row>
    <row r="1139" spans="2:4">
      <c r="B1139" s="2"/>
      <c r="C1139" s="1"/>
      <c r="D1139" s="1"/>
    </row>
    <row r="1140" spans="2:4">
      <c r="B1140" s="2"/>
      <c r="C1140" s="1"/>
      <c r="D1140" s="1"/>
    </row>
    <row r="1141" spans="2:4">
      <c r="B1141" s="2"/>
      <c r="C1141" s="1"/>
      <c r="D1141" s="1"/>
    </row>
    <row r="1142" spans="2:4">
      <c r="B1142" s="2"/>
      <c r="C1142" s="1"/>
      <c r="D1142" s="1"/>
    </row>
    <row r="1143" spans="2:4">
      <c r="B1143" s="2"/>
      <c r="C1143" s="1"/>
      <c r="D1143" s="1"/>
    </row>
    <row r="1144" spans="2:4">
      <c r="B1144" s="2"/>
      <c r="C1144" s="1"/>
      <c r="D1144" s="1"/>
    </row>
    <row r="1145" spans="2:4">
      <c r="B1145" s="2"/>
      <c r="C1145" s="1"/>
      <c r="D1145" s="1"/>
    </row>
    <row r="1146" spans="2:4">
      <c r="B1146" s="2"/>
      <c r="C1146" s="1"/>
      <c r="D1146" s="1"/>
    </row>
    <row r="1147" spans="2:4">
      <c r="B1147" s="2"/>
      <c r="C1147" s="1"/>
      <c r="D1147" s="1"/>
    </row>
    <row r="1148" spans="2:4">
      <c r="B1148" s="2"/>
      <c r="C1148" s="1"/>
      <c r="D1148" s="1"/>
    </row>
    <row r="1149" spans="2:4">
      <c r="B1149" s="2"/>
      <c r="C1149" s="1"/>
      <c r="D1149" s="1"/>
    </row>
    <row r="1150" spans="2:4">
      <c r="B1150" s="2"/>
      <c r="C1150" s="1"/>
      <c r="D1150" s="1"/>
    </row>
    <row r="1151" spans="2:4">
      <c r="B1151" s="2"/>
      <c r="C1151" s="1"/>
      <c r="D1151" s="1"/>
    </row>
    <row r="1152" spans="2:4">
      <c r="B1152" s="2"/>
      <c r="C1152" s="1"/>
      <c r="D1152" s="1"/>
    </row>
    <row r="1153" spans="2:4">
      <c r="B1153" s="2"/>
      <c r="C1153" s="1"/>
      <c r="D1153" s="1"/>
    </row>
    <row r="1154" spans="2:4">
      <c r="B1154" s="2"/>
      <c r="C1154" s="1"/>
      <c r="D1154" s="1"/>
    </row>
    <row r="1155" spans="2:4">
      <c r="B1155" s="2"/>
      <c r="C1155" s="1"/>
      <c r="D1155" s="1"/>
    </row>
    <row r="1156" spans="2:4">
      <c r="B1156" s="2"/>
      <c r="C1156" s="1"/>
      <c r="D1156" s="1"/>
    </row>
    <row r="1157" spans="2:4">
      <c r="B1157" s="2"/>
      <c r="C1157" s="1"/>
      <c r="D1157" s="1"/>
    </row>
    <row r="1158" spans="2:4">
      <c r="B1158" s="2"/>
      <c r="C1158" s="1"/>
      <c r="D1158" s="1"/>
    </row>
    <row r="1159" spans="2:4">
      <c r="B1159" s="2"/>
      <c r="C1159" s="1"/>
      <c r="D1159" s="1"/>
    </row>
    <row r="1160" spans="2:4">
      <c r="B1160" s="2"/>
      <c r="C1160" s="1"/>
      <c r="D1160" s="1"/>
    </row>
    <row r="1161" spans="2:4">
      <c r="B1161" s="2"/>
      <c r="C1161" s="1"/>
      <c r="D1161" s="1"/>
    </row>
    <row r="1162" spans="2:4">
      <c r="B1162" s="2"/>
      <c r="C1162" s="1"/>
      <c r="D1162" s="1"/>
    </row>
    <row r="1163" spans="2:4">
      <c r="B1163" s="2"/>
      <c r="C1163" s="1"/>
      <c r="D1163" s="1"/>
    </row>
    <row r="1164" spans="2:4">
      <c r="B1164" s="2"/>
      <c r="C1164" s="1"/>
      <c r="D1164" s="1"/>
    </row>
    <row r="1165" spans="2:4">
      <c r="B1165" s="2"/>
      <c r="C1165" s="1"/>
      <c r="D1165" s="1"/>
    </row>
    <row r="1166" spans="2:4">
      <c r="B1166" s="2"/>
      <c r="C1166" s="1"/>
      <c r="D1166" s="1"/>
    </row>
    <row r="1167" spans="2:4">
      <c r="B1167" s="2"/>
      <c r="C1167" s="1"/>
      <c r="D1167" s="1"/>
    </row>
    <row r="1168" spans="2:4">
      <c r="B1168" s="2"/>
      <c r="C1168" s="1"/>
      <c r="D1168" s="1"/>
    </row>
    <row r="1169" spans="2:4">
      <c r="B1169" s="2"/>
      <c r="C1169" s="1"/>
      <c r="D1169" s="1"/>
    </row>
    <row r="1170" spans="2:4">
      <c r="B1170" s="2"/>
      <c r="C1170" s="1"/>
      <c r="D1170" s="1"/>
    </row>
    <row r="1171" spans="2:4">
      <c r="B1171" s="2"/>
      <c r="C1171" s="1"/>
      <c r="D1171" s="1"/>
    </row>
    <row r="1172" spans="2:4">
      <c r="B1172" s="2"/>
      <c r="C1172" s="1"/>
      <c r="D1172" s="1"/>
    </row>
    <row r="1173" spans="2:4">
      <c r="B1173" s="2"/>
      <c r="C1173" s="1"/>
      <c r="D1173" s="1"/>
    </row>
    <row r="1174" spans="2:4">
      <c r="B1174" s="2"/>
      <c r="C1174" s="1"/>
      <c r="D1174" s="1"/>
    </row>
    <row r="1175" spans="2:4">
      <c r="B1175" s="2"/>
      <c r="C1175" s="1"/>
      <c r="D1175" s="1"/>
    </row>
    <row r="1176" spans="2:4">
      <c r="B1176" s="2"/>
      <c r="C1176" s="1"/>
      <c r="D1176" s="1"/>
    </row>
    <row r="1177" spans="2:4">
      <c r="B1177" s="2"/>
      <c r="C1177" s="1"/>
      <c r="D1177" s="1"/>
    </row>
    <row r="1178" spans="2:4">
      <c r="B1178" s="2"/>
      <c r="C1178" s="1"/>
      <c r="D1178" s="1"/>
    </row>
    <row r="1179" spans="2:4">
      <c r="B1179" s="2"/>
      <c r="C1179" s="1"/>
      <c r="D1179" s="1"/>
    </row>
    <row r="1180" spans="2:4">
      <c r="B1180" s="2"/>
      <c r="C1180" s="1"/>
      <c r="D1180" s="1"/>
    </row>
    <row r="1181" spans="2:4">
      <c r="B1181" s="2"/>
      <c r="C1181" s="1"/>
      <c r="D1181" s="1"/>
    </row>
    <row r="1182" spans="2:4">
      <c r="B1182" s="2"/>
      <c r="C1182" s="1"/>
      <c r="D1182" s="1"/>
    </row>
    <row r="1183" spans="2:4">
      <c r="B1183" s="2"/>
      <c r="C1183" s="1"/>
      <c r="D1183" s="1"/>
    </row>
    <row r="1184" spans="2:4">
      <c r="B1184" s="2"/>
      <c r="C1184" s="1"/>
      <c r="D1184" s="1"/>
    </row>
    <row r="1185" spans="2:4">
      <c r="B1185" s="2"/>
      <c r="C1185" s="1"/>
      <c r="D1185" s="1"/>
    </row>
    <row r="1186" spans="2:4">
      <c r="B1186" s="2"/>
      <c r="C1186" s="1"/>
      <c r="D1186" s="1"/>
    </row>
    <row r="1187" spans="2:4">
      <c r="B1187" s="2"/>
      <c r="C1187" s="1"/>
      <c r="D1187" s="1"/>
    </row>
    <row r="1188" spans="2:4">
      <c r="B1188" s="2"/>
      <c r="C1188" s="1"/>
      <c r="D1188" s="1"/>
    </row>
    <row r="1189" spans="2:4">
      <c r="B1189" s="2"/>
      <c r="C1189" s="1"/>
      <c r="D1189" s="1"/>
    </row>
    <row r="1190" spans="2:4">
      <c r="B1190" s="2"/>
      <c r="C1190" s="1"/>
      <c r="D1190" s="1"/>
    </row>
    <row r="1191" spans="2:4">
      <c r="B1191" s="2"/>
      <c r="C1191" s="1"/>
      <c r="D1191" s="1"/>
    </row>
    <row r="1192" spans="2:4">
      <c r="B1192" s="2"/>
      <c r="C1192" s="1"/>
      <c r="D1192" s="1"/>
    </row>
    <row r="1193" spans="2:4">
      <c r="B1193" s="2"/>
      <c r="C1193" s="1"/>
      <c r="D1193" s="1"/>
    </row>
    <row r="1194" spans="2:4">
      <c r="B1194" s="2"/>
      <c r="C1194" s="1"/>
      <c r="D1194" s="1"/>
    </row>
    <row r="1195" spans="2:4">
      <c r="B1195" s="2"/>
      <c r="C1195" s="1"/>
      <c r="D1195" s="1"/>
    </row>
    <row r="1196" spans="2:4">
      <c r="B1196" s="2"/>
      <c r="C1196" s="1"/>
      <c r="D1196" s="1"/>
    </row>
    <row r="1197" spans="2:4">
      <c r="B1197" s="2"/>
      <c r="C1197" s="1"/>
      <c r="D1197" s="1"/>
    </row>
    <row r="1198" spans="2:4">
      <c r="B1198" s="2"/>
      <c r="C1198" s="1"/>
      <c r="D1198" s="1"/>
    </row>
    <row r="1199" spans="2:4">
      <c r="B1199" s="2"/>
      <c r="C1199" s="1"/>
      <c r="D1199" s="1"/>
    </row>
    <row r="1200" spans="2:4">
      <c r="B1200" s="2"/>
      <c r="C1200" s="1"/>
      <c r="D1200" s="1"/>
    </row>
    <row r="1201" spans="2:4">
      <c r="B1201" s="2"/>
      <c r="C1201" s="1"/>
      <c r="D1201" s="1"/>
    </row>
    <row r="1202" spans="2:4">
      <c r="B1202" s="2"/>
      <c r="C1202" s="1"/>
      <c r="D1202" s="1"/>
    </row>
    <row r="1203" spans="2:4">
      <c r="B1203" s="2"/>
      <c r="C1203" s="1"/>
      <c r="D1203" s="1"/>
    </row>
    <row r="1204" spans="2:4">
      <c r="B1204" s="2"/>
      <c r="C1204" s="1"/>
      <c r="D1204" s="1"/>
    </row>
    <row r="1205" spans="2:4">
      <c r="B1205" s="2"/>
      <c r="C1205" s="1"/>
      <c r="D1205" s="1"/>
    </row>
    <row r="1206" spans="2:4">
      <c r="B1206" s="2"/>
      <c r="C1206" s="1"/>
      <c r="D1206" s="1"/>
    </row>
    <row r="1207" spans="2:4">
      <c r="B1207" s="2"/>
      <c r="C1207" s="1"/>
      <c r="D1207" s="1"/>
    </row>
    <row r="1208" spans="2:4">
      <c r="B1208" s="2"/>
      <c r="C1208" s="1"/>
      <c r="D1208" s="1"/>
    </row>
    <row r="1209" spans="2:4">
      <c r="B1209" s="2"/>
      <c r="C1209" s="1"/>
      <c r="D1209" s="1"/>
    </row>
    <row r="1210" spans="2:4">
      <c r="B1210" s="2"/>
      <c r="C1210" s="1"/>
      <c r="D1210" s="1"/>
    </row>
    <row r="1211" spans="2:4">
      <c r="B1211" s="2"/>
      <c r="C1211" s="1"/>
      <c r="D1211" s="1"/>
    </row>
    <row r="1212" spans="2:4">
      <c r="B1212" s="2"/>
      <c r="C1212" s="1"/>
      <c r="D1212" s="1"/>
    </row>
    <row r="1213" spans="2:4">
      <c r="B1213" s="2"/>
      <c r="C1213" s="1"/>
      <c r="D1213" s="1"/>
    </row>
    <row r="1214" spans="2:4">
      <c r="B1214" s="2"/>
      <c r="C1214" s="1"/>
      <c r="D1214" s="1"/>
    </row>
    <row r="1215" spans="2:4">
      <c r="B1215" s="2"/>
      <c r="C1215" s="1"/>
      <c r="D1215" s="1"/>
    </row>
    <row r="1216" spans="2:4">
      <c r="B1216" s="2"/>
      <c r="C1216" s="1"/>
      <c r="D1216" s="1"/>
    </row>
    <row r="1217" spans="2:4">
      <c r="B1217" s="2"/>
      <c r="C1217" s="1"/>
      <c r="D1217" s="1"/>
    </row>
    <row r="1218" spans="2:4">
      <c r="B1218" s="2"/>
      <c r="C1218" s="1"/>
      <c r="D1218" s="1"/>
    </row>
    <row r="1219" spans="2:4">
      <c r="B1219" s="2"/>
      <c r="C1219" s="1"/>
      <c r="D1219" s="1"/>
    </row>
    <row r="1220" spans="2:4">
      <c r="B1220" s="2"/>
      <c r="C1220" s="1"/>
      <c r="D1220" s="1"/>
    </row>
    <row r="1221" spans="2:4">
      <c r="B1221" s="2"/>
      <c r="C1221" s="1"/>
      <c r="D1221" s="1"/>
    </row>
    <row r="1222" spans="2:4">
      <c r="B1222" s="2"/>
      <c r="C1222" s="1"/>
      <c r="D1222" s="1"/>
    </row>
    <row r="1223" spans="2:4">
      <c r="B1223" s="2"/>
      <c r="C1223" s="1"/>
      <c r="D1223" s="1"/>
    </row>
    <row r="1224" spans="2:4">
      <c r="B1224" s="2"/>
      <c r="C1224" s="1"/>
      <c r="D1224" s="1"/>
    </row>
    <row r="1225" spans="2:4">
      <c r="B1225" s="2"/>
      <c r="C1225" s="1"/>
      <c r="D1225" s="1"/>
    </row>
    <row r="1226" spans="2:4">
      <c r="B1226" s="2"/>
      <c r="C1226" s="1"/>
      <c r="D1226" s="1"/>
    </row>
    <row r="1227" spans="2:4">
      <c r="B1227" s="2"/>
      <c r="C1227" s="1"/>
      <c r="D1227" s="1"/>
    </row>
    <row r="1228" spans="2:4">
      <c r="B1228" s="2"/>
      <c r="C1228" s="1"/>
      <c r="D1228" s="1"/>
    </row>
    <row r="1229" spans="2:4">
      <c r="B1229" s="2"/>
      <c r="C1229" s="1"/>
      <c r="D1229" s="1"/>
    </row>
    <row r="1230" spans="2:4">
      <c r="B1230" s="2"/>
      <c r="C1230" s="1"/>
      <c r="D1230" s="1"/>
    </row>
    <row r="1231" spans="2:4">
      <c r="B1231" s="2"/>
      <c r="C1231" s="1"/>
      <c r="D1231" s="1"/>
    </row>
    <row r="1232" spans="2:4">
      <c r="B1232" s="2"/>
      <c r="C1232" s="1"/>
      <c r="D1232" s="1"/>
    </row>
    <row r="1233" spans="2:4">
      <c r="B1233" s="2"/>
      <c r="C1233" s="1"/>
      <c r="D1233" s="1"/>
    </row>
    <row r="1234" spans="2:4">
      <c r="B1234" s="2"/>
      <c r="C1234" s="1"/>
      <c r="D1234" s="1"/>
    </row>
    <row r="1235" spans="2:4">
      <c r="B1235" s="2"/>
      <c r="C1235" s="1"/>
      <c r="D1235" s="1"/>
    </row>
    <row r="1236" spans="2:4">
      <c r="B1236" s="2"/>
      <c r="C1236" s="1"/>
      <c r="D1236" s="1"/>
    </row>
    <row r="1237" spans="2:4">
      <c r="B1237" s="2"/>
      <c r="C1237" s="1"/>
      <c r="D1237" s="1"/>
    </row>
    <row r="1238" spans="2:4">
      <c r="B1238" s="2"/>
      <c r="C1238" s="1"/>
      <c r="D1238" s="1"/>
    </row>
    <row r="1239" spans="2:4">
      <c r="B1239" s="2"/>
      <c r="C1239" s="1"/>
      <c r="D1239" s="1"/>
    </row>
    <row r="1240" spans="2:4">
      <c r="B1240" s="2"/>
      <c r="C1240" s="1"/>
      <c r="D1240" s="1"/>
    </row>
    <row r="1241" spans="2:4">
      <c r="B1241" s="2"/>
      <c r="C1241" s="1"/>
      <c r="D1241" s="1"/>
    </row>
    <row r="1242" spans="2:4">
      <c r="B1242" s="2"/>
      <c r="C1242" s="1"/>
      <c r="D1242" s="1"/>
    </row>
    <row r="1243" spans="2:4">
      <c r="B1243" s="2"/>
      <c r="C1243" s="1"/>
      <c r="D1243" s="1"/>
    </row>
    <row r="1244" spans="2:4">
      <c r="B1244" s="2"/>
      <c r="C1244" s="1"/>
      <c r="D1244" s="1"/>
    </row>
    <row r="1245" spans="2:4">
      <c r="B1245" s="2"/>
      <c r="C1245" s="1"/>
      <c r="D1245" s="1"/>
    </row>
    <row r="1246" spans="2:4">
      <c r="B1246" s="1"/>
      <c r="C1246" s="1"/>
      <c r="D1246" s="1"/>
    </row>
    <row r="1247" spans="2:4">
      <c r="B1247" s="1"/>
      <c r="C1247" s="1"/>
      <c r="D1247" s="1"/>
    </row>
    <row r="1248" spans="2:4">
      <c r="B1248" s="1"/>
      <c r="C1248" s="1"/>
      <c r="D1248" s="1"/>
    </row>
    <row r="1249" spans="2:4">
      <c r="B1249" s="1"/>
      <c r="C1249" s="1"/>
      <c r="D1249" s="1"/>
    </row>
    <row r="1250" spans="2:4">
      <c r="B1250" s="1"/>
      <c r="C1250" s="1"/>
      <c r="D1250" s="1"/>
    </row>
    <row r="1251" spans="2:4">
      <c r="B1251" s="1"/>
      <c r="C1251" s="1"/>
      <c r="D1251" s="1"/>
    </row>
    <row r="1252" spans="2:4">
      <c r="B1252" s="1"/>
      <c r="C1252" s="1"/>
      <c r="D1252" s="1"/>
    </row>
    <row r="1253" spans="2:4">
      <c r="B1253" s="1"/>
      <c r="C1253" s="1"/>
      <c r="D1253" s="1"/>
    </row>
    <row r="1254" spans="2:4">
      <c r="B1254" s="1"/>
      <c r="C1254" s="1"/>
      <c r="D1254" s="1"/>
    </row>
    <row r="1255" spans="2:4">
      <c r="B1255" s="1"/>
      <c r="C1255" s="1"/>
      <c r="D1255" s="1"/>
    </row>
    <row r="1256" spans="2:4">
      <c r="B1256" s="1"/>
      <c r="C1256" s="1"/>
      <c r="D1256" s="1"/>
    </row>
    <row r="1257" spans="2:4">
      <c r="B1257" s="1"/>
      <c r="C1257" s="1"/>
      <c r="D1257" s="1"/>
    </row>
    <row r="1258" spans="2:4">
      <c r="B1258" s="1"/>
      <c r="C1258" s="1"/>
      <c r="D1258" s="1"/>
    </row>
    <row r="1259" spans="2:4">
      <c r="B1259" s="1"/>
      <c r="C1259" s="1"/>
      <c r="D1259" s="1"/>
    </row>
    <row r="1260" spans="2:4">
      <c r="B1260" s="1"/>
      <c r="C1260" s="1"/>
      <c r="D1260" s="1"/>
    </row>
    <row r="1261" spans="2:4">
      <c r="B1261" s="1"/>
      <c r="C1261" s="1"/>
      <c r="D1261" s="1"/>
    </row>
    <row r="1262" spans="2:4">
      <c r="B1262" s="1"/>
      <c r="C1262" s="1"/>
      <c r="D1262" s="1"/>
    </row>
    <row r="1263" spans="2:4">
      <c r="B1263" s="1"/>
      <c r="C1263" s="1"/>
      <c r="D1263" s="1"/>
    </row>
    <row r="1264" spans="2:4">
      <c r="B1264" s="1"/>
      <c r="C1264" s="1"/>
      <c r="D1264" s="1"/>
    </row>
    <row r="1265" spans="2:4">
      <c r="B1265" s="1"/>
      <c r="C1265" s="1"/>
      <c r="D1265" s="1"/>
    </row>
    <row r="1266" spans="2:4">
      <c r="B1266" s="1"/>
      <c r="C1266" s="1"/>
      <c r="D1266" s="1"/>
    </row>
    <row r="1267" spans="2:4">
      <c r="B1267" s="1"/>
      <c r="C1267" s="1"/>
      <c r="D1267" s="1"/>
    </row>
    <row r="1268" spans="2:4">
      <c r="B1268" s="1"/>
      <c r="C1268" s="1"/>
      <c r="D1268" s="1"/>
    </row>
    <row r="1269" spans="2:4">
      <c r="B1269" s="1"/>
      <c r="C1269" s="1"/>
      <c r="D1269" s="1"/>
    </row>
    <row r="1270" spans="2:4">
      <c r="B1270" s="1"/>
      <c r="C1270" s="1"/>
      <c r="D1270" s="1"/>
    </row>
    <row r="1271" spans="2:4">
      <c r="B1271" s="1"/>
      <c r="C1271" s="1"/>
      <c r="D1271" s="1"/>
    </row>
    <row r="1272" spans="2:4">
      <c r="B1272" s="1"/>
      <c r="C1272" s="1"/>
      <c r="D1272" s="1"/>
    </row>
    <row r="1273" spans="2:4">
      <c r="B1273" s="1"/>
      <c r="C1273" s="1"/>
      <c r="D1273" s="1"/>
    </row>
    <row r="1274" spans="2:4">
      <c r="B1274" s="1"/>
      <c r="C1274" s="1"/>
      <c r="D1274" s="1"/>
    </row>
    <row r="1275" spans="2:4">
      <c r="B1275" s="1"/>
      <c r="C1275" s="1"/>
      <c r="D1275" s="1"/>
    </row>
    <row r="1276" spans="2:4">
      <c r="B1276" s="1"/>
      <c r="C1276" s="1"/>
      <c r="D1276" s="1"/>
    </row>
    <row r="1277" spans="2:4">
      <c r="B1277" s="1"/>
      <c r="C1277" s="1"/>
      <c r="D1277" s="1"/>
    </row>
    <row r="1278" spans="2:4">
      <c r="B1278" s="1"/>
      <c r="C1278" s="1"/>
      <c r="D1278" s="1"/>
    </row>
    <row r="1279" spans="2:4">
      <c r="B1279" s="1"/>
      <c r="C1279" s="1"/>
      <c r="D1279" s="1"/>
    </row>
    <row r="1280" spans="2:4">
      <c r="B1280" s="1"/>
      <c r="C1280" s="1"/>
      <c r="D1280" s="1"/>
    </row>
    <row r="1281" spans="2:4">
      <c r="B1281" s="1"/>
      <c r="C1281" s="1"/>
      <c r="D1281" s="1"/>
    </row>
    <row r="1282" spans="2:4">
      <c r="B1282" s="1"/>
      <c r="C1282" s="1"/>
      <c r="D1282" s="1"/>
    </row>
    <row r="1283" spans="2:4">
      <c r="B1283" s="1"/>
      <c r="C1283" s="1"/>
      <c r="D1283" s="1"/>
    </row>
    <row r="1284" spans="2:4">
      <c r="B1284" s="1"/>
      <c r="C1284" s="1"/>
      <c r="D1284" s="1"/>
    </row>
    <row r="1285" spans="2:4">
      <c r="B1285" s="1"/>
      <c r="C1285" s="1"/>
      <c r="D1285" s="1"/>
    </row>
    <row r="1286" spans="2:4">
      <c r="B1286" s="1"/>
      <c r="C1286" s="1"/>
      <c r="D1286" s="1"/>
    </row>
    <row r="1287" spans="2:4">
      <c r="B1287" s="1"/>
      <c r="C1287" s="1"/>
      <c r="D1287" s="1"/>
    </row>
    <row r="1288" spans="2:4">
      <c r="B1288" s="1"/>
      <c r="C1288" s="1"/>
      <c r="D1288" s="1"/>
    </row>
    <row r="1289" spans="2:4">
      <c r="B1289" s="1"/>
      <c r="C1289" s="1"/>
      <c r="D1289" s="1"/>
    </row>
    <row r="1290" spans="2:4">
      <c r="B1290" s="1"/>
      <c r="C1290" s="1"/>
      <c r="D1290" s="1"/>
    </row>
    <row r="1291" spans="2:4">
      <c r="B1291" s="1"/>
      <c r="C1291" s="1"/>
      <c r="D1291" s="1"/>
    </row>
    <row r="1292" spans="2:4">
      <c r="B1292" s="1"/>
      <c r="C1292" s="1"/>
      <c r="D1292" s="1"/>
    </row>
    <row r="1293" spans="2:4">
      <c r="B1293" s="1"/>
      <c r="C1293" s="1"/>
      <c r="D1293" s="1"/>
    </row>
    <row r="1294" spans="2:4">
      <c r="B1294" s="1"/>
      <c r="C1294" s="1"/>
      <c r="D1294" s="1"/>
    </row>
    <row r="1295" spans="2:4">
      <c r="B1295" s="1"/>
      <c r="C1295" s="1"/>
      <c r="D1295" s="1"/>
    </row>
    <row r="1296" spans="2:4">
      <c r="B1296" s="1"/>
      <c r="C1296" s="1"/>
      <c r="D1296" s="1"/>
    </row>
    <row r="1297" spans="2:4">
      <c r="B1297" s="1"/>
      <c r="C1297" s="1"/>
      <c r="D1297" s="1"/>
    </row>
    <row r="1298" spans="2:4">
      <c r="B1298" s="1"/>
      <c r="C1298" s="1"/>
      <c r="D1298" s="1"/>
    </row>
    <row r="1299" spans="2:4">
      <c r="B1299" s="1"/>
      <c r="C1299" s="1"/>
      <c r="D1299" s="1"/>
    </row>
    <row r="1300" spans="2:4">
      <c r="B1300" s="1"/>
      <c r="C1300" s="1"/>
      <c r="D1300" s="1"/>
    </row>
    <row r="1301" spans="2:4">
      <c r="B1301" s="1"/>
      <c r="C1301" s="1"/>
      <c r="D1301" s="1"/>
    </row>
    <row r="1302" spans="2:4">
      <c r="B1302" s="1"/>
      <c r="C1302" s="1"/>
      <c r="D1302" s="1"/>
    </row>
    <row r="1303" spans="2:4">
      <c r="B1303" s="1"/>
      <c r="C1303" s="1"/>
      <c r="D1303" s="1"/>
    </row>
    <row r="1304" spans="2:4">
      <c r="B1304" s="1"/>
      <c r="C1304" s="1"/>
      <c r="D1304" s="1"/>
    </row>
    <row r="1305" spans="2:4">
      <c r="B1305" s="1"/>
      <c r="C1305" s="1"/>
      <c r="D1305" s="1"/>
    </row>
    <row r="1306" spans="2:4">
      <c r="B1306" s="1"/>
      <c r="C1306" s="1"/>
      <c r="D1306" s="1"/>
    </row>
    <row r="1307" spans="2:4">
      <c r="B1307" s="1"/>
      <c r="C1307" s="1"/>
      <c r="D1307" s="1"/>
    </row>
    <row r="1308" spans="2:4">
      <c r="B1308" s="1"/>
      <c r="C1308" s="1"/>
      <c r="D1308" s="1"/>
    </row>
    <row r="1309" spans="2:4">
      <c r="B1309" s="1"/>
      <c r="C1309" s="1"/>
      <c r="D1309" s="1"/>
    </row>
    <row r="1310" spans="2:4">
      <c r="B1310" s="1"/>
      <c r="C1310" s="1"/>
      <c r="D1310" s="1"/>
    </row>
    <row r="1311" spans="2:4">
      <c r="B1311" s="1"/>
      <c r="C1311" s="1"/>
      <c r="D1311" s="1"/>
    </row>
    <row r="1312" spans="2:4">
      <c r="B1312" s="1"/>
      <c r="C1312" s="1"/>
      <c r="D1312" s="1"/>
    </row>
    <row r="1313" spans="2:4">
      <c r="B1313" s="1"/>
      <c r="C1313" s="1"/>
      <c r="D1313" s="1"/>
    </row>
    <row r="1314" spans="2:4">
      <c r="B1314" s="1"/>
      <c r="C1314" s="1"/>
      <c r="D1314" s="1"/>
    </row>
    <row r="1315" spans="2:4">
      <c r="B1315" s="1"/>
      <c r="C1315" s="1"/>
      <c r="D1315" s="1"/>
    </row>
    <row r="1316" spans="2:4">
      <c r="B1316" s="1"/>
      <c r="C1316" s="1"/>
      <c r="D1316" s="1"/>
    </row>
    <row r="1317" spans="2:4">
      <c r="B1317" s="1"/>
      <c r="C1317" s="1"/>
      <c r="D1317" s="1"/>
    </row>
    <row r="1318" spans="2:4">
      <c r="B1318" s="1"/>
      <c r="C1318" s="1"/>
      <c r="D1318" s="1"/>
    </row>
    <row r="1319" spans="2:4">
      <c r="B1319" s="1"/>
      <c r="C1319" s="1"/>
      <c r="D1319" s="1"/>
    </row>
    <row r="1320" spans="2:4">
      <c r="B1320" s="1"/>
      <c r="C1320" s="1"/>
      <c r="D1320" s="1"/>
    </row>
    <row r="1321" spans="2:4">
      <c r="B1321" s="1"/>
      <c r="C1321" s="1"/>
      <c r="D1321" s="1"/>
    </row>
    <row r="1322" spans="2:4">
      <c r="B1322" s="1"/>
      <c r="C1322" s="1"/>
      <c r="D1322" s="1"/>
    </row>
    <row r="1323" spans="2:4">
      <c r="B1323" s="1"/>
      <c r="C1323" s="1"/>
      <c r="D1323" s="1"/>
    </row>
    <row r="1324" spans="2:4">
      <c r="B1324" s="1"/>
      <c r="C1324" s="1"/>
      <c r="D1324" s="1"/>
    </row>
    <row r="1325" spans="2:4">
      <c r="B1325" s="1"/>
      <c r="C1325" s="1"/>
      <c r="D1325" s="1"/>
    </row>
    <row r="1326" spans="2:4">
      <c r="B1326" s="1"/>
      <c r="C1326" s="1"/>
      <c r="D1326" s="1"/>
    </row>
    <row r="1327" spans="2:4">
      <c r="B1327" s="1"/>
      <c r="C1327" s="1"/>
      <c r="D1327" s="1"/>
    </row>
    <row r="1328" spans="2:4">
      <c r="B1328" s="1"/>
      <c r="C1328" s="1"/>
      <c r="D1328" s="1"/>
    </row>
    <row r="1329" spans="2:4">
      <c r="B1329" s="1"/>
      <c r="C1329" s="1"/>
      <c r="D1329" s="1"/>
    </row>
    <row r="1330" spans="2:4">
      <c r="B1330" s="1"/>
      <c r="C1330" s="1"/>
      <c r="D1330" s="1"/>
    </row>
    <row r="1331" spans="2:4">
      <c r="B1331" s="1"/>
      <c r="C1331" s="1"/>
      <c r="D1331" s="1"/>
    </row>
    <row r="1332" spans="2:4">
      <c r="B1332" s="1"/>
      <c r="C1332" s="1"/>
      <c r="D1332" s="1"/>
    </row>
    <row r="1333" spans="2:4">
      <c r="B1333" s="1"/>
      <c r="C1333" s="1"/>
      <c r="D1333" s="1"/>
    </row>
    <row r="1334" spans="2:4">
      <c r="B1334" s="1"/>
      <c r="C1334" s="1"/>
      <c r="D1334" s="1"/>
    </row>
    <row r="1335" spans="2:4">
      <c r="B1335" s="1"/>
      <c r="C1335" s="1"/>
      <c r="D1335" s="1"/>
    </row>
    <row r="1336" spans="2:4">
      <c r="B1336" s="1"/>
      <c r="C1336" s="1"/>
      <c r="D1336" s="1"/>
    </row>
    <row r="1337" spans="2:4">
      <c r="B1337" s="1"/>
      <c r="C1337" s="1"/>
      <c r="D1337" s="1"/>
    </row>
    <row r="1338" spans="2:4">
      <c r="B1338" s="1"/>
      <c r="C1338" s="1"/>
      <c r="D1338" s="1"/>
    </row>
    <row r="1339" spans="2:4">
      <c r="B1339" s="1"/>
      <c r="C1339" s="1"/>
      <c r="D1339" s="1"/>
    </row>
    <row r="1340" spans="2:4">
      <c r="B1340" s="1"/>
      <c r="C1340" s="1"/>
      <c r="D1340" s="1"/>
    </row>
    <row r="1341" spans="2:4">
      <c r="B1341" s="1"/>
      <c r="C1341" s="1"/>
      <c r="D1341" s="1"/>
    </row>
    <row r="1342" spans="2:4">
      <c r="B1342" s="1"/>
      <c r="C1342" s="1"/>
      <c r="D1342" s="1"/>
    </row>
    <row r="1343" spans="2:4">
      <c r="B1343" s="1"/>
      <c r="C1343" s="1"/>
      <c r="D1343" s="1"/>
    </row>
    <row r="1344" spans="2:4">
      <c r="B1344" s="1"/>
      <c r="C1344" s="1"/>
      <c r="D1344" s="1"/>
    </row>
    <row r="1345" spans="2:4">
      <c r="B1345" s="1"/>
      <c r="C1345" s="1"/>
      <c r="D1345" s="1"/>
    </row>
    <row r="1346" spans="2:4">
      <c r="B1346" s="1"/>
      <c r="C1346" s="1"/>
      <c r="D1346" s="1"/>
    </row>
    <row r="1347" spans="2:4">
      <c r="B1347" s="1"/>
      <c r="C1347" s="1"/>
      <c r="D1347" s="1"/>
    </row>
    <row r="1348" spans="2:4">
      <c r="B1348" s="1"/>
      <c r="C1348" s="1"/>
      <c r="D1348" s="1"/>
    </row>
    <row r="1349" spans="2:4">
      <c r="B1349" s="1"/>
      <c r="C1349" s="1"/>
      <c r="D1349" s="1"/>
    </row>
    <row r="1350" spans="2:4">
      <c r="B1350" s="1"/>
      <c r="C1350" s="1"/>
      <c r="D1350" s="1"/>
    </row>
    <row r="1351" spans="2:4">
      <c r="B1351" s="1"/>
      <c r="C1351" s="1"/>
      <c r="D1351" s="1"/>
    </row>
    <row r="1352" spans="2:4">
      <c r="B1352" s="1"/>
      <c r="C1352" s="1"/>
      <c r="D1352" s="1"/>
    </row>
    <row r="1353" spans="2:4">
      <c r="B1353" s="1"/>
      <c r="C1353" s="1"/>
      <c r="D1353" s="1"/>
    </row>
    <row r="1354" spans="2:4">
      <c r="B1354" s="1"/>
      <c r="C1354" s="1"/>
      <c r="D1354" s="1"/>
    </row>
    <row r="1355" spans="2:4">
      <c r="B1355" s="1"/>
      <c r="C1355" s="1"/>
      <c r="D1355" s="1"/>
    </row>
    <row r="1356" spans="2:4">
      <c r="B1356" s="1"/>
      <c r="C1356" s="1"/>
      <c r="D1356" s="1"/>
    </row>
    <row r="1357" spans="2:4">
      <c r="B1357" s="1"/>
      <c r="C1357" s="1"/>
      <c r="D1357" s="1"/>
    </row>
    <row r="1358" spans="2:4">
      <c r="B1358" s="1"/>
      <c r="C1358" s="1"/>
      <c r="D1358" s="1"/>
    </row>
    <row r="1359" spans="2:4">
      <c r="B1359" s="1"/>
      <c r="C1359" s="1"/>
      <c r="D1359" s="1"/>
    </row>
    <row r="1360" spans="2:4">
      <c r="B1360" s="1"/>
      <c r="C1360" s="1"/>
      <c r="D1360" s="1"/>
    </row>
    <row r="1361" spans="2:4">
      <c r="B1361" s="1"/>
      <c r="C1361" s="1"/>
      <c r="D1361" s="1"/>
    </row>
    <row r="1362" spans="2:4">
      <c r="B1362" s="1"/>
      <c r="C1362" s="1"/>
      <c r="D1362" s="1"/>
    </row>
    <row r="1363" spans="2:4">
      <c r="B1363" s="1"/>
      <c r="C1363" s="1"/>
      <c r="D1363" s="1"/>
    </row>
    <row r="1364" spans="2:4">
      <c r="B1364" s="1"/>
      <c r="C1364" s="1"/>
      <c r="D1364" s="1"/>
    </row>
    <row r="1365" spans="2:4">
      <c r="B1365" s="1"/>
      <c r="C1365" s="1"/>
      <c r="D1365" s="1"/>
    </row>
    <row r="1366" spans="2:4">
      <c r="B1366" s="1"/>
      <c r="C1366" s="1"/>
      <c r="D1366" s="1"/>
    </row>
    <row r="1367" spans="2:4">
      <c r="B1367" s="1"/>
      <c r="C1367" s="1"/>
      <c r="D1367" s="1"/>
    </row>
    <row r="1368" spans="2:4">
      <c r="B1368" s="1"/>
      <c r="C1368" s="1"/>
      <c r="D1368" s="1"/>
    </row>
    <row r="1369" spans="2:4">
      <c r="B1369" s="1"/>
      <c r="C1369" s="1"/>
      <c r="D1369" s="1"/>
    </row>
    <row r="1370" spans="2:4">
      <c r="B1370" s="1"/>
      <c r="C1370" s="1"/>
      <c r="D1370" s="1"/>
    </row>
    <row r="1371" spans="2:4">
      <c r="B1371" s="1"/>
      <c r="C1371" s="1"/>
      <c r="D1371" s="1"/>
    </row>
    <row r="1372" spans="2:4">
      <c r="B1372" s="1"/>
      <c r="C1372" s="1"/>
      <c r="D1372" s="1"/>
    </row>
    <row r="1373" spans="2:4">
      <c r="B1373" s="1"/>
      <c r="C1373" s="1"/>
      <c r="D1373" s="1"/>
    </row>
    <row r="1374" spans="2:4">
      <c r="B1374" s="1"/>
      <c r="C1374" s="1"/>
      <c r="D1374" s="1"/>
    </row>
    <row r="1375" spans="2:4">
      <c r="B1375" s="1"/>
      <c r="C1375" s="1"/>
      <c r="D1375" s="1"/>
    </row>
    <row r="1376" spans="2:4">
      <c r="B1376" s="1"/>
      <c r="C1376" s="1"/>
      <c r="D1376" s="1"/>
    </row>
    <row r="1377" spans="2:4">
      <c r="B1377" s="1"/>
      <c r="C1377" s="1"/>
      <c r="D1377" s="1"/>
    </row>
    <row r="1378" spans="2:4">
      <c r="B1378" s="1"/>
      <c r="C1378" s="1"/>
      <c r="D1378" s="1"/>
    </row>
    <row r="1379" spans="2:4">
      <c r="B1379" s="1"/>
      <c r="C1379" s="1"/>
      <c r="D1379" s="1"/>
    </row>
    <row r="1380" spans="2:4">
      <c r="B1380" s="1"/>
      <c r="C1380" s="1"/>
      <c r="D1380" s="1"/>
    </row>
    <row r="1381" spans="2:4">
      <c r="B1381" s="1"/>
      <c r="C1381" s="1"/>
      <c r="D1381" s="1"/>
    </row>
    <row r="1382" spans="2:4">
      <c r="B1382" s="1"/>
      <c r="C1382" s="1"/>
      <c r="D1382" s="1"/>
    </row>
    <row r="1383" spans="2:4">
      <c r="B1383" s="1"/>
      <c r="C1383" s="1"/>
      <c r="D1383" s="1"/>
    </row>
    <row r="1384" spans="2:4">
      <c r="B1384" s="1"/>
      <c r="C1384" s="1"/>
      <c r="D1384" s="1"/>
    </row>
    <row r="1385" spans="2:4">
      <c r="B1385" s="1"/>
      <c r="C1385" s="1"/>
      <c r="D1385" s="1"/>
    </row>
    <row r="1386" spans="2:4">
      <c r="B1386" s="1"/>
      <c r="C1386" s="1"/>
      <c r="D1386" s="1"/>
    </row>
    <row r="1387" spans="2:4">
      <c r="B1387" s="1"/>
      <c r="C1387" s="1"/>
      <c r="D1387" s="1"/>
    </row>
    <row r="1388" spans="2:4">
      <c r="B1388" s="1"/>
      <c r="C1388" s="1"/>
      <c r="D1388" s="1"/>
    </row>
    <row r="1389" spans="2:4">
      <c r="B1389" s="1"/>
      <c r="C1389" s="1"/>
      <c r="D1389" s="1"/>
    </row>
    <row r="1390" spans="2:4">
      <c r="B1390" s="1"/>
      <c r="C1390" s="1"/>
      <c r="D1390" s="1"/>
    </row>
    <row r="1391" spans="2:4">
      <c r="B1391" s="1"/>
      <c r="C1391" s="1"/>
      <c r="D1391" s="1"/>
    </row>
    <row r="1392" spans="2:4">
      <c r="B1392" s="1"/>
      <c r="C1392" s="1"/>
      <c r="D1392" s="1"/>
    </row>
    <row r="1393" spans="2:3">
      <c r="B1393" s="1"/>
      <c r="C1393" s="1"/>
    </row>
    <row r="1394" spans="2:3">
      <c r="B1394" s="1"/>
    </row>
    <row r="1395" spans="2:3">
      <c r="B1395" s="1"/>
    </row>
    <row r="1396" spans="2:3">
      <c r="B1396" s="1"/>
    </row>
  </sheetData>
  <phoneticPr fontId="3" type="noConversion"/>
  <dataValidations count="1">
    <dataValidation type="list" allowBlank="1" showInputMessage="1" showErrorMessage="1" sqref="G21:G22" xr:uid="{9C9E6A68-8B44-4D0A-893E-2E2BD5F328D6}">
      <formula1>$L$28:$L$34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28FF-D4B4-4AF6-9BFC-1AABB9366849}">
  <sheetPr codeName="Sheet4"/>
  <dimension ref="A1:AS368"/>
  <sheetViews>
    <sheetView tabSelected="1" topLeftCell="S1" zoomScale="82" zoomScaleNormal="82" workbookViewId="0">
      <selection activeCell="V3" sqref="V3"/>
    </sheetView>
  </sheetViews>
  <sheetFormatPr defaultRowHeight="15"/>
  <cols>
    <col min="1" max="1" width="11.5703125" customWidth="1"/>
    <col min="2" max="2" width="23.5703125" customWidth="1"/>
    <col min="3" max="3" width="18.140625" customWidth="1"/>
    <col min="4" max="4" width="12.5703125" customWidth="1"/>
    <col min="5" max="5" width="27" customWidth="1"/>
    <col min="6" max="6" width="19.42578125" customWidth="1"/>
    <col min="7" max="7" width="18.28515625" customWidth="1"/>
    <col min="8" max="8" width="11.5703125" customWidth="1"/>
    <col min="9" max="9" width="12.28515625" customWidth="1"/>
    <col min="10" max="10" width="11" customWidth="1"/>
    <col min="11" max="11" width="12" customWidth="1"/>
    <col min="12" max="12" width="10.7109375" customWidth="1"/>
    <col min="13" max="13" width="11" customWidth="1"/>
    <col min="14" max="14" width="10.28515625" customWidth="1"/>
    <col min="15" max="15" width="10.140625" customWidth="1"/>
    <col min="16" max="16" width="10.5703125" customWidth="1"/>
    <col min="17" max="18" width="10.42578125" customWidth="1"/>
    <col min="19" max="19" width="10.5703125" customWidth="1"/>
    <col min="20" max="20" width="10.42578125" customWidth="1"/>
    <col min="21" max="21" width="29" customWidth="1"/>
    <col min="22" max="22" width="22.42578125" customWidth="1"/>
    <col min="23" max="23" width="26.28515625" customWidth="1"/>
    <col min="30" max="30" width="16" customWidth="1"/>
    <col min="31" max="31" width="26.85546875" customWidth="1"/>
    <col min="32" max="32" width="10.7109375" customWidth="1"/>
    <col min="37" max="37" width="15.7109375" customWidth="1"/>
    <col min="38" max="38" width="13.7109375" customWidth="1"/>
    <col min="40" max="40" width="15.7109375" customWidth="1"/>
    <col min="44" max="44" width="17.5703125" customWidth="1"/>
    <col min="45" max="45" width="11.140625" bestFit="1" customWidth="1"/>
  </cols>
  <sheetData>
    <row r="1" spans="1:45" ht="15.75" thickBot="1">
      <c r="B1" s="36" t="s">
        <v>314</v>
      </c>
    </row>
    <row r="2" spans="1:45" ht="16.5" thickTop="1" thickBot="1">
      <c r="B2" s="36" t="s">
        <v>315</v>
      </c>
      <c r="C2" s="36"/>
      <c r="D2" s="36"/>
      <c r="E2" s="36"/>
      <c r="F2" s="36" t="s">
        <v>262</v>
      </c>
      <c r="G2" s="36">
        <v>1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Z2" s="36" t="s">
        <v>245</v>
      </c>
      <c r="AG2" s="36" t="s">
        <v>244</v>
      </c>
      <c r="AN2" s="36" t="s">
        <v>243</v>
      </c>
      <c r="AR2" s="22" t="s">
        <v>238</v>
      </c>
      <c r="AS2" s="22" t="s">
        <v>237</v>
      </c>
    </row>
    <row r="3" spans="1:45" ht="16.5" thickTop="1" thickBot="1">
      <c r="A3" t="s">
        <v>172</v>
      </c>
      <c r="B3" t="s">
        <v>277</v>
      </c>
      <c r="C3" s="10" t="s">
        <v>276</v>
      </c>
      <c r="D3" t="s">
        <v>261</v>
      </c>
      <c r="E3" t="s">
        <v>260</v>
      </c>
      <c r="F3" t="s">
        <v>259</v>
      </c>
      <c r="G3" t="s">
        <v>258</v>
      </c>
      <c r="H3" t="s">
        <v>257</v>
      </c>
      <c r="I3" t="s">
        <v>256</v>
      </c>
      <c r="J3" t="s">
        <v>255</v>
      </c>
      <c r="K3" t="s">
        <v>254</v>
      </c>
      <c r="L3" t="s">
        <v>272</v>
      </c>
      <c r="M3" t="s">
        <v>253</v>
      </c>
      <c r="N3" t="s">
        <v>252</v>
      </c>
      <c r="O3" t="s">
        <v>251</v>
      </c>
      <c r="P3" t="s">
        <v>250</v>
      </c>
      <c r="Q3" t="s">
        <v>249</v>
      </c>
      <c r="R3" t="s">
        <v>248</v>
      </c>
      <c r="S3" t="s">
        <v>247</v>
      </c>
      <c r="T3" t="s">
        <v>246</v>
      </c>
      <c r="V3" s="36" t="s">
        <v>331</v>
      </c>
      <c r="W3" s="36"/>
      <c r="Z3" s="22" t="s">
        <v>186</v>
      </c>
      <c r="AA3" s="22" t="s">
        <v>242</v>
      </c>
      <c r="AB3" s="22" t="s">
        <v>241</v>
      </c>
      <c r="AD3" s="22" t="s">
        <v>238</v>
      </c>
      <c r="AE3" s="22" t="s">
        <v>237</v>
      </c>
      <c r="AG3" s="22" t="s">
        <v>186</v>
      </c>
      <c r="AH3" s="22" t="s">
        <v>242</v>
      </c>
      <c r="AI3" s="22" t="s">
        <v>241</v>
      </c>
      <c r="AK3" s="22" t="s">
        <v>238</v>
      </c>
      <c r="AL3" s="22" t="s">
        <v>237</v>
      </c>
      <c r="AN3" s="22" t="s">
        <v>186</v>
      </c>
      <c r="AO3" s="22" t="s">
        <v>240</v>
      </c>
      <c r="AP3" s="22" t="s">
        <v>239</v>
      </c>
      <c r="AR3" s="28" t="s">
        <v>135</v>
      </c>
      <c r="AS3" s="28">
        <f>AL4</f>
        <v>45576</v>
      </c>
    </row>
    <row r="4" spans="1:45" ht="16.5" thickTop="1" thickBot="1">
      <c r="A4" s="43">
        <f>_xll.CalendarAddPeriod($W$5,$W$4,C4)</f>
        <v>45577</v>
      </c>
      <c r="B4" s="43">
        <f>_xll.CalendarValueDate($W$5,A4)</f>
        <v>45580</v>
      </c>
      <c r="C4" s="29" t="s">
        <v>215</v>
      </c>
      <c r="D4" s="29">
        <v>6.5199999999999897E-2</v>
      </c>
      <c r="E4" s="29">
        <v>6.4100000000000004E-2</v>
      </c>
      <c r="F4" s="29">
        <v>6.2899999999999998E-2</v>
      </c>
      <c r="G4" s="29">
        <v>6.1400000000000003E-2</v>
      </c>
      <c r="H4" s="29">
        <v>5.9649999999999898E-2</v>
      </c>
      <c r="I4" s="29">
        <v>5.7699999999999897E-2</v>
      </c>
      <c r="J4" s="29">
        <v>5.5800000000000002E-2</v>
      </c>
      <c r="K4" s="29">
        <v>5.41499999999999E-2</v>
      </c>
      <c r="L4" s="29">
        <v>5.2999999999999901E-2</v>
      </c>
      <c r="M4" s="29">
        <v>5.2400000000000002E-2</v>
      </c>
      <c r="N4" s="29">
        <v>5.2199999999999899E-2</v>
      </c>
      <c r="O4" s="29">
        <v>5.2099999999999903E-2</v>
      </c>
      <c r="P4" s="29">
        <v>5.1950000000000003E-2</v>
      </c>
      <c r="Q4" s="29">
        <v>5.1400000000000001E-2</v>
      </c>
      <c r="R4" s="29">
        <v>5.0299999999999997E-2</v>
      </c>
      <c r="S4" s="29">
        <v>4.8899999999999999E-2</v>
      </c>
      <c r="T4" s="29">
        <v>4.7199999999999999E-2</v>
      </c>
      <c r="V4" s="28" t="s">
        <v>295</v>
      </c>
      <c r="W4" s="28">
        <v>45576</v>
      </c>
      <c r="Z4" s="28" t="s">
        <v>215</v>
      </c>
      <c r="AA4" s="29">
        <v>4.7500000000000001E-2</v>
      </c>
      <c r="AB4" s="29">
        <v>4.99E-2</v>
      </c>
      <c r="AD4" s="28" t="s">
        <v>200</v>
      </c>
      <c r="AE4" s="28">
        <f>W4</f>
        <v>45576</v>
      </c>
      <c r="AG4" s="28" t="s">
        <v>215</v>
      </c>
      <c r="AH4" s="29">
        <v>1.41E-2</v>
      </c>
      <c r="AI4" s="29">
        <v>1.41E-2</v>
      </c>
      <c r="AK4" s="28" t="s">
        <v>200</v>
      </c>
      <c r="AL4" s="28">
        <f>AE4</f>
        <v>45576</v>
      </c>
      <c r="AN4" s="28" t="s">
        <v>215</v>
      </c>
      <c r="AO4" s="29">
        <v>-29.5</v>
      </c>
      <c r="AP4" s="29">
        <v>-29.5</v>
      </c>
      <c r="AR4" s="28" t="s">
        <v>235</v>
      </c>
      <c r="AS4" s="29">
        <v>7.0666000000000002</v>
      </c>
    </row>
    <row r="5" spans="1:45" ht="16.5" thickTop="1" thickBot="1">
      <c r="A5" s="43">
        <f>_xll.CalendarFXOExpiryDate($W$5,B5)</f>
        <v>45583</v>
      </c>
      <c r="B5" s="43">
        <f>_xll.CalendarAddPeriod($W$5,$W$16,C5,"Following")</f>
        <v>45587</v>
      </c>
      <c r="C5" s="29" t="s">
        <v>214</v>
      </c>
      <c r="D5" s="29">
        <v>6.7099999999999896E-2</v>
      </c>
      <c r="E5" s="29">
        <v>6.6250000000000003E-2</v>
      </c>
      <c r="F5" s="29">
        <v>6.5250000000000002E-2</v>
      </c>
      <c r="G5" s="29">
        <v>6.4000000000000001E-2</v>
      </c>
      <c r="H5" s="29">
        <v>6.2399999999999997E-2</v>
      </c>
      <c r="I5" s="29">
        <v>6.0600000000000001E-2</v>
      </c>
      <c r="J5" s="29">
        <v>5.8749999999999997E-2</v>
      </c>
      <c r="K5" s="29">
        <v>5.7149999999999902E-2</v>
      </c>
      <c r="L5" s="29">
        <v>5.5999999999999897E-2</v>
      </c>
      <c r="M5" s="29">
        <v>5.5199999999999902E-2</v>
      </c>
      <c r="N5" s="29">
        <v>5.4800000000000001E-2</v>
      </c>
      <c r="O5" s="29">
        <v>5.4599999999999899E-2</v>
      </c>
      <c r="P5" s="29">
        <v>5.43999999999999E-2</v>
      </c>
      <c r="Q5" s="29">
        <v>5.3999999999999999E-2</v>
      </c>
      <c r="R5" s="29">
        <v>5.3249999999999999E-2</v>
      </c>
      <c r="S5" s="29">
        <v>5.2249999999999901E-2</v>
      </c>
      <c r="T5" s="29">
        <v>5.1099999999999902E-2</v>
      </c>
      <c r="V5" s="28" t="s">
        <v>283</v>
      </c>
      <c r="W5" s="28" t="str">
        <f>Calendar!D4</f>
        <v>McpCalendar@33</v>
      </c>
      <c r="Z5" s="28" t="s">
        <v>230</v>
      </c>
      <c r="AA5" s="29">
        <v>4.8099999999999997E-2</v>
      </c>
      <c r="AB5" s="29">
        <v>4.8099999999999997E-2</v>
      </c>
      <c r="AD5" s="28" t="s">
        <v>197</v>
      </c>
      <c r="AE5" s="28" t="s">
        <v>124</v>
      </c>
      <c r="AG5" s="28" t="s">
        <v>236</v>
      </c>
      <c r="AH5" s="29">
        <v>1.5299999999999999E-2</v>
      </c>
      <c r="AI5" s="29">
        <v>1.5299999999999999E-2</v>
      </c>
      <c r="AK5" s="28" t="s">
        <v>197</v>
      </c>
      <c r="AL5" s="28" t="s">
        <v>124</v>
      </c>
      <c r="AN5" s="28" t="s">
        <v>230</v>
      </c>
      <c r="AO5" s="29">
        <v>-7.5</v>
      </c>
      <c r="AP5" s="29">
        <v>-7.5</v>
      </c>
      <c r="AR5" s="28" t="s">
        <v>234</v>
      </c>
      <c r="AS5" s="29">
        <v>7.0670999999999999</v>
      </c>
    </row>
    <row r="6" spans="1:45" ht="16.5" thickTop="1" thickBot="1">
      <c r="A6" s="43">
        <f>_xll.CalendarFXOExpiryDate($W$5,B6)</f>
        <v>45590</v>
      </c>
      <c r="B6" s="43">
        <f>_xll.CalendarAddPeriod($W$5,$W$16,C6,"Following")</f>
        <v>45594</v>
      </c>
      <c r="C6" s="29" t="s">
        <v>154</v>
      </c>
      <c r="D6" s="29">
        <v>6.3249999999999904E-2</v>
      </c>
      <c r="E6" s="29">
        <v>6.2249999999999903E-2</v>
      </c>
      <c r="F6" s="29">
        <v>6.1150000000000003E-2</v>
      </c>
      <c r="G6" s="29">
        <v>5.9949999999999899E-2</v>
      </c>
      <c r="H6" s="29">
        <v>5.8549999999999998E-2</v>
      </c>
      <c r="I6" s="29">
        <v>5.6950000000000001E-2</v>
      </c>
      <c r="J6" s="29">
        <v>5.5399999999999998E-2</v>
      </c>
      <c r="K6" s="29">
        <v>5.3999999999999999E-2</v>
      </c>
      <c r="L6" s="29">
        <v>5.2999999999999901E-2</v>
      </c>
      <c r="M6" s="29">
        <v>5.2249999999999901E-2</v>
      </c>
      <c r="N6" s="29">
        <v>5.1799999999999902E-2</v>
      </c>
      <c r="O6" s="29">
        <v>5.1549999999999901E-2</v>
      </c>
      <c r="P6" s="29">
        <v>5.1249999999999997E-2</v>
      </c>
      <c r="Q6" s="29">
        <v>5.0950000000000002E-2</v>
      </c>
      <c r="R6" s="29">
        <v>5.0449999999999898E-2</v>
      </c>
      <c r="S6" s="29">
        <v>4.9849999999999901E-2</v>
      </c>
      <c r="T6" s="29">
        <v>4.9250000000000002E-2</v>
      </c>
      <c r="V6" s="28" t="s">
        <v>284</v>
      </c>
      <c r="W6" s="28" t="s">
        <v>122</v>
      </c>
      <c r="Z6" s="28" t="s">
        <v>229</v>
      </c>
      <c r="AA6" s="29">
        <v>4.9500000000000002E-2</v>
      </c>
      <c r="AB6" s="29">
        <v>4.9500000000000002E-2</v>
      </c>
      <c r="AD6" s="28" t="s">
        <v>195</v>
      </c>
      <c r="AE6" s="28" t="s">
        <v>66</v>
      </c>
      <c r="AG6" s="28" t="s">
        <v>154</v>
      </c>
      <c r="AH6" s="29">
        <v>1.9199999999999998E-2</v>
      </c>
      <c r="AI6" s="29">
        <v>1.9199999999999998E-2</v>
      </c>
      <c r="AK6" s="28" t="s">
        <v>195</v>
      </c>
      <c r="AL6" s="28" t="s">
        <v>66</v>
      </c>
      <c r="AN6" s="28" t="s">
        <v>229</v>
      </c>
      <c r="AO6" s="29">
        <v>-8</v>
      </c>
      <c r="AP6" s="29">
        <v>-8</v>
      </c>
      <c r="AR6" s="28" t="s">
        <v>208</v>
      </c>
      <c r="AS6" s="28" t="s">
        <v>10</v>
      </c>
    </row>
    <row r="7" spans="1:45" ht="16.5" thickTop="1" thickBot="1">
      <c r="A7" s="43">
        <f>_xll.CalendarFXOExpiryDate($W$5,B7)</f>
        <v>45597</v>
      </c>
      <c r="B7" s="43">
        <f>_xll.CalendarAddPeriod($W$5,$W$16,C7,"Following")</f>
        <v>45601</v>
      </c>
      <c r="C7" s="29" t="s">
        <v>153</v>
      </c>
      <c r="D7" s="29">
        <v>6.3699999999999896E-2</v>
      </c>
      <c r="E7" s="29">
        <v>6.2099999999999898E-2</v>
      </c>
      <c r="F7" s="29">
        <v>6.0499999999999998E-2</v>
      </c>
      <c r="G7" s="29">
        <v>5.8900000000000001E-2</v>
      </c>
      <c r="H7" s="29">
        <v>5.7299999999999997E-2</v>
      </c>
      <c r="I7" s="29">
        <v>5.57E-2</v>
      </c>
      <c r="J7" s="29">
        <v>5.425E-2</v>
      </c>
      <c r="K7" s="29">
        <v>5.29499999999999E-2</v>
      </c>
      <c r="L7" s="29">
        <v>5.1999999999999998E-2</v>
      </c>
      <c r="M7" s="29">
        <v>5.1200000000000002E-2</v>
      </c>
      <c r="N7" s="29">
        <v>5.0649999999999903E-2</v>
      </c>
      <c r="O7" s="29">
        <v>5.02999999999999E-2</v>
      </c>
      <c r="P7" s="29">
        <v>5.0099999999999902E-2</v>
      </c>
      <c r="Q7" s="29">
        <v>4.99E-2</v>
      </c>
      <c r="R7" s="29">
        <v>4.99E-2</v>
      </c>
      <c r="S7" s="29">
        <v>4.9799999999999997E-2</v>
      </c>
      <c r="T7" s="29">
        <v>4.9700000000000001E-2</v>
      </c>
      <c r="V7" s="28" t="s">
        <v>285</v>
      </c>
      <c r="W7" s="28" t="s">
        <v>79</v>
      </c>
      <c r="Z7" s="28" t="s">
        <v>214</v>
      </c>
      <c r="AA7" s="29">
        <v>5.0099999999999999E-2</v>
      </c>
      <c r="AB7" s="29">
        <v>5.0099999999999999E-2</v>
      </c>
      <c r="AD7" s="28" t="s">
        <v>191</v>
      </c>
      <c r="AE7" s="28" t="s">
        <v>10</v>
      </c>
      <c r="AG7" s="28" t="s">
        <v>152</v>
      </c>
      <c r="AH7" s="29">
        <v>1.8200000000000001E-2</v>
      </c>
      <c r="AI7" s="29">
        <v>1.8200000000000001E-2</v>
      </c>
      <c r="AK7" s="28" t="s">
        <v>191</v>
      </c>
      <c r="AL7" s="28" t="s">
        <v>10</v>
      </c>
      <c r="AN7" s="28" t="s">
        <v>214</v>
      </c>
      <c r="AO7" s="29">
        <v>-54</v>
      </c>
      <c r="AP7" s="29">
        <v>-54</v>
      </c>
      <c r="AR7" s="28" t="s">
        <v>189</v>
      </c>
      <c r="AS7" s="28" t="str">
        <f>Calendar!D4</f>
        <v>McpCalendar@33</v>
      </c>
    </row>
    <row r="8" spans="1:45" ht="16.5" thickTop="1" thickBot="1">
      <c r="A8" s="43">
        <f>_xll.CalendarFXOExpiryDate($W$5,B8)</f>
        <v>45609</v>
      </c>
      <c r="B8" s="43">
        <f>_xll.CalendarAddPeriod($W$5,$W$16,C8,"ModifiedFollowing")</f>
        <v>45611</v>
      </c>
      <c r="C8" s="29" t="s">
        <v>152</v>
      </c>
      <c r="D8" s="29">
        <v>6.3499999999999904E-2</v>
      </c>
      <c r="E8" s="29">
        <v>6.2099999999999898E-2</v>
      </c>
      <c r="F8" s="29">
        <v>6.0600000000000001E-2</v>
      </c>
      <c r="G8" s="29">
        <v>5.91E-2</v>
      </c>
      <c r="H8" s="29">
        <v>5.7349999999999998E-2</v>
      </c>
      <c r="I8" s="29">
        <v>5.57E-2</v>
      </c>
      <c r="J8" s="29">
        <v>5.4100000000000002E-2</v>
      </c>
      <c r="K8" s="29">
        <v>5.2749999999999998E-2</v>
      </c>
      <c r="L8" s="29">
        <v>5.1799999999999902E-2</v>
      </c>
      <c r="M8" s="29">
        <v>5.1049999999999998E-2</v>
      </c>
      <c r="N8" s="29">
        <v>5.0700000000000002E-2</v>
      </c>
      <c r="O8" s="29">
        <v>5.0549999999999901E-2</v>
      </c>
      <c r="P8" s="29">
        <v>5.0549999999999901E-2</v>
      </c>
      <c r="Q8" s="29">
        <v>5.0599999999999999E-2</v>
      </c>
      <c r="R8" s="29">
        <v>5.0599999999999999E-2</v>
      </c>
      <c r="S8" s="29">
        <v>5.0599999999999999E-2</v>
      </c>
      <c r="T8" s="29">
        <v>5.0599999999999999E-2</v>
      </c>
      <c r="V8" s="28" t="s">
        <v>286</v>
      </c>
      <c r="W8" s="28" t="s">
        <v>228</v>
      </c>
      <c r="Z8" s="28" t="s">
        <v>154</v>
      </c>
      <c r="AA8" s="29">
        <v>0.05</v>
      </c>
      <c r="AB8" s="29">
        <v>0.05</v>
      </c>
      <c r="AD8" s="28" t="s">
        <v>189</v>
      </c>
      <c r="AE8" s="28" t="str">
        <f>Calendar!C4</f>
        <v>McpCalendar@34</v>
      </c>
      <c r="AG8" s="28" t="s">
        <v>149</v>
      </c>
      <c r="AH8" s="29">
        <v>1.84E-2</v>
      </c>
      <c r="AI8" s="29">
        <v>1.84E-2</v>
      </c>
      <c r="AK8" s="28" t="s">
        <v>189</v>
      </c>
      <c r="AL8" s="28" t="str">
        <f>Calendar!B4</f>
        <v>McpCalendar@32</v>
      </c>
      <c r="AN8" s="28" t="s">
        <v>154</v>
      </c>
      <c r="AO8" s="29">
        <v>-112.5</v>
      </c>
      <c r="AP8" s="29">
        <v>-112.5</v>
      </c>
      <c r="AR8" s="28" t="s">
        <v>134</v>
      </c>
      <c r="AS8" s="28">
        <f>_xll.CalendarValueDate(AS7,AS3,2)</f>
        <v>45580</v>
      </c>
    </row>
    <row r="9" spans="1:45" ht="16.5" thickTop="1" thickBot="1">
      <c r="A9" s="43">
        <f>_xll.CalendarFXOExpiryDate($W$5,B9)</f>
        <v>45638</v>
      </c>
      <c r="B9" s="43">
        <f>_xll.CalendarAddPeriod($W$5,$W$16,C9,"ModifiedFollowing")</f>
        <v>45642</v>
      </c>
      <c r="C9" s="29" t="s">
        <v>150</v>
      </c>
      <c r="D9" s="29">
        <v>5.8749999999999997E-2</v>
      </c>
      <c r="E9" s="29">
        <v>5.7349999999999901E-2</v>
      </c>
      <c r="F9" s="29">
        <v>5.6050000000000003E-2</v>
      </c>
      <c r="G9" s="29">
        <v>5.4550000000000001E-2</v>
      </c>
      <c r="H9" s="29">
        <v>5.3149999999999899E-2</v>
      </c>
      <c r="I9" s="29">
        <v>5.1699999999999899E-2</v>
      </c>
      <c r="J9" s="29">
        <v>5.0349999999999999E-2</v>
      </c>
      <c r="K9" s="29">
        <v>4.9299999999999899E-2</v>
      </c>
      <c r="L9" s="29">
        <v>4.8599999999999997E-2</v>
      </c>
      <c r="M9" s="29">
        <v>4.8149999999999901E-2</v>
      </c>
      <c r="N9" s="29">
        <v>4.7999999999999897E-2</v>
      </c>
      <c r="O9" s="29">
        <v>4.8099999999999997E-2</v>
      </c>
      <c r="P9" s="29">
        <v>4.8300000000000003E-2</v>
      </c>
      <c r="Q9" s="29">
        <v>4.8649999999999999E-2</v>
      </c>
      <c r="R9" s="29">
        <v>4.9050000000000003E-2</v>
      </c>
      <c r="S9" s="29">
        <v>4.9349999999999998E-2</v>
      </c>
      <c r="T9" s="29">
        <v>4.9749999999999898E-2</v>
      </c>
      <c r="V9" s="28" t="s">
        <v>305</v>
      </c>
      <c r="W9" s="42" t="str">
        <f>AE12</f>
        <v>McpYieldCurve2@8</v>
      </c>
      <c r="Z9" s="28" t="s">
        <v>153</v>
      </c>
      <c r="AA9" s="29">
        <v>4.9699999999999897E-2</v>
      </c>
      <c r="AB9" s="29">
        <v>4.9699999999999897E-2</v>
      </c>
      <c r="AD9" s="28" t="s">
        <v>233</v>
      </c>
      <c r="AE9" s="28">
        <f>_xll.CalendarAddBusinessDays(AE8,AE4,1)</f>
        <v>45580</v>
      </c>
      <c r="AG9" s="28" t="s">
        <v>146</v>
      </c>
      <c r="AH9" s="29">
        <v>1.89E-2</v>
      </c>
      <c r="AI9" s="29">
        <v>1.89E-2</v>
      </c>
      <c r="AK9" s="28" t="s">
        <v>233</v>
      </c>
      <c r="AL9" s="28">
        <f>_xll.CalendarValueDate(AL8,AL4)</f>
        <v>45580</v>
      </c>
      <c r="AN9" s="28" t="s">
        <v>153</v>
      </c>
      <c r="AO9" s="29">
        <v>-154</v>
      </c>
      <c r="AP9" s="29">
        <v>-154</v>
      </c>
      <c r="AR9" s="28" t="s">
        <v>232</v>
      </c>
      <c r="AS9" s="28" t="s">
        <v>231</v>
      </c>
    </row>
    <row r="10" spans="1:45" ht="16.5" thickTop="1" thickBot="1">
      <c r="A10" s="43">
        <f>_xll.CalendarFXOExpiryDate($W$5,B10)</f>
        <v>45670</v>
      </c>
      <c r="B10" s="43">
        <f>_xll.CalendarAddPeriod($W$5,$W$16,C10,"ModifiedFollowing")</f>
        <v>45672</v>
      </c>
      <c r="C10" s="29" t="s">
        <v>149</v>
      </c>
      <c r="D10" s="29">
        <v>5.94999999999999E-2</v>
      </c>
      <c r="E10" s="29">
        <v>5.8200000000000002E-2</v>
      </c>
      <c r="F10" s="29">
        <v>5.6799999999999899E-2</v>
      </c>
      <c r="G10" s="29">
        <v>5.5500000000000001E-2</v>
      </c>
      <c r="H10" s="29">
        <v>5.4299999999999897E-2</v>
      </c>
      <c r="I10" s="29">
        <v>5.3199999999999997E-2</v>
      </c>
      <c r="J10" s="29">
        <v>5.2299999999999999E-2</v>
      </c>
      <c r="K10" s="29">
        <v>5.1650000000000001E-2</v>
      </c>
      <c r="L10" s="29">
        <v>5.1400000000000001E-2</v>
      </c>
      <c r="M10" s="29">
        <v>5.1349999999999903E-2</v>
      </c>
      <c r="N10" s="29">
        <v>5.1549999999999901E-2</v>
      </c>
      <c r="O10" s="29">
        <v>5.1999999999999998E-2</v>
      </c>
      <c r="P10" s="29">
        <v>5.2499999999999998E-2</v>
      </c>
      <c r="Q10" s="29">
        <v>5.3100000000000001E-2</v>
      </c>
      <c r="R10" s="29">
        <v>5.3599999999999898E-2</v>
      </c>
      <c r="S10" s="29">
        <v>5.4100000000000002E-2</v>
      </c>
      <c r="T10" s="29">
        <v>5.4599999999999899E-2</v>
      </c>
      <c r="V10" s="28" t="s">
        <v>306</v>
      </c>
      <c r="W10" s="42" t="str">
        <f>AK10</f>
        <v>McpYieldCurve2@7</v>
      </c>
      <c r="Z10" s="28" t="s">
        <v>152</v>
      </c>
      <c r="AA10" s="29">
        <v>4.9699999999999897E-2</v>
      </c>
      <c r="AB10" s="29">
        <v>4.9699999999999897E-2</v>
      </c>
      <c r="AG10" s="28" t="s">
        <v>145</v>
      </c>
      <c r="AH10" s="29">
        <v>1.9099999999999999E-2</v>
      </c>
      <c r="AI10" s="29">
        <v>1.9099999999999999E-2</v>
      </c>
      <c r="AK10" s="43" t="str">
        <f>_xll.McpYieldCurve2(AK4:AL9,AG3:AI11)</f>
        <v>McpYieldCurve2@7</v>
      </c>
      <c r="AL10" s="31"/>
      <c r="AN10" s="28" t="s">
        <v>152</v>
      </c>
      <c r="AO10" s="29">
        <v>-247.5</v>
      </c>
      <c r="AP10" s="29">
        <v>-247.5</v>
      </c>
    </row>
    <row r="11" spans="1:45" ht="16.5" thickTop="1" thickBot="1">
      <c r="A11" s="43">
        <f>_xll.CalendarFXOExpiryDate($W$5,B11)</f>
        <v>45702</v>
      </c>
      <c r="B11" s="43">
        <f>_xll.CalendarAddPeriod($W$5,$W$16,C11,"ModifiedFollowing")</f>
        <v>45706</v>
      </c>
      <c r="C11" s="29" t="s">
        <v>183</v>
      </c>
      <c r="D11" s="29">
        <v>5.6899999999999902E-2</v>
      </c>
      <c r="E11" s="29">
        <v>5.58499999999999E-2</v>
      </c>
      <c r="F11" s="29">
        <v>5.4800000000000001E-2</v>
      </c>
      <c r="G11" s="29">
        <v>5.3799999999999903E-2</v>
      </c>
      <c r="H11" s="29">
        <v>5.2799999999999903E-2</v>
      </c>
      <c r="I11" s="29">
        <v>5.1950000000000003E-2</v>
      </c>
      <c r="J11" s="29">
        <v>5.1249999999999997E-2</v>
      </c>
      <c r="K11" s="29">
        <v>5.0749999999999899E-2</v>
      </c>
      <c r="L11" s="29">
        <v>5.0599999999999999E-2</v>
      </c>
      <c r="M11" s="29">
        <v>5.0599999999999999E-2</v>
      </c>
      <c r="N11" s="29">
        <v>5.0950000000000002E-2</v>
      </c>
      <c r="O11" s="29">
        <v>5.1449999999999899E-2</v>
      </c>
      <c r="P11" s="29">
        <v>5.2200000000000003E-2</v>
      </c>
      <c r="Q11" s="29">
        <v>5.3049999999999903E-2</v>
      </c>
      <c r="R11" s="29">
        <v>5.4050000000000001E-2</v>
      </c>
      <c r="S11" s="29">
        <v>5.5099999999999899E-2</v>
      </c>
      <c r="T11" s="29">
        <v>5.6149999999999999E-2</v>
      </c>
      <c r="V11" s="28" t="s">
        <v>287</v>
      </c>
      <c r="W11" s="28" t="s">
        <v>275</v>
      </c>
      <c r="Z11" s="28" t="s">
        <v>150</v>
      </c>
      <c r="AA11" s="29">
        <v>4.9200000000000001E-2</v>
      </c>
      <c r="AB11" s="29">
        <v>4.9200000000000001E-2</v>
      </c>
      <c r="AG11" s="28" t="s">
        <v>144</v>
      </c>
      <c r="AH11" s="29">
        <v>1.9299999999999901E-2</v>
      </c>
      <c r="AI11" s="29">
        <v>1.9299999999999901E-2</v>
      </c>
      <c r="AN11" s="28" t="s">
        <v>150</v>
      </c>
      <c r="AO11" s="29">
        <v>-443</v>
      </c>
      <c r="AP11" s="29">
        <v>-443</v>
      </c>
      <c r="AR11" s="43" t="str">
        <f>_xll.McpFXForwardPointsCurve2(AR3:AS9,AN3:AN26,AO3:AP26,,,"VP|HD|HD")</f>
        <v>McpFXForwardPointsCurve2@5</v>
      </c>
    </row>
    <row r="12" spans="1:45" ht="16.5" thickTop="1" thickBot="1">
      <c r="A12" s="43">
        <f>_xll.CalendarFXOExpiryDate($W$5,B12)</f>
        <v>45729</v>
      </c>
      <c r="B12" s="43">
        <f>_xll.CalendarAddPeriod($W$5,$W$16,C12,"ModifiedFollowing")</f>
        <v>45733</v>
      </c>
      <c r="C12" s="29" t="s">
        <v>182</v>
      </c>
      <c r="D12" s="29">
        <v>5.57E-2</v>
      </c>
      <c r="E12" s="29">
        <v>5.4800000000000001E-2</v>
      </c>
      <c r="F12" s="29">
        <v>5.3949999999999901E-2</v>
      </c>
      <c r="G12" s="29">
        <v>5.3049999999999903E-2</v>
      </c>
      <c r="H12" s="29">
        <v>5.2200000000000003E-2</v>
      </c>
      <c r="I12" s="29">
        <v>5.1400000000000001E-2</v>
      </c>
      <c r="J12" s="29">
        <v>5.0749999999999899E-2</v>
      </c>
      <c r="K12" s="29">
        <v>5.04E-2</v>
      </c>
      <c r="L12" s="29">
        <v>5.0199999999999897E-2</v>
      </c>
      <c r="M12" s="29">
        <v>5.0299999999999997E-2</v>
      </c>
      <c r="N12" s="29">
        <v>5.0649999999999903E-2</v>
      </c>
      <c r="O12" s="29">
        <v>5.1249999999999997E-2</v>
      </c>
      <c r="P12" s="29">
        <v>5.2099999999999903E-2</v>
      </c>
      <c r="Q12" s="29">
        <v>5.3100000000000001E-2</v>
      </c>
      <c r="R12" s="29">
        <v>5.425E-2</v>
      </c>
      <c r="S12" s="29">
        <v>5.5500000000000001E-2</v>
      </c>
      <c r="T12" s="29">
        <v>5.6799999999999899E-2</v>
      </c>
      <c r="V12" s="28" t="s">
        <v>288</v>
      </c>
      <c r="W12" s="42" t="str">
        <f>AR11</f>
        <v>McpFXForwardPointsCurve2@5</v>
      </c>
      <c r="Z12" s="28" t="s">
        <v>149</v>
      </c>
      <c r="AA12" s="29">
        <v>4.9500000000000002E-2</v>
      </c>
      <c r="AB12" s="29">
        <v>4.9500000000000002E-2</v>
      </c>
      <c r="AE12" s="43" t="str">
        <f>_xll.McpYieldCurve2(AD4:AE9,Z3:AB25)</f>
        <v>McpYieldCurve2@8</v>
      </c>
      <c r="AN12" s="28" t="s">
        <v>149</v>
      </c>
      <c r="AO12" s="29">
        <v>-636</v>
      </c>
      <c r="AP12" s="29">
        <v>-636</v>
      </c>
    </row>
    <row r="13" spans="1:45" ht="16.5" thickTop="1" thickBot="1">
      <c r="A13" s="43">
        <f>_xll.CalendarFXOExpiryDate($W$5,B13)</f>
        <v>45758</v>
      </c>
      <c r="B13" s="43">
        <f>_xll.CalendarAddPeriod($W$5,$W$16,C13,"ModifiedFollowing")</f>
        <v>45762</v>
      </c>
      <c r="C13" s="29" t="s">
        <v>146</v>
      </c>
      <c r="D13" s="29">
        <v>5.4449999999999998E-2</v>
      </c>
      <c r="E13" s="29">
        <v>5.3749999999999999E-2</v>
      </c>
      <c r="F13" s="29">
        <v>5.2999999999999901E-2</v>
      </c>
      <c r="G13" s="29">
        <v>5.2299999999999999E-2</v>
      </c>
      <c r="H13" s="29">
        <v>5.1499999999999997E-2</v>
      </c>
      <c r="I13" s="29">
        <v>5.0799999999999998E-2</v>
      </c>
      <c r="J13" s="29">
        <v>5.0299999999999997E-2</v>
      </c>
      <c r="K13" s="29">
        <v>0.05</v>
      </c>
      <c r="L13" s="29">
        <v>4.99E-2</v>
      </c>
      <c r="M13" s="29">
        <v>0.05</v>
      </c>
      <c r="N13" s="29">
        <v>5.04E-2</v>
      </c>
      <c r="O13" s="29">
        <v>5.09999999999999E-2</v>
      </c>
      <c r="P13" s="29">
        <v>5.1899999999999898E-2</v>
      </c>
      <c r="Q13" s="29">
        <v>5.3100000000000001E-2</v>
      </c>
      <c r="R13" s="29">
        <v>5.4449999999999998E-2</v>
      </c>
      <c r="S13" s="29">
        <v>5.5899999999999901E-2</v>
      </c>
      <c r="T13" s="29">
        <v>5.7450000000000001E-2</v>
      </c>
      <c r="V13" s="28" t="s">
        <v>289</v>
      </c>
      <c r="W13" s="28" t="b">
        <v>0</v>
      </c>
      <c r="Z13" s="28" t="s">
        <v>183</v>
      </c>
      <c r="AA13" s="29">
        <v>4.8499999999999897E-2</v>
      </c>
      <c r="AB13" s="29">
        <v>4.8499999999999897E-2</v>
      </c>
      <c r="AN13" s="28" t="s">
        <v>183</v>
      </c>
      <c r="AO13" s="29">
        <v>-840.5</v>
      </c>
      <c r="AP13" s="29">
        <v>-840.5</v>
      </c>
    </row>
    <row r="14" spans="1:45" ht="16.5" thickTop="1" thickBot="1">
      <c r="A14" s="43">
        <f>_xll.CalendarFXOExpiryDate($W$5,B14)</f>
        <v>45849</v>
      </c>
      <c r="B14" s="43">
        <f>_xll.CalendarAddPeriod($W$5,$W$16,C14,"ModifiedFollowing")</f>
        <v>45853</v>
      </c>
      <c r="C14" s="29" t="s">
        <v>145</v>
      </c>
      <c r="D14" s="29">
        <v>5.3399999999999899E-2</v>
      </c>
      <c r="E14" s="29">
        <v>5.2449999999999997E-2</v>
      </c>
      <c r="F14" s="29">
        <v>5.16E-2</v>
      </c>
      <c r="G14" s="29">
        <v>5.0849999999999902E-2</v>
      </c>
      <c r="H14" s="29">
        <v>5.0349999999999999E-2</v>
      </c>
      <c r="I14" s="29">
        <v>4.9950000000000001E-2</v>
      </c>
      <c r="J14" s="29">
        <v>4.9799999999999997E-2</v>
      </c>
      <c r="K14" s="29">
        <v>4.9849999999999901E-2</v>
      </c>
      <c r="L14" s="29">
        <v>0.05</v>
      </c>
      <c r="M14" s="29">
        <v>5.0349999999999999E-2</v>
      </c>
      <c r="N14" s="29">
        <v>5.09999999999999E-2</v>
      </c>
      <c r="O14" s="29">
        <v>5.1899999999999898E-2</v>
      </c>
      <c r="P14" s="29">
        <v>5.3149999999999899E-2</v>
      </c>
      <c r="Q14" s="29">
        <v>5.46499999999999E-2</v>
      </c>
      <c r="R14" s="29">
        <v>5.6550000000000003E-2</v>
      </c>
      <c r="S14" s="29">
        <v>5.8650000000000001E-2</v>
      </c>
      <c r="T14" s="29">
        <v>6.08E-2</v>
      </c>
      <c r="V14" s="28" t="s">
        <v>290</v>
      </c>
      <c r="W14" s="28" t="b">
        <v>1</v>
      </c>
      <c r="Z14" s="28" t="s">
        <v>182</v>
      </c>
      <c r="AA14" s="29">
        <v>4.82E-2</v>
      </c>
      <c r="AB14" s="29">
        <v>4.82E-2</v>
      </c>
      <c r="AN14" s="28" t="s">
        <v>182</v>
      </c>
      <c r="AO14" s="29">
        <v>-1030</v>
      </c>
      <c r="AP14" s="29">
        <v>-1030</v>
      </c>
    </row>
    <row r="15" spans="1:45" ht="16.5" thickTop="1" thickBot="1">
      <c r="A15" s="43">
        <f>_xll.CalendarFXOExpiryDate($W$5,B15)</f>
        <v>45943</v>
      </c>
      <c r="B15" s="43">
        <f>_xll.CalendarAddPeriod($W$5,$W$16,C15,"ModifiedFollowing")</f>
        <v>45945</v>
      </c>
      <c r="C15" s="29" t="s">
        <v>144</v>
      </c>
      <c r="D15" s="29">
        <v>5.3100000000000001E-2</v>
      </c>
      <c r="E15" s="29">
        <v>5.2049999999999999E-2</v>
      </c>
      <c r="F15" s="29">
        <v>5.1150000000000001E-2</v>
      </c>
      <c r="G15" s="29">
        <v>5.0449999999999898E-2</v>
      </c>
      <c r="H15" s="29">
        <v>4.9950000000000001E-2</v>
      </c>
      <c r="I15" s="29">
        <v>4.9699999999999897E-2</v>
      </c>
      <c r="J15" s="29">
        <v>4.9700000000000001E-2</v>
      </c>
      <c r="K15" s="29">
        <v>4.9849999999999901E-2</v>
      </c>
      <c r="L15" s="29">
        <v>0.05</v>
      </c>
      <c r="M15" s="29">
        <v>5.0349999999999999E-2</v>
      </c>
      <c r="N15" s="29">
        <v>5.09999999999999E-2</v>
      </c>
      <c r="O15" s="29">
        <v>5.1999999999999998E-2</v>
      </c>
      <c r="P15" s="29">
        <v>5.3349999999999898E-2</v>
      </c>
      <c r="Q15" s="29">
        <v>5.51499999999999E-2</v>
      </c>
      <c r="R15" s="29">
        <v>5.7299999999999997E-2</v>
      </c>
      <c r="S15" s="29">
        <v>5.9849999999999903E-2</v>
      </c>
      <c r="T15" s="29">
        <v>6.2449999999999901E-2</v>
      </c>
      <c r="V15" s="28" t="s">
        <v>291</v>
      </c>
      <c r="W15" s="28" t="s">
        <v>274</v>
      </c>
      <c r="Z15" s="28" t="s">
        <v>146</v>
      </c>
      <c r="AA15" s="29">
        <v>4.7899999999999998E-2</v>
      </c>
      <c r="AB15" s="29">
        <v>4.7899999999999998E-2</v>
      </c>
      <c r="AN15" s="28" t="s">
        <v>146</v>
      </c>
      <c r="AO15" s="29">
        <v>-1176</v>
      </c>
      <c r="AP15" s="29">
        <v>-1176</v>
      </c>
    </row>
    <row r="16" spans="1:45" ht="16.5" thickTop="1" thickBot="1">
      <c r="A16" s="43">
        <f>_xll.CalendarFXOExpiryDate($W$5,B16)</f>
        <v>46125</v>
      </c>
      <c r="B16" s="43">
        <f>_xll.CalendarAddPeriod($W$5,$W$16,C16,"ModifiedFollowing")</f>
        <v>46127</v>
      </c>
      <c r="C16" s="29" t="s">
        <v>143</v>
      </c>
      <c r="D16" s="29">
        <v>5.3499999999999902E-2</v>
      </c>
      <c r="E16" s="29">
        <v>5.2449999999999997E-2</v>
      </c>
      <c r="F16" s="29">
        <v>5.16E-2</v>
      </c>
      <c r="G16" s="29">
        <v>5.0899999999999897E-2</v>
      </c>
      <c r="H16" s="29">
        <v>5.0499999999999899E-2</v>
      </c>
      <c r="I16" s="29">
        <v>5.0399999999999903E-2</v>
      </c>
      <c r="J16" s="29">
        <v>5.0449999999999898E-2</v>
      </c>
      <c r="K16" s="29">
        <v>5.0700000000000002E-2</v>
      </c>
      <c r="L16" s="29">
        <v>5.0750000000000003E-2</v>
      </c>
      <c r="M16" s="29">
        <v>5.09999999999999E-2</v>
      </c>
      <c r="N16" s="29">
        <v>5.16E-2</v>
      </c>
      <c r="O16" s="29">
        <v>5.2599999999999897E-2</v>
      </c>
      <c r="P16" s="29">
        <v>5.3999999999999999E-2</v>
      </c>
      <c r="Q16" s="29">
        <v>5.6050000000000003E-2</v>
      </c>
      <c r="R16" s="29">
        <v>5.8799999999999901E-2</v>
      </c>
      <c r="S16" s="29">
        <v>6.2E-2</v>
      </c>
      <c r="T16" s="29">
        <v>6.54E-2</v>
      </c>
      <c r="V16" s="28" t="s">
        <v>134</v>
      </c>
      <c r="W16" s="43">
        <f>_xll.CalendarValueDate(W5,W4)</f>
        <v>45580</v>
      </c>
      <c r="Z16" s="28" t="s">
        <v>201</v>
      </c>
      <c r="AA16" s="29">
        <v>4.7100000000000003E-2</v>
      </c>
      <c r="AB16" s="29">
        <v>4.7100000000000003E-2</v>
      </c>
      <c r="AN16" s="28" t="s">
        <v>201</v>
      </c>
      <c r="AO16" s="29">
        <v>-1368</v>
      </c>
      <c r="AP16" s="29">
        <v>-1368</v>
      </c>
    </row>
    <row r="17" spans="1:42" ht="16.5" thickTop="1" thickBot="1">
      <c r="A17" s="43">
        <f>_xll.CalendarFXOExpiryDate($W$5,B17)</f>
        <v>46308</v>
      </c>
      <c r="B17" s="43">
        <f>_xll.CalendarAddPeriod($W$5,$W$16,C17,"ModifiedFollowing")</f>
        <v>46310</v>
      </c>
      <c r="C17" s="29" t="s">
        <v>142</v>
      </c>
      <c r="D17" s="29">
        <v>5.3199999999999997E-2</v>
      </c>
      <c r="E17" s="29">
        <v>5.2099999999999903E-2</v>
      </c>
      <c r="F17" s="29">
        <v>5.1299999999999901E-2</v>
      </c>
      <c r="G17" s="29">
        <v>5.0700000000000002E-2</v>
      </c>
      <c r="H17" s="29">
        <v>5.0349999999999999E-2</v>
      </c>
      <c r="I17" s="29">
        <v>5.0349999999999999E-2</v>
      </c>
      <c r="J17" s="29">
        <v>5.0500000000000003E-2</v>
      </c>
      <c r="K17" s="29">
        <v>5.0750000000000003E-2</v>
      </c>
      <c r="L17" s="29">
        <v>5.0750000000000003E-2</v>
      </c>
      <c r="M17" s="29">
        <v>5.0949999999999898E-2</v>
      </c>
      <c r="N17" s="29">
        <v>5.1449999999999899E-2</v>
      </c>
      <c r="O17" s="29">
        <v>5.2349999999999897E-2</v>
      </c>
      <c r="P17" s="29">
        <v>5.3849999999999898E-2</v>
      </c>
      <c r="Q17" s="29">
        <v>5.62E-2</v>
      </c>
      <c r="R17" s="29">
        <v>5.9499999999999997E-2</v>
      </c>
      <c r="S17" s="29">
        <v>6.3499999999999904E-2</v>
      </c>
      <c r="T17" s="29">
        <v>6.7699999999999899E-2</v>
      </c>
      <c r="V17" s="27"/>
      <c r="Z17" s="28" t="s">
        <v>199</v>
      </c>
      <c r="AA17" s="29">
        <v>4.7E-2</v>
      </c>
      <c r="AB17" s="29">
        <v>4.7E-2</v>
      </c>
      <c r="AN17" s="28" t="s">
        <v>199</v>
      </c>
      <c r="AO17" s="29">
        <v>-1534.5</v>
      </c>
      <c r="AP17" s="29">
        <v>-1534.5</v>
      </c>
    </row>
    <row r="18" spans="1:42" ht="16.5" thickTop="1" thickBot="1">
      <c r="A18" s="1"/>
      <c r="B18" s="1"/>
      <c r="Z18" s="28" t="s">
        <v>145</v>
      </c>
      <c r="AA18" s="29">
        <v>4.6899999999999997E-2</v>
      </c>
      <c r="AB18" s="29">
        <v>4.6899999999999997E-2</v>
      </c>
      <c r="AN18" s="28" t="s">
        <v>145</v>
      </c>
      <c r="AO18" s="29">
        <v>-1647.5</v>
      </c>
      <c r="AP18" s="29">
        <v>-1647.5</v>
      </c>
    </row>
    <row r="19" spans="1:42" ht="16.5" thickTop="1" thickBot="1">
      <c r="A19" s="1"/>
      <c r="B19" s="1"/>
      <c r="U19" s="26" t="s">
        <v>323</v>
      </c>
      <c r="V19" s="43" t="str">
        <f>_xll.McpFXVolSurface2(V4:W16,C3:T17,C22:T36,,,"VP|MT|MT")</f>
        <v>McpFXVolSurface2@7</v>
      </c>
      <c r="Z19" s="28" t="s">
        <v>194</v>
      </c>
      <c r="AA19" s="29">
        <v>4.6399999999999997E-2</v>
      </c>
      <c r="AB19" s="29">
        <v>4.6399999999999997E-2</v>
      </c>
      <c r="AN19" s="28" t="s">
        <v>194</v>
      </c>
      <c r="AO19" s="29">
        <v>-1832.5</v>
      </c>
      <c r="AP19" s="29">
        <v>-1832.5</v>
      </c>
    </row>
    <row r="20" spans="1:42" ht="16.5" thickTop="1" thickBot="1">
      <c r="U20" s="26" t="s">
        <v>324</v>
      </c>
      <c r="V20" s="43" t="str">
        <f>_xll.McpFXVolSurface2(V4:W16,C41:H54,C58:H71,,,"VP|MT|MT")</f>
        <v>McpFXVolSurface2@6</v>
      </c>
      <c r="Z20" s="28" t="s">
        <v>190</v>
      </c>
      <c r="AA20" s="29">
        <v>4.6199999999999998E-2</v>
      </c>
      <c r="AB20" s="29">
        <v>4.6199999999999998E-2</v>
      </c>
      <c r="AN20" s="28" t="s">
        <v>190</v>
      </c>
      <c r="AO20" s="29">
        <v>-2028</v>
      </c>
      <c r="AP20" s="29">
        <v>-2028</v>
      </c>
    </row>
    <row r="21" spans="1:42" ht="16.5" thickTop="1" thickBot="1">
      <c r="B21" s="36" t="s">
        <v>315</v>
      </c>
      <c r="C21" s="36"/>
      <c r="D21" s="36"/>
      <c r="E21" s="36"/>
      <c r="F21" s="36" t="s">
        <v>296</v>
      </c>
      <c r="G21" s="36">
        <v>2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Z21" s="28" t="s">
        <v>144</v>
      </c>
      <c r="AA21" s="29">
        <v>4.5999999999999999E-2</v>
      </c>
      <c r="AB21" s="29">
        <v>4.5999999999999999E-2</v>
      </c>
      <c r="AN21" s="28" t="s">
        <v>144</v>
      </c>
      <c r="AO21" s="29">
        <v>-2031</v>
      </c>
      <c r="AP21" s="29">
        <v>-2031</v>
      </c>
    </row>
    <row r="22" spans="1:42" ht="16.5" thickTop="1" thickBot="1">
      <c r="C22" s="10" t="s">
        <v>273</v>
      </c>
      <c r="D22" t="s">
        <v>261</v>
      </c>
      <c r="E22" t="s">
        <v>260</v>
      </c>
      <c r="F22" t="s">
        <v>259</v>
      </c>
      <c r="G22" t="s">
        <v>258</v>
      </c>
      <c r="H22" t="s">
        <v>257</v>
      </c>
      <c r="I22" t="s">
        <v>256</v>
      </c>
      <c r="J22" t="s">
        <v>255</v>
      </c>
      <c r="K22" t="s">
        <v>254</v>
      </c>
      <c r="L22" t="s">
        <v>272</v>
      </c>
      <c r="M22" t="s">
        <v>253</v>
      </c>
      <c r="N22" t="s">
        <v>252</v>
      </c>
      <c r="O22" t="s">
        <v>251</v>
      </c>
      <c r="P22" t="s">
        <v>250</v>
      </c>
      <c r="Q22" t="s">
        <v>249</v>
      </c>
      <c r="R22" t="s">
        <v>248</v>
      </c>
      <c r="S22" t="s">
        <v>247</v>
      </c>
      <c r="T22" t="s">
        <v>246</v>
      </c>
      <c r="Z22" s="28" t="s">
        <v>142</v>
      </c>
      <c r="AA22" s="29">
        <v>4.2500000000000003E-2</v>
      </c>
      <c r="AB22" s="29">
        <v>4.2500000000000003E-2</v>
      </c>
      <c r="AN22" s="28" t="s">
        <v>143</v>
      </c>
      <c r="AO22" s="29">
        <v>-2557.5</v>
      </c>
      <c r="AP22" s="29">
        <v>-2557.5</v>
      </c>
    </row>
    <row r="23" spans="1:42" ht="16.5" thickTop="1" thickBot="1">
      <c r="C23" s="29" t="s">
        <v>215</v>
      </c>
      <c r="D23" s="29">
        <v>6.5199999999999897E-2</v>
      </c>
      <c r="E23" s="29">
        <v>6.4100000000000004E-2</v>
      </c>
      <c r="F23" s="29">
        <v>6.2899999999999998E-2</v>
      </c>
      <c r="G23" s="29">
        <v>6.1400000000000003E-2</v>
      </c>
      <c r="H23" s="29">
        <v>5.9649999999999898E-2</v>
      </c>
      <c r="I23" s="29">
        <v>5.7699999999999897E-2</v>
      </c>
      <c r="J23" s="29">
        <v>5.5800000000000002E-2</v>
      </c>
      <c r="K23" s="29">
        <v>5.41499999999999E-2</v>
      </c>
      <c r="L23" s="29">
        <v>5.2999999999999901E-2</v>
      </c>
      <c r="M23" s="29">
        <v>5.2400000000000002E-2</v>
      </c>
      <c r="N23" s="29">
        <v>5.2199999999999899E-2</v>
      </c>
      <c r="O23" s="29">
        <v>5.2099999999999903E-2</v>
      </c>
      <c r="P23" s="29">
        <v>5.1950000000000003E-2</v>
      </c>
      <c r="Q23" s="29">
        <v>5.1400000000000001E-2</v>
      </c>
      <c r="R23" s="29">
        <v>5.0299999999999997E-2</v>
      </c>
      <c r="S23" s="29">
        <v>4.8899999999999999E-2</v>
      </c>
      <c r="T23" s="29">
        <v>4.7199999999999999E-2</v>
      </c>
      <c r="Z23" s="28" t="s">
        <v>141</v>
      </c>
      <c r="AA23" s="29">
        <v>4.0999999999999898E-2</v>
      </c>
      <c r="AB23" s="29">
        <v>4.0999999999999898E-2</v>
      </c>
      <c r="AN23" s="28" t="s">
        <v>142</v>
      </c>
      <c r="AO23" s="29">
        <v>-2965</v>
      </c>
      <c r="AP23" s="29">
        <v>-2965</v>
      </c>
    </row>
    <row r="24" spans="1:42" ht="16.5" thickTop="1" thickBot="1">
      <c r="C24" s="29" t="s">
        <v>214</v>
      </c>
      <c r="D24" s="29">
        <v>6.7099999999999896E-2</v>
      </c>
      <c r="E24" s="29">
        <v>6.6250000000000003E-2</v>
      </c>
      <c r="F24" s="29">
        <v>6.5250000000000002E-2</v>
      </c>
      <c r="G24" s="29">
        <v>6.4000000000000001E-2</v>
      </c>
      <c r="H24" s="29">
        <v>6.2399999999999997E-2</v>
      </c>
      <c r="I24" s="29">
        <v>6.0600000000000001E-2</v>
      </c>
      <c r="J24" s="29">
        <v>5.8749999999999997E-2</v>
      </c>
      <c r="K24" s="29">
        <v>5.7149999999999902E-2</v>
      </c>
      <c r="L24" s="29">
        <v>5.5999999999999897E-2</v>
      </c>
      <c r="M24" s="29">
        <v>5.5199999999999902E-2</v>
      </c>
      <c r="N24" s="29">
        <v>5.4800000000000001E-2</v>
      </c>
      <c r="O24" s="29">
        <v>5.4599999999999899E-2</v>
      </c>
      <c r="P24" s="29">
        <v>5.43999999999999E-2</v>
      </c>
      <c r="Q24" s="29">
        <v>5.3999999999999999E-2</v>
      </c>
      <c r="R24" s="29">
        <v>5.3249999999999999E-2</v>
      </c>
      <c r="S24" s="29">
        <v>5.2249999999999901E-2</v>
      </c>
      <c r="T24" s="29">
        <v>5.1099999999999902E-2</v>
      </c>
      <c r="Z24" s="28" t="s">
        <v>188</v>
      </c>
      <c r="AA24" s="29">
        <v>4.0899999999999999E-2</v>
      </c>
      <c r="AB24" s="29">
        <v>4.0899999999999999E-2</v>
      </c>
      <c r="AN24" s="28" t="s">
        <v>141</v>
      </c>
      <c r="AO24" s="29">
        <v>-3950</v>
      </c>
      <c r="AP24" s="29">
        <v>-3950</v>
      </c>
    </row>
    <row r="25" spans="1:42" ht="16.5" thickTop="1" thickBot="1">
      <c r="C25" s="29" t="s">
        <v>154</v>
      </c>
      <c r="D25" s="29">
        <v>6.3249999999999904E-2</v>
      </c>
      <c r="E25" s="29">
        <v>6.2249999999999903E-2</v>
      </c>
      <c r="F25" s="29">
        <v>6.1150000000000003E-2</v>
      </c>
      <c r="G25" s="29">
        <v>5.9949999999999899E-2</v>
      </c>
      <c r="H25" s="29">
        <v>5.8549999999999998E-2</v>
      </c>
      <c r="I25" s="29">
        <v>5.6950000000000001E-2</v>
      </c>
      <c r="J25" s="29">
        <v>5.5399999999999998E-2</v>
      </c>
      <c r="K25" s="29">
        <v>5.3999999999999999E-2</v>
      </c>
      <c r="L25" s="29">
        <v>5.2999999999999901E-2</v>
      </c>
      <c r="M25" s="29">
        <v>5.2249999999999901E-2</v>
      </c>
      <c r="N25" s="29">
        <v>5.1799999999999902E-2</v>
      </c>
      <c r="O25" s="29">
        <v>5.1549999999999901E-2</v>
      </c>
      <c r="P25" s="29">
        <v>5.1249999999999997E-2</v>
      </c>
      <c r="Q25" s="29">
        <v>5.0950000000000002E-2</v>
      </c>
      <c r="R25" s="29">
        <v>5.0449999999999898E-2</v>
      </c>
      <c r="S25" s="29">
        <v>4.9849999999999901E-2</v>
      </c>
      <c r="T25" s="29">
        <v>4.9250000000000002E-2</v>
      </c>
      <c r="Z25" s="28" t="s">
        <v>187</v>
      </c>
      <c r="AA25" s="29">
        <v>4.07E-2</v>
      </c>
      <c r="AB25" s="29">
        <v>4.07E-2</v>
      </c>
      <c r="AN25" s="28" t="s">
        <v>188</v>
      </c>
      <c r="AO25" s="29">
        <v>-4536.5</v>
      </c>
      <c r="AP25" s="29">
        <v>-4536.5</v>
      </c>
    </row>
    <row r="26" spans="1:42" ht="16.5" thickTop="1" thickBot="1">
      <c r="C26" s="29" t="s">
        <v>153</v>
      </c>
      <c r="D26" s="29">
        <v>6.3699999999999896E-2</v>
      </c>
      <c r="E26" s="29">
        <v>6.2099999999999898E-2</v>
      </c>
      <c r="F26" s="29">
        <v>6.0499999999999998E-2</v>
      </c>
      <c r="G26" s="29">
        <v>5.8900000000000001E-2</v>
      </c>
      <c r="H26" s="29">
        <v>5.7299999999999997E-2</v>
      </c>
      <c r="I26" s="29">
        <v>5.57E-2</v>
      </c>
      <c r="J26" s="29">
        <v>5.425E-2</v>
      </c>
      <c r="K26" s="29">
        <v>5.29499999999999E-2</v>
      </c>
      <c r="L26" s="29">
        <v>5.1999999999999998E-2</v>
      </c>
      <c r="M26" s="29">
        <v>5.1200000000000002E-2</v>
      </c>
      <c r="N26" s="29">
        <v>5.0649999999999903E-2</v>
      </c>
      <c r="O26" s="29">
        <v>5.02999999999999E-2</v>
      </c>
      <c r="P26" s="29">
        <v>5.0099999999999902E-2</v>
      </c>
      <c r="Q26" s="29">
        <v>4.99E-2</v>
      </c>
      <c r="R26" s="29">
        <v>4.99E-2</v>
      </c>
      <c r="S26" s="29">
        <v>4.9799999999999997E-2</v>
      </c>
      <c r="T26" s="29">
        <v>4.9700000000000001E-2</v>
      </c>
      <c r="AN26" s="28" t="s">
        <v>187</v>
      </c>
      <c r="AO26" s="29">
        <v>-4925</v>
      </c>
      <c r="AP26" s="29">
        <v>-4925</v>
      </c>
    </row>
    <row r="27" spans="1:42" ht="16.5" thickTop="1" thickBot="1">
      <c r="C27" s="29" t="s">
        <v>152</v>
      </c>
      <c r="D27" s="29">
        <v>6.3499999999999904E-2</v>
      </c>
      <c r="E27" s="29">
        <v>6.2099999999999898E-2</v>
      </c>
      <c r="F27" s="29">
        <v>6.0600000000000001E-2</v>
      </c>
      <c r="G27" s="29">
        <v>5.91E-2</v>
      </c>
      <c r="H27" s="29">
        <v>5.7349999999999998E-2</v>
      </c>
      <c r="I27" s="29">
        <v>5.57E-2</v>
      </c>
      <c r="J27" s="29">
        <v>5.4100000000000002E-2</v>
      </c>
      <c r="K27" s="29">
        <v>5.2749999999999998E-2</v>
      </c>
      <c r="L27" s="29">
        <v>5.1799999999999902E-2</v>
      </c>
      <c r="M27" s="29">
        <v>5.1049999999999998E-2</v>
      </c>
      <c r="N27" s="29">
        <v>5.0700000000000002E-2</v>
      </c>
      <c r="O27" s="29">
        <v>5.0549999999999901E-2</v>
      </c>
      <c r="P27" s="29">
        <v>5.0549999999999901E-2</v>
      </c>
      <c r="Q27" s="29">
        <v>5.0599999999999999E-2</v>
      </c>
      <c r="R27" s="29">
        <v>5.0599999999999999E-2</v>
      </c>
      <c r="S27" s="29">
        <v>5.0599999999999999E-2</v>
      </c>
      <c r="T27" s="29">
        <v>5.0599999999999999E-2</v>
      </c>
    </row>
    <row r="28" spans="1:42" ht="16.5" thickTop="1" thickBot="1">
      <c r="C28" s="29" t="s">
        <v>150</v>
      </c>
      <c r="D28" s="29">
        <v>5.8749999999999997E-2</v>
      </c>
      <c r="E28" s="29">
        <v>5.7349999999999901E-2</v>
      </c>
      <c r="F28" s="29">
        <v>5.6050000000000003E-2</v>
      </c>
      <c r="G28" s="29">
        <v>5.4550000000000001E-2</v>
      </c>
      <c r="H28" s="29">
        <v>5.3149999999999899E-2</v>
      </c>
      <c r="I28" s="29">
        <v>5.1699999999999899E-2</v>
      </c>
      <c r="J28" s="29">
        <v>5.0349999999999999E-2</v>
      </c>
      <c r="K28" s="29">
        <v>4.9299999999999899E-2</v>
      </c>
      <c r="L28" s="29">
        <v>4.8599999999999997E-2</v>
      </c>
      <c r="M28" s="29">
        <v>4.8149999999999901E-2</v>
      </c>
      <c r="N28" s="29">
        <v>4.7999999999999897E-2</v>
      </c>
      <c r="O28" s="29">
        <v>4.8099999999999997E-2</v>
      </c>
      <c r="P28" s="29">
        <v>4.8300000000000003E-2</v>
      </c>
      <c r="Q28" s="29">
        <v>4.8649999999999999E-2</v>
      </c>
      <c r="R28" s="29">
        <v>4.9050000000000003E-2</v>
      </c>
      <c r="S28" s="29">
        <v>4.9349999999999998E-2</v>
      </c>
      <c r="T28" s="29">
        <v>4.9749999999999898E-2</v>
      </c>
    </row>
    <row r="29" spans="1:42" ht="16.5" thickTop="1" thickBot="1">
      <c r="C29" s="29" t="s">
        <v>149</v>
      </c>
      <c r="D29" s="29">
        <v>5.94999999999999E-2</v>
      </c>
      <c r="E29" s="29">
        <v>5.8200000000000002E-2</v>
      </c>
      <c r="F29" s="29">
        <v>5.6799999999999899E-2</v>
      </c>
      <c r="G29" s="29">
        <v>5.5500000000000001E-2</v>
      </c>
      <c r="H29" s="29">
        <v>5.4299999999999897E-2</v>
      </c>
      <c r="I29" s="29">
        <v>5.3199999999999997E-2</v>
      </c>
      <c r="J29" s="29">
        <v>5.2299999999999999E-2</v>
      </c>
      <c r="K29" s="29">
        <v>5.1650000000000001E-2</v>
      </c>
      <c r="L29" s="29">
        <v>5.1400000000000001E-2</v>
      </c>
      <c r="M29" s="29">
        <v>5.1349999999999903E-2</v>
      </c>
      <c r="N29" s="29">
        <v>5.1549999999999901E-2</v>
      </c>
      <c r="O29" s="29">
        <v>5.1999999999999998E-2</v>
      </c>
      <c r="P29" s="29">
        <v>5.2499999999999998E-2</v>
      </c>
      <c r="Q29" s="29">
        <v>5.3100000000000001E-2</v>
      </c>
      <c r="R29" s="29">
        <v>5.3599999999999898E-2</v>
      </c>
      <c r="S29" s="29">
        <v>5.4100000000000002E-2</v>
      </c>
      <c r="T29" s="29">
        <v>5.4599999999999899E-2</v>
      </c>
    </row>
    <row r="30" spans="1:42" ht="16.5" thickTop="1" thickBot="1">
      <c r="C30" s="29" t="s">
        <v>183</v>
      </c>
      <c r="D30" s="29">
        <v>5.6899999999999902E-2</v>
      </c>
      <c r="E30" s="29">
        <v>5.58499999999999E-2</v>
      </c>
      <c r="F30" s="29">
        <v>5.4800000000000001E-2</v>
      </c>
      <c r="G30" s="29">
        <v>5.3799999999999903E-2</v>
      </c>
      <c r="H30" s="29">
        <v>5.2799999999999903E-2</v>
      </c>
      <c r="I30" s="29">
        <v>5.1950000000000003E-2</v>
      </c>
      <c r="J30" s="29">
        <v>5.1249999999999997E-2</v>
      </c>
      <c r="K30" s="29">
        <v>5.0749999999999899E-2</v>
      </c>
      <c r="L30" s="29">
        <v>5.0599999999999999E-2</v>
      </c>
      <c r="M30" s="29">
        <v>5.0599999999999999E-2</v>
      </c>
      <c r="N30" s="29">
        <v>5.0950000000000002E-2</v>
      </c>
      <c r="O30" s="29">
        <v>5.1449999999999899E-2</v>
      </c>
      <c r="P30" s="29">
        <v>5.2200000000000003E-2</v>
      </c>
      <c r="Q30" s="29">
        <v>5.3049999999999903E-2</v>
      </c>
      <c r="R30" s="29">
        <v>5.4050000000000001E-2</v>
      </c>
      <c r="S30" s="29">
        <v>5.5099999999999899E-2</v>
      </c>
      <c r="T30" s="29">
        <v>5.6149999999999999E-2</v>
      </c>
    </row>
    <row r="31" spans="1:42" ht="16.5" thickTop="1" thickBot="1">
      <c r="C31" s="29" t="s">
        <v>182</v>
      </c>
      <c r="D31" s="29">
        <v>5.57E-2</v>
      </c>
      <c r="E31" s="29">
        <v>5.4800000000000001E-2</v>
      </c>
      <c r="F31" s="29">
        <v>5.3949999999999901E-2</v>
      </c>
      <c r="G31" s="29">
        <v>5.3049999999999903E-2</v>
      </c>
      <c r="H31" s="29">
        <v>5.2200000000000003E-2</v>
      </c>
      <c r="I31" s="29">
        <v>5.1400000000000001E-2</v>
      </c>
      <c r="J31" s="29">
        <v>5.0749999999999899E-2</v>
      </c>
      <c r="K31" s="29">
        <v>5.04E-2</v>
      </c>
      <c r="L31" s="29">
        <v>5.0199999999999897E-2</v>
      </c>
      <c r="M31" s="29">
        <v>5.0299999999999997E-2</v>
      </c>
      <c r="N31" s="29">
        <v>5.0649999999999903E-2</v>
      </c>
      <c r="O31" s="29">
        <v>5.1249999999999997E-2</v>
      </c>
      <c r="P31" s="29">
        <v>5.2099999999999903E-2</v>
      </c>
      <c r="Q31" s="29">
        <v>5.3100000000000001E-2</v>
      </c>
      <c r="R31" s="29">
        <v>5.425E-2</v>
      </c>
      <c r="S31" s="29">
        <v>5.5500000000000001E-2</v>
      </c>
      <c r="T31" s="29">
        <v>5.6799999999999899E-2</v>
      </c>
    </row>
    <row r="32" spans="1:42" ht="16.5" thickTop="1" thickBot="1">
      <c r="C32" s="29" t="s">
        <v>146</v>
      </c>
      <c r="D32" s="29">
        <v>5.4449999999999998E-2</v>
      </c>
      <c r="E32" s="29">
        <v>5.3749999999999999E-2</v>
      </c>
      <c r="F32" s="29">
        <v>5.2999999999999901E-2</v>
      </c>
      <c r="G32" s="29">
        <v>5.2299999999999999E-2</v>
      </c>
      <c r="H32" s="29">
        <v>5.1499999999999997E-2</v>
      </c>
      <c r="I32" s="29">
        <v>5.0799999999999998E-2</v>
      </c>
      <c r="J32" s="29">
        <v>5.0299999999999997E-2</v>
      </c>
      <c r="K32" s="29">
        <v>0.05</v>
      </c>
      <c r="L32" s="29">
        <v>4.99E-2</v>
      </c>
      <c r="M32" s="29">
        <v>0.05</v>
      </c>
      <c r="N32" s="29">
        <v>5.04E-2</v>
      </c>
      <c r="O32" s="29">
        <v>5.09999999999999E-2</v>
      </c>
      <c r="P32" s="29">
        <v>5.1899999999999898E-2</v>
      </c>
      <c r="Q32" s="29">
        <v>5.3100000000000001E-2</v>
      </c>
      <c r="R32" s="29">
        <v>5.4449999999999998E-2</v>
      </c>
      <c r="S32" s="29">
        <v>5.5899999999999901E-2</v>
      </c>
      <c r="T32" s="29">
        <v>5.7450000000000001E-2</v>
      </c>
    </row>
    <row r="33" spans="3:20" ht="16.5" thickTop="1" thickBot="1">
      <c r="C33" s="29" t="s">
        <v>145</v>
      </c>
      <c r="D33" s="29">
        <v>5.3399999999999899E-2</v>
      </c>
      <c r="E33" s="29">
        <v>5.2449999999999997E-2</v>
      </c>
      <c r="F33" s="29">
        <v>5.16E-2</v>
      </c>
      <c r="G33" s="29">
        <v>5.0849999999999902E-2</v>
      </c>
      <c r="H33" s="29">
        <v>5.0349999999999999E-2</v>
      </c>
      <c r="I33" s="29">
        <v>4.9950000000000001E-2</v>
      </c>
      <c r="J33" s="29">
        <v>4.9799999999999997E-2</v>
      </c>
      <c r="K33" s="29">
        <v>4.9849999999999901E-2</v>
      </c>
      <c r="L33" s="29">
        <v>0.05</v>
      </c>
      <c r="M33" s="29">
        <v>5.0349999999999999E-2</v>
      </c>
      <c r="N33" s="29">
        <v>5.09999999999999E-2</v>
      </c>
      <c r="O33" s="29">
        <v>5.1899999999999898E-2</v>
      </c>
      <c r="P33" s="29">
        <v>5.3149999999999899E-2</v>
      </c>
      <c r="Q33" s="29">
        <v>5.46499999999999E-2</v>
      </c>
      <c r="R33" s="29">
        <v>5.6550000000000003E-2</v>
      </c>
      <c r="S33" s="29">
        <v>5.8650000000000001E-2</v>
      </c>
      <c r="T33" s="29">
        <v>6.08E-2</v>
      </c>
    </row>
    <row r="34" spans="3:20" ht="16.5" thickTop="1" thickBot="1">
      <c r="C34" s="29" t="s">
        <v>144</v>
      </c>
      <c r="D34" s="29">
        <v>5.3100000000000001E-2</v>
      </c>
      <c r="E34" s="29">
        <v>5.2049999999999999E-2</v>
      </c>
      <c r="F34" s="29">
        <v>5.1150000000000001E-2</v>
      </c>
      <c r="G34" s="29">
        <v>5.0449999999999898E-2</v>
      </c>
      <c r="H34" s="29">
        <v>4.9950000000000001E-2</v>
      </c>
      <c r="I34" s="29">
        <v>4.9699999999999897E-2</v>
      </c>
      <c r="J34" s="29">
        <v>4.9700000000000001E-2</v>
      </c>
      <c r="K34" s="29">
        <v>4.9849999999999901E-2</v>
      </c>
      <c r="L34" s="29">
        <v>0.05</v>
      </c>
      <c r="M34" s="29">
        <v>5.0349999999999999E-2</v>
      </c>
      <c r="N34" s="29">
        <v>5.09999999999999E-2</v>
      </c>
      <c r="O34" s="29">
        <v>5.1999999999999998E-2</v>
      </c>
      <c r="P34" s="29">
        <v>5.3349999999999898E-2</v>
      </c>
      <c r="Q34" s="29">
        <v>5.51499999999999E-2</v>
      </c>
      <c r="R34" s="29">
        <v>5.7299999999999997E-2</v>
      </c>
      <c r="S34" s="29">
        <v>5.9849999999999903E-2</v>
      </c>
      <c r="T34" s="29">
        <v>6.2449999999999901E-2</v>
      </c>
    </row>
    <row r="35" spans="3:20" ht="16.5" thickTop="1" thickBot="1">
      <c r="C35" s="29" t="s">
        <v>143</v>
      </c>
      <c r="D35" s="29">
        <v>5.3499999999999902E-2</v>
      </c>
      <c r="E35" s="29">
        <v>5.2449999999999997E-2</v>
      </c>
      <c r="F35" s="29">
        <v>5.16E-2</v>
      </c>
      <c r="G35" s="29">
        <v>5.0899999999999897E-2</v>
      </c>
      <c r="H35" s="29">
        <v>5.0499999999999899E-2</v>
      </c>
      <c r="I35" s="29">
        <v>5.0399999999999903E-2</v>
      </c>
      <c r="J35" s="29">
        <v>5.0449999999999898E-2</v>
      </c>
      <c r="K35" s="29">
        <v>5.0700000000000002E-2</v>
      </c>
      <c r="L35" s="29">
        <v>5.0750000000000003E-2</v>
      </c>
      <c r="M35" s="29">
        <v>5.09999999999999E-2</v>
      </c>
      <c r="N35" s="29">
        <v>5.16E-2</v>
      </c>
      <c r="O35" s="29">
        <v>5.2599999999999897E-2</v>
      </c>
      <c r="P35" s="29">
        <v>5.3999999999999999E-2</v>
      </c>
      <c r="Q35" s="29">
        <v>5.6050000000000003E-2</v>
      </c>
      <c r="R35" s="29">
        <v>5.8799999999999901E-2</v>
      </c>
      <c r="S35" s="29">
        <v>6.2E-2</v>
      </c>
      <c r="T35" s="29">
        <v>6.54E-2</v>
      </c>
    </row>
    <row r="36" spans="3:20" ht="16.5" thickTop="1" thickBot="1">
      <c r="C36" s="29" t="s">
        <v>142</v>
      </c>
      <c r="D36" s="29">
        <v>5.3199999999999997E-2</v>
      </c>
      <c r="E36" s="29">
        <v>5.2099999999999903E-2</v>
      </c>
      <c r="F36" s="29">
        <v>5.1299999999999901E-2</v>
      </c>
      <c r="G36" s="29">
        <v>5.0700000000000002E-2</v>
      </c>
      <c r="H36" s="29">
        <v>5.0349999999999999E-2</v>
      </c>
      <c r="I36" s="29">
        <v>5.0349999999999999E-2</v>
      </c>
      <c r="J36" s="29">
        <v>5.0500000000000003E-2</v>
      </c>
      <c r="K36" s="29">
        <v>5.0750000000000003E-2</v>
      </c>
      <c r="L36" s="29">
        <v>5.0750000000000003E-2</v>
      </c>
      <c r="M36" s="29">
        <v>5.0949999999999898E-2</v>
      </c>
      <c r="N36" s="29">
        <v>5.1449999999999899E-2</v>
      </c>
      <c r="O36" s="29">
        <v>5.2349999999999897E-2</v>
      </c>
      <c r="P36" s="29">
        <v>5.3849999999999898E-2</v>
      </c>
      <c r="Q36" s="29">
        <v>5.62E-2</v>
      </c>
      <c r="R36" s="29">
        <v>5.9499999999999997E-2</v>
      </c>
      <c r="S36" s="29">
        <v>6.3499999999999904E-2</v>
      </c>
      <c r="T36" s="29">
        <v>6.7699999999999899E-2</v>
      </c>
    </row>
    <row r="37" spans="3:20" ht="15.75" thickTop="1"/>
    <row r="39" spans="3:20" ht="15.75" thickBot="1">
      <c r="C39" s="36" t="s">
        <v>316</v>
      </c>
    </row>
    <row r="40" spans="3:20" ht="16.5" thickTop="1" thickBot="1">
      <c r="C40" s="36" t="s">
        <v>315</v>
      </c>
      <c r="D40" s="36" t="s">
        <v>317</v>
      </c>
      <c r="E40" s="36"/>
    </row>
    <row r="41" spans="3:20" ht="16.5" thickTop="1" thickBot="1">
      <c r="C41" s="10" t="s">
        <v>276</v>
      </c>
      <c r="D41" s="10" t="s">
        <v>278</v>
      </c>
      <c r="E41" s="10" t="s">
        <v>279</v>
      </c>
      <c r="F41" s="10" t="s">
        <v>272</v>
      </c>
      <c r="G41" s="10" t="s">
        <v>280</v>
      </c>
      <c r="H41" s="10" t="s">
        <v>281</v>
      </c>
    </row>
    <row r="42" spans="3:20" ht="16.5" thickTop="1" thickBot="1">
      <c r="C42" s="29" t="s">
        <v>133</v>
      </c>
      <c r="D42" s="29">
        <v>2.0400000000000001E-3</v>
      </c>
      <c r="E42" s="29">
        <v>3.4999999999999962E-3</v>
      </c>
      <c r="F42" s="29">
        <v>3.7000000000000005E-2</v>
      </c>
      <c r="G42" s="29">
        <v>-3.0099999999999988E-3</v>
      </c>
      <c r="H42" s="29">
        <v>-2.7800000000000047E-3</v>
      </c>
    </row>
    <row r="43" spans="3:20" ht="16.5" thickTop="1" thickBot="1">
      <c r="C43" s="29" t="s">
        <v>179</v>
      </c>
      <c r="D43" s="29">
        <v>2.8599999999999945E-3</v>
      </c>
      <c r="E43" s="29">
        <v>2.7499999999999955E-3</v>
      </c>
      <c r="F43" s="29">
        <v>5.0949999999999995E-2</v>
      </c>
      <c r="G43" s="29">
        <v>7.7499999999999791E-4</v>
      </c>
      <c r="H43" s="29">
        <v>4.3699999999999989E-3</v>
      </c>
    </row>
    <row r="44" spans="3:20" ht="16.5" thickTop="1" thickBot="1">
      <c r="C44" s="29" t="s">
        <v>132</v>
      </c>
      <c r="D44" s="29">
        <v>4.0700000000000042E-3</v>
      </c>
      <c r="E44" s="29">
        <v>2.9500000000000012E-3</v>
      </c>
      <c r="F44" s="29">
        <v>5.2000000000000005E-2</v>
      </c>
      <c r="G44" s="29">
        <v>1.4249999999999957E-3</v>
      </c>
      <c r="H44" s="29">
        <v>5.1249999999999976E-3</v>
      </c>
    </row>
    <row r="45" spans="3:20" ht="16.5" thickTop="1" thickBot="1">
      <c r="C45" s="29" t="s">
        <v>209</v>
      </c>
      <c r="D45" s="29">
        <v>9.3800000000000064E-3</v>
      </c>
      <c r="E45" s="29">
        <v>4.0899999999999964E-3</v>
      </c>
      <c r="F45" s="29">
        <v>0.05</v>
      </c>
      <c r="G45" s="29">
        <v>9.0499999999999609E-4</v>
      </c>
      <c r="H45" s="29">
        <v>4.0400000000000019E-3</v>
      </c>
    </row>
    <row r="46" spans="3:20" ht="16.5" thickTop="1" thickBot="1">
      <c r="C46" s="29" t="s">
        <v>131</v>
      </c>
      <c r="D46" s="29">
        <v>3.4399999999999986E-3</v>
      </c>
      <c r="E46" s="29">
        <v>2.3699999999999971E-3</v>
      </c>
      <c r="F46" s="29">
        <v>4.9500000000000002E-2</v>
      </c>
      <c r="G46" s="29">
        <v>1.2249999999999969E-3</v>
      </c>
      <c r="H46" s="29">
        <v>4.1199999999999987E-3</v>
      </c>
    </row>
    <row r="47" spans="3:20" ht="16.5" thickTop="1" thickBot="1">
      <c r="C47" s="29" t="s">
        <v>130</v>
      </c>
      <c r="D47" s="29">
        <v>3.7799999999999986E-3</v>
      </c>
      <c r="E47" s="29">
        <v>2.3999999999999994E-3</v>
      </c>
      <c r="F47" s="29">
        <v>4.82E-2</v>
      </c>
      <c r="G47" s="29">
        <v>1.3999999999999985E-3</v>
      </c>
      <c r="H47" s="29">
        <v>4.3800000000000019E-3</v>
      </c>
    </row>
    <row r="48" spans="3:20" ht="16.5" thickTop="1" thickBot="1">
      <c r="C48" s="29" t="s">
        <v>297</v>
      </c>
      <c r="D48" s="29">
        <v>4.0400000000000019E-3</v>
      </c>
      <c r="E48" s="29">
        <v>2.4199999999999985E-3</v>
      </c>
      <c r="F48" s="29">
        <v>4.7249999999999993E-2</v>
      </c>
      <c r="G48" s="29">
        <v>1.5200000000000144E-3</v>
      </c>
      <c r="H48" s="29">
        <v>4.5700000000000116E-3</v>
      </c>
    </row>
    <row r="49" spans="3:8" ht="16.5" thickTop="1" thickBot="1">
      <c r="C49" s="29" t="s">
        <v>298</v>
      </c>
      <c r="D49" s="29">
        <v>3.8799999999999946E-3</v>
      </c>
      <c r="E49" s="29">
        <v>2.5999999999999981E-3</v>
      </c>
      <c r="F49" s="29">
        <v>4.6249999999999999E-2</v>
      </c>
      <c r="G49" s="29">
        <v>1.4900000000000052E-3</v>
      </c>
      <c r="H49" s="29">
        <v>4.7700000000000034E-3</v>
      </c>
    </row>
    <row r="50" spans="3:8" ht="16.5" thickTop="1" thickBot="1">
      <c r="C50" s="29" t="s">
        <v>299</v>
      </c>
      <c r="D50" s="29">
        <v>4.7800000000000065E-3</v>
      </c>
      <c r="E50" s="29">
        <v>2.7599999999999986E-3</v>
      </c>
      <c r="F50" s="29">
        <v>4.582E-2</v>
      </c>
      <c r="G50" s="29">
        <v>1.8600000000000005E-3</v>
      </c>
      <c r="H50" s="29">
        <v>4.9900000000000014E-3</v>
      </c>
    </row>
    <row r="51" spans="3:8" ht="16.5" thickTop="1" thickBot="1">
      <c r="C51" s="29" t="s">
        <v>129</v>
      </c>
      <c r="D51" s="29">
        <v>5.3499999999999936E-3</v>
      </c>
      <c r="E51" s="29">
        <v>2.8600000000000014E-3</v>
      </c>
      <c r="F51" s="29">
        <v>4.5540000000000004E-2</v>
      </c>
      <c r="G51" s="29">
        <v>2.0999999999999977E-3</v>
      </c>
      <c r="H51" s="29">
        <v>5.1249999999999976E-3</v>
      </c>
    </row>
    <row r="52" spans="3:8" ht="16.5" thickTop="1" thickBot="1">
      <c r="C52" s="29" t="s">
        <v>300</v>
      </c>
      <c r="D52" s="29">
        <v>5.7099999999999929E-3</v>
      </c>
      <c r="E52" s="29">
        <v>2.919999999999999E-3</v>
      </c>
      <c r="F52" s="29">
        <v>4.5370000000000001E-2</v>
      </c>
      <c r="G52" s="29">
        <v>2.2399999999999989E-3</v>
      </c>
      <c r="H52" s="29">
        <v>5.2050000000000013E-3</v>
      </c>
    </row>
    <row r="53" spans="3:8" ht="16.5" thickTop="1" thickBot="1">
      <c r="C53" s="29" t="s">
        <v>301</v>
      </c>
      <c r="D53" s="29">
        <v>6.1399999999999996E-3</v>
      </c>
      <c r="E53" s="29">
        <v>3.3299999999999996E-3</v>
      </c>
      <c r="F53" s="29">
        <v>4.5629999999999997E-2</v>
      </c>
      <c r="G53" s="29">
        <v>1.5150000000000025E-3</v>
      </c>
      <c r="H53" s="29">
        <v>4.8800000000000024E-3</v>
      </c>
    </row>
    <row r="54" spans="3:8" ht="16.5" thickTop="1" thickBot="1">
      <c r="C54" s="29" t="s">
        <v>302</v>
      </c>
      <c r="D54" s="29">
        <v>6.8900000000000003E-3</v>
      </c>
      <c r="E54" s="29">
        <v>3.5700000000000037E-3</v>
      </c>
      <c r="F54" s="29">
        <v>4.5370000000000001E-2</v>
      </c>
      <c r="G54" s="29">
        <v>1.3150000000000037E-3</v>
      </c>
      <c r="H54" s="29">
        <v>5.4849999999999968E-3</v>
      </c>
    </row>
    <row r="55" spans="3:8" ht="15.75" thickTop="1">
      <c r="D55" s="21"/>
      <c r="E55" s="21"/>
      <c r="F55" s="21"/>
      <c r="G55" s="21"/>
      <c r="H55" s="21"/>
    </row>
    <row r="56" spans="3:8">
      <c r="D56" s="21"/>
      <c r="E56" s="21"/>
      <c r="F56" s="21"/>
      <c r="G56" s="21"/>
      <c r="H56" s="21"/>
    </row>
    <row r="57" spans="3:8" ht="15.75" thickBot="1">
      <c r="C57" s="36" t="s">
        <v>315</v>
      </c>
      <c r="D57" s="36" t="s">
        <v>318</v>
      </c>
      <c r="E57" s="36"/>
      <c r="F57" s="21"/>
      <c r="G57" s="21"/>
      <c r="H57" s="21"/>
    </row>
    <row r="58" spans="3:8" ht="16.5" thickTop="1" thickBot="1">
      <c r="C58" s="10" t="s">
        <v>282</v>
      </c>
      <c r="D58" s="10" t="s">
        <v>278</v>
      </c>
      <c r="E58" s="10" t="s">
        <v>279</v>
      </c>
      <c r="F58" s="10" t="s">
        <v>272</v>
      </c>
      <c r="G58" s="10" t="s">
        <v>280</v>
      </c>
      <c r="H58" s="10" t="s">
        <v>281</v>
      </c>
    </row>
    <row r="59" spans="3:8" ht="16.5" thickTop="1" thickBot="1">
      <c r="C59" s="29" t="s">
        <v>133</v>
      </c>
      <c r="D59" s="29">
        <v>2.0400000000000001E-3</v>
      </c>
      <c r="E59" s="29">
        <v>3.4999999999999962E-3</v>
      </c>
      <c r="F59" s="29">
        <v>3.7000000000000005E-2</v>
      </c>
      <c r="G59" s="29">
        <v>-3.0099999999999988E-3</v>
      </c>
      <c r="H59" s="29">
        <v>-2.7800000000000047E-3</v>
      </c>
    </row>
    <row r="60" spans="3:8" ht="16.5" thickTop="1" thickBot="1">
      <c r="C60" s="29" t="s">
        <v>179</v>
      </c>
      <c r="D60" s="29">
        <v>2.8599999999999945E-3</v>
      </c>
      <c r="E60" s="29">
        <v>2.7499999999999955E-3</v>
      </c>
      <c r="F60" s="29">
        <v>5.0949999999999995E-2</v>
      </c>
      <c r="G60" s="29">
        <v>7.7499999999999791E-4</v>
      </c>
      <c r="H60" s="29">
        <v>4.3699999999999989E-3</v>
      </c>
    </row>
    <row r="61" spans="3:8" ht="16.5" thickTop="1" thickBot="1">
      <c r="C61" s="29" t="s">
        <v>132</v>
      </c>
      <c r="D61" s="29">
        <v>4.0700000000000042E-3</v>
      </c>
      <c r="E61" s="29">
        <v>2.9500000000000012E-3</v>
      </c>
      <c r="F61" s="29">
        <v>5.2000000000000005E-2</v>
      </c>
      <c r="G61" s="29">
        <v>1.4249999999999957E-3</v>
      </c>
      <c r="H61" s="29">
        <v>5.1249999999999976E-3</v>
      </c>
    </row>
    <row r="62" spans="3:8" ht="16.5" thickTop="1" thickBot="1">
      <c r="C62" s="29" t="s">
        <v>209</v>
      </c>
      <c r="D62" s="29">
        <v>9.3800000000000064E-3</v>
      </c>
      <c r="E62" s="29">
        <v>4.0899999999999964E-3</v>
      </c>
      <c r="F62" s="29">
        <v>0.05</v>
      </c>
      <c r="G62" s="29">
        <v>9.0499999999999609E-4</v>
      </c>
      <c r="H62" s="29">
        <v>4.0400000000000019E-3</v>
      </c>
    </row>
    <row r="63" spans="3:8" ht="16.5" thickTop="1" thickBot="1">
      <c r="C63" s="29" t="s">
        <v>131</v>
      </c>
      <c r="D63" s="29">
        <v>3.4399999999999986E-3</v>
      </c>
      <c r="E63" s="29">
        <v>2.3699999999999971E-3</v>
      </c>
      <c r="F63" s="29">
        <v>4.9500000000000002E-2</v>
      </c>
      <c r="G63" s="29">
        <v>1.2249999999999969E-3</v>
      </c>
      <c r="H63" s="29">
        <v>4.1199999999999987E-3</v>
      </c>
    </row>
    <row r="64" spans="3:8" ht="16.5" thickTop="1" thickBot="1">
      <c r="C64" s="29" t="s">
        <v>130</v>
      </c>
      <c r="D64" s="29">
        <v>3.7799999999999986E-3</v>
      </c>
      <c r="E64" s="29">
        <v>2.3999999999999994E-3</v>
      </c>
      <c r="F64" s="29">
        <v>4.82E-2</v>
      </c>
      <c r="G64" s="29">
        <v>1.3999999999999985E-3</v>
      </c>
      <c r="H64" s="29">
        <v>4.3800000000000019E-3</v>
      </c>
    </row>
    <row r="65" spans="3:11" ht="16.5" thickTop="1" thickBot="1">
      <c r="C65" s="29" t="s">
        <v>297</v>
      </c>
      <c r="D65" s="29">
        <v>4.0400000000000019E-3</v>
      </c>
      <c r="E65" s="29">
        <v>2.4199999999999985E-3</v>
      </c>
      <c r="F65" s="29">
        <v>4.7249999999999993E-2</v>
      </c>
      <c r="G65" s="29">
        <v>1.5200000000000144E-3</v>
      </c>
      <c r="H65" s="29">
        <v>4.5700000000000116E-3</v>
      </c>
    </row>
    <row r="66" spans="3:11" ht="16.5" thickTop="1" thickBot="1">
      <c r="C66" s="29" t="s">
        <v>298</v>
      </c>
      <c r="D66" s="29">
        <v>3.8799999999999946E-3</v>
      </c>
      <c r="E66" s="29">
        <v>2.5999999999999981E-3</v>
      </c>
      <c r="F66" s="29">
        <v>4.6249999999999999E-2</v>
      </c>
      <c r="G66" s="29">
        <v>1.4900000000000052E-3</v>
      </c>
      <c r="H66" s="29">
        <v>4.7700000000000034E-3</v>
      </c>
    </row>
    <row r="67" spans="3:11" ht="16.5" thickTop="1" thickBot="1">
      <c r="C67" s="29" t="s">
        <v>299</v>
      </c>
      <c r="D67" s="29">
        <v>4.7800000000000065E-3</v>
      </c>
      <c r="E67" s="29">
        <v>2.7599999999999986E-3</v>
      </c>
      <c r="F67" s="29">
        <v>4.582E-2</v>
      </c>
      <c r="G67" s="29">
        <v>1.8600000000000005E-3</v>
      </c>
      <c r="H67" s="29">
        <v>4.9900000000000014E-3</v>
      </c>
    </row>
    <row r="68" spans="3:11" ht="16.5" thickTop="1" thickBot="1">
      <c r="C68" s="29" t="s">
        <v>129</v>
      </c>
      <c r="D68" s="29">
        <v>5.3499999999999936E-3</v>
      </c>
      <c r="E68" s="29">
        <v>2.8600000000000014E-3</v>
      </c>
      <c r="F68" s="29">
        <v>4.5540000000000004E-2</v>
      </c>
      <c r="G68" s="29">
        <v>2.0999999999999977E-3</v>
      </c>
      <c r="H68" s="29">
        <v>5.1249999999999976E-3</v>
      </c>
    </row>
    <row r="69" spans="3:11" ht="16.5" thickTop="1" thickBot="1">
      <c r="C69" s="29" t="s">
        <v>300</v>
      </c>
      <c r="D69" s="29">
        <v>5.7099999999999929E-3</v>
      </c>
      <c r="E69" s="29">
        <v>2.919999999999999E-3</v>
      </c>
      <c r="F69" s="29">
        <v>4.5370000000000001E-2</v>
      </c>
      <c r="G69" s="29">
        <v>2.2399999999999989E-3</v>
      </c>
      <c r="H69" s="29">
        <v>5.2050000000000013E-3</v>
      </c>
    </row>
    <row r="70" spans="3:11" ht="16.5" thickTop="1" thickBot="1">
      <c r="C70" s="29" t="s">
        <v>301</v>
      </c>
      <c r="D70" s="29">
        <v>6.1399999999999996E-3</v>
      </c>
      <c r="E70" s="29">
        <v>3.3299999999999996E-3</v>
      </c>
      <c r="F70" s="29">
        <v>4.5629999999999997E-2</v>
      </c>
      <c r="G70" s="29">
        <v>1.5150000000000025E-3</v>
      </c>
      <c r="H70" s="29">
        <v>4.8800000000000024E-3</v>
      </c>
    </row>
    <row r="71" spans="3:11" ht="16.5" thickTop="1" thickBot="1">
      <c r="C71" s="29" t="s">
        <v>302</v>
      </c>
      <c r="D71" s="29">
        <v>6.8900000000000003E-3</v>
      </c>
      <c r="E71" s="29">
        <v>3.5700000000000037E-3</v>
      </c>
      <c r="F71" s="29">
        <v>4.5370000000000001E-2</v>
      </c>
      <c r="G71" s="29">
        <v>1.3150000000000037E-3</v>
      </c>
      <c r="H71" s="29">
        <v>5.4849999999999968E-3</v>
      </c>
    </row>
    <row r="72" spans="3:11" ht="15.75" thickTop="1"/>
    <row r="74" spans="3:11">
      <c r="C74" s="21"/>
    </row>
    <row r="77" spans="3:11" ht="15.75" thickBot="1">
      <c r="D77" s="32"/>
      <c r="E77" s="31" t="s">
        <v>271</v>
      </c>
      <c r="F77" s="35">
        <v>45636</v>
      </c>
      <c r="G77" s="1"/>
      <c r="I77" s="35">
        <v>45667</v>
      </c>
    </row>
    <row r="78" spans="3:11" ht="16.5" thickTop="1" thickBot="1">
      <c r="E78" s="31" t="s">
        <v>270</v>
      </c>
      <c r="F78" s="22">
        <v>7</v>
      </c>
      <c r="I78" s="22">
        <v>7.2</v>
      </c>
    </row>
    <row r="79" spans="3:11" ht="16.5" thickTop="1" thickBot="1">
      <c r="E79" s="34"/>
      <c r="F79" s="22" t="s">
        <v>269</v>
      </c>
      <c r="G79" s="22" t="s">
        <v>268</v>
      </c>
      <c r="H79" s="22" t="s">
        <v>267</v>
      </c>
      <c r="I79" s="22" t="s">
        <v>269</v>
      </c>
      <c r="J79" s="22" t="s">
        <v>268</v>
      </c>
      <c r="K79" s="22" t="s">
        <v>267</v>
      </c>
    </row>
    <row r="80" spans="3:11" ht="16.5" thickTop="1" thickBot="1">
      <c r="E80" s="44" t="s">
        <v>266</v>
      </c>
      <c r="F80" s="42">
        <f>_xll.FXVolSurface2GetForeignRate($V$19,$F77,FALSE,F79)</f>
        <v>5.5307773814557405E-2</v>
      </c>
      <c r="G80" s="42">
        <f>_xll.FXVolSurface2GetForeignRate($V$19,$F77,FALSE,G79)</f>
        <v>5.5309091211951336E-2</v>
      </c>
      <c r="H80" s="42">
        <f>_xll.FXVolSurface2GetForeignRate($V$19,$F77,FALSE,H79)</f>
        <v>5.5310408703111644E-2</v>
      </c>
      <c r="I80" s="42">
        <f>_xll.FXVolSurface2GetForeignRate($V$19,$I77,FALSE,I79)</f>
        <v>5.4120938393084406E-2</v>
      </c>
      <c r="J80" s="42">
        <f>_xll.FXVolSurface2GetForeignRate($V$19,$I77,FALSE,J79)</f>
        <v>5.4122213548750735E-2</v>
      </c>
      <c r="K80" s="42">
        <f>_xll.FXVolSurface2GetForeignRate($V$19,$I77,FALSE,K79)</f>
        <v>5.4123488795451945E-2</v>
      </c>
    </row>
    <row r="81" spans="5:20" ht="16.5" thickTop="1" thickBot="1">
      <c r="E81" s="44" t="s">
        <v>265</v>
      </c>
      <c r="F81" s="42">
        <f>_xll.FXVolSurface2GetDomesticRate($V$19,$F77,FALSE,F79)</f>
        <v>1.8288524590163936E-2</v>
      </c>
      <c r="G81" s="42">
        <f>_xll.FXVolSurface2GetDomesticRate($V$19,$F77,FALSE,G79)</f>
        <v>1.8288524590163936E-2</v>
      </c>
      <c r="H81" s="42">
        <f>_xll.FXVolSurface2GetDomesticRate($V$19,$F77,FALSE,H79)</f>
        <v>1.8288524590163936E-2</v>
      </c>
      <c r="I81" s="42">
        <f>_xll.FXVolSurface2GetDomesticRate($V$19,$I77,FALSE,I79)</f>
        <v>1.8396721311475409E-2</v>
      </c>
      <c r="J81" s="42">
        <f>_xll.FXVolSurface2GetDomesticRate($V$19,$I77,FALSE,J79)</f>
        <v>1.8396721311475409E-2</v>
      </c>
      <c r="K81" s="42">
        <f>_xll.FXVolSurface2GetDomesticRate($V$19,$I77,FALSE,K79)</f>
        <v>1.8396721311475409E-2</v>
      </c>
    </row>
    <row r="82" spans="5:20" ht="16.5" thickTop="1" thickBot="1">
      <c r="E82" s="44" t="s">
        <v>178</v>
      </c>
      <c r="F82" s="42">
        <f>_xll.FXVolSurface2GetSpot($V$19,F79)</f>
        <v>7.0666000000000002</v>
      </c>
      <c r="G82" s="42">
        <f>_xll.FXVolSurface2GetSpot($V$19,G79)</f>
        <v>7.0668500000000005</v>
      </c>
      <c r="H82" s="42">
        <f>_xll.FXVolSurface2GetSpot($V$19,H79)</f>
        <v>7.0670999999999999</v>
      </c>
      <c r="I82" s="42">
        <f>_xll.FXVolSurface2GetSpot($V$19,I79)</f>
        <v>7.0666000000000002</v>
      </c>
      <c r="J82" s="42">
        <f>_xll.FXVolSurface2GetSpot($V$19,J79)</f>
        <v>7.0668500000000005</v>
      </c>
      <c r="K82" s="42">
        <f>_xll.FXVolSurface2GetSpot($V$19,K79)</f>
        <v>7.0670999999999999</v>
      </c>
      <c r="N82" s="31"/>
    </row>
    <row r="83" spans="5:20" ht="16.5" thickTop="1" thickBot="1">
      <c r="E83" s="44" t="s">
        <v>173</v>
      </c>
      <c r="F83" s="42">
        <f>_xll.FXVolSurface2GetForwardPoint($V$19,$F77,FALSE,F79)</f>
        <v>-417.77419354838707</v>
      </c>
      <c r="G83" s="42">
        <f>_xll.FXVolSurface2GetForwardPoint($V$19,$F77,FALSE,G79)</f>
        <v>-417.77419354838707</v>
      </c>
      <c r="H83" s="42">
        <f>_xll.FXVolSurface2GetForwardPoint($V$19,$F77,FALSE,H79)</f>
        <v>-417.77419354838707</v>
      </c>
      <c r="I83" s="42">
        <f>_xll.FXVolSurface2GetForwardPoint($V$19,$I77,FALSE,I79)</f>
        <v>-629.56666666666672</v>
      </c>
      <c r="J83" s="42">
        <f>_xll.FXVolSurface2GetForwardPoint($V$19,$I77,FALSE,J79)</f>
        <v>-629.56666666666672</v>
      </c>
      <c r="K83" s="42">
        <f>_xll.FXVolSurface2GetForwardPoint($V$19,$I77,FALSE,K79)</f>
        <v>-629.56666666666672</v>
      </c>
      <c r="N83" s="31"/>
    </row>
    <row r="84" spans="5:20" ht="16.5" thickTop="1" thickBot="1">
      <c r="E84" s="44" t="s">
        <v>264</v>
      </c>
      <c r="F84" s="42">
        <f>_xll.FXVolSurface2GetForward($V$19,$F77,FALSE,F79)</f>
        <v>7.0248225806451616</v>
      </c>
      <c r="G84" s="42">
        <f>_xll.FXVolSurface2GetForward($V$19,$F77,FALSE,G79)</f>
        <v>7.0250725806451619</v>
      </c>
      <c r="H84" s="42">
        <f>_xll.FXVolSurface2GetForward($V$19,$F77,FALSE,H79)</f>
        <v>7.0253225806451614</v>
      </c>
      <c r="I84" s="42">
        <f>_xll.FXVolSurface2GetForward($V$19,$I77,FALSE,I79)</f>
        <v>7.0036433333333337</v>
      </c>
      <c r="J84" s="42">
        <f>_xll.FXVolSurface2GetForward($V$19,$I77,FALSE,J79)</f>
        <v>7.003893333333334</v>
      </c>
      <c r="K84" s="42">
        <f>_xll.FXVolSurface2GetForward($V$19,$I77,FALSE,K79)</f>
        <v>7.0041433333333334</v>
      </c>
      <c r="N84" s="31"/>
    </row>
    <row r="85" spans="5:20" ht="16.5" thickTop="1" thickBot="1">
      <c r="E85" s="44" t="s">
        <v>177</v>
      </c>
      <c r="F85" s="42">
        <f>_xll.FXVolSurface2GetATMVol($V$19,$F77,F79)</f>
        <v>4.8725214035021128E-2</v>
      </c>
      <c r="G85" s="42">
        <f>_xll.FXVolSurface2GetATMVol($V$19,$F77,G79)</f>
        <v>4.8725214035021128E-2</v>
      </c>
      <c r="H85" s="42">
        <f>_xll.FXVolSurface2GetATMVol($V$19,$F77,H79)</f>
        <v>4.8725214035021128E-2</v>
      </c>
      <c r="I85" s="42">
        <f>_xll.FXVolSurface2GetATMVol($V$19,$I77,I79)</f>
        <v>5.1225729712863877E-2</v>
      </c>
      <c r="J85" s="42">
        <f>_xll.FXVolSurface2GetATMVol($V$19,$I77,J79)</f>
        <v>5.1225729712863877E-2</v>
      </c>
      <c r="K85" s="42">
        <f>_xll.FXVolSurface2GetATMVol($V$19,$I77,K79)</f>
        <v>5.1225729712863877E-2</v>
      </c>
      <c r="N85" s="31"/>
      <c r="O85" s="33"/>
      <c r="P85" s="33"/>
      <c r="Q85" s="33"/>
      <c r="R85" s="33"/>
      <c r="S85" s="33"/>
      <c r="T85" s="33"/>
    </row>
    <row r="86" spans="5:20" ht="16.5" thickTop="1" thickBot="1">
      <c r="E86" s="44" t="s">
        <v>263</v>
      </c>
      <c r="F86" s="42">
        <f>_xll.FXVolSurface2GetVolatility($V$19,$F78,$F77,F79)</f>
        <v>4.9903704854553629E-2</v>
      </c>
      <c r="G86" s="42">
        <f>_xll.FXVolSurface2GetVolatility($V$19,$F78,$F77,G79)</f>
        <v>4.9903704854553629E-2</v>
      </c>
      <c r="H86" s="42">
        <f>_xll.FXVolSurface2GetVolatility($V$19,$F78,$F77,H79)</f>
        <v>4.9903704854553629E-2</v>
      </c>
      <c r="I86" s="42">
        <f>_xll.FXVolSurface2GetVolatility($V$19,$I78,$I77,I79)</f>
        <v>5.3748324931446934E-2</v>
      </c>
      <c r="J86" s="42">
        <f>_xll.FXVolSurface2GetVolatility($V$19,$I78,$I77,J79)</f>
        <v>5.3748324931446934E-2</v>
      </c>
      <c r="K86" s="42">
        <f>_xll.FXVolSurface2GetVolatility($V$19,$I78,$I77,K79)</f>
        <v>5.3748324931446934E-2</v>
      </c>
      <c r="N86" s="31"/>
      <c r="O86" s="33"/>
      <c r="P86" s="33"/>
      <c r="Q86" s="33"/>
      <c r="R86" s="33"/>
    </row>
    <row r="87" spans="5:20" ht="15.75" thickTop="1"/>
    <row r="88" spans="5:20">
      <c r="I88" s="32"/>
    </row>
    <row r="89" spans="5:20" ht="15.75" thickBot="1">
      <c r="F89" s="22" t="s">
        <v>292</v>
      </c>
      <c r="G89" s="22" t="s">
        <v>293</v>
      </c>
      <c r="H89" s="22" t="s">
        <v>294</v>
      </c>
    </row>
    <row r="90" spans="5:20" ht="16.5" thickTop="1" thickBot="1">
      <c r="E90" s="44" t="s">
        <v>319</v>
      </c>
      <c r="F90" s="42">
        <f>_xll.FXVolSurface2GetSpot($V$20,F89)</f>
        <v>7.0666000000000002</v>
      </c>
      <c r="G90" s="42">
        <f>_xll.FXVolSurface2GetSpot($V$20,G89)</f>
        <v>7.0670999999999999</v>
      </c>
      <c r="H90" s="42">
        <f>_xll.FXVolSurface2GetSpot($V$20,H89)</f>
        <v>7.0668500000000005</v>
      </c>
    </row>
    <row r="91" spans="5:20" ht="16.5" thickTop="1" thickBot="1">
      <c r="E91" s="31"/>
      <c r="F91" s="42">
        <f>_xll.FXVolSurface2GetSpot($V$19,F89)</f>
        <v>7.0666000000000002</v>
      </c>
      <c r="G91" s="42">
        <f>_xll.FXVolSurface2GetSpot($V$19,G89)</f>
        <v>7.0670999999999999</v>
      </c>
      <c r="H91" s="42">
        <f>_xll.FXVolSurface2GetSpot($V$19,H89)</f>
        <v>7.0668500000000005</v>
      </c>
    </row>
    <row r="92" spans="5:20" ht="16.5" thickTop="1" thickBot="1">
      <c r="E92" s="31"/>
    </row>
    <row r="93" spans="5:20" ht="16.5" thickTop="1" thickBot="1">
      <c r="E93" s="44" t="s">
        <v>320</v>
      </c>
      <c r="F93" s="42" t="str">
        <f>_xll.FXVolSurface2GetReferenceDate(V19)</f>
        <v>2024-10-11</v>
      </c>
      <c r="G93" s="42" t="str">
        <f>_xll.FXVolSurface2GetReferenceDate(V20)</f>
        <v>2024-10-11</v>
      </c>
    </row>
    <row r="94" spans="5:20" ht="16.5" thickTop="1" thickBot="1">
      <c r="E94" s="44" t="s">
        <v>321</v>
      </c>
      <c r="F94" s="42" t="str">
        <f>_xll.FXVolSurface2GetSpotDate($V$19)</f>
        <v>2024-10-15</v>
      </c>
      <c r="G94" s="42" t="str">
        <f>_xll.FXVolSurface2GetSpotDate($V$20)</f>
        <v>2024-10-15</v>
      </c>
    </row>
    <row r="95" spans="5:20" ht="16.5" thickTop="1" thickBot="1">
      <c r="E95" s="44" t="s">
        <v>322</v>
      </c>
      <c r="F95" s="42">
        <f>_xll.FXVolSurface2GetStrike(V19,D3,"1M","BID")</f>
        <v>6.8731290505149643</v>
      </c>
      <c r="G95" s="42"/>
    </row>
    <row r="96" spans="5:20" ht="15.75" thickTop="1"/>
    <row r="100" spans="9:10">
      <c r="J100" s="20"/>
    </row>
    <row r="101" spans="9:10">
      <c r="J101" s="20"/>
    </row>
    <row r="102" spans="9:10">
      <c r="J102" s="20"/>
    </row>
    <row r="103" spans="9:10">
      <c r="I103" s="21"/>
      <c r="J103" s="20"/>
    </row>
    <row r="104" spans="9:10">
      <c r="I104" s="21"/>
      <c r="J104" s="20"/>
    </row>
    <row r="105" spans="9:10">
      <c r="I105" s="21"/>
      <c r="J105" s="20"/>
    </row>
    <row r="106" spans="9:10">
      <c r="I106" s="21"/>
      <c r="J106" s="20"/>
    </row>
    <row r="107" spans="9:10">
      <c r="I107" s="21"/>
      <c r="J107" s="20"/>
    </row>
    <row r="108" spans="9:10">
      <c r="I108" s="21"/>
      <c r="J108" s="20"/>
    </row>
    <row r="109" spans="9:10">
      <c r="I109" s="21"/>
      <c r="J109" s="20"/>
    </row>
    <row r="110" spans="9:10">
      <c r="I110" s="21"/>
      <c r="J110" s="20"/>
    </row>
    <row r="111" spans="9:10">
      <c r="I111" s="21"/>
      <c r="J111" s="20"/>
    </row>
    <row r="112" spans="9:10">
      <c r="I112" s="21"/>
      <c r="J112" s="20"/>
    </row>
    <row r="113" spans="4:10">
      <c r="I113" s="21"/>
      <c r="J113" s="20"/>
    </row>
    <row r="114" spans="4:10">
      <c r="I114" s="21"/>
      <c r="J114" s="20"/>
    </row>
    <row r="115" spans="4:10">
      <c r="I115" s="21"/>
      <c r="J115" s="20"/>
    </row>
    <row r="116" spans="4:10">
      <c r="I116" s="21"/>
      <c r="J116" s="20"/>
    </row>
    <row r="117" spans="4:10">
      <c r="I117" s="21"/>
      <c r="J117" s="20"/>
    </row>
    <row r="118" spans="4:10">
      <c r="I118" s="21"/>
      <c r="J118" s="20"/>
    </row>
    <row r="119" spans="4:10">
      <c r="I119" s="21"/>
      <c r="J119" s="20"/>
    </row>
    <row r="120" spans="4:10">
      <c r="D120" s="21"/>
      <c r="E120" s="21"/>
      <c r="F120" s="21"/>
      <c r="G120" s="21"/>
      <c r="H120" s="21"/>
      <c r="I120" s="21"/>
      <c r="J120" s="20"/>
    </row>
    <row r="121" spans="4:10">
      <c r="D121" s="21"/>
      <c r="E121" s="21"/>
      <c r="F121" s="21"/>
      <c r="G121" s="21"/>
      <c r="H121" s="21"/>
      <c r="I121" s="21"/>
      <c r="J121" s="20"/>
    </row>
    <row r="122" spans="4:10">
      <c r="D122" s="21"/>
      <c r="E122" s="21"/>
      <c r="F122" s="21"/>
      <c r="G122" s="21"/>
      <c r="H122" s="21"/>
      <c r="I122" s="21"/>
      <c r="J122" s="20"/>
    </row>
    <row r="123" spans="4:10">
      <c r="D123" s="21"/>
      <c r="E123" s="21"/>
      <c r="F123" s="21"/>
      <c r="G123" s="21"/>
      <c r="H123" s="21"/>
      <c r="I123" s="21"/>
      <c r="J123" s="20"/>
    </row>
    <row r="124" spans="4:10">
      <c r="D124" s="21"/>
      <c r="E124" s="21"/>
      <c r="F124" s="21"/>
      <c r="G124" s="21"/>
      <c r="H124" s="21"/>
      <c r="I124" s="21"/>
      <c r="J124" s="20"/>
    </row>
    <row r="125" spans="4:10">
      <c r="D125" s="21"/>
      <c r="E125" s="21"/>
      <c r="F125" s="21"/>
      <c r="G125" s="21"/>
      <c r="H125" s="21"/>
      <c r="I125" s="21"/>
      <c r="J125" s="20"/>
    </row>
    <row r="126" spans="4:10">
      <c r="D126" s="21"/>
      <c r="E126" s="21"/>
      <c r="F126" s="21"/>
      <c r="G126" s="21"/>
      <c r="H126" s="21"/>
      <c r="I126" s="21"/>
      <c r="J126" s="20"/>
    </row>
    <row r="127" spans="4:10">
      <c r="D127" s="21"/>
      <c r="E127" s="21"/>
      <c r="F127" s="21"/>
      <c r="G127" s="21"/>
      <c r="H127" s="21"/>
      <c r="I127" s="21"/>
      <c r="J127" s="20"/>
    </row>
    <row r="128" spans="4:10">
      <c r="D128" s="21"/>
      <c r="E128" s="21"/>
      <c r="F128" s="21"/>
      <c r="G128" s="21"/>
      <c r="H128" s="21"/>
      <c r="I128" s="21"/>
      <c r="J128" s="20"/>
    </row>
    <row r="129" spans="4:10">
      <c r="D129" s="21"/>
      <c r="E129" s="21"/>
      <c r="F129" s="21"/>
      <c r="G129" s="21"/>
      <c r="H129" s="21"/>
      <c r="I129" s="21"/>
      <c r="J129" s="20"/>
    </row>
    <row r="130" spans="4:10">
      <c r="D130" s="21"/>
      <c r="E130" s="21"/>
      <c r="F130" s="21"/>
      <c r="G130" s="21"/>
      <c r="H130" s="21"/>
      <c r="I130" s="21"/>
      <c r="J130" s="20"/>
    </row>
    <row r="131" spans="4:10">
      <c r="D131" s="21"/>
      <c r="E131" s="21"/>
      <c r="F131" s="21"/>
      <c r="G131" s="21"/>
      <c r="H131" s="21"/>
      <c r="I131" s="21"/>
      <c r="J131" s="20"/>
    </row>
    <row r="132" spans="4:10">
      <c r="D132" s="21"/>
      <c r="E132" s="21"/>
      <c r="F132" s="21"/>
      <c r="G132" s="21"/>
      <c r="H132" s="21"/>
      <c r="I132" s="21"/>
      <c r="J132" s="20"/>
    </row>
    <row r="133" spans="4:10">
      <c r="D133" s="21"/>
      <c r="E133" s="21"/>
      <c r="F133" s="21"/>
      <c r="G133" s="21"/>
      <c r="H133" s="21"/>
      <c r="I133" s="21"/>
      <c r="J133" s="20"/>
    </row>
    <row r="134" spans="4:10">
      <c r="D134" s="21"/>
      <c r="E134" s="21"/>
      <c r="F134" s="21"/>
      <c r="G134" s="21"/>
      <c r="H134" s="21"/>
      <c r="I134" s="21"/>
      <c r="J134" s="20"/>
    </row>
    <row r="135" spans="4:10">
      <c r="D135" s="21"/>
      <c r="E135" s="21"/>
      <c r="F135" s="21"/>
      <c r="G135" s="21"/>
      <c r="H135" s="21"/>
      <c r="I135" s="21"/>
      <c r="J135" s="20"/>
    </row>
    <row r="136" spans="4:10">
      <c r="D136" s="21"/>
      <c r="E136" s="21"/>
      <c r="F136" s="21"/>
      <c r="G136" s="21"/>
      <c r="H136" s="21"/>
      <c r="I136" s="21"/>
      <c r="J136" s="20"/>
    </row>
    <row r="137" spans="4:10">
      <c r="D137" s="21"/>
      <c r="E137" s="21"/>
      <c r="F137" s="21"/>
      <c r="G137" s="21"/>
      <c r="H137" s="21"/>
      <c r="I137" s="21"/>
      <c r="J137" s="20"/>
    </row>
    <row r="138" spans="4:10">
      <c r="D138" s="21"/>
      <c r="E138" s="21"/>
      <c r="F138" s="21"/>
      <c r="G138" s="21"/>
      <c r="H138" s="21"/>
      <c r="I138" s="21"/>
      <c r="J138" s="20"/>
    </row>
    <row r="139" spans="4:10">
      <c r="D139" s="21"/>
      <c r="E139" s="21"/>
      <c r="F139" s="21"/>
      <c r="G139" s="21"/>
      <c r="H139" s="21"/>
      <c r="I139" s="21"/>
      <c r="J139" s="20"/>
    </row>
    <row r="140" spans="4:10">
      <c r="D140" s="21"/>
      <c r="E140" s="21"/>
      <c r="F140" s="21"/>
      <c r="G140" s="21"/>
      <c r="H140" s="21"/>
      <c r="I140" s="21"/>
      <c r="J140" s="20"/>
    </row>
    <row r="141" spans="4:10">
      <c r="D141" s="21"/>
      <c r="E141" s="21"/>
      <c r="F141" s="21"/>
      <c r="G141" s="21"/>
      <c r="H141" s="21"/>
      <c r="I141" s="21"/>
      <c r="J141" s="20"/>
    </row>
    <row r="142" spans="4:10">
      <c r="D142" s="21"/>
      <c r="E142" s="21"/>
      <c r="F142" s="21"/>
      <c r="G142" s="21"/>
      <c r="H142" s="21"/>
      <c r="I142" s="21"/>
      <c r="J142" s="20"/>
    </row>
    <row r="143" spans="4:10">
      <c r="D143" s="21"/>
      <c r="E143" s="21"/>
      <c r="F143" s="21"/>
      <c r="G143" s="21"/>
      <c r="H143" s="21"/>
      <c r="I143" s="21"/>
      <c r="J143" s="20"/>
    </row>
    <row r="144" spans="4:10">
      <c r="D144" s="21"/>
      <c r="E144" s="21"/>
      <c r="F144" s="21"/>
      <c r="G144" s="21"/>
      <c r="H144" s="21"/>
      <c r="I144" s="21"/>
      <c r="J144" s="20"/>
    </row>
    <row r="145" spans="4:10">
      <c r="D145" s="21"/>
      <c r="E145" s="21"/>
      <c r="F145" s="21"/>
      <c r="G145" s="21"/>
      <c r="H145" s="21"/>
      <c r="I145" s="21"/>
      <c r="J145" s="20"/>
    </row>
    <row r="146" spans="4:10">
      <c r="D146" s="21"/>
      <c r="E146" s="21"/>
      <c r="F146" s="21"/>
      <c r="G146" s="21"/>
      <c r="H146" s="21"/>
      <c r="I146" s="21"/>
      <c r="J146" s="20"/>
    </row>
    <row r="147" spans="4:10">
      <c r="D147" s="21"/>
      <c r="E147" s="21"/>
      <c r="F147" s="21"/>
      <c r="G147" s="21"/>
      <c r="H147" s="21"/>
      <c r="I147" s="21"/>
      <c r="J147" s="20"/>
    </row>
    <row r="148" spans="4:10">
      <c r="D148" s="21"/>
      <c r="E148" s="21"/>
      <c r="F148" s="21"/>
      <c r="G148" s="21"/>
      <c r="H148" s="21"/>
      <c r="I148" s="21"/>
      <c r="J148" s="20"/>
    </row>
    <row r="149" spans="4:10">
      <c r="D149" s="21"/>
      <c r="E149" s="21"/>
      <c r="F149" s="21"/>
      <c r="G149" s="21"/>
      <c r="H149" s="21"/>
      <c r="I149" s="21"/>
      <c r="J149" s="20"/>
    </row>
    <row r="150" spans="4:10">
      <c r="D150" s="21"/>
      <c r="E150" s="21"/>
      <c r="F150" s="21"/>
      <c r="G150" s="21"/>
      <c r="H150" s="21"/>
      <c r="I150" s="21"/>
      <c r="J150" s="20"/>
    </row>
    <row r="151" spans="4:10">
      <c r="D151" s="21"/>
      <c r="E151" s="21"/>
      <c r="F151" s="21"/>
      <c r="G151" s="21"/>
      <c r="H151" s="21"/>
      <c r="I151" s="21"/>
      <c r="J151" s="20"/>
    </row>
    <row r="152" spans="4:10">
      <c r="D152" s="21"/>
      <c r="E152" s="21"/>
      <c r="F152" s="21"/>
      <c r="G152" s="21"/>
      <c r="H152" s="21"/>
      <c r="I152" s="21"/>
      <c r="J152" s="20"/>
    </row>
    <row r="153" spans="4:10">
      <c r="D153" s="21"/>
      <c r="E153" s="21"/>
      <c r="F153" s="21"/>
      <c r="G153" s="21"/>
      <c r="H153" s="21"/>
      <c r="I153" s="21"/>
      <c r="J153" s="20"/>
    </row>
    <row r="154" spans="4:10">
      <c r="D154" s="21"/>
      <c r="E154" s="21"/>
      <c r="F154" s="21"/>
      <c r="G154" s="21"/>
      <c r="H154" s="21"/>
      <c r="I154" s="21"/>
      <c r="J154" s="20"/>
    </row>
    <row r="155" spans="4:10">
      <c r="D155" s="21"/>
      <c r="E155" s="21"/>
      <c r="F155" s="21"/>
      <c r="G155" s="21"/>
      <c r="H155" s="21"/>
      <c r="I155" s="21"/>
      <c r="J155" s="20"/>
    </row>
    <row r="156" spans="4:10">
      <c r="D156" s="21"/>
      <c r="E156" s="21"/>
      <c r="F156" s="21"/>
      <c r="G156" s="21"/>
      <c r="H156" s="21"/>
      <c r="I156" s="21"/>
      <c r="J156" s="20"/>
    </row>
    <row r="157" spans="4:10">
      <c r="D157" s="21"/>
      <c r="E157" s="21"/>
      <c r="F157" s="21"/>
      <c r="G157" s="21"/>
      <c r="H157" s="21"/>
      <c r="I157" s="21"/>
      <c r="J157" s="20"/>
    </row>
    <row r="158" spans="4:10">
      <c r="D158" s="21"/>
      <c r="E158" s="21"/>
      <c r="F158" s="21"/>
      <c r="G158" s="21"/>
      <c r="H158" s="21"/>
      <c r="I158" s="21"/>
      <c r="J158" s="20"/>
    </row>
    <row r="159" spans="4:10">
      <c r="D159" s="21"/>
      <c r="E159" s="21"/>
      <c r="F159" s="21"/>
      <c r="G159" s="21"/>
      <c r="H159" s="21"/>
      <c r="I159" s="21"/>
      <c r="J159" s="20"/>
    </row>
    <row r="160" spans="4:10">
      <c r="D160" s="21"/>
      <c r="E160" s="21"/>
      <c r="F160" s="21"/>
      <c r="G160" s="21"/>
      <c r="H160" s="21"/>
      <c r="I160" s="21"/>
      <c r="J160" s="20"/>
    </row>
    <row r="161" spans="4:10">
      <c r="D161" s="21"/>
      <c r="E161" s="21"/>
      <c r="F161" s="21"/>
      <c r="G161" s="21"/>
      <c r="H161" s="21"/>
      <c r="I161" s="21"/>
      <c r="J161" s="20"/>
    </row>
    <row r="162" spans="4:10">
      <c r="D162" s="21"/>
      <c r="E162" s="21"/>
      <c r="F162" s="21"/>
      <c r="G162" s="21"/>
      <c r="H162" s="21"/>
      <c r="I162" s="21"/>
      <c r="J162" s="20"/>
    </row>
    <row r="163" spans="4:10">
      <c r="D163" s="21"/>
      <c r="E163" s="21"/>
      <c r="F163" s="21"/>
      <c r="G163" s="21"/>
      <c r="H163" s="21"/>
      <c r="I163" s="21"/>
      <c r="J163" s="20"/>
    </row>
    <row r="164" spans="4:10">
      <c r="D164" s="21"/>
      <c r="E164" s="21"/>
      <c r="F164" s="21"/>
      <c r="G164" s="21"/>
      <c r="H164" s="21"/>
      <c r="I164" s="21"/>
      <c r="J164" s="20"/>
    </row>
    <row r="165" spans="4:10">
      <c r="D165" s="21"/>
      <c r="E165" s="21"/>
      <c r="F165" s="21"/>
      <c r="G165" s="21"/>
      <c r="H165" s="21"/>
      <c r="I165" s="21"/>
      <c r="J165" s="20"/>
    </row>
    <row r="166" spans="4:10">
      <c r="D166" s="21"/>
      <c r="E166" s="21"/>
      <c r="F166" s="21"/>
      <c r="G166" s="21"/>
      <c r="H166" s="21"/>
      <c r="I166" s="21"/>
      <c r="J166" s="20"/>
    </row>
    <row r="167" spans="4:10">
      <c r="D167" s="21"/>
      <c r="E167" s="21"/>
      <c r="F167" s="21"/>
      <c r="G167" s="21"/>
      <c r="H167" s="21"/>
      <c r="I167" s="21"/>
      <c r="J167" s="20"/>
    </row>
    <row r="168" spans="4:10">
      <c r="D168" s="21"/>
      <c r="E168" s="21"/>
      <c r="F168" s="21"/>
      <c r="G168" s="21"/>
      <c r="H168" s="21"/>
      <c r="I168" s="21"/>
      <c r="J168" s="20"/>
    </row>
    <row r="169" spans="4:10">
      <c r="D169" s="21"/>
      <c r="E169" s="21"/>
      <c r="F169" s="21"/>
      <c r="G169" s="21"/>
      <c r="H169" s="21"/>
      <c r="I169" s="21"/>
      <c r="J169" s="20"/>
    </row>
    <row r="170" spans="4:10">
      <c r="D170" s="21"/>
      <c r="E170" s="21"/>
      <c r="F170" s="21"/>
      <c r="G170" s="21"/>
      <c r="H170" s="21"/>
      <c r="I170" s="21"/>
      <c r="J170" s="20"/>
    </row>
    <row r="171" spans="4:10">
      <c r="D171" s="21"/>
      <c r="E171" s="21"/>
      <c r="F171" s="21"/>
      <c r="G171" s="21"/>
      <c r="H171" s="21"/>
      <c r="I171" s="21"/>
      <c r="J171" s="20"/>
    </row>
    <row r="172" spans="4:10">
      <c r="D172" s="21"/>
      <c r="E172" s="21"/>
      <c r="F172" s="21"/>
      <c r="G172" s="21"/>
      <c r="H172" s="21"/>
      <c r="I172" s="21"/>
      <c r="J172" s="20"/>
    </row>
    <row r="173" spans="4:10">
      <c r="D173" s="21"/>
      <c r="E173" s="21"/>
      <c r="F173" s="21"/>
      <c r="G173" s="21"/>
      <c r="H173" s="21"/>
      <c r="I173" s="21"/>
      <c r="J173" s="20"/>
    </row>
    <row r="174" spans="4:10">
      <c r="D174" s="21"/>
      <c r="E174" s="21"/>
      <c r="F174" s="21"/>
      <c r="G174" s="21"/>
      <c r="H174" s="21"/>
      <c r="I174" s="21"/>
      <c r="J174" s="20"/>
    </row>
    <row r="175" spans="4:10">
      <c r="D175" s="21"/>
      <c r="E175" s="21"/>
      <c r="F175" s="21"/>
      <c r="G175" s="21"/>
      <c r="H175" s="21"/>
      <c r="I175" s="21"/>
      <c r="J175" s="20"/>
    </row>
    <row r="176" spans="4:10">
      <c r="D176" s="21"/>
      <c r="E176" s="21"/>
      <c r="F176" s="21"/>
      <c r="G176" s="21"/>
      <c r="H176" s="21"/>
      <c r="I176" s="21"/>
      <c r="J176" s="20"/>
    </row>
    <row r="177" spans="4:10">
      <c r="D177" s="21"/>
      <c r="E177" s="21"/>
      <c r="F177" s="21"/>
      <c r="G177" s="21"/>
      <c r="H177" s="21"/>
      <c r="I177" s="21"/>
      <c r="J177" s="20"/>
    </row>
    <row r="178" spans="4:10">
      <c r="D178" s="21"/>
      <c r="E178" s="21"/>
      <c r="F178" s="21"/>
      <c r="G178" s="21"/>
      <c r="H178" s="21"/>
      <c r="I178" s="21"/>
      <c r="J178" s="20"/>
    </row>
    <row r="179" spans="4:10">
      <c r="D179" s="21"/>
      <c r="E179" s="21"/>
      <c r="F179" s="21"/>
      <c r="G179" s="21"/>
      <c r="H179" s="21"/>
      <c r="I179" s="21"/>
      <c r="J179" s="20"/>
    </row>
    <row r="180" spans="4:10">
      <c r="D180" s="21"/>
      <c r="E180" s="21"/>
      <c r="F180" s="21"/>
      <c r="G180" s="21"/>
      <c r="H180" s="21"/>
      <c r="I180" s="21"/>
      <c r="J180" s="20"/>
    </row>
    <row r="181" spans="4:10">
      <c r="D181" s="21"/>
      <c r="E181" s="21"/>
      <c r="F181" s="21"/>
      <c r="G181" s="21"/>
      <c r="H181" s="21"/>
      <c r="I181" s="21"/>
      <c r="J181" s="20"/>
    </row>
    <row r="182" spans="4:10">
      <c r="D182" s="21"/>
      <c r="E182" s="21"/>
      <c r="F182" s="21"/>
      <c r="G182" s="21"/>
      <c r="H182" s="21"/>
      <c r="I182" s="21"/>
      <c r="J182" s="20"/>
    </row>
    <row r="183" spans="4:10">
      <c r="D183" s="21"/>
      <c r="E183" s="21"/>
      <c r="F183" s="21"/>
      <c r="G183" s="21"/>
      <c r="H183" s="21"/>
      <c r="I183" s="21"/>
      <c r="J183" s="20"/>
    </row>
    <row r="184" spans="4:10">
      <c r="D184" s="21"/>
      <c r="E184" s="21"/>
      <c r="F184" s="21"/>
      <c r="G184" s="21"/>
      <c r="H184" s="21"/>
      <c r="I184" s="21"/>
      <c r="J184" s="20"/>
    </row>
    <row r="185" spans="4:10">
      <c r="D185" s="21"/>
      <c r="E185" s="21"/>
      <c r="F185" s="21"/>
      <c r="G185" s="21"/>
      <c r="H185" s="21"/>
      <c r="I185" s="21"/>
      <c r="J185" s="20"/>
    </row>
    <row r="186" spans="4:10">
      <c r="D186" s="21"/>
      <c r="E186" s="21"/>
      <c r="F186" s="21"/>
      <c r="G186" s="21"/>
      <c r="H186" s="21"/>
      <c r="I186" s="21"/>
      <c r="J186" s="20"/>
    </row>
    <row r="187" spans="4:10">
      <c r="D187" s="21"/>
      <c r="E187" s="21"/>
      <c r="F187" s="21"/>
      <c r="G187" s="21"/>
      <c r="H187" s="21"/>
      <c r="I187" s="21"/>
      <c r="J187" s="20"/>
    </row>
    <row r="188" spans="4:10">
      <c r="D188" s="21"/>
      <c r="E188" s="21"/>
      <c r="F188" s="21"/>
      <c r="G188" s="21"/>
      <c r="H188" s="21"/>
      <c r="I188" s="21"/>
      <c r="J188" s="20"/>
    </row>
    <row r="189" spans="4:10">
      <c r="D189" s="21"/>
      <c r="E189" s="21"/>
      <c r="F189" s="21"/>
      <c r="G189" s="21"/>
      <c r="H189" s="21"/>
      <c r="I189" s="21"/>
      <c r="J189" s="20"/>
    </row>
    <row r="190" spans="4:10">
      <c r="D190" s="21"/>
      <c r="E190" s="21"/>
      <c r="F190" s="21"/>
      <c r="G190" s="21"/>
      <c r="H190" s="21"/>
      <c r="I190" s="21"/>
      <c r="J190" s="20"/>
    </row>
    <row r="191" spans="4:10">
      <c r="D191" s="21"/>
      <c r="E191" s="21"/>
      <c r="F191" s="21"/>
      <c r="G191" s="21"/>
      <c r="H191" s="21"/>
      <c r="I191" s="21"/>
      <c r="J191" s="20"/>
    </row>
    <row r="192" spans="4:10">
      <c r="D192" s="21"/>
      <c r="E192" s="21"/>
      <c r="F192" s="21"/>
      <c r="G192" s="21"/>
      <c r="H192" s="21"/>
      <c r="I192" s="21"/>
      <c r="J192" s="20"/>
    </row>
    <row r="193" spans="4:10">
      <c r="D193" s="21"/>
      <c r="E193" s="21"/>
      <c r="F193" s="21"/>
      <c r="G193" s="21"/>
      <c r="H193" s="21"/>
      <c r="I193" s="21"/>
      <c r="J193" s="20"/>
    </row>
    <row r="194" spans="4:10">
      <c r="D194" s="21"/>
      <c r="E194" s="21"/>
      <c r="F194" s="21"/>
      <c r="G194" s="21"/>
      <c r="H194" s="21"/>
      <c r="I194" s="21"/>
      <c r="J194" s="20"/>
    </row>
    <row r="195" spans="4:10">
      <c r="D195" s="21"/>
      <c r="E195" s="21"/>
      <c r="F195" s="21"/>
      <c r="G195" s="21"/>
      <c r="H195" s="21"/>
      <c r="I195" s="21"/>
      <c r="J195" s="20"/>
    </row>
    <row r="196" spans="4:10">
      <c r="D196" s="21"/>
      <c r="E196" s="21"/>
      <c r="F196" s="21"/>
      <c r="G196" s="21"/>
      <c r="H196" s="21"/>
      <c r="I196" s="21"/>
      <c r="J196" s="20"/>
    </row>
    <row r="197" spans="4:10">
      <c r="D197" s="21"/>
      <c r="E197" s="21"/>
      <c r="F197" s="21"/>
      <c r="G197" s="21"/>
      <c r="H197" s="21"/>
      <c r="I197" s="21"/>
      <c r="J197" s="20"/>
    </row>
    <row r="198" spans="4:10">
      <c r="D198" s="21"/>
      <c r="E198" s="21"/>
      <c r="F198" s="21"/>
      <c r="G198" s="21"/>
      <c r="H198" s="21"/>
      <c r="I198" s="21"/>
      <c r="J198" s="20"/>
    </row>
    <row r="199" spans="4:10">
      <c r="D199" s="21"/>
      <c r="E199" s="21"/>
      <c r="F199" s="21"/>
      <c r="G199" s="21"/>
      <c r="H199" s="21"/>
      <c r="I199" s="21"/>
      <c r="J199" s="20"/>
    </row>
    <row r="200" spans="4:10">
      <c r="D200" s="21"/>
      <c r="E200" s="21"/>
      <c r="F200" s="21"/>
      <c r="G200" s="21"/>
      <c r="H200" s="21"/>
      <c r="I200" s="21"/>
      <c r="J200" s="20"/>
    </row>
    <row r="201" spans="4:10">
      <c r="D201" s="21"/>
      <c r="E201" s="21"/>
      <c r="F201" s="21"/>
      <c r="G201" s="21"/>
      <c r="H201" s="21"/>
      <c r="I201" s="21"/>
      <c r="J201" s="20"/>
    </row>
    <row r="202" spans="4:10">
      <c r="D202" s="21"/>
      <c r="E202" s="21"/>
      <c r="F202" s="21"/>
      <c r="G202" s="21"/>
      <c r="H202" s="21"/>
      <c r="I202" s="21"/>
      <c r="J202" s="20"/>
    </row>
    <row r="203" spans="4:10">
      <c r="D203" s="21"/>
      <c r="E203" s="21"/>
      <c r="F203" s="21"/>
      <c r="G203" s="21"/>
      <c r="H203" s="21"/>
      <c r="I203" s="21"/>
      <c r="J203" s="20"/>
    </row>
    <row r="204" spans="4:10">
      <c r="D204" s="21"/>
      <c r="E204" s="21"/>
      <c r="F204" s="21"/>
      <c r="G204" s="21"/>
      <c r="H204" s="21"/>
      <c r="I204" s="21"/>
      <c r="J204" s="20"/>
    </row>
    <row r="205" spans="4:10">
      <c r="D205" s="21"/>
      <c r="E205" s="21"/>
      <c r="F205" s="21"/>
      <c r="G205" s="21"/>
      <c r="H205" s="21"/>
      <c r="I205" s="21"/>
      <c r="J205" s="20"/>
    </row>
    <row r="206" spans="4:10">
      <c r="D206" s="21"/>
      <c r="E206" s="21"/>
      <c r="F206" s="21"/>
      <c r="G206" s="21"/>
      <c r="H206" s="21"/>
      <c r="I206" s="21"/>
      <c r="J206" s="20"/>
    </row>
    <row r="207" spans="4:10">
      <c r="D207" s="21"/>
      <c r="E207" s="21"/>
      <c r="F207" s="21"/>
      <c r="G207" s="21"/>
      <c r="H207" s="21"/>
      <c r="I207" s="21"/>
      <c r="J207" s="20"/>
    </row>
    <row r="208" spans="4:10">
      <c r="D208" s="21"/>
      <c r="E208" s="21"/>
      <c r="F208" s="21"/>
      <c r="G208" s="21"/>
      <c r="H208" s="21"/>
      <c r="I208" s="21"/>
      <c r="J208" s="20"/>
    </row>
    <row r="209" spans="4:10">
      <c r="D209" s="21"/>
      <c r="E209" s="21"/>
      <c r="F209" s="21"/>
      <c r="G209" s="21"/>
      <c r="H209" s="21"/>
      <c r="I209" s="21"/>
      <c r="J209" s="20"/>
    </row>
    <row r="210" spans="4:10">
      <c r="D210" s="21"/>
      <c r="E210" s="21"/>
      <c r="F210" s="21"/>
      <c r="G210" s="21"/>
      <c r="H210" s="21"/>
      <c r="I210" s="21"/>
      <c r="J210" s="20"/>
    </row>
    <row r="211" spans="4:10">
      <c r="D211" s="21"/>
      <c r="E211" s="21"/>
      <c r="F211" s="21"/>
      <c r="G211" s="21"/>
      <c r="H211" s="21"/>
      <c r="I211" s="21"/>
      <c r="J211" s="20"/>
    </row>
    <row r="212" spans="4:10">
      <c r="D212" s="21"/>
      <c r="E212" s="21"/>
      <c r="F212" s="21"/>
      <c r="G212" s="21"/>
      <c r="H212" s="21"/>
      <c r="I212" s="21"/>
      <c r="J212" s="20"/>
    </row>
    <row r="213" spans="4:10">
      <c r="D213" s="21"/>
      <c r="E213" s="21"/>
      <c r="F213" s="21"/>
      <c r="G213" s="21"/>
      <c r="H213" s="21"/>
      <c r="I213" s="21"/>
      <c r="J213" s="20"/>
    </row>
    <row r="214" spans="4:10">
      <c r="D214" s="21"/>
      <c r="E214" s="21"/>
      <c r="F214" s="21"/>
      <c r="G214" s="21"/>
      <c r="H214" s="21"/>
      <c r="I214" s="21"/>
      <c r="J214" s="20"/>
    </row>
    <row r="215" spans="4:10">
      <c r="D215" s="21"/>
      <c r="E215" s="21"/>
      <c r="F215" s="21"/>
      <c r="G215" s="21"/>
      <c r="H215" s="21"/>
      <c r="I215" s="21"/>
      <c r="J215" s="20"/>
    </row>
    <row r="216" spans="4:10">
      <c r="D216" s="21"/>
      <c r="E216" s="21"/>
      <c r="F216" s="21"/>
      <c r="G216" s="21"/>
      <c r="H216" s="21"/>
      <c r="I216" s="21"/>
      <c r="J216" s="20"/>
    </row>
    <row r="217" spans="4:10">
      <c r="D217" s="21"/>
      <c r="E217" s="21"/>
      <c r="F217" s="21"/>
      <c r="G217" s="21"/>
      <c r="H217" s="21"/>
      <c r="I217" s="21"/>
      <c r="J217" s="20"/>
    </row>
    <row r="218" spans="4:10">
      <c r="D218" s="21"/>
      <c r="E218" s="21"/>
      <c r="F218" s="21"/>
      <c r="G218" s="21"/>
      <c r="H218" s="21"/>
      <c r="I218" s="21"/>
      <c r="J218" s="20"/>
    </row>
    <row r="219" spans="4:10">
      <c r="D219" s="21"/>
      <c r="E219" s="21"/>
      <c r="F219" s="21"/>
      <c r="G219" s="21"/>
      <c r="H219" s="21"/>
      <c r="I219" s="21"/>
      <c r="J219" s="20"/>
    </row>
    <row r="220" spans="4:10">
      <c r="D220" s="21"/>
      <c r="E220" s="21"/>
      <c r="F220" s="21"/>
      <c r="G220" s="21"/>
      <c r="H220" s="21"/>
      <c r="I220" s="21"/>
      <c r="J220" s="20"/>
    </row>
    <row r="221" spans="4:10">
      <c r="D221" s="21"/>
      <c r="E221" s="21"/>
      <c r="F221" s="21"/>
      <c r="G221" s="21"/>
      <c r="H221" s="21"/>
      <c r="I221" s="21"/>
      <c r="J221" s="20"/>
    </row>
    <row r="222" spans="4:10">
      <c r="D222" s="21"/>
      <c r="E222" s="21"/>
      <c r="F222" s="21"/>
      <c r="G222" s="21"/>
      <c r="H222" s="21"/>
      <c r="I222" s="21"/>
      <c r="J222" s="20"/>
    </row>
    <row r="223" spans="4:10">
      <c r="D223" s="21"/>
      <c r="E223" s="21"/>
      <c r="F223" s="21"/>
      <c r="G223" s="21"/>
      <c r="H223" s="21"/>
      <c r="I223" s="21"/>
      <c r="J223" s="20"/>
    </row>
    <row r="224" spans="4:10">
      <c r="D224" s="21"/>
      <c r="E224" s="21"/>
      <c r="F224" s="21"/>
      <c r="G224" s="21"/>
      <c r="H224" s="21"/>
      <c r="I224" s="21"/>
      <c r="J224" s="20"/>
    </row>
    <row r="225" spans="4:10">
      <c r="D225" s="21"/>
      <c r="E225" s="21"/>
      <c r="F225" s="21"/>
      <c r="G225" s="21"/>
      <c r="H225" s="21"/>
      <c r="I225" s="21"/>
      <c r="J225" s="20"/>
    </row>
    <row r="226" spans="4:10">
      <c r="D226" s="21"/>
      <c r="E226" s="21"/>
      <c r="F226" s="21"/>
      <c r="G226" s="21"/>
      <c r="H226" s="21"/>
      <c r="I226" s="21"/>
      <c r="J226" s="20"/>
    </row>
    <row r="227" spans="4:10">
      <c r="D227" s="21"/>
      <c r="E227" s="21"/>
      <c r="F227" s="21"/>
      <c r="G227" s="21"/>
      <c r="H227" s="21"/>
      <c r="I227" s="21"/>
      <c r="J227" s="20"/>
    </row>
    <row r="228" spans="4:10">
      <c r="D228" s="21"/>
      <c r="E228" s="21"/>
      <c r="F228" s="21"/>
      <c r="G228" s="21"/>
      <c r="H228" s="21"/>
      <c r="I228" s="21"/>
      <c r="J228" s="20"/>
    </row>
    <row r="229" spans="4:10">
      <c r="D229" s="21"/>
      <c r="E229" s="21"/>
      <c r="F229" s="21"/>
      <c r="G229" s="21"/>
      <c r="H229" s="21"/>
      <c r="I229" s="21"/>
      <c r="J229" s="20"/>
    </row>
    <row r="230" spans="4:10">
      <c r="D230" s="21"/>
      <c r="E230" s="21"/>
      <c r="F230" s="21"/>
      <c r="G230" s="21"/>
      <c r="H230" s="21"/>
      <c r="I230" s="21"/>
      <c r="J230" s="20"/>
    </row>
    <row r="231" spans="4:10">
      <c r="D231" s="21"/>
      <c r="E231" s="21"/>
      <c r="F231" s="21"/>
      <c r="G231" s="21"/>
      <c r="H231" s="21"/>
      <c r="I231" s="21"/>
      <c r="J231" s="20"/>
    </row>
    <row r="232" spans="4:10">
      <c r="D232" s="21"/>
      <c r="E232" s="21"/>
      <c r="F232" s="21"/>
      <c r="G232" s="21"/>
      <c r="H232" s="21"/>
      <c r="I232" s="21"/>
      <c r="J232" s="20"/>
    </row>
    <row r="233" spans="4:10">
      <c r="D233" s="21"/>
      <c r="E233" s="21"/>
      <c r="F233" s="21"/>
      <c r="G233" s="21"/>
      <c r="H233" s="21"/>
      <c r="I233" s="21"/>
      <c r="J233" s="20"/>
    </row>
    <row r="234" spans="4:10">
      <c r="D234" s="21"/>
      <c r="E234" s="21"/>
      <c r="F234" s="21"/>
      <c r="G234" s="21"/>
      <c r="H234" s="21"/>
      <c r="I234" s="21"/>
      <c r="J234" s="20"/>
    </row>
    <row r="235" spans="4:10">
      <c r="D235" s="21"/>
      <c r="E235" s="21"/>
      <c r="F235" s="21"/>
      <c r="G235" s="21"/>
      <c r="H235" s="21"/>
      <c r="I235" s="21"/>
      <c r="J235" s="20"/>
    </row>
    <row r="236" spans="4:10">
      <c r="D236" s="21"/>
      <c r="E236" s="21"/>
      <c r="F236" s="21"/>
      <c r="G236" s="21"/>
      <c r="H236" s="21"/>
      <c r="I236" s="21"/>
      <c r="J236" s="20"/>
    </row>
    <row r="237" spans="4:10">
      <c r="D237" s="21"/>
      <c r="E237" s="21"/>
      <c r="F237" s="21"/>
      <c r="G237" s="21"/>
      <c r="H237" s="21"/>
      <c r="I237" s="21"/>
      <c r="J237" s="20"/>
    </row>
    <row r="238" spans="4:10">
      <c r="D238" s="21"/>
      <c r="E238" s="21"/>
      <c r="F238" s="21"/>
      <c r="G238" s="21"/>
      <c r="H238" s="21"/>
      <c r="I238" s="21"/>
      <c r="J238" s="20"/>
    </row>
    <row r="239" spans="4:10">
      <c r="D239" s="21"/>
      <c r="E239" s="21"/>
      <c r="F239" s="21"/>
      <c r="G239" s="21"/>
      <c r="H239" s="21"/>
      <c r="I239" s="21"/>
      <c r="J239" s="20"/>
    </row>
    <row r="240" spans="4:10">
      <c r="D240" s="21"/>
      <c r="E240" s="21"/>
      <c r="F240" s="21"/>
      <c r="G240" s="21"/>
      <c r="H240" s="21"/>
      <c r="I240" s="21"/>
      <c r="J240" s="20"/>
    </row>
    <row r="241" spans="4:10">
      <c r="D241" s="21"/>
      <c r="E241" s="21"/>
      <c r="F241" s="21"/>
      <c r="G241" s="21"/>
      <c r="H241" s="21"/>
      <c r="I241" s="21"/>
      <c r="J241" s="20"/>
    </row>
    <row r="242" spans="4:10">
      <c r="D242" s="21"/>
      <c r="E242" s="21"/>
      <c r="F242" s="21"/>
      <c r="G242" s="21"/>
      <c r="H242" s="21"/>
      <c r="I242" s="21"/>
      <c r="J242" s="20"/>
    </row>
    <row r="243" spans="4:10">
      <c r="D243" s="21"/>
      <c r="E243" s="21"/>
      <c r="F243" s="21"/>
      <c r="G243" s="21"/>
      <c r="H243" s="21"/>
      <c r="I243" s="21"/>
      <c r="J243" s="20"/>
    </row>
    <row r="244" spans="4:10">
      <c r="D244" s="21"/>
      <c r="E244" s="21"/>
      <c r="F244" s="21"/>
      <c r="G244" s="21"/>
      <c r="H244" s="21"/>
      <c r="I244" s="21"/>
      <c r="J244" s="20"/>
    </row>
    <row r="245" spans="4:10">
      <c r="D245" s="21"/>
      <c r="E245" s="21"/>
      <c r="F245" s="21"/>
      <c r="G245" s="21"/>
      <c r="H245" s="21"/>
      <c r="I245" s="21"/>
      <c r="J245" s="20"/>
    </row>
    <row r="246" spans="4:10">
      <c r="D246" s="21"/>
      <c r="E246" s="21"/>
      <c r="F246" s="21"/>
      <c r="G246" s="21"/>
      <c r="H246" s="21"/>
      <c r="I246" s="21"/>
      <c r="J246" s="20"/>
    </row>
    <row r="247" spans="4:10">
      <c r="D247" s="21"/>
      <c r="E247" s="21"/>
      <c r="F247" s="21"/>
      <c r="G247" s="21"/>
      <c r="H247" s="21"/>
      <c r="I247" s="21"/>
      <c r="J247" s="20"/>
    </row>
    <row r="248" spans="4:10">
      <c r="D248" s="21"/>
      <c r="E248" s="21"/>
      <c r="F248" s="21"/>
      <c r="G248" s="21"/>
      <c r="H248" s="21"/>
      <c r="I248" s="21"/>
      <c r="J248" s="20"/>
    </row>
    <row r="249" spans="4:10">
      <c r="D249" s="21"/>
      <c r="E249" s="21"/>
      <c r="F249" s="21"/>
      <c r="G249" s="21"/>
      <c r="H249" s="21"/>
      <c r="I249" s="21"/>
      <c r="J249" s="20"/>
    </row>
    <row r="250" spans="4:10">
      <c r="D250" s="21"/>
      <c r="E250" s="21"/>
      <c r="F250" s="21"/>
      <c r="G250" s="21"/>
      <c r="H250" s="21"/>
      <c r="I250" s="21"/>
      <c r="J250" s="20"/>
    </row>
    <row r="251" spans="4:10">
      <c r="D251" s="21"/>
      <c r="E251" s="21"/>
      <c r="F251" s="21"/>
      <c r="G251" s="21"/>
      <c r="H251" s="21"/>
      <c r="I251" s="21"/>
      <c r="J251" s="20"/>
    </row>
    <row r="252" spans="4:10">
      <c r="D252" s="21"/>
      <c r="E252" s="21"/>
      <c r="F252" s="21"/>
      <c r="G252" s="21"/>
      <c r="H252" s="21"/>
      <c r="I252" s="21"/>
      <c r="J252" s="20"/>
    </row>
    <row r="253" spans="4:10">
      <c r="D253" s="21"/>
      <c r="E253" s="21"/>
      <c r="F253" s="21"/>
      <c r="G253" s="21"/>
      <c r="H253" s="21"/>
      <c r="I253" s="21"/>
      <c r="J253" s="20"/>
    </row>
    <row r="254" spans="4:10">
      <c r="D254" s="21"/>
      <c r="E254" s="21"/>
      <c r="F254" s="21"/>
      <c r="G254" s="21"/>
      <c r="H254" s="21"/>
      <c r="I254" s="21"/>
      <c r="J254" s="20"/>
    </row>
    <row r="255" spans="4:10">
      <c r="D255" s="21"/>
      <c r="E255" s="21"/>
      <c r="F255" s="21"/>
      <c r="G255" s="21"/>
      <c r="H255" s="21"/>
      <c r="I255" s="21"/>
      <c r="J255" s="20"/>
    </row>
    <row r="256" spans="4:10">
      <c r="D256" s="21"/>
      <c r="E256" s="21"/>
      <c r="F256" s="21"/>
      <c r="G256" s="21"/>
      <c r="H256" s="21"/>
      <c r="I256" s="21"/>
      <c r="J256" s="20"/>
    </row>
    <row r="257" spans="4:10">
      <c r="D257" s="21"/>
      <c r="E257" s="21"/>
      <c r="F257" s="21"/>
      <c r="G257" s="21"/>
      <c r="H257" s="21"/>
      <c r="I257" s="21"/>
      <c r="J257" s="20"/>
    </row>
    <row r="258" spans="4:10">
      <c r="D258" s="21"/>
      <c r="E258" s="21"/>
      <c r="F258" s="21"/>
      <c r="G258" s="21"/>
      <c r="H258" s="21"/>
      <c r="I258" s="21"/>
      <c r="J258" s="20"/>
    </row>
    <row r="259" spans="4:10">
      <c r="D259" s="21"/>
      <c r="E259" s="21"/>
      <c r="F259" s="21"/>
      <c r="G259" s="21"/>
      <c r="H259" s="21"/>
      <c r="I259" s="21"/>
      <c r="J259" s="20"/>
    </row>
    <row r="260" spans="4:10">
      <c r="D260" s="21"/>
      <c r="E260" s="21"/>
      <c r="F260" s="21"/>
      <c r="G260" s="21"/>
      <c r="H260" s="21"/>
      <c r="I260" s="21"/>
      <c r="J260" s="20"/>
    </row>
    <row r="261" spans="4:10">
      <c r="D261" s="21"/>
      <c r="E261" s="21"/>
      <c r="F261" s="21"/>
      <c r="G261" s="21"/>
      <c r="H261" s="21"/>
      <c r="I261" s="21"/>
      <c r="J261" s="20"/>
    </row>
    <row r="262" spans="4:10">
      <c r="D262" s="21"/>
      <c r="E262" s="21"/>
      <c r="F262" s="21"/>
      <c r="G262" s="21"/>
      <c r="H262" s="21"/>
      <c r="I262" s="21"/>
      <c r="J262" s="20"/>
    </row>
    <row r="263" spans="4:10">
      <c r="D263" s="21"/>
      <c r="E263" s="21"/>
      <c r="F263" s="21"/>
      <c r="G263" s="21"/>
      <c r="H263" s="21"/>
      <c r="I263" s="21"/>
      <c r="J263" s="20"/>
    </row>
    <row r="264" spans="4:10">
      <c r="D264" s="21"/>
      <c r="E264" s="21"/>
      <c r="F264" s="21"/>
      <c r="G264" s="21"/>
      <c r="H264" s="21"/>
      <c r="I264" s="21"/>
      <c r="J264" s="20"/>
    </row>
    <row r="265" spans="4:10">
      <c r="D265" s="21"/>
      <c r="E265" s="21"/>
      <c r="F265" s="21"/>
      <c r="G265" s="21"/>
      <c r="H265" s="21"/>
      <c r="I265" s="21"/>
      <c r="J265" s="20"/>
    </row>
    <row r="266" spans="4:10">
      <c r="D266" s="21"/>
      <c r="E266" s="21"/>
      <c r="F266" s="21"/>
      <c r="G266" s="21"/>
      <c r="H266" s="21"/>
      <c r="I266" s="21"/>
      <c r="J266" s="20"/>
    </row>
    <row r="267" spans="4:10">
      <c r="D267" s="21"/>
      <c r="E267" s="21"/>
      <c r="F267" s="21"/>
      <c r="G267" s="21"/>
      <c r="H267" s="21"/>
      <c r="I267" s="21"/>
      <c r="J267" s="20"/>
    </row>
    <row r="268" spans="4:10">
      <c r="D268" s="21"/>
      <c r="E268" s="21"/>
      <c r="F268" s="21"/>
      <c r="G268" s="21"/>
      <c r="H268" s="21"/>
      <c r="I268" s="21"/>
      <c r="J268" s="20"/>
    </row>
    <row r="269" spans="4:10">
      <c r="D269" s="21"/>
      <c r="E269" s="21"/>
      <c r="F269" s="21"/>
      <c r="G269" s="21"/>
      <c r="H269" s="21"/>
      <c r="I269" s="21"/>
      <c r="J269" s="20"/>
    </row>
    <row r="270" spans="4:10">
      <c r="D270" s="21"/>
      <c r="E270" s="21"/>
      <c r="F270" s="21"/>
      <c r="G270" s="21"/>
      <c r="H270" s="21"/>
      <c r="I270" s="21"/>
      <c r="J270" s="20"/>
    </row>
    <row r="271" spans="4:10">
      <c r="D271" s="21"/>
      <c r="E271" s="21"/>
      <c r="F271" s="21"/>
      <c r="G271" s="21"/>
      <c r="H271" s="21"/>
      <c r="I271" s="21"/>
      <c r="J271" s="20"/>
    </row>
    <row r="272" spans="4:10">
      <c r="D272" s="21"/>
      <c r="E272" s="21"/>
      <c r="F272" s="21"/>
      <c r="G272" s="21"/>
      <c r="H272" s="21"/>
      <c r="I272" s="21"/>
      <c r="J272" s="20"/>
    </row>
    <row r="273" spans="4:10">
      <c r="D273" s="21"/>
      <c r="E273" s="21"/>
      <c r="F273" s="21"/>
      <c r="G273" s="21"/>
      <c r="H273" s="21"/>
      <c r="I273" s="21"/>
      <c r="J273" s="20"/>
    </row>
    <row r="274" spans="4:10">
      <c r="D274" s="21"/>
      <c r="E274" s="21"/>
      <c r="F274" s="21"/>
      <c r="G274" s="21"/>
      <c r="H274" s="21"/>
      <c r="I274" s="21"/>
      <c r="J274" s="20"/>
    </row>
    <row r="275" spans="4:10">
      <c r="D275" s="21"/>
      <c r="E275" s="21"/>
      <c r="F275" s="21"/>
      <c r="G275" s="21"/>
      <c r="H275" s="21"/>
      <c r="I275" s="21"/>
      <c r="J275" s="20"/>
    </row>
    <row r="276" spans="4:10">
      <c r="D276" s="21"/>
      <c r="E276" s="21"/>
      <c r="F276" s="21"/>
      <c r="G276" s="21"/>
      <c r="H276" s="21"/>
      <c r="I276" s="21"/>
      <c r="J276" s="20"/>
    </row>
    <row r="277" spans="4:10">
      <c r="D277" s="21"/>
      <c r="E277" s="21"/>
      <c r="F277" s="21"/>
      <c r="G277" s="21"/>
      <c r="H277" s="21"/>
      <c r="I277" s="21"/>
      <c r="J277" s="20"/>
    </row>
    <row r="278" spans="4:10">
      <c r="D278" s="21"/>
      <c r="E278" s="21"/>
      <c r="F278" s="21"/>
      <c r="G278" s="21"/>
      <c r="H278" s="21"/>
      <c r="I278" s="21"/>
      <c r="J278" s="20"/>
    </row>
    <row r="279" spans="4:10">
      <c r="D279" s="21"/>
      <c r="E279" s="21"/>
      <c r="F279" s="21"/>
      <c r="G279" s="21"/>
      <c r="H279" s="21"/>
      <c r="I279" s="21"/>
      <c r="J279" s="20"/>
    </row>
    <row r="280" spans="4:10">
      <c r="D280" s="21"/>
      <c r="E280" s="21"/>
      <c r="F280" s="21"/>
      <c r="G280" s="21"/>
      <c r="H280" s="21"/>
      <c r="I280" s="21"/>
      <c r="J280" s="20"/>
    </row>
    <row r="281" spans="4:10">
      <c r="D281" s="21"/>
      <c r="E281" s="21"/>
      <c r="F281" s="21"/>
      <c r="G281" s="21"/>
      <c r="H281" s="21"/>
      <c r="I281" s="21"/>
      <c r="J281" s="20"/>
    </row>
    <row r="282" spans="4:10">
      <c r="D282" s="21"/>
      <c r="E282" s="21"/>
      <c r="F282" s="21"/>
      <c r="G282" s="21"/>
      <c r="H282" s="21"/>
      <c r="I282" s="21"/>
      <c r="J282" s="20"/>
    </row>
    <row r="283" spans="4:10">
      <c r="D283" s="21"/>
      <c r="E283" s="21"/>
      <c r="F283" s="21"/>
      <c r="G283" s="21"/>
      <c r="H283" s="21"/>
      <c r="I283" s="21"/>
      <c r="J283" s="20"/>
    </row>
    <row r="284" spans="4:10">
      <c r="D284" s="21"/>
      <c r="E284" s="21"/>
      <c r="F284" s="21"/>
      <c r="G284" s="21"/>
      <c r="H284" s="21"/>
      <c r="I284" s="21"/>
      <c r="J284" s="20"/>
    </row>
    <row r="285" spans="4:10">
      <c r="D285" s="21"/>
      <c r="E285" s="21"/>
      <c r="F285" s="21"/>
      <c r="G285" s="21"/>
      <c r="H285" s="21"/>
      <c r="I285" s="21"/>
      <c r="J285" s="20"/>
    </row>
    <row r="286" spans="4:10">
      <c r="D286" s="21"/>
      <c r="E286" s="21"/>
      <c r="F286" s="21"/>
      <c r="G286" s="21"/>
      <c r="H286" s="21"/>
      <c r="I286" s="21"/>
      <c r="J286" s="20"/>
    </row>
    <row r="287" spans="4:10">
      <c r="D287" s="21"/>
      <c r="E287" s="21"/>
      <c r="F287" s="21"/>
      <c r="G287" s="21"/>
      <c r="H287" s="21"/>
      <c r="I287" s="21"/>
      <c r="J287" s="20"/>
    </row>
    <row r="288" spans="4:10">
      <c r="D288" s="21"/>
      <c r="E288" s="21"/>
      <c r="F288" s="21"/>
      <c r="G288" s="21"/>
      <c r="H288" s="21"/>
      <c r="I288" s="21"/>
      <c r="J288" s="20"/>
    </row>
    <row r="289" spans="4:10">
      <c r="D289" s="21"/>
      <c r="E289" s="21"/>
      <c r="F289" s="21"/>
      <c r="G289" s="21"/>
      <c r="H289" s="21"/>
      <c r="I289" s="21"/>
      <c r="J289" s="20"/>
    </row>
    <row r="290" spans="4:10">
      <c r="D290" s="21"/>
      <c r="E290" s="21"/>
      <c r="F290" s="21"/>
      <c r="G290" s="21"/>
      <c r="H290" s="21"/>
      <c r="I290" s="21"/>
      <c r="J290" s="20"/>
    </row>
    <row r="291" spans="4:10">
      <c r="D291" s="21"/>
      <c r="E291" s="21"/>
      <c r="F291" s="21"/>
      <c r="G291" s="21"/>
      <c r="H291" s="21"/>
      <c r="I291" s="21"/>
      <c r="J291" s="20"/>
    </row>
    <row r="292" spans="4:10">
      <c r="D292" s="21"/>
      <c r="E292" s="21"/>
      <c r="F292" s="21"/>
      <c r="G292" s="21"/>
      <c r="H292" s="21"/>
      <c r="I292" s="21"/>
      <c r="J292" s="20"/>
    </row>
    <row r="293" spans="4:10">
      <c r="D293" s="21"/>
      <c r="E293" s="21"/>
      <c r="F293" s="21"/>
      <c r="G293" s="21"/>
      <c r="H293" s="21"/>
      <c r="I293" s="21"/>
      <c r="J293" s="20"/>
    </row>
    <row r="294" spans="4:10">
      <c r="D294" s="21"/>
      <c r="E294" s="21"/>
      <c r="F294" s="21"/>
      <c r="G294" s="21"/>
      <c r="H294" s="21"/>
      <c r="I294" s="21"/>
      <c r="J294" s="20"/>
    </row>
    <row r="295" spans="4:10">
      <c r="D295" s="21"/>
      <c r="E295" s="21"/>
      <c r="F295" s="21"/>
      <c r="G295" s="21"/>
      <c r="H295" s="21"/>
      <c r="I295" s="21"/>
      <c r="J295" s="20"/>
    </row>
    <row r="296" spans="4:10">
      <c r="D296" s="21"/>
      <c r="E296" s="21"/>
      <c r="F296" s="21"/>
      <c r="G296" s="21"/>
      <c r="H296" s="21"/>
      <c r="I296" s="21"/>
      <c r="J296" s="20"/>
    </row>
    <row r="297" spans="4:10">
      <c r="D297" s="21"/>
      <c r="E297" s="21"/>
      <c r="F297" s="21"/>
      <c r="G297" s="21"/>
      <c r="H297" s="21"/>
      <c r="I297" s="21"/>
      <c r="J297" s="20"/>
    </row>
    <row r="298" spans="4:10">
      <c r="D298" s="21"/>
      <c r="E298" s="21"/>
      <c r="F298" s="21"/>
      <c r="G298" s="21"/>
      <c r="H298" s="21"/>
      <c r="I298" s="21"/>
      <c r="J298" s="20"/>
    </row>
    <row r="299" spans="4:10">
      <c r="D299" s="21"/>
      <c r="E299" s="21"/>
      <c r="F299" s="21"/>
      <c r="G299" s="21"/>
      <c r="H299" s="21"/>
      <c r="I299" s="21"/>
      <c r="J299" s="20"/>
    </row>
    <row r="300" spans="4:10">
      <c r="D300" s="21"/>
      <c r="E300" s="21"/>
      <c r="F300" s="21"/>
      <c r="G300" s="21"/>
      <c r="H300" s="21"/>
      <c r="I300" s="21"/>
      <c r="J300" s="20"/>
    </row>
    <row r="301" spans="4:10">
      <c r="D301" s="21"/>
      <c r="E301" s="21"/>
      <c r="F301" s="21"/>
      <c r="G301" s="21"/>
      <c r="H301" s="21"/>
      <c r="I301" s="21"/>
      <c r="J301" s="20"/>
    </row>
    <row r="302" spans="4:10">
      <c r="D302" s="21"/>
      <c r="E302" s="21"/>
      <c r="F302" s="21"/>
      <c r="G302" s="21"/>
      <c r="H302" s="21"/>
      <c r="I302" s="21"/>
      <c r="J302" s="20"/>
    </row>
    <row r="303" spans="4:10">
      <c r="D303" s="21"/>
      <c r="E303" s="21"/>
      <c r="F303" s="21"/>
      <c r="G303" s="21"/>
      <c r="H303" s="21"/>
      <c r="I303" s="21"/>
      <c r="J303" s="20"/>
    </row>
    <row r="304" spans="4:10">
      <c r="D304" s="21"/>
      <c r="E304" s="21"/>
      <c r="F304" s="21"/>
      <c r="G304" s="21"/>
      <c r="H304" s="21"/>
      <c r="I304" s="21"/>
      <c r="J304" s="20"/>
    </row>
    <row r="305" spans="4:10">
      <c r="D305" s="21"/>
      <c r="E305" s="21"/>
      <c r="F305" s="21"/>
      <c r="G305" s="21"/>
      <c r="H305" s="21"/>
      <c r="I305" s="21"/>
      <c r="J305" s="20"/>
    </row>
    <row r="306" spans="4:10">
      <c r="D306" s="21"/>
      <c r="E306" s="21"/>
      <c r="F306" s="21"/>
      <c r="G306" s="21"/>
      <c r="H306" s="21"/>
      <c r="I306" s="21"/>
      <c r="J306" s="20"/>
    </row>
    <row r="307" spans="4:10">
      <c r="D307" s="21"/>
      <c r="E307" s="21"/>
      <c r="F307" s="21"/>
      <c r="G307" s="21"/>
      <c r="H307" s="21"/>
      <c r="I307" s="21"/>
      <c r="J307" s="20"/>
    </row>
    <row r="308" spans="4:10">
      <c r="D308" s="21"/>
      <c r="E308" s="21"/>
      <c r="F308" s="21"/>
      <c r="G308" s="21"/>
      <c r="H308" s="21"/>
      <c r="I308" s="21"/>
      <c r="J308" s="20"/>
    </row>
    <row r="309" spans="4:10">
      <c r="D309" s="21"/>
      <c r="E309" s="21"/>
      <c r="F309" s="21"/>
      <c r="G309" s="21"/>
      <c r="H309" s="21"/>
      <c r="I309" s="21"/>
      <c r="J309" s="20"/>
    </row>
    <row r="310" spans="4:10">
      <c r="D310" s="21"/>
      <c r="E310" s="21"/>
      <c r="F310" s="21"/>
      <c r="G310" s="21"/>
      <c r="H310" s="21"/>
      <c r="I310" s="21"/>
      <c r="J310" s="20"/>
    </row>
    <row r="311" spans="4:10">
      <c r="D311" s="21"/>
      <c r="E311" s="21"/>
      <c r="F311" s="21"/>
      <c r="G311" s="21"/>
      <c r="H311" s="21"/>
      <c r="I311" s="21"/>
      <c r="J311" s="20"/>
    </row>
    <row r="312" spans="4:10">
      <c r="D312" s="21"/>
      <c r="E312" s="21"/>
      <c r="F312" s="21"/>
      <c r="G312" s="21"/>
      <c r="H312" s="21"/>
      <c r="I312" s="21"/>
      <c r="J312" s="20"/>
    </row>
    <row r="313" spans="4:10">
      <c r="D313" s="21"/>
      <c r="E313" s="21"/>
      <c r="F313" s="21"/>
      <c r="G313" s="21"/>
      <c r="H313" s="21"/>
      <c r="I313" s="21"/>
      <c r="J313" s="20"/>
    </row>
    <row r="314" spans="4:10">
      <c r="D314" s="21"/>
      <c r="E314" s="21"/>
      <c r="F314" s="21"/>
      <c r="G314" s="21"/>
      <c r="H314" s="21"/>
      <c r="I314" s="21"/>
      <c r="J314" s="20"/>
    </row>
    <row r="315" spans="4:10">
      <c r="D315" s="21"/>
      <c r="E315" s="21"/>
      <c r="F315" s="21"/>
      <c r="G315" s="21"/>
      <c r="H315" s="21"/>
      <c r="I315" s="21"/>
      <c r="J315" s="20"/>
    </row>
    <row r="316" spans="4:10">
      <c r="D316" s="21"/>
      <c r="E316" s="21"/>
      <c r="F316" s="21"/>
      <c r="G316" s="21"/>
      <c r="H316" s="21"/>
      <c r="I316" s="21"/>
      <c r="J316" s="20"/>
    </row>
    <row r="317" spans="4:10">
      <c r="D317" s="21"/>
      <c r="E317" s="21"/>
      <c r="F317" s="21"/>
      <c r="G317" s="21"/>
      <c r="H317" s="21"/>
      <c r="I317" s="21"/>
      <c r="J317" s="20"/>
    </row>
    <row r="318" spans="4:10">
      <c r="D318" s="21"/>
      <c r="E318" s="21"/>
      <c r="F318" s="21"/>
      <c r="G318" s="21"/>
      <c r="H318" s="21"/>
      <c r="I318" s="21"/>
      <c r="J318" s="20"/>
    </row>
    <row r="319" spans="4:10">
      <c r="D319" s="21"/>
      <c r="E319" s="21"/>
      <c r="F319" s="21"/>
      <c r="G319" s="21"/>
      <c r="H319" s="21"/>
      <c r="I319" s="21"/>
      <c r="J319" s="20"/>
    </row>
    <row r="320" spans="4:10">
      <c r="D320" s="21"/>
      <c r="E320" s="21"/>
      <c r="F320" s="21"/>
      <c r="G320" s="21"/>
      <c r="H320" s="21"/>
      <c r="I320" s="21"/>
      <c r="J320" s="20"/>
    </row>
    <row r="321" spans="4:10">
      <c r="D321" s="21"/>
      <c r="E321" s="21"/>
      <c r="F321" s="21"/>
      <c r="G321" s="21"/>
      <c r="H321" s="21"/>
      <c r="I321" s="21"/>
      <c r="J321" s="20"/>
    </row>
    <row r="322" spans="4:10">
      <c r="D322" s="21"/>
      <c r="E322" s="21"/>
      <c r="F322" s="21"/>
      <c r="G322" s="21"/>
      <c r="H322" s="21"/>
      <c r="I322" s="21"/>
      <c r="J322" s="20"/>
    </row>
    <row r="323" spans="4:10">
      <c r="D323" s="21"/>
      <c r="E323" s="21"/>
      <c r="F323" s="21"/>
      <c r="G323" s="21"/>
      <c r="H323" s="21"/>
      <c r="I323" s="21"/>
      <c r="J323" s="20"/>
    </row>
    <row r="324" spans="4:10">
      <c r="D324" s="21"/>
      <c r="E324" s="21"/>
      <c r="F324" s="21"/>
      <c r="G324" s="21"/>
      <c r="H324" s="21"/>
      <c r="I324" s="21"/>
      <c r="J324" s="20"/>
    </row>
    <row r="325" spans="4:10">
      <c r="D325" s="21"/>
      <c r="E325" s="21"/>
      <c r="F325" s="21"/>
      <c r="G325" s="21"/>
      <c r="H325" s="21"/>
      <c r="I325" s="21"/>
      <c r="J325" s="20"/>
    </row>
    <row r="326" spans="4:10">
      <c r="D326" s="21"/>
      <c r="E326" s="21"/>
      <c r="F326" s="21"/>
      <c r="G326" s="21"/>
      <c r="H326" s="21"/>
      <c r="I326" s="21"/>
      <c r="J326" s="20"/>
    </row>
    <row r="327" spans="4:10">
      <c r="D327" s="21"/>
      <c r="E327" s="21"/>
      <c r="F327" s="21"/>
      <c r="G327" s="21"/>
      <c r="H327" s="21"/>
      <c r="I327" s="21"/>
      <c r="J327" s="20"/>
    </row>
    <row r="328" spans="4:10">
      <c r="D328" s="21"/>
      <c r="E328" s="21"/>
      <c r="F328" s="21"/>
      <c r="G328" s="21"/>
      <c r="H328" s="21"/>
      <c r="I328" s="21"/>
      <c r="J328" s="20"/>
    </row>
    <row r="329" spans="4:10">
      <c r="D329" s="21"/>
      <c r="E329" s="21"/>
      <c r="F329" s="21"/>
      <c r="G329" s="21"/>
      <c r="H329" s="21"/>
      <c r="I329" s="21"/>
      <c r="J329" s="20"/>
    </row>
    <row r="330" spans="4:10">
      <c r="D330" s="21"/>
      <c r="E330" s="21"/>
      <c r="F330" s="21"/>
      <c r="G330" s="21"/>
      <c r="H330" s="21"/>
      <c r="I330" s="21"/>
      <c r="J330" s="20"/>
    </row>
    <row r="331" spans="4:10">
      <c r="D331" s="21"/>
      <c r="E331" s="21"/>
      <c r="F331" s="21"/>
      <c r="G331" s="21"/>
      <c r="H331" s="21"/>
      <c r="I331" s="21"/>
      <c r="J331" s="20"/>
    </row>
    <row r="332" spans="4:10">
      <c r="D332" s="21"/>
      <c r="E332" s="21"/>
      <c r="F332" s="21"/>
      <c r="G332" s="21"/>
      <c r="H332" s="21"/>
      <c r="I332" s="21"/>
      <c r="J332" s="20"/>
    </row>
    <row r="333" spans="4:10">
      <c r="D333" s="21"/>
      <c r="E333" s="21"/>
      <c r="F333" s="21"/>
      <c r="G333" s="21"/>
      <c r="H333" s="21"/>
      <c r="I333" s="21"/>
      <c r="J333" s="20"/>
    </row>
    <row r="334" spans="4:10">
      <c r="D334" s="21"/>
      <c r="E334" s="21"/>
      <c r="F334" s="21"/>
      <c r="G334" s="21"/>
      <c r="H334" s="21"/>
      <c r="I334" s="21"/>
      <c r="J334" s="20"/>
    </row>
    <row r="335" spans="4:10">
      <c r="D335" s="21"/>
      <c r="E335" s="21"/>
      <c r="F335" s="21"/>
      <c r="G335" s="21"/>
      <c r="H335" s="21"/>
      <c r="I335" s="21"/>
      <c r="J335" s="20"/>
    </row>
    <row r="336" spans="4:10">
      <c r="D336" s="21"/>
      <c r="E336" s="21"/>
      <c r="F336" s="21"/>
      <c r="G336" s="21"/>
      <c r="H336" s="21"/>
      <c r="I336" s="21"/>
      <c r="J336" s="20"/>
    </row>
    <row r="337" spans="4:10">
      <c r="D337" s="21"/>
      <c r="E337" s="21"/>
      <c r="F337" s="21"/>
      <c r="G337" s="21"/>
      <c r="H337" s="21"/>
      <c r="I337" s="21"/>
      <c r="J337" s="20"/>
    </row>
    <row r="338" spans="4:10">
      <c r="D338" s="21"/>
      <c r="E338" s="21"/>
      <c r="F338" s="21"/>
      <c r="G338" s="21"/>
      <c r="H338" s="21"/>
      <c r="I338" s="21"/>
      <c r="J338" s="20"/>
    </row>
    <row r="339" spans="4:10">
      <c r="D339" s="21"/>
      <c r="E339" s="21"/>
      <c r="F339" s="21"/>
      <c r="G339" s="21"/>
      <c r="H339" s="21"/>
      <c r="I339" s="21"/>
      <c r="J339" s="20"/>
    </row>
    <row r="340" spans="4:10">
      <c r="D340" s="21"/>
      <c r="E340" s="21"/>
      <c r="F340" s="21"/>
      <c r="G340" s="21"/>
      <c r="H340" s="21"/>
      <c r="I340" s="21"/>
      <c r="J340" s="20"/>
    </row>
    <row r="341" spans="4:10">
      <c r="D341" s="21"/>
      <c r="E341" s="21"/>
      <c r="F341" s="21"/>
      <c r="G341" s="21"/>
      <c r="H341" s="21"/>
      <c r="I341" s="21"/>
      <c r="J341" s="20"/>
    </row>
    <row r="342" spans="4:10">
      <c r="D342" s="21"/>
      <c r="E342" s="21"/>
      <c r="F342" s="21"/>
      <c r="G342" s="21"/>
      <c r="H342" s="21"/>
      <c r="I342" s="21"/>
      <c r="J342" s="20"/>
    </row>
    <row r="343" spans="4:10">
      <c r="D343" s="21"/>
      <c r="E343" s="21"/>
      <c r="F343" s="21"/>
      <c r="G343" s="21"/>
      <c r="H343" s="21"/>
      <c r="I343" s="21"/>
      <c r="J343" s="20"/>
    </row>
    <row r="344" spans="4:10">
      <c r="D344" s="21"/>
      <c r="E344" s="21"/>
      <c r="F344" s="21"/>
      <c r="G344" s="21"/>
      <c r="H344" s="21"/>
      <c r="I344" s="21"/>
      <c r="J344" s="20"/>
    </row>
    <row r="345" spans="4:10">
      <c r="D345" s="21"/>
      <c r="E345" s="21"/>
      <c r="F345" s="21"/>
      <c r="G345" s="21"/>
      <c r="H345" s="21"/>
      <c r="I345" s="21"/>
      <c r="J345" s="20"/>
    </row>
    <row r="346" spans="4:10">
      <c r="D346" s="21"/>
      <c r="E346" s="21"/>
      <c r="F346" s="21"/>
      <c r="G346" s="21"/>
      <c r="H346" s="21"/>
      <c r="I346" s="21"/>
      <c r="J346" s="20"/>
    </row>
    <row r="347" spans="4:10">
      <c r="D347" s="21"/>
      <c r="E347" s="21"/>
      <c r="F347" s="21"/>
      <c r="G347" s="21"/>
      <c r="H347" s="21"/>
      <c r="I347" s="21"/>
      <c r="J347" s="20"/>
    </row>
    <row r="348" spans="4:10">
      <c r="D348" s="21"/>
      <c r="E348" s="21"/>
      <c r="F348" s="21"/>
      <c r="G348" s="21"/>
      <c r="H348" s="21"/>
      <c r="I348" s="21"/>
      <c r="J348" s="20"/>
    </row>
    <row r="349" spans="4:10">
      <c r="D349" s="21"/>
      <c r="E349" s="21"/>
      <c r="F349" s="21"/>
      <c r="G349" s="21"/>
      <c r="H349" s="21"/>
      <c r="I349" s="21"/>
      <c r="J349" s="20"/>
    </row>
    <row r="350" spans="4:10">
      <c r="D350" s="21"/>
      <c r="E350" s="21"/>
      <c r="F350" s="21"/>
      <c r="G350" s="21"/>
      <c r="H350" s="21"/>
      <c r="I350" s="21"/>
      <c r="J350" s="20"/>
    </row>
    <row r="351" spans="4:10">
      <c r="D351" s="21"/>
      <c r="E351" s="21"/>
      <c r="F351" s="21"/>
      <c r="G351" s="21"/>
      <c r="H351" s="21"/>
      <c r="I351" s="21"/>
      <c r="J351" s="20"/>
    </row>
    <row r="352" spans="4:10">
      <c r="D352" s="21"/>
      <c r="E352" s="21"/>
      <c r="F352" s="21"/>
      <c r="G352" s="21"/>
      <c r="H352" s="21"/>
      <c r="I352" s="21"/>
      <c r="J352" s="20"/>
    </row>
    <row r="353" spans="4:10">
      <c r="D353" s="21"/>
      <c r="E353" s="21"/>
      <c r="F353" s="21"/>
      <c r="G353" s="21"/>
      <c r="H353" s="21"/>
      <c r="I353" s="21"/>
      <c r="J353" s="20"/>
    </row>
    <row r="354" spans="4:10">
      <c r="D354" s="21"/>
      <c r="E354" s="21"/>
      <c r="F354" s="21"/>
      <c r="G354" s="21"/>
      <c r="H354" s="21"/>
      <c r="I354" s="21"/>
      <c r="J354" s="20"/>
    </row>
    <row r="355" spans="4:10">
      <c r="D355" s="21"/>
      <c r="E355" s="21"/>
      <c r="F355" s="21"/>
      <c r="G355" s="21"/>
      <c r="H355" s="21"/>
      <c r="I355" s="21"/>
      <c r="J355" s="20"/>
    </row>
    <row r="356" spans="4:10">
      <c r="D356" s="21"/>
      <c r="E356" s="21"/>
      <c r="F356" s="21"/>
      <c r="G356" s="21"/>
      <c r="H356" s="21"/>
      <c r="I356" s="21"/>
      <c r="J356" s="20"/>
    </row>
    <row r="357" spans="4:10">
      <c r="D357" s="21"/>
      <c r="E357" s="21"/>
      <c r="F357" s="21"/>
      <c r="G357" s="21"/>
      <c r="H357" s="21"/>
      <c r="I357" s="21"/>
      <c r="J357" s="20"/>
    </row>
    <row r="358" spans="4:10">
      <c r="D358" s="21"/>
      <c r="E358" s="21"/>
      <c r="F358" s="21"/>
      <c r="G358" s="21"/>
      <c r="H358" s="21"/>
      <c r="I358" s="21"/>
      <c r="J358" s="20"/>
    </row>
    <row r="359" spans="4:10">
      <c r="D359" s="21"/>
      <c r="E359" s="21"/>
      <c r="F359" s="21"/>
      <c r="G359" s="21"/>
      <c r="H359" s="21"/>
      <c r="I359" s="21"/>
      <c r="J359" s="20"/>
    </row>
    <row r="360" spans="4:10">
      <c r="D360" s="21"/>
      <c r="E360" s="21"/>
      <c r="F360" s="21"/>
      <c r="G360" s="21"/>
      <c r="H360" s="21"/>
      <c r="I360" s="21"/>
      <c r="J360" s="20"/>
    </row>
    <row r="361" spans="4:10">
      <c r="D361" s="21"/>
      <c r="E361" s="21"/>
      <c r="F361" s="21"/>
      <c r="G361" s="21"/>
      <c r="H361" s="21"/>
      <c r="I361" s="21"/>
      <c r="J361" s="20"/>
    </row>
    <row r="362" spans="4:10">
      <c r="D362" s="21"/>
      <c r="E362" s="21"/>
      <c r="F362" s="21"/>
      <c r="G362" s="21"/>
      <c r="H362" s="21"/>
      <c r="I362" s="21"/>
      <c r="J362" s="20"/>
    </row>
    <row r="363" spans="4:10">
      <c r="D363" s="21"/>
      <c r="E363" s="21"/>
      <c r="F363" s="21"/>
      <c r="G363" s="21"/>
      <c r="H363" s="21"/>
      <c r="I363" s="21"/>
      <c r="J363" s="20"/>
    </row>
    <row r="364" spans="4:10">
      <c r="D364" s="21"/>
      <c r="E364" s="21"/>
      <c r="F364" s="21"/>
      <c r="G364" s="21"/>
      <c r="H364" s="21"/>
      <c r="I364" s="21"/>
      <c r="J364" s="20"/>
    </row>
    <row r="365" spans="4:10">
      <c r="D365" s="21"/>
      <c r="E365" s="21"/>
      <c r="F365" s="21"/>
      <c r="G365" s="21"/>
      <c r="H365" s="21"/>
      <c r="I365" s="21"/>
      <c r="J365" s="20"/>
    </row>
    <row r="366" spans="4:10">
      <c r="D366" s="21"/>
      <c r="E366" s="21"/>
      <c r="F366" s="21"/>
      <c r="G366" s="21"/>
      <c r="H366" s="21"/>
      <c r="I366" s="21"/>
      <c r="J366" s="20"/>
    </row>
    <row r="367" spans="4:10">
      <c r="D367" s="21"/>
      <c r="E367" s="21"/>
      <c r="F367" s="21"/>
      <c r="G367" s="21"/>
      <c r="H367" s="21"/>
      <c r="I367" s="21"/>
      <c r="J367" s="20"/>
    </row>
    <row r="368" spans="4:10">
      <c r="D368" s="21"/>
      <c r="E368" s="21"/>
      <c r="F368" s="21"/>
      <c r="G368" s="21"/>
      <c r="H368" s="21"/>
      <c r="I368" s="21"/>
      <c r="J368" s="20"/>
    </row>
  </sheetData>
  <phoneticPr fontId="3" type="noConversion"/>
  <dataValidations count="8">
    <dataValidation type="list" allowBlank="1" showInputMessage="1" showErrorMessage="1" sqref="W15" xr:uid="{00000000-0002-0000-0400-000007000000}">
      <formula1>"FXForward,CCY1,CCY2"</formula1>
    </dataValidation>
    <dataValidation type="list" allowBlank="1" showInputMessage="1" showErrorMessage="1" sqref="F2 F21" xr:uid="{00000000-0002-0000-0400-000006000000}">
      <formula1>"BID,ASK,MID"</formula1>
    </dataValidation>
    <dataValidation type="list" allowBlank="1" showInputMessage="1" showErrorMessage="1" sqref="W26" xr:uid="{00000000-0002-0000-0400-000005000000}">
      <formula1>"Forward,UndRate"</formula1>
    </dataValidation>
    <dataValidation type="list" allowBlank="1" showInputMessage="1" showErrorMessage="1" sqref="W25" xr:uid="{00000000-0002-0000-0400-000004000000}">
      <formula1>"SIMPLERATES,CONTINUOUSRATES"</formula1>
    </dataValidation>
    <dataValidation type="list" allowBlank="1" showInputMessage="1" showErrorMessage="1" sqref="W8" xr:uid="{00000000-0002-0000-0400-000003000000}">
      <formula1>"SPOT_DELTA,FORWARD_DELTA"</formula1>
    </dataValidation>
    <dataValidation type="list" allowBlank="1" showInputMessage="1" showErrorMessage="1" sqref="W7" xr:uid="{00000000-0002-0000-0400-000002000000}">
      <formula1>"Preceding,ModifiedFollowing,ModifiedPreceding,IMM,Actual,LME"</formula1>
    </dataValidation>
    <dataValidation type="list" allowBlank="1" showInputMessage="1" showErrorMessage="1" sqref="W6" xr:uid="{00000000-0002-0000-0400-000001000000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W13:W14" xr:uid="{00000000-0002-0000-0400-000000000000}">
      <formula1>"True,False"</formula1>
    </dataValidation>
  </dataValidations>
  <pageMargins left="0.7" right="0.7" top="0.75" bottom="0.75" header="0.3" footer="0.3"/>
  <pageSetup paperSize="9" orientation="portrait" horizontalDpi="200" verticalDpi="200" r:id="rId1"/>
  <customProperties>
    <customPr name="REFI_OFFICE_FUNCTION_DATA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5C0-AC35-425B-B68B-3E2CA5569485}">
  <sheetPr codeName="Sheet3"/>
  <dimension ref="B1:AZ81"/>
  <sheetViews>
    <sheetView zoomScale="87" zoomScaleNormal="87" zoomScaleSheetLayoutView="80" workbookViewId="0">
      <selection activeCell="O79" sqref="O79"/>
    </sheetView>
  </sheetViews>
  <sheetFormatPr defaultRowHeight="15"/>
  <cols>
    <col min="2" max="2" width="10.42578125" bestFit="1" customWidth="1"/>
    <col min="3" max="3" width="17.28515625" customWidth="1"/>
    <col min="4" max="4" width="15.140625" customWidth="1"/>
    <col min="5" max="5" width="13" bestFit="1" customWidth="1"/>
    <col min="6" max="7" width="11" bestFit="1" customWidth="1"/>
    <col min="8" max="8" width="11.42578125" customWidth="1"/>
    <col min="9" max="9" width="13" customWidth="1"/>
    <col min="10" max="10" width="19" customWidth="1"/>
    <col min="11" max="11" width="20.28515625" customWidth="1"/>
    <col min="12" max="12" width="16.140625" customWidth="1"/>
    <col min="13" max="20" width="11" bestFit="1" customWidth="1"/>
    <col min="21" max="21" width="15" customWidth="1"/>
    <col min="22" max="23" width="12.85546875" bestFit="1" customWidth="1"/>
    <col min="24" max="24" width="9.85546875" bestFit="1" customWidth="1"/>
    <col min="25" max="25" width="7.7109375" customWidth="1"/>
    <col min="26" max="31" width="9.85546875" bestFit="1" customWidth="1"/>
    <col min="34" max="34" width="14.7109375" customWidth="1"/>
    <col min="35" max="35" width="16.85546875" customWidth="1"/>
    <col min="38" max="38" width="16.85546875" customWidth="1"/>
    <col min="39" max="39" width="19.7109375" customWidth="1"/>
    <col min="40" max="40" width="16.7109375" customWidth="1"/>
    <col min="41" max="41" width="26.42578125" customWidth="1"/>
    <col min="42" max="42" width="12.42578125" customWidth="1"/>
    <col min="43" max="43" width="11.42578125" customWidth="1"/>
    <col min="45" max="45" width="12.7109375" bestFit="1" customWidth="1"/>
    <col min="46" max="46" width="13.85546875" bestFit="1" customWidth="1"/>
    <col min="47" max="48" width="12.7109375" bestFit="1" customWidth="1"/>
    <col min="52" max="52" width="11.42578125" customWidth="1"/>
  </cols>
  <sheetData>
    <row r="1" spans="2:46">
      <c r="D1" s="31"/>
      <c r="E1" s="30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L1" s="1"/>
    </row>
    <row r="2" spans="2:46" s="7" customFormat="1" ht="19.5" thickBot="1">
      <c r="B2" s="36" t="s">
        <v>316</v>
      </c>
      <c r="C2" s="36"/>
      <c r="J2" s="36" t="s">
        <v>325</v>
      </c>
      <c r="M2" s="36" t="s">
        <v>314</v>
      </c>
      <c r="N2" s="36"/>
      <c r="AM2" s="7" t="s">
        <v>227</v>
      </c>
      <c r="AN2" s="7" t="s">
        <v>226</v>
      </c>
      <c r="AO2" s="7" t="s">
        <v>225</v>
      </c>
    </row>
    <row r="3" spans="2:46" ht="20.25" thickTop="1" thickBot="1">
      <c r="B3" s="10" t="s">
        <v>186</v>
      </c>
      <c r="C3" s="10" t="s">
        <v>219</v>
      </c>
      <c r="D3" s="10" t="s">
        <v>224</v>
      </c>
      <c r="E3" s="10" t="s">
        <v>223</v>
      </c>
      <c r="F3" s="10" t="s">
        <v>163</v>
      </c>
      <c r="G3" s="10" t="s">
        <v>222</v>
      </c>
      <c r="H3" s="10" t="s">
        <v>221</v>
      </c>
      <c r="I3" s="10" t="s">
        <v>220</v>
      </c>
      <c r="J3" s="36" t="s">
        <v>331</v>
      </c>
      <c r="K3" s="7"/>
      <c r="M3" s="10" t="s">
        <v>186</v>
      </c>
      <c r="N3" t="s">
        <v>219</v>
      </c>
      <c r="O3" s="10" t="s">
        <v>171</v>
      </c>
      <c r="P3" s="10" t="s">
        <v>170</v>
      </c>
      <c r="Q3" s="10" t="s">
        <v>169</v>
      </c>
      <c r="R3" s="10" t="s">
        <v>168</v>
      </c>
      <c r="S3" s="10" t="s">
        <v>167</v>
      </c>
      <c r="T3" s="10" t="s">
        <v>166</v>
      </c>
      <c r="U3" s="10" t="s">
        <v>165</v>
      </c>
      <c r="V3" s="10" t="s">
        <v>164</v>
      </c>
      <c r="W3" s="10" t="s">
        <v>163</v>
      </c>
      <c r="X3" s="10" t="s">
        <v>218</v>
      </c>
      <c r="Y3" s="10" t="s">
        <v>161</v>
      </c>
      <c r="Z3" s="10" t="s">
        <v>160</v>
      </c>
      <c r="AA3" s="10" t="s">
        <v>159</v>
      </c>
      <c r="AB3" s="10" t="s">
        <v>158</v>
      </c>
      <c r="AC3" s="10" t="s">
        <v>157</v>
      </c>
      <c r="AD3" s="10" t="s">
        <v>156</v>
      </c>
      <c r="AE3" s="10" t="s">
        <v>155</v>
      </c>
      <c r="AH3" s="36" t="s">
        <v>328</v>
      </c>
      <c r="AK3" t="s">
        <v>186</v>
      </c>
      <c r="AL3" s="10" t="s">
        <v>217</v>
      </c>
      <c r="AM3" s="10" t="s">
        <v>216</v>
      </c>
      <c r="AN3" s="10" t="s">
        <v>216</v>
      </c>
      <c r="AO3" s="10" t="s">
        <v>185</v>
      </c>
    </row>
    <row r="4" spans="2:46" ht="16.5" thickTop="1" thickBot="1">
      <c r="B4" s="29" t="s">
        <v>215</v>
      </c>
      <c r="C4" s="29"/>
      <c r="D4" s="29">
        <f>AE4-O4</f>
        <v>2.0400000000000001E-3</v>
      </c>
      <c r="E4" s="29">
        <f>AB4-R4</f>
        <v>3.4999999999999962E-3</v>
      </c>
      <c r="F4" s="29">
        <f>W4</f>
        <v>3.7000000000000005E-2</v>
      </c>
      <c r="G4" s="29">
        <f>((R4+AB4)-2*W4)/2</f>
        <v>-3.0099999999999988E-3</v>
      </c>
      <c r="H4" s="29">
        <f>((O4+AE4)-2*W4)/2</f>
        <v>-2.7800000000000047E-3</v>
      </c>
      <c r="I4" s="41">
        <f>_xll.CalendarFXOExpiryDate($K$6,_xll.CalendarAddPeriod($K$6,$K$14,B4))</f>
        <v>45105</v>
      </c>
      <c r="J4" s="28" t="s">
        <v>135</v>
      </c>
      <c r="K4" s="28">
        <v>45104</v>
      </c>
      <c r="M4" s="29" t="s">
        <v>133</v>
      </c>
      <c r="N4" s="29"/>
      <c r="O4" s="29">
        <v>3.32E-2</v>
      </c>
      <c r="P4" s="29">
        <v>3.2629999999999999E-2</v>
      </c>
      <c r="Q4" s="29">
        <v>3.2280000000000003E-2</v>
      </c>
      <c r="R4" s="29">
        <v>3.2240000000000005E-2</v>
      </c>
      <c r="S4" s="29">
        <v>3.2750000000000001E-2</v>
      </c>
      <c r="T4" s="29">
        <v>3.3769999999999994E-2</v>
      </c>
      <c r="U4" s="29">
        <v>3.5009999999999999E-2</v>
      </c>
      <c r="V4" s="29">
        <v>3.619E-2</v>
      </c>
      <c r="W4" s="29">
        <v>3.7000000000000005E-2</v>
      </c>
      <c r="X4" s="29">
        <v>3.7249999999999998E-2</v>
      </c>
      <c r="Y4" s="29">
        <v>3.705E-2</v>
      </c>
      <c r="Z4" s="29">
        <v>3.6589999999999998E-2</v>
      </c>
      <c r="AA4" s="29">
        <v>3.6089999999999997E-2</v>
      </c>
      <c r="AB4" s="29">
        <v>3.5740000000000001E-2</v>
      </c>
      <c r="AC4" s="29">
        <v>3.5529999999999999E-2</v>
      </c>
      <c r="AD4" s="29">
        <v>3.5349999999999999E-2</v>
      </c>
      <c r="AE4" s="29">
        <v>3.524E-2</v>
      </c>
      <c r="AH4" s="36" t="s">
        <v>331</v>
      </c>
      <c r="AK4" s="29" t="s">
        <v>179</v>
      </c>
      <c r="AL4" s="43">
        <f>_xll.CalendarAddPeriod($AI$8,$AI$10,AK4,TRUE)</f>
        <v>45113</v>
      </c>
      <c r="AM4" s="29">
        <v>6.0225000000000001E-2</v>
      </c>
      <c r="AN4" s="29">
        <v>1.8509999999999999E-2</v>
      </c>
      <c r="AO4" s="29">
        <v>-58.5</v>
      </c>
      <c r="AQ4" s="15"/>
      <c r="AT4" s="1"/>
    </row>
    <row r="5" spans="2:46" ht="16.5" thickTop="1" thickBot="1">
      <c r="B5" s="29" t="s">
        <v>214</v>
      </c>
      <c r="C5" s="29"/>
      <c r="D5" s="29">
        <f t="shared" ref="D5:D16" si="0">AE5-O5</f>
        <v>2.8599999999999945E-3</v>
      </c>
      <c r="E5" s="29">
        <f t="shared" ref="E5:E16" si="1">AB5-R5</f>
        <v>2.7499999999999955E-3</v>
      </c>
      <c r="F5" s="29">
        <f t="shared" ref="F5:F16" si="2">W5</f>
        <v>5.0949999999999995E-2</v>
      </c>
      <c r="G5" s="29">
        <f t="shared" ref="G5:G16" si="3">((R5+AB5)-2*W5)/2</f>
        <v>7.7499999999999791E-4</v>
      </c>
      <c r="H5" s="29">
        <f t="shared" ref="H5:H16" si="4">((O5+AE5)-2*W5)/2</f>
        <v>4.3699999999999989E-3</v>
      </c>
      <c r="I5" s="41">
        <f>_xll.CalendarFXOExpiryDate($K$6,_xll.CalendarAddPeriod($K$6,$K$14,B5))</f>
        <v>45111</v>
      </c>
      <c r="J5" s="28" t="s">
        <v>213</v>
      </c>
      <c r="K5" s="29">
        <v>7.2210999999999999</v>
      </c>
      <c r="M5" s="29" t="s">
        <v>179</v>
      </c>
      <c r="N5" s="29"/>
      <c r="O5" s="29">
        <v>5.389E-2</v>
      </c>
      <c r="P5" s="29">
        <v>5.2499999999999998E-2</v>
      </c>
      <c r="Q5" s="29">
        <v>5.1279999999999999E-2</v>
      </c>
      <c r="R5" s="29">
        <v>5.0349999999999999E-2</v>
      </c>
      <c r="S5" s="29">
        <v>4.9880000000000008E-2</v>
      </c>
      <c r="T5" s="29">
        <v>4.9859999999999995E-2</v>
      </c>
      <c r="U5" s="29">
        <v>5.0130000000000001E-2</v>
      </c>
      <c r="V5" s="29">
        <v>5.0549999999999998E-2</v>
      </c>
      <c r="W5" s="29">
        <v>5.0949999999999995E-2</v>
      </c>
      <c r="X5" s="29">
        <v>5.1249999999999997E-2</v>
      </c>
      <c r="Y5" s="29">
        <v>5.1500000000000004E-2</v>
      </c>
      <c r="Z5" s="29">
        <v>5.1810000000000002E-2</v>
      </c>
      <c r="AA5" s="29">
        <v>5.2309999999999995E-2</v>
      </c>
      <c r="AB5" s="29">
        <v>5.3099999999999994E-2</v>
      </c>
      <c r="AC5" s="29">
        <v>5.4179999999999999E-2</v>
      </c>
      <c r="AD5" s="29">
        <v>5.5410000000000001E-2</v>
      </c>
      <c r="AE5" s="29">
        <v>5.6749999999999995E-2</v>
      </c>
      <c r="AH5" s="28" t="s">
        <v>135</v>
      </c>
      <c r="AI5" s="28">
        <f>K4</f>
        <v>45104</v>
      </c>
      <c r="AK5" s="29" t="s">
        <v>132</v>
      </c>
      <c r="AL5" s="43">
        <f>_xll.CalendarAddPeriod($AI$8,$AI$10,AK5,TRUE)</f>
        <v>45120</v>
      </c>
      <c r="AM5" s="29">
        <v>6.2420000000000003E-2</v>
      </c>
      <c r="AN5" s="29">
        <v>2.315E-2</v>
      </c>
      <c r="AO5" s="29">
        <v>-110</v>
      </c>
      <c r="AQ5" s="15"/>
      <c r="AT5" s="1"/>
    </row>
    <row r="6" spans="2:46" ht="16.5" thickTop="1" thickBot="1">
      <c r="B6" s="29" t="s">
        <v>154</v>
      </c>
      <c r="C6" s="29"/>
      <c r="D6" s="29">
        <f t="shared" si="0"/>
        <v>4.0700000000000042E-3</v>
      </c>
      <c r="E6" s="29">
        <f t="shared" si="1"/>
        <v>2.9500000000000012E-3</v>
      </c>
      <c r="F6" s="29">
        <f t="shared" si="2"/>
        <v>5.2000000000000005E-2</v>
      </c>
      <c r="G6" s="29">
        <f t="shared" si="3"/>
        <v>1.4249999999999957E-3</v>
      </c>
      <c r="H6" s="29">
        <f t="shared" si="4"/>
        <v>5.1249999999999976E-3</v>
      </c>
      <c r="I6" s="41">
        <f>_xll.CalendarFXOExpiryDate($K$6,_xll.CalendarAddPeriod($K$6,$K$14,B6))</f>
        <v>45118</v>
      </c>
      <c r="J6" s="28" t="s">
        <v>212</v>
      </c>
      <c r="K6" s="29" t="str">
        <f>Calendar!D4</f>
        <v>McpCalendar@33</v>
      </c>
      <c r="M6" s="29" t="s">
        <v>132</v>
      </c>
      <c r="N6" s="29"/>
      <c r="O6" s="29">
        <v>5.509E-2</v>
      </c>
      <c r="P6" s="29">
        <v>5.3859999999999998E-2</v>
      </c>
      <c r="Q6" s="29">
        <v>5.2770000000000004E-2</v>
      </c>
      <c r="R6" s="29">
        <v>5.1950000000000003E-2</v>
      </c>
      <c r="S6" s="29">
        <v>5.1500000000000004E-2</v>
      </c>
      <c r="T6" s="29">
        <v>5.135E-2</v>
      </c>
      <c r="U6" s="29">
        <v>5.1449999999999996E-2</v>
      </c>
      <c r="V6" s="29">
        <v>5.1699999999999996E-2</v>
      </c>
      <c r="W6" s="29">
        <v>5.2000000000000005E-2</v>
      </c>
      <c r="X6" s="29">
        <v>5.2339999999999998E-2</v>
      </c>
      <c r="Y6" s="29">
        <v>5.2729999999999999E-2</v>
      </c>
      <c r="Z6" s="29">
        <v>5.3239999999999996E-2</v>
      </c>
      <c r="AA6" s="29">
        <v>5.3940000000000002E-2</v>
      </c>
      <c r="AB6" s="29">
        <v>5.4900000000000004E-2</v>
      </c>
      <c r="AC6" s="29">
        <v>5.6139999999999995E-2</v>
      </c>
      <c r="AD6" s="29">
        <v>5.7599999999999998E-2</v>
      </c>
      <c r="AE6" s="29">
        <v>5.9160000000000004E-2</v>
      </c>
      <c r="AH6" s="28" t="s">
        <v>211</v>
      </c>
      <c r="AI6" s="29">
        <f>K5</f>
        <v>7.2210999999999999</v>
      </c>
      <c r="AK6" s="29" t="s">
        <v>209</v>
      </c>
      <c r="AL6" s="43">
        <f>_xll.CalendarAddPeriod($AI$8,$AI$10,AK6,TRUE)</f>
        <v>45127</v>
      </c>
      <c r="AM6" s="29">
        <v>6.2300000000000001E-2</v>
      </c>
      <c r="AN6" s="29">
        <v>2.2269999999999998E-2</v>
      </c>
      <c r="AO6" s="29">
        <v>-168</v>
      </c>
      <c r="AQ6" s="15"/>
      <c r="AT6" s="1"/>
    </row>
    <row r="7" spans="2:46" ht="16.5" thickTop="1" thickBot="1">
      <c r="B7" s="29" t="s">
        <v>153</v>
      </c>
      <c r="C7" s="29"/>
      <c r="D7" s="29">
        <f t="shared" si="0"/>
        <v>9.3800000000000064E-3</v>
      </c>
      <c r="E7" s="29">
        <f t="shared" si="1"/>
        <v>4.0899999999999964E-3</v>
      </c>
      <c r="F7" s="29">
        <f t="shared" si="2"/>
        <v>0.05</v>
      </c>
      <c r="G7" s="29">
        <f t="shared" si="3"/>
        <v>9.0499999999999609E-4</v>
      </c>
      <c r="H7" s="29">
        <f t="shared" si="4"/>
        <v>4.0400000000000019E-3</v>
      </c>
      <c r="I7" s="41">
        <f>_xll.CalendarFXOExpiryDate($K$6,_xll.CalendarAddPeriod($K$6,$K$14,B7))</f>
        <v>45125</v>
      </c>
      <c r="J7" s="28" t="s">
        <v>210</v>
      </c>
      <c r="K7" s="29" t="s">
        <v>122</v>
      </c>
      <c r="M7" s="29" t="s">
        <v>209</v>
      </c>
      <c r="N7" s="29"/>
      <c r="O7" s="29">
        <v>4.9349999999999998E-2</v>
      </c>
      <c r="P7" s="29">
        <v>4.9200000000000001E-2</v>
      </c>
      <c r="Q7" s="29">
        <v>4.904E-2</v>
      </c>
      <c r="R7" s="29">
        <v>4.8860000000000001E-2</v>
      </c>
      <c r="S7" s="29">
        <v>4.8819999999999995E-2</v>
      </c>
      <c r="T7" s="29">
        <v>4.9000000000000002E-2</v>
      </c>
      <c r="U7" s="29">
        <v>4.9329999999999999E-2</v>
      </c>
      <c r="V7" s="29">
        <v>4.9699999999999994E-2</v>
      </c>
      <c r="W7" s="29">
        <v>0.05</v>
      </c>
      <c r="X7" s="29">
        <v>5.0220000000000001E-2</v>
      </c>
      <c r="Y7" s="29">
        <v>5.0460000000000005E-2</v>
      </c>
      <c r="Z7" s="29">
        <v>5.0890000000000005E-2</v>
      </c>
      <c r="AA7" s="29">
        <v>5.1660000000000005E-2</v>
      </c>
      <c r="AB7" s="29">
        <v>5.2949999999999997E-2</v>
      </c>
      <c r="AC7" s="29">
        <v>5.4699999999999999E-2</v>
      </c>
      <c r="AD7" s="29">
        <v>5.6660000000000002E-2</v>
      </c>
      <c r="AE7" s="29">
        <v>5.8730000000000004E-2</v>
      </c>
      <c r="AH7" s="28" t="s">
        <v>208</v>
      </c>
      <c r="AI7" s="28" t="s">
        <v>10</v>
      </c>
      <c r="AK7" s="29" t="s">
        <v>131</v>
      </c>
      <c r="AL7" s="43">
        <f>_xll.CalendarAddPeriod($AI$8,$AI$10,AK7,TRUE)</f>
        <v>45135</v>
      </c>
      <c r="AM7" s="29">
        <v>6.0829999999999995E-2</v>
      </c>
      <c r="AN7" s="29">
        <v>2.0879999999999999E-2</v>
      </c>
      <c r="AO7" s="29">
        <v>-255</v>
      </c>
      <c r="AQ7" s="15"/>
      <c r="AT7" s="1"/>
    </row>
    <row r="8" spans="2:46" ht="16.5" thickTop="1" thickBot="1">
      <c r="B8" s="29" t="s">
        <v>152</v>
      </c>
      <c r="C8" s="29"/>
      <c r="D8" s="29">
        <f t="shared" si="0"/>
        <v>3.4399999999999986E-3</v>
      </c>
      <c r="E8" s="29">
        <f t="shared" si="1"/>
        <v>2.3699999999999971E-3</v>
      </c>
      <c r="F8" s="29">
        <f t="shared" si="2"/>
        <v>4.9500000000000002E-2</v>
      </c>
      <c r="G8" s="29">
        <f t="shared" si="3"/>
        <v>1.2249999999999969E-3</v>
      </c>
      <c r="H8" s="29">
        <f t="shared" si="4"/>
        <v>4.1199999999999987E-3</v>
      </c>
      <c r="I8" s="41">
        <f>_xll.CalendarFXOExpiryDate($K$6,_xll.CalendarAddPeriod($K$6,$K$14,B8))</f>
        <v>45134</v>
      </c>
      <c r="J8" s="28" t="s">
        <v>207</v>
      </c>
      <c r="K8" s="29" t="s">
        <v>79</v>
      </c>
      <c r="M8" s="29" t="s">
        <v>131</v>
      </c>
      <c r="N8" s="29"/>
      <c r="O8" s="29">
        <v>5.1900000000000002E-2</v>
      </c>
      <c r="P8" s="29">
        <v>5.0990000000000001E-2</v>
      </c>
      <c r="Q8" s="29">
        <v>5.0179999999999995E-2</v>
      </c>
      <c r="R8" s="29">
        <v>4.9540000000000001E-2</v>
      </c>
      <c r="S8" s="29">
        <v>4.9149999999999999E-2</v>
      </c>
      <c r="T8" s="29">
        <v>4.9020000000000001E-2</v>
      </c>
      <c r="U8" s="29">
        <v>4.9080000000000006E-2</v>
      </c>
      <c r="V8" s="29">
        <v>4.9269999999999994E-2</v>
      </c>
      <c r="W8" s="29">
        <v>4.9500000000000002E-2</v>
      </c>
      <c r="X8" s="29">
        <v>4.9759999999999999E-2</v>
      </c>
      <c r="Y8" s="29">
        <v>5.008E-2</v>
      </c>
      <c r="Z8" s="29">
        <v>5.0499999999999996E-2</v>
      </c>
      <c r="AA8" s="29">
        <v>5.1100000000000007E-2</v>
      </c>
      <c r="AB8" s="29">
        <v>5.1909999999999998E-2</v>
      </c>
      <c r="AC8" s="29">
        <v>5.2939999999999994E-2</v>
      </c>
      <c r="AD8" s="29">
        <v>5.4100000000000002E-2</v>
      </c>
      <c r="AE8" s="29">
        <v>5.534E-2</v>
      </c>
      <c r="AH8" s="28" t="s">
        <v>189</v>
      </c>
      <c r="AI8" s="43" t="str">
        <f>Calendar!D4</f>
        <v>McpCalendar@33</v>
      </c>
      <c r="AK8" s="29" t="s">
        <v>130</v>
      </c>
      <c r="AL8" s="43">
        <f>_xll.CalendarAddPeriod($AI$8,$AI$10,AK8,TRUE)</f>
        <v>45167</v>
      </c>
      <c r="AM8" s="29">
        <v>6.1099999999999995E-2</v>
      </c>
      <c r="AN8" s="29">
        <v>2.121E-2</v>
      </c>
      <c r="AO8" s="29">
        <v>-483</v>
      </c>
      <c r="AQ8" s="15"/>
      <c r="AT8" s="1"/>
    </row>
    <row r="9" spans="2:46" ht="16.5" thickTop="1" thickBot="1">
      <c r="B9" s="29" t="s">
        <v>150</v>
      </c>
      <c r="C9" s="29"/>
      <c r="D9" s="29">
        <f t="shared" si="0"/>
        <v>3.7799999999999986E-3</v>
      </c>
      <c r="E9" s="29">
        <f t="shared" si="1"/>
        <v>2.3999999999999994E-3</v>
      </c>
      <c r="F9" s="29">
        <f t="shared" si="2"/>
        <v>4.82E-2</v>
      </c>
      <c r="G9" s="29">
        <f t="shared" si="3"/>
        <v>1.3999999999999985E-3</v>
      </c>
      <c r="H9" s="29">
        <f t="shared" si="4"/>
        <v>4.3800000000000019E-3</v>
      </c>
      <c r="I9" s="41">
        <f>_xll.CalendarFXOExpiryDate($K$6,_xll.CalendarAddPeriod($K$6,$K$14,B9))</f>
        <v>45163</v>
      </c>
      <c r="J9" s="28" t="s">
        <v>206</v>
      </c>
      <c r="K9" s="29" t="s">
        <v>228</v>
      </c>
      <c r="M9" s="29" t="s">
        <v>184</v>
      </c>
      <c r="N9" s="29"/>
      <c r="O9" s="29">
        <v>5.0689999999999999E-2</v>
      </c>
      <c r="P9" s="29">
        <v>4.9829999999999999E-2</v>
      </c>
      <c r="Q9" s="29">
        <v>4.9050000000000003E-2</v>
      </c>
      <c r="R9" s="29">
        <v>4.8399999999999999E-2</v>
      </c>
      <c r="S9" s="29">
        <v>4.7990000000000005E-2</v>
      </c>
      <c r="T9" s="29">
        <v>4.7830000000000004E-2</v>
      </c>
      <c r="U9" s="29">
        <v>4.7850000000000004E-2</v>
      </c>
      <c r="V9" s="29">
        <v>4.8000000000000001E-2</v>
      </c>
      <c r="W9" s="29">
        <v>4.82E-2</v>
      </c>
      <c r="X9" s="29">
        <v>4.8460000000000003E-2</v>
      </c>
      <c r="Y9" s="29">
        <v>4.8799999999999996E-2</v>
      </c>
      <c r="Z9" s="29">
        <v>4.9269999999999994E-2</v>
      </c>
      <c r="AA9" s="29">
        <v>4.9909999999999996E-2</v>
      </c>
      <c r="AB9" s="29">
        <v>5.0799999999999998E-2</v>
      </c>
      <c r="AC9" s="29">
        <v>5.1920000000000001E-2</v>
      </c>
      <c r="AD9" s="29">
        <v>5.3159999999999999E-2</v>
      </c>
      <c r="AE9" s="29">
        <v>5.4469999999999998E-2</v>
      </c>
      <c r="AH9" s="28" t="s">
        <v>205</v>
      </c>
      <c r="AI9" s="28">
        <v>10000</v>
      </c>
      <c r="AK9" s="29" t="s">
        <v>297</v>
      </c>
      <c r="AL9" s="43">
        <f>_xll.CalendarAddPeriod($AI$8,$AI$10,AK9,TRUE)</f>
        <v>45197</v>
      </c>
      <c r="AM9" s="29">
        <v>6.139E-2</v>
      </c>
      <c r="AN9" s="29">
        <v>2.155E-2</v>
      </c>
      <c r="AO9" s="29">
        <v>-716</v>
      </c>
      <c r="AQ9" s="15"/>
      <c r="AT9" s="1"/>
    </row>
    <row r="10" spans="2:46" ht="16.5" thickTop="1" thickBot="1">
      <c r="B10" s="29" t="s">
        <v>149</v>
      </c>
      <c r="C10" s="29"/>
      <c r="D10" s="29">
        <f t="shared" si="0"/>
        <v>4.0400000000000019E-3</v>
      </c>
      <c r="E10" s="29">
        <f t="shared" si="1"/>
        <v>2.4199999999999985E-3</v>
      </c>
      <c r="F10" s="29">
        <f t="shared" si="2"/>
        <v>4.7249999999999993E-2</v>
      </c>
      <c r="G10" s="29">
        <f t="shared" si="3"/>
        <v>1.5200000000000144E-3</v>
      </c>
      <c r="H10" s="29">
        <f t="shared" si="4"/>
        <v>4.5700000000000116E-3</v>
      </c>
      <c r="I10" s="41">
        <f>_xll.CalendarFXOExpiryDate($K$6,_xll.CalendarAddPeriod($K$6,$K$14,B10))</f>
        <v>45196</v>
      </c>
      <c r="J10" s="28" t="s">
        <v>303</v>
      </c>
      <c r="K10" s="43" t="str">
        <f>AM24</f>
        <v>McpYieldCurve@12</v>
      </c>
      <c r="M10" s="29" t="s">
        <v>150</v>
      </c>
      <c r="N10" s="29"/>
      <c r="O10" s="29">
        <v>4.9800000000000004E-2</v>
      </c>
      <c r="P10" s="29">
        <v>4.897E-2</v>
      </c>
      <c r="Q10" s="29">
        <v>4.82E-2</v>
      </c>
      <c r="R10" s="29">
        <v>4.7560000000000005E-2</v>
      </c>
      <c r="S10" s="29">
        <v>4.7129999999999998E-2</v>
      </c>
      <c r="T10" s="29">
        <v>4.6940000000000003E-2</v>
      </c>
      <c r="U10" s="29">
        <v>4.6940000000000003E-2</v>
      </c>
      <c r="V10" s="29">
        <v>4.7070000000000001E-2</v>
      </c>
      <c r="W10" s="29">
        <v>4.7249999999999993E-2</v>
      </c>
      <c r="X10" s="29">
        <v>4.7500000000000001E-2</v>
      </c>
      <c r="Y10" s="29">
        <v>4.7850000000000004E-2</v>
      </c>
      <c r="Z10" s="29">
        <v>4.8349999999999997E-2</v>
      </c>
      <c r="AA10" s="29">
        <v>4.904E-2</v>
      </c>
      <c r="AB10" s="29">
        <v>4.9980000000000004E-2</v>
      </c>
      <c r="AC10" s="29">
        <v>5.1159999999999997E-2</v>
      </c>
      <c r="AD10" s="29">
        <v>5.2469999999999996E-2</v>
      </c>
      <c r="AE10" s="29">
        <v>5.3840000000000006E-2</v>
      </c>
      <c r="AH10" s="28" t="s">
        <v>134</v>
      </c>
      <c r="AI10" s="28">
        <f>_xll.CalendarAddBusinessDays(AI8,AI5,2)</f>
        <v>45106</v>
      </c>
      <c r="AK10" s="29" t="s">
        <v>148</v>
      </c>
      <c r="AL10" s="43">
        <f>_xll.CalendarAddPeriod($AI$8,$AI$10,AK10,TRUE)</f>
        <v>45226</v>
      </c>
      <c r="AM10" s="29">
        <v>6.1230000000000007E-2</v>
      </c>
      <c r="AN10" s="29">
        <v>2.18E-2</v>
      </c>
      <c r="AO10" s="29">
        <v>-952.75</v>
      </c>
      <c r="AQ10" s="15"/>
      <c r="AT10" s="1"/>
    </row>
    <row r="11" spans="2:46" ht="16.5" thickTop="1" thickBot="1">
      <c r="B11" s="29" t="s">
        <v>146</v>
      </c>
      <c r="C11" s="29"/>
      <c r="D11" s="29">
        <f t="shared" si="0"/>
        <v>3.8799999999999946E-3</v>
      </c>
      <c r="E11" s="29">
        <f t="shared" si="1"/>
        <v>2.5999999999999981E-3</v>
      </c>
      <c r="F11" s="29">
        <f t="shared" si="2"/>
        <v>4.6249999999999999E-2</v>
      </c>
      <c r="G11" s="29">
        <f t="shared" si="3"/>
        <v>1.4900000000000052E-3</v>
      </c>
      <c r="H11" s="29">
        <f t="shared" si="4"/>
        <v>4.7700000000000034E-3</v>
      </c>
      <c r="I11" s="41">
        <f>_xll.CalendarFXOExpiryDate($K$6,_xll.CalendarAddPeriod($K$6,$K$14,B11))</f>
        <v>45287</v>
      </c>
      <c r="J11" s="28" t="s">
        <v>304</v>
      </c>
      <c r="K11" s="43" t="str">
        <f>AN25</f>
        <v>McpYieldCurve@11</v>
      </c>
      <c r="M11" s="29" t="s">
        <v>149</v>
      </c>
      <c r="N11" s="29"/>
      <c r="O11" s="29">
        <v>4.9080000000000006E-2</v>
      </c>
      <c r="P11" s="29">
        <v>4.8090000000000001E-2</v>
      </c>
      <c r="Q11" s="29">
        <v>4.718E-2</v>
      </c>
      <c r="R11" s="29">
        <v>4.6440000000000002E-2</v>
      </c>
      <c r="S11" s="29">
        <v>4.598E-2</v>
      </c>
      <c r="T11" s="29">
        <v>4.5810000000000003E-2</v>
      </c>
      <c r="U11" s="29">
        <v>4.5860000000000005E-2</v>
      </c>
      <c r="V11" s="29">
        <v>4.6050000000000008E-2</v>
      </c>
      <c r="W11" s="29">
        <v>4.6249999999999999E-2</v>
      </c>
      <c r="X11" s="29">
        <v>4.6519999999999999E-2</v>
      </c>
      <c r="Y11" s="29">
        <v>4.6879999999999998E-2</v>
      </c>
      <c r="Z11" s="29">
        <v>4.7380000000000005E-2</v>
      </c>
      <c r="AA11" s="29">
        <v>4.8079999999999998E-2</v>
      </c>
      <c r="AB11" s="29">
        <v>4.904E-2</v>
      </c>
      <c r="AC11" s="29">
        <v>5.024E-2</v>
      </c>
      <c r="AD11" s="29">
        <v>5.1569999999999998E-2</v>
      </c>
      <c r="AE11" s="29">
        <v>5.296E-2</v>
      </c>
      <c r="AK11" s="29" t="s">
        <v>147</v>
      </c>
      <c r="AL11" s="43">
        <f>_xll.CalendarAddPeriod($AI$8,$AI$10,AK11,TRUE)</f>
        <v>45259</v>
      </c>
      <c r="AM11" s="29">
        <v>6.1335000000000001E-2</v>
      </c>
      <c r="AN11" s="29">
        <v>2.2040000000000001E-2</v>
      </c>
      <c r="AO11" s="29">
        <v>-1175</v>
      </c>
      <c r="AQ11" s="15"/>
      <c r="AT11" s="1"/>
    </row>
    <row r="12" spans="2:46" ht="16.5" thickTop="1" thickBot="1">
      <c r="B12" s="29" t="s">
        <v>145</v>
      </c>
      <c r="C12" s="29"/>
      <c r="D12" s="29">
        <f t="shared" si="0"/>
        <v>4.7800000000000065E-3</v>
      </c>
      <c r="E12" s="29">
        <f t="shared" si="1"/>
        <v>2.7599999999999986E-3</v>
      </c>
      <c r="F12" s="29">
        <f t="shared" si="2"/>
        <v>4.582E-2</v>
      </c>
      <c r="G12" s="29">
        <f t="shared" si="3"/>
        <v>1.8600000000000005E-3</v>
      </c>
      <c r="H12" s="29">
        <f t="shared" si="4"/>
        <v>4.9900000000000014E-3</v>
      </c>
      <c r="I12" s="41">
        <f>_xll.CalendarFXOExpiryDate($K$6,_xll.CalendarAddPeriod($K$6,$K$14,B12))</f>
        <v>45378</v>
      </c>
      <c r="J12" s="28" t="s">
        <v>204</v>
      </c>
      <c r="K12" s="29" t="s">
        <v>203</v>
      </c>
      <c r="M12" s="29" t="s">
        <v>183</v>
      </c>
      <c r="N12" s="29"/>
      <c r="O12" s="29">
        <v>4.8419999999999998E-2</v>
      </c>
      <c r="P12" s="29">
        <v>4.7629999999999999E-2</v>
      </c>
      <c r="Q12" s="29">
        <v>4.691E-2</v>
      </c>
      <c r="R12" s="29">
        <v>4.6300000000000001E-2</v>
      </c>
      <c r="S12" s="29">
        <v>4.5869999999999994E-2</v>
      </c>
      <c r="T12" s="29">
        <v>4.5629999999999997E-2</v>
      </c>
      <c r="U12" s="29">
        <v>4.5570000000000006E-2</v>
      </c>
      <c r="V12" s="29">
        <v>4.5670000000000002E-2</v>
      </c>
      <c r="W12" s="29">
        <v>4.582E-2</v>
      </c>
      <c r="X12" s="29">
        <v>4.6100000000000002E-2</v>
      </c>
      <c r="Y12" s="29">
        <v>4.6550000000000001E-2</v>
      </c>
      <c r="Z12" s="29">
        <v>4.718E-2</v>
      </c>
      <c r="AA12" s="29">
        <v>4.8010000000000004E-2</v>
      </c>
      <c r="AB12" s="29">
        <v>4.9059999999999999E-2</v>
      </c>
      <c r="AC12" s="29">
        <v>5.0339999999999996E-2</v>
      </c>
      <c r="AD12" s="29">
        <v>5.1740000000000001E-2</v>
      </c>
      <c r="AE12" s="29">
        <v>5.3200000000000004E-2</v>
      </c>
      <c r="AH12" s="36" t="s">
        <v>330</v>
      </c>
      <c r="AK12" s="29" t="s">
        <v>298</v>
      </c>
      <c r="AL12" s="43">
        <f>_xll.CalendarAddPeriod($AI$8,$AI$10,AK12,TRUE)</f>
        <v>45289</v>
      </c>
      <c r="AM12" s="29">
        <v>6.1189999999999994E-2</v>
      </c>
      <c r="AN12" s="29">
        <v>2.2280000000000001E-2</v>
      </c>
      <c r="AO12" s="29">
        <v>-1385</v>
      </c>
      <c r="AQ12" s="15"/>
      <c r="AT12" s="1"/>
    </row>
    <row r="13" spans="2:46" ht="16.5" thickTop="1" thickBot="1">
      <c r="B13" s="29" t="s">
        <v>144</v>
      </c>
      <c r="C13" s="29"/>
      <c r="D13" s="29">
        <f t="shared" si="0"/>
        <v>5.3499999999999936E-3</v>
      </c>
      <c r="E13" s="29">
        <f t="shared" si="1"/>
        <v>2.8600000000000014E-3</v>
      </c>
      <c r="F13" s="29">
        <f t="shared" si="2"/>
        <v>4.5540000000000004E-2</v>
      </c>
      <c r="G13" s="29">
        <f t="shared" si="3"/>
        <v>2.0999999999999977E-3</v>
      </c>
      <c r="H13" s="29">
        <f t="shared" si="4"/>
        <v>5.1249999999999976E-3</v>
      </c>
      <c r="I13" s="41">
        <f>_xll.CalendarFXOExpiryDate($K$6,_xll.CalendarAddPeriod($K$6,$K$14,B13))</f>
        <v>45470</v>
      </c>
      <c r="J13" s="28" t="s">
        <v>202</v>
      </c>
      <c r="K13" s="43" t="str">
        <f>AO24</f>
        <v>McpFXForwardPointsCurve@4</v>
      </c>
      <c r="M13" s="29" t="s">
        <v>182</v>
      </c>
      <c r="N13" s="29"/>
      <c r="O13" s="29">
        <v>4.7990000000000005E-2</v>
      </c>
      <c r="P13" s="29">
        <v>4.734E-2</v>
      </c>
      <c r="Q13" s="29">
        <v>4.6740000000000004E-2</v>
      </c>
      <c r="R13" s="29">
        <v>4.6210000000000001E-2</v>
      </c>
      <c r="S13" s="29">
        <v>4.5789999999999997E-2</v>
      </c>
      <c r="T13" s="29">
        <v>4.5510000000000002E-2</v>
      </c>
      <c r="U13" s="29">
        <v>4.539E-2</v>
      </c>
      <c r="V13" s="29">
        <v>4.5419999999999995E-2</v>
      </c>
      <c r="W13" s="29">
        <v>4.5540000000000004E-2</v>
      </c>
      <c r="X13" s="29">
        <v>4.5830000000000003E-2</v>
      </c>
      <c r="Y13" s="29">
        <v>4.6330000000000003E-2</v>
      </c>
      <c r="Z13" s="29">
        <v>4.7039999999999998E-2</v>
      </c>
      <c r="AA13" s="29">
        <v>4.795E-2</v>
      </c>
      <c r="AB13" s="29">
        <v>4.9070000000000003E-2</v>
      </c>
      <c r="AC13" s="29">
        <v>5.0389999999999997E-2</v>
      </c>
      <c r="AD13" s="29">
        <v>5.1840000000000004E-2</v>
      </c>
      <c r="AE13" s="29">
        <v>5.3339999999999999E-2</v>
      </c>
      <c r="AH13" s="36" t="s">
        <v>331</v>
      </c>
      <c r="AK13" s="29" t="s">
        <v>307</v>
      </c>
      <c r="AL13" s="43">
        <f>_xll.CalendarAddPeriod($AI$8,$AI$10,AK13,TRUE)</f>
        <v>45320</v>
      </c>
      <c r="AM13" s="29">
        <v>6.0835E-2</v>
      </c>
      <c r="AN13" s="29">
        <v>2.2579999999999999E-2</v>
      </c>
      <c r="AO13" s="29">
        <v>-1584.5</v>
      </c>
    </row>
    <row r="14" spans="2:46" ht="16.5" thickTop="1" thickBot="1">
      <c r="B14" s="29" t="s">
        <v>143</v>
      </c>
      <c r="C14" s="29"/>
      <c r="D14" s="29">
        <f t="shared" si="0"/>
        <v>5.7099999999999929E-3</v>
      </c>
      <c r="E14" s="29">
        <f t="shared" si="1"/>
        <v>2.919999999999999E-3</v>
      </c>
      <c r="F14" s="29">
        <f t="shared" si="2"/>
        <v>4.5370000000000001E-2</v>
      </c>
      <c r="G14" s="29">
        <f t="shared" si="3"/>
        <v>2.2399999999999989E-3</v>
      </c>
      <c r="H14" s="29">
        <f t="shared" si="4"/>
        <v>5.2050000000000013E-3</v>
      </c>
      <c r="I14" s="41">
        <f>_xll.CalendarFXOExpiryDate($K$6,_xll.CalendarAddPeriod($K$6,$K$14,B14))</f>
        <v>45652</v>
      </c>
      <c r="J14" s="28" t="s">
        <v>134</v>
      </c>
      <c r="K14" s="43">
        <f>_xll.CalendarValueDate(K6,K4)</f>
        <v>45106</v>
      </c>
      <c r="M14" s="29" t="s">
        <v>146</v>
      </c>
      <c r="N14" s="29"/>
      <c r="O14" s="29">
        <v>4.7720000000000005E-2</v>
      </c>
      <c r="P14" s="29">
        <v>4.7160000000000001E-2</v>
      </c>
      <c r="Q14" s="29">
        <v>4.6630000000000005E-2</v>
      </c>
      <c r="R14" s="29">
        <v>4.6150000000000004E-2</v>
      </c>
      <c r="S14" s="29">
        <v>4.5739999999999996E-2</v>
      </c>
      <c r="T14" s="29">
        <v>4.5429999999999998E-2</v>
      </c>
      <c r="U14" s="29">
        <v>4.5270000000000005E-2</v>
      </c>
      <c r="V14" s="29">
        <v>4.5270000000000005E-2</v>
      </c>
      <c r="W14" s="29">
        <v>4.5370000000000001E-2</v>
      </c>
      <c r="X14" s="29">
        <v>4.5650000000000003E-2</v>
      </c>
      <c r="Y14" s="29">
        <v>4.6189999999999995E-2</v>
      </c>
      <c r="Z14" s="29">
        <v>4.6940000000000003E-2</v>
      </c>
      <c r="AA14" s="29">
        <v>4.7910000000000001E-2</v>
      </c>
      <c r="AB14" s="29">
        <v>4.9070000000000003E-2</v>
      </c>
      <c r="AC14" s="29">
        <v>5.042E-2</v>
      </c>
      <c r="AD14" s="29">
        <v>5.1900000000000002E-2</v>
      </c>
      <c r="AE14" s="29">
        <v>5.3429999999999998E-2</v>
      </c>
      <c r="AH14" s="28" t="s">
        <v>200</v>
      </c>
      <c r="AI14" s="28">
        <f>K4</f>
        <v>45104</v>
      </c>
      <c r="AK14" s="29" t="s">
        <v>308</v>
      </c>
      <c r="AL14" s="43">
        <f>_xll.CalendarAddPeriod($AI$8,$AI$10,AK14,TRUE)</f>
        <v>45351</v>
      </c>
      <c r="AM14" s="29">
        <v>6.0615000000000002E-2</v>
      </c>
      <c r="AN14" s="29">
        <v>2.2890000000000001E-2</v>
      </c>
      <c r="AO14" s="29">
        <v>-1780.5</v>
      </c>
    </row>
    <row r="15" spans="2:46" ht="16.5" thickTop="1" thickBot="1">
      <c r="B15" s="29" t="s">
        <v>142</v>
      </c>
      <c r="C15" s="29"/>
      <c r="D15" s="29">
        <f t="shared" si="0"/>
        <v>6.1399999999999996E-3</v>
      </c>
      <c r="E15" s="29">
        <f t="shared" si="1"/>
        <v>3.3299999999999996E-3</v>
      </c>
      <c r="F15" s="29">
        <f t="shared" si="2"/>
        <v>4.5629999999999997E-2</v>
      </c>
      <c r="G15" s="29">
        <f t="shared" si="3"/>
        <v>1.5150000000000025E-3</v>
      </c>
      <c r="H15" s="29">
        <f t="shared" si="4"/>
        <v>4.8800000000000024E-3</v>
      </c>
      <c r="I15" s="41">
        <f>_xll.CalendarFXOExpiryDate($K$6,_xll.CalendarAddPeriod($K$6,$K$14,B15))</f>
        <v>45834</v>
      </c>
      <c r="J15" s="28" t="s">
        <v>198</v>
      </c>
      <c r="K15" s="29" t="b">
        <v>0</v>
      </c>
      <c r="M15" s="29" t="s">
        <v>145</v>
      </c>
      <c r="N15" s="29"/>
      <c r="O15" s="29">
        <v>4.7439999999999996E-2</v>
      </c>
      <c r="P15" s="29">
        <v>4.6649999999999997E-2</v>
      </c>
      <c r="Q15" s="29">
        <v>4.5970000000000004E-2</v>
      </c>
      <c r="R15" s="29">
        <v>4.548E-2</v>
      </c>
      <c r="S15" s="29">
        <v>4.5220000000000003E-2</v>
      </c>
      <c r="T15" s="29">
        <v>4.5170000000000002E-2</v>
      </c>
      <c r="U15" s="29">
        <v>4.5279999999999994E-2</v>
      </c>
      <c r="V15" s="29">
        <v>4.5510000000000002E-2</v>
      </c>
      <c r="W15" s="29">
        <v>4.5629999999999997E-2</v>
      </c>
      <c r="X15" s="29">
        <v>4.5869999999999994E-2</v>
      </c>
      <c r="Y15" s="29">
        <v>4.6300000000000001E-2</v>
      </c>
      <c r="Z15" s="29">
        <v>4.6900000000000004E-2</v>
      </c>
      <c r="AA15" s="29">
        <v>4.7710000000000002E-2</v>
      </c>
      <c r="AB15" s="29">
        <v>4.8809999999999999E-2</v>
      </c>
      <c r="AC15" s="29">
        <v>5.0209999999999998E-2</v>
      </c>
      <c r="AD15" s="29">
        <v>5.1840000000000004E-2</v>
      </c>
      <c r="AE15" s="29">
        <v>5.3579999999999996E-2</v>
      </c>
      <c r="AH15" s="28" t="s">
        <v>197</v>
      </c>
      <c r="AI15" s="29" t="s">
        <v>124</v>
      </c>
      <c r="AK15" s="29" t="s">
        <v>299</v>
      </c>
      <c r="AL15" s="43">
        <f>_xll.CalendarAddPeriod($AI$8,$AI$10,AK15,TRUE)</f>
        <v>45380</v>
      </c>
      <c r="AM15" s="29">
        <v>6.0899999999999996E-2</v>
      </c>
      <c r="AN15" s="29">
        <v>2.3170000000000003E-2</v>
      </c>
      <c r="AO15" s="29">
        <v>-1981.5</v>
      </c>
    </row>
    <row r="16" spans="2:46" ht="16.5" thickTop="1" thickBot="1">
      <c r="B16" s="29" t="s">
        <v>141</v>
      </c>
      <c r="C16" s="29"/>
      <c r="D16" s="29">
        <f t="shared" si="0"/>
        <v>6.8900000000000003E-3</v>
      </c>
      <c r="E16" s="29">
        <f t="shared" si="1"/>
        <v>3.5700000000000037E-3</v>
      </c>
      <c r="F16" s="29">
        <f t="shared" si="2"/>
        <v>4.5370000000000001E-2</v>
      </c>
      <c r="G16" s="29">
        <f t="shared" si="3"/>
        <v>1.3150000000000037E-3</v>
      </c>
      <c r="H16" s="29">
        <f t="shared" si="4"/>
        <v>5.4849999999999968E-3</v>
      </c>
      <c r="I16" s="41">
        <f>_xll.CalendarFXOExpiryDate($K$6,_xll.CalendarAddPeriod($K$6,$K$14,B16))</f>
        <v>46198</v>
      </c>
      <c r="J16" s="28" t="s">
        <v>196</v>
      </c>
      <c r="K16" s="29" t="b">
        <v>1</v>
      </c>
      <c r="M16" s="29" t="s">
        <v>144</v>
      </c>
      <c r="N16" s="29"/>
      <c r="O16" s="29">
        <v>4.7409999999999994E-2</v>
      </c>
      <c r="P16" s="29">
        <v>4.6390000000000001E-2</v>
      </c>
      <c r="Q16" s="29">
        <v>4.5519999999999998E-2</v>
      </c>
      <c r="R16" s="29">
        <v>4.4900000000000002E-2</v>
      </c>
      <c r="S16" s="29">
        <v>4.4640000000000006E-2</v>
      </c>
      <c r="T16" s="29">
        <v>4.4690000000000001E-2</v>
      </c>
      <c r="U16" s="29">
        <v>4.4930000000000005E-2</v>
      </c>
      <c r="V16" s="29">
        <v>4.5279999999999994E-2</v>
      </c>
      <c r="W16" s="29">
        <v>4.5370000000000001E-2</v>
      </c>
      <c r="X16" s="29">
        <v>4.5560000000000003E-2</v>
      </c>
      <c r="Y16" s="29">
        <v>4.5919999999999996E-2</v>
      </c>
      <c r="Z16" s="29">
        <v>4.6440000000000002E-2</v>
      </c>
      <c r="AA16" s="29">
        <v>4.7249999999999993E-2</v>
      </c>
      <c r="AB16" s="29">
        <v>4.8470000000000006E-2</v>
      </c>
      <c r="AC16" s="29">
        <v>5.0170000000000006E-2</v>
      </c>
      <c r="AD16" s="29">
        <v>5.2169999999999994E-2</v>
      </c>
      <c r="AE16" s="29">
        <v>5.4299999999999994E-2</v>
      </c>
      <c r="AH16" s="28" t="s">
        <v>195</v>
      </c>
      <c r="AI16" s="28" t="s">
        <v>66</v>
      </c>
      <c r="AK16" s="29" t="s">
        <v>309</v>
      </c>
      <c r="AL16" s="43">
        <f>_xll.CalendarAddPeriod($AI$8,$AI$10,AK16,TRUE)</f>
        <v>45411</v>
      </c>
      <c r="AM16" s="29">
        <v>6.0329999999999995E-2</v>
      </c>
      <c r="AN16" s="29">
        <v>2.3359999999999999E-2</v>
      </c>
      <c r="AO16" s="29">
        <v>-2151.3000000000002</v>
      </c>
    </row>
    <row r="17" spans="2:52" ht="16.5" thickTop="1" thickBot="1">
      <c r="D17" s="23"/>
      <c r="E17" s="23"/>
      <c r="F17" s="23"/>
      <c r="J17" s="28" t="s">
        <v>193</v>
      </c>
      <c r="K17" s="29" t="s">
        <v>192</v>
      </c>
      <c r="M17" s="29" t="s">
        <v>143</v>
      </c>
      <c r="N17" s="29"/>
      <c r="O17" s="29">
        <v>4.6630000000000005E-2</v>
      </c>
      <c r="P17" s="29">
        <v>4.5659999999999999E-2</v>
      </c>
      <c r="Q17" s="29">
        <v>4.487E-2</v>
      </c>
      <c r="R17" s="29">
        <v>4.4389999999999999E-2</v>
      </c>
      <c r="S17" s="29">
        <v>4.4229999999999998E-2</v>
      </c>
      <c r="T17" s="29">
        <v>4.4320000000000005E-2</v>
      </c>
      <c r="U17" s="29">
        <v>4.4560000000000002E-2</v>
      </c>
      <c r="V17" s="29">
        <v>4.487E-2</v>
      </c>
      <c r="W17" s="29">
        <v>4.4880000000000003E-2</v>
      </c>
      <c r="X17" s="29">
        <v>4.5010000000000001E-2</v>
      </c>
      <c r="Y17" s="29">
        <v>4.5350000000000001E-2</v>
      </c>
      <c r="Z17" s="29">
        <v>4.5880000000000004E-2</v>
      </c>
      <c r="AA17" s="29">
        <v>4.6760000000000003E-2</v>
      </c>
      <c r="AB17" s="29">
        <v>4.8140000000000002E-2</v>
      </c>
      <c r="AC17" s="29">
        <v>5.0130000000000001E-2</v>
      </c>
      <c r="AD17" s="29">
        <v>5.2590000000000005E-2</v>
      </c>
      <c r="AE17" s="29">
        <v>5.5279999999999996E-2</v>
      </c>
      <c r="AH17" s="28" t="s">
        <v>191</v>
      </c>
      <c r="AI17" s="29" t="s">
        <v>10</v>
      </c>
      <c r="AK17" s="29" t="s">
        <v>310</v>
      </c>
      <c r="AL17" s="43">
        <f>_xll.CalendarAddPeriod($AI$8,$AI$10,AK17,TRUE)</f>
        <v>45441</v>
      </c>
      <c r="AM17" s="29">
        <v>6.0095000000000003E-2</v>
      </c>
      <c r="AN17" s="29">
        <v>2.3550000000000001E-2</v>
      </c>
      <c r="AO17" s="29">
        <v>-2325.1999999999998</v>
      </c>
    </row>
    <row r="18" spans="2:52" ht="16.5" thickTop="1" thickBot="1">
      <c r="M18" s="29" t="s">
        <v>142</v>
      </c>
      <c r="N18" s="29"/>
      <c r="O18" s="29">
        <v>4.6359999999999998E-2</v>
      </c>
      <c r="P18" s="29">
        <v>4.5490000000000003E-2</v>
      </c>
      <c r="Q18" s="29">
        <v>4.478E-2</v>
      </c>
      <c r="R18" s="29">
        <v>4.4340000000000004E-2</v>
      </c>
      <c r="S18" s="29">
        <v>4.4180000000000004E-2</v>
      </c>
      <c r="T18" s="29">
        <v>4.4229999999999998E-2</v>
      </c>
      <c r="U18" s="29">
        <v>4.4420000000000001E-2</v>
      </c>
      <c r="V18" s="29">
        <v>4.4679999999999997E-2</v>
      </c>
      <c r="W18" s="29">
        <v>4.4630000000000003E-2</v>
      </c>
      <c r="X18" s="29">
        <v>4.4699999999999997E-2</v>
      </c>
      <c r="Y18" s="29">
        <v>4.5039999999999997E-2</v>
      </c>
      <c r="Z18" s="29">
        <v>4.5620000000000001E-2</v>
      </c>
      <c r="AA18" s="29">
        <v>4.6620000000000002E-2</v>
      </c>
      <c r="AB18" s="29">
        <v>4.8230000000000002E-2</v>
      </c>
      <c r="AC18" s="29">
        <v>5.0590000000000003E-2</v>
      </c>
      <c r="AD18" s="29">
        <v>5.3529999999999994E-2</v>
      </c>
      <c r="AE18" s="29">
        <v>5.6730000000000003E-2</v>
      </c>
      <c r="AH18" s="28" t="s">
        <v>189</v>
      </c>
      <c r="AI18" s="43" t="str">
        <f>Calendar!C4</f>
        <v>McpCalendar@34</v>
      </c>
      <c r="AK18" s="29" t="s">
        <v>129</v>
      </c>
      <c r="AL18" s="43">
        <f>_xll.CalendarAddPeriod($AI$8,$AI$10,AK18,TRUE)</f>
        <v>45471</v>
      </c>
      <c r="AM18" s="29">
        <v>5.9990000000000002E-2</v>
      </c>
      <c r="AN18" s="29">
        <v>2.3740000000000001E-2</v>
      </c>
      <c r="AO18" s="29">
        <v>-2501.5</v>
      </c>
    </row>
    <row r="19" spans="2:52" ht="16.5" thickTop="1" thickBot="1">
      <c r="J19" s="26" t="s">
        <v>324</v>
      </c>
      <c r="K19" s="43" t="str">
        <f>_xll.McpFXVolSurface(D4:H16,J4:K17,B3:B16,C3:H3,,"DT|VP|HD|VD")</f>
        <v>McpFXVolSurface@9</v>
      </c>
      <c r="M19" s="29" t="s">
        <v>141</v>
      </c>
      <c r="N19" s="29"/>
      <c r="O19" s="29">
        <v>4.9210000000000004E-2</v>
      </c>
      <c r="P19" s="29">
        <v>4.7359999999999999E-2</v>
      </c>
      <c r="Q19" s="29">
        <v>4.5850000000000002E-2</v>
      </c>
      <c r="R19" s="29">
        <v>4.4809999999999996E-2</v>
      </c>
      <c r="S19" s="29">
        <v>4.4320000000000005E-2</v>
      </c>
      <c r="T19" s="29">
        <v>4.4199999999999996E-2</v>
      </c>
      <c r="U19" s="29">
        <v>4.4310000000000002E-2</v>
      </c>
      <c r="V19" s="29">
        <v>4.4470000000000003E-2</v>
      </c>
      <c r="W19" s="29">
        <v>4.4379999999999996E-2</v>
      </c>
      <c r="X19" s="29">
        <v>4.4379999999999996E-2</v>
      </c>
      <c r="Y19" s="29">
        <v>4.4580000000000002E-2</v>
      </c>
      <c r="Z19" s="29">
        <v>4.505E-2</v>
      </c>
      <c r="AA19" s="29">
        <v>4.6079999999999996E-2</v>
      </c>
      <c r="AB19" s="29">
        <v>4.7969999999999999E-2</v>
      </c>
      <c r="AC19" s="29">
        <v>5.0949999999999995E-2</v>
      </c>
      <c r="AD19" s="29">
        <v>5.4679999999999999E-2</v>
      </c>
      <c r="AE19" s="29">
        <v>5.8739999999999994E-2</v>
      </c>
      <c r="AK19" s="29" t="s">
        <v>300</v>
      </c>
      <c r="AL19" s="43">
        <f>_xll.CalendarAddPeriod($AI$8,$AI$10,AK19,TRUE)</f>
        <v>45653</v>
      </c>
      <c r="AM19" s="29">
        <v>5.6805000000000001E-2</v>
      </c>
      <c r="AN19" s="29">
        <v>2.3740000000000001E-2</v>
      </c>
      <c r="AO19" s="29">
        <v>-3355</v>
      </c>
    </row>
    <row r="20" spans="2:52" ht="16.5" thickTop="1" thickBot="1">
      <c r="D20" s="23"/>
      <c r="E20" s="23"/>
      <c r="F20" s="23"/>
      <c r="J20" s="26" t="s">
        <v>323</v>
      </c>
      <c r="K20" s="43" t="str">
        <f>_xll.McpFXVolSurface(O4:AE19,J4:K17,M3:M19,N3:AE3,,"DT|VP|HD|VD")</f>
        <v>McpFXVolSurface@10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K20" s="29" t="s">
        <v>301</v>
      </c>
      <c r="AL20" s="43">
        <f>_xll.CalendarAddPeriod($AI$8,$AI$10,AK20,TRUE)</f>
        <v>45835</v>
      </c>
      <c r="AM20" s="29">
        <v>5.2580000000000002E-2</v>
      </c>
      <c r="AN20" s="29">
        <v>2.3740000000000001E-2</v>
      </c>
      <c r="AO20" s="29">
        <v>-3825</v>
      </c>
    </row>
    <row r="21" spans="2:52" ht="16.5" thickTop="1" thickBot="1">
      <c r="J21" s="2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H21" s="25"/>
      <c r="AK21" s="29" t="s">
        <v>302</v>
      </c>
      <c r="AL21" s="43">
        <f>_xll.CalendarAddPeriod($AI$8,$AI$10,AK21,TRUE)</f>
        <v>46202</v>
      </c>
      <c r="AM21" s="29">
        <v>4.6205000000000003E-2</v>
      </c>
      <c r="AN21" s="29">
        <v>2.3740000000000001E-2</v>
      </c>
      <c r="AO21" s="29">
        <v>-4325</v>
      </c>
    </row>
    <row r="22" spans="2:52" ht="16.5" thickTop="1" thickBot="1">
      <c r="J22" s="2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K22" s="29" t="s">
        <v>311</v>
      </c>
      <c r="AL22" s="43">
        <f>_xll.CalendarAddPeriod($AI$8,$AI$10,AK22,TRUE)</f>
        <v>46567</v>
      </c>
      <c r="AM22" s="29">
        <v>4.1815000000000005E-2</v>
      </c>
      <c r="AN22" s="29">
        <v>2.3740000000000001E-2</v>
      </c>
      <c r="AO22" s="29">
        <v>-4525</v>
      </c>
    </row>
    <row r="23" spans="2:52" ht="16.5" thickTop="1" thickBot="1">
      <c r="D23" s="23"/>
      <c r="E23" s="23"/>
      <c r="F23" s="23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K23" s="29" t="s">
        <v>312</v>
      </c>
      <c r="AL23" s="43">
        <f>_xll.CalendarAddPeriod($AI$8,$AI$10,AK23,TRUE)</f>
        <v>46933</v>
      </c>
      <c r="AM23" s="29">
        <v>3.1670000000000004E-2</v>
      </c>
      <c r="AN23" s="29">
        <v>2.3740000000000001E-2</v>
      </c>
      <c r="AO23" s="29">
        <v>-2500</v>
      </c>
    </row>
    <row r="24" spans="2:52" ht="16.5" thickTop="1" thickBot="1"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H24" s="36" t="s">
        <v>329</v>
      </c>
      <c r="AM24" s="43" t="str">
        <f>_xll.McpYieldCurve($AH$14:$AI$18,AL3:AL23,AM3:AM23,,,"VP|HD|HD")</f>
        <v>McpYieldCurve@12</v>
      </c>
      <c r="AO24" s="43" t="str">
        <f>_xll.McpFXForwardPointsCurve(AH5:AI10,AK3:AK23,AO3:AO23,,,"VP|HD|HD")</f>
        <v>McpFXForwardPointsCurve@4</v>
      </c>
    </row>
    <row r="25" spans="2:52" ht="16.5" thickTop="1" thickBot="1"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H25" s="36" t="s">
        <v>331</v>
      </c>
      <c r="AN25" s="43" t="str">
        <f>_xll.McpYieldCurve(AH26:AI30,AL3:AL23,AN3:AN23,,,"VP|HD|HD")</f>
        <v>McpYieldCurve@11</v>
      </c>
    </row>
    <row r="26" spans="2:52" ht="16.5" thickTop="1" thickBot="1">
      <c r="D26" s="23"/>
      <c r="E26" s="23"/>
      <c r="F26" s="23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H26" s="28" t="s">
        <v>200</v>
      </c>
      <c r="AI26" s="28">
        <f>AI14</f>
        <v>45104</v>
      </c>
    </row>
    <row r="27" spans="2:52" s="12" customFormat="1" ht="17.25" thickTop="1" thickBot="1">
      <c r="B27"/>
      <c r="C27"/>
      <c r="D27"/>
      <c r="E27"/>
      <c r="F27"/>
      <c r="G27"/>
      <c r="H27"/>
      <c r="I27"/>
      <c r="J27"/>
      <c r="K27"/>
      <c r="L27"/>
      <c r="M2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H27" s="28" t="s">
        <v>197</v>
      </c>
      <c r="AI27" s="29" t="s">
        <v>124</v>
      </c>
      <c r="AK27"/>
      <c r="AL27"/>
    </row>
    <row r="28" spans="2:52" ht="17.25" thickTop="1" thickBot="1"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H28" s="28" t="s">
        <v>195</v>
      </c>
      <c r="AI28" s="28" t="s">
        <v>66</v>
      </c>
      <c r="AK28" s="12"/>
      <c r="AL28" s="12"/>
    </row>
    <row r="29" spans="2:52" ht="16.5" thickTop="1" thickBot="1">
      <c r="D29" s="23"/>
      <c r="E29" s="23"/>
      <c r="F29" s="23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H29" s="28" t="s">
        <v>191</v>
      </c>
      <c r="AI29" s="29" t="s">
        <v>10</v>
      </c>
    </row>
    <row r="30" spans="2:52" ht="16.5" thickTop="1" thickBot="1">
      <c r="O30" s="15"/>
      <c r="P30" s="15"/>
      <c r="AH30" s="28" t="s">
        <v>189</v>
      </c>
      <c r="AI30" s="43" t="str">
        <f>Calendar!B4</f>
        <v>McpCalendar@32</v>
      </c>
    </row>
    <row r="31" spans="2:52" ht="15.75" thickTop="1">
      <c r="O31" s="15"/>
      <c r="P31" s="15"/>
    </row>
    <row r="32" spans="2:52">
      <c r="AP32" s="1"/>
      <c r="AS32" s="15"/>
      <c r="AT32" s="17"/>
      <c r="AU32" s="16"/>
      <c r="AZ32" s="6"/>
    </row>
    <row r="33" spans="2:52">
      <c r="D33" s="15"/>
      <c r="AP33" s="1"/>
      <c r="AS33" s="15"/>
      <c r="AT33" s="17"/>
      <c r="AU33" s="16"/>
      <c r="AZ33" s="6"/>
    </row>
    <row r="34" spans="2:52" ht="16.5" thickBot="1">
      <c r="B34" s="36" t="s">
        <v>326</v>
      </c>
      <c r="C34" s="36"/>
      <c r="D34" s="36"/>
      <c r="E34" s="36"/>
      <c r="F34" s="36"/>
      <c r="G34" s="12"/>
      <c r="H34" s="19" t="str">
        <f>K20</f>
        <v>McpFXVolSurface@10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P34" s="1"/>
      <c r="AS34" s="15"/>
      <c r="AT34" s="17"/>
      <c r="AU34" s="16"/>
      <c r="AZ34" s="6"/>
    </row>
    <row r="35" spans="2:52" ht="16.5" thickTop="1" thickBot="1">
      <c r="B35" s="10" t="str">
        <f>B3</f>
        <v>Tenors</v>
      </c>
      <c r="C35" s="10" t="s">
        <v>172</v>
      </c>
      <c r="D35" s="10" t="s">
        <v>171</v>
      </c>
      <c r="E35" s="10" t="s">
        <v>170</v>
      </c>
      <c r="F35" s="10" t="s">
        <v>169</v>
      </c>
      <c r="G35" s="10" t="s">
        <v>168</v>
      </c>
      <c r="H35" s="10" t="s">
        <v>167</v>
      </c>
      <c r="I35" s="10" t="s">
        <v>166</v>
      </c>
      <c r="J35" s="10" t="s">
        <v>181</v>
      </c>
      <c r="K35" s="10" t="s">
        <v>180</v>
      </c>
      <c r="L35" s="10" t="s">
        <v>163</v>
      </c>
      <c r="M35" s="10" t="s">
        <v>162</v>
      </c>
      <c r="N35" s="10" t="s">
        <v>161</v>
      </c>
      <c r="O35" s="10" t="s">
        <v>160</v>
      </c>
      <c r="P35" s="10" t="s">
        <v>159</v>
      </c>
      <c r="Q35" s="10" t="s">
        <v>158</v>
      </c>
      <c r="R35" s="10" t="s">
        <v>157</v>
      </c>
      <c r="S35" s="10" t="s">
        <v>156</v>
      </c>
      <c r="T35" s="10" t="s">
        <v>155</v>
      </c>
      <c r="U35" s="9"/>
      <c r="V35" s="8"/>
      <c r="W35" s="8"/>
      <c r="AP35" s="1"/>
      <c r="AS35" s="15"/>
      <c r="AT35" s="17"/>
      <c r="AU35" s="16"/>
      <c r="AZ35" s="6"/>
    </row>
    <row r="36" spans="2:52" ht="16.5" thickTop="1" thickBot="1">
      <c r="B36" s="29" t="s">
        <v>133</v>
      </c>
      <c r="C36" s="28">
        <f>_xll.CalendarFXOExpiryDateFromTenor($K$6,$K$4,B36)</f>
        <v>45105</v>
      </c>
      <c r="D36" s="29">
        <f>_xll.FXVolSurfaceGetStrike($H$34,D$35,$B36)</f>
        <v>7.1992101097092878</v>
      </c>
      <c r="E36" s="29">
        <f>_xll.FXVolSurfaceGetStrike($H$34,E$35,$B36)</f>
        <v>7.2024996699620667</v>
      </c>
      <c r="F36" s="29">
        <f>_xll.FXVolSurfaceGetStrike($H$34,F$35,$B36)</f>
        <v>7.2050073917158395</v>
      </c>
      <c r="G36" s="29">
        <f>_xll.FXVolSurfaceGetStrike($H$34,G$35,$B36)</f>
        <v>7.2070524346711018</v>
      </c>
      <c r="H36" s="29">
        <f>_xll.FXVolSurfaceGetStrike($H$34,H$35,$B36)</f>
        <v>7.2087774698422011</v>
      </c>
      <c r="I36" s="29">
        <f>_xll.FXVolSurfaceGetStrike($H$34,I$35,$B36)</f>
        <v>7.2103486776855421</v>
      </c>
      <c r="J36" s="29">
        <f>_xll.FXVolSurfaceGetStrike($H$34,J$35,$B36)</f>
        <v>7.2119131318545602</v>
      </c>
      <c r="K36" s="29">
        <f>_xll.FXVolSurfaceGetStrike($H$34,K$35,$B36)</f>
        <v>7.2135456523721908</v>
      </c>
      <c r="L36" s="29">
        <f>_xll.FXVolSurfaceGetStrike($H$34,L$35,$B36)</f>
        <v>7.2152500000000002</v>
      </c>
      <c r="M36" s="29">
        <f>_xll.FXVolSurfaceGetStrike($H$34,M$35,$B36)</f>
        <v>7.2170317337120098</v>
      </c>
      <c r="N36" s="29">
        <f>_xll.FXVolSurfaceGetStrike($H$34,N$35,$B36)</f>
        <v>7.2188093870907224</v>
      </c>
      <c r="O36" s="29">
        <f>_xll.FXVolSurfaceGetStrike($H$34,O$35,$B36)</f>
        <v>7.2205898378575446</v>
      </c>
      <c r="P36" s="29">
        <f>_xll.FXVolSurfaceGetStrike($H$34,P$35,$B36)</f>
        <v>7.2224139406072485</v>
      </c>
      <c r="Q36" s="29">
        <f>_xll.FXVolSurfaceGetStrike($H$34,Q$35,$B36)</f>
        <v>7.2243724418066035</v>
      </c>
      <c r="R36" s="29">
        <f>_xll.FXVolSurfaceGetStrike($H$34,R$35,$B36)</f>
        <v>7.226564534776859</v>
      </c>
      <c r="S36" s="29">
        <f>_xll.FXVolSurfaceGetStrike($H$34,S$35,$B36)</f>
        <v>7.2291124541337588</v>
      </c>
      <c r="T36" s="29">
        <f>_xll.FXVolSurfaceGetStrike($H$34,T$35,$B36)</f>
        <v>7.2323384686479404</v>
      </c>
      <c r="U36" s="1"/>
      <c r="V36" s="6"/>
      <c r="Y36" s="14"/>
      <c r="AP36" s="1"/>
      <c r="AS36" s="15"/>
      <c r="AT36" s="17"/>
      <c r="AU36" s="16"/>
      <c r="AZ36" s="6"/>
    </row>
    <row r="37" spans="2:52" ht="16.5" thickTop="1" thickBot="1">
      <c r="B37" s="29"/>
      <c r="C37" s="28"/>
      <c r="D37" s="29">
        <f>_xll.FXVolSurfaceGetVolatility($H$34,D36,$C36,$L36)</f>
        <v>3.32E-2</v>
      </c>
      <c r="E37" s="29">
        <f>_xll.FXVolSurfaceGetVolatility($H$34,E36,$C36,$L36)</f>
        <v>3.2629999999999999E-2</v>
      </c>
      <c r="F37" s="29">
        <f>_xll.FXVolSurfaceGetVolatility($H$34,F36,$C36,$L36)</f>
        <v>3.2280000000000003E-2</v>
      </c>
      <c r="G37" s="29">
        <f>_xll.FXVolSurfaceGetVolatility($H$34,G36,$C36,$L36)</f>
        <v>3.2240000000000005E-2</v>
      </c>
      <c r="H37" s="29">
        <f>_xll.FXVolSurfaceGetVolatility($H$34,H36,$C36,$L36)</f>
        <v>3.2750000000000001E-2</v>
      </c>
      <c r="I37" s="29">
        <f>_xll.FXVolSurfaceGetVolatility($H$34,I36,$C36,$L36)</f>
        <v>3.3769999999999994E-2</v>
      </c>
      <c r="J37" s="29">
        <f>_xll.FXVolSurfaceGetVolatility($H$34,J36,$C36,$L36)</f>
        <v>3.5009999999999999E-2</v>
      </c>
      <c r="K37" s="29">
        <f>_xll.FXVolSurfaceGetVolatility($H$34,K36,$C36,$L36)</f>
        <v>3.619E-2</v>
      </c>
      <c r="L37" s="29">
        <f>_xll.FXVolSurfaceGetVolatility($H$34,L36,$C36,$L36)</f>
        <v>3.7000000000000005E-2</v>
      </c>
      <c r="M37" s="29">
        <f>_xll.FXVolSurfaceGetVolatility($H$34,M36,$C36,$L36)</f>
        <v>3.7249999999999998E-2</v>
      </c>
      <c r="N37" s="29">
        <f>_xll.FXVolSurfaceGetVolatility($H$34,N36,$C36,$L36)</f>
        <v>3.705E-2</v>
      </c>
      <c r="O37" s="29">
        <f>_xll.FXVolSurfaceGetVolatility($H$34,O36,$C36,$L36)</f>
        <v>3.6589999999999998E-2</v>
      </c>
      <c r="P37" s="29">
        <f>_xll.FXVolSurfaceGetVolatility($H$34,P36,$C36,$L36)</f>
        <v>3.6089999999999997E-2</v>
      </c>
      <c r="Q37" s="29">
        <f>_xll.FXVolSurfaceGetVolatility($H$34,Q36,$C36,$L36)</f>
        <v>3.5740000000000001E-2</v>
      </c>
      <c r="R37" s="29">
        <f>_xll.FXVolSurfaceGetVolatility($H$34,R36,$C36,$L36)</f>
        <v>3.5529999999999999E-2</v>
      </c>
      <c r="S37" s="29">
        <f>_xll.FXVolSurfaceGetVolatility($H$34,S36,$C36,$L36)</f>
        <v>3.5349999999999999E-2</v>
      </c>
      <c r="T37" s="29">
        <f>_xll.FXVolSurfaceGetVolatility($H$34,T36,$C36,$L36)</f>
        <v>3.524E-2</v>
      </c>
      <c r="V37" s="6"/>
      <c r="W37" s="5"/>
      <c r="AP37" s="1"/>
      <c r="AS37" s="15"/>
      <c r="AT37" s="17"/>
      <c r="AU37" s="16"/>
      <c r="AZ37" s="6"/>
    </row>
    <row r="38" spans="2:52" ht="16.5" thickTop="1" thickBot="1">
      <c r="B38" s="29" t="s">
        <v>179</v>
      </c>
      <c r="C38" s="28">
        <f>_xll.CalendarFXOExpiryDateFromTenor($K$6,$K$4,B38)</f>
        <v>45111</v>
      </c>
      <c r="D38" s="29">
        <f>_xll.FXVolSurfaceGetStrike($H$34,D$35,$B38)</f>
        <v>7.1467701615097639</v>
      </c>
      <c r="E38" s="29">
        <f>_xll.FXVolSurfaceGetStrike($H$34,E$35,$B38)</f>
        <v>7.1612741848282528</v>
      </c>
      <c r="F38" s="29">
        <f>_xll.FXVolSurfaceGetStrike($H$34,F$35,$B38)</f>
        <v>7.1724355069964147</v>
      </c>
      <c r="G38" s="29">
        <f>_xll.FXVolSurfaceGetStrike($H$34,G$35,$B38)</f>
        <v>7.1815707363982879</v>
      </c>
      <c r="H38" s="29">
        <f>_xll.FXVolSurfaceGetStrike($H$34,H$35,$B38)</f>
        <v>7.1893325341679688</v>
      </c>
      <c r="I38" s="29">
        <f>_xll.FXVolSurfaceGetStrike($H$34,I$35,$B38)</f>
        <v>7.1962502836514339</v>
      </c>
      <c r="J38" s="29">
        <f>_xll.FXVolSurfaceGetStrike($H$34,J$35,$B38)</f>
        <v>7.2027445434749939</v>
      </c>
      <c r="K38" s="29">
        <f>_xll.FXVolSurfaceGetStrike($H$34,K$35,$B38)</f>
        <v>7.2090823102355071</v>
      </c>
      <c r="L38" s="29">
        <f>_xll.FXVolSurfaceGetStrike($H$34,L$35,$B38)</f>
        <v>7.2152500000000002</v>
      </c>
      <c r="M38" s="29">
        <f>_xll.FXVolSurfaceGetStrike($H$34,M$35,$B38)</f>
        <v>7.2218697745269562</v>
      </c>
      <c r="N38" s="29">
        <f>_xll.FXVolSurfaceGetStrike($H$34,N$35,$B38)</f>
        <v>7.2284826057300497</v>
      </c>
      <c r="O38" s="29">
        <f>_xll.FXVolSurfaceGetStrike($H$34,O$35,$B38)</f>
        <v>7.235411387351764</v>
      </c>
      <c r="P38" s="29">
        <f>_xll.FXVolSurfaceGetStrike($H$34,P$35,$B38)</f>
        <v>7.24290171429619</v>
      </c>
      <c r="Q38" s="29">
        <f>_xll.FXVolSurfaceGetStrike($H$34,Q$35,$B38)</f>
        <v>7.2513218312117198</v>
      </c>
      <c r="R38" s="29">
        <f>_xll.FXVolSurfaceGetStrike($H$34,R$35,$B38)</f>
        <v>7.2611612708746813</v>
      </c>
      <c r="S38" s="29">
        <f>_xll.FXVolSurfaceGetStrike($H$34,S$35,$B38)</f>
        <v>7.2730759487293843</v>
      </c>
      <c r="T38" s="29">
        <f>_xll.FXVolSurfaceGetStrike($H$34,T$35,$B38)</f>
        <v>7.2885123976872652</v>
      </c>
      <c r="U38" s="1"/>
      <c r="V38" s="6"/>
      <c r="Y38" s="14"/>
      <c r="AP38" s="1"/>
      <c r="AS38" s="15"/>
      <c r="AT38" s="17"/>
      <c r="AU38" s="16"/>
      <c r="AZ38" s="6"/>
    </row>
    <row r="39" spans="2:52" ht="16.5" thickTop="1" thickBot="1">
      <c r="B39" s="29"/>
      <c r="C39" s="28"/>
      <c r="D39" s="29">
        <f>_xll.FXVolSurfaceGetVolatility($H$34,D38,$C38,$L38)</f>
        <v>5.389E-2</v>
      </c>
      <c r="E39" s="29">
        <f>_xll.FXVolSurfaceGetVolatility($H$34,E38,$C38,$L38)</f>
        <v>5.2499999999999998E-2</v>
      </c>
      <c r="F39" s="29">
        <f>_xll.FXVolSurfaceGetVolatility($H$34,F38,$C38,$L38)</f>
        <v>5.1279999999999999E-2</v>
      </c>
      <c r="G39" s="29">
        <f>_xll.FXVolSurfaceGetVolatility($H$34,G38,$C38,$L38)</f>
        <v>5.0349999999999999E-2</v>
      </c>
      <c r="H39" s="29">
        <f>_xll.FXVolSurfaceGetVolatility($H$34,H38,$C38,$L38)</f>
        <v>4.9880000000000001E-2</v>
      </c>
      <c r="I39" s="29">
        <f>_xll.FXVolSurfaceGetVolatility($H$34,I38,$C38,$L38)</f>
        <v>4.9859999999999995E-2</v>
      </c>
      <c r="J39" s="29">
        <f>_xll.FXVolSurfaceGetVolatility($H$34,J38,$C38,$L38)</f>
        <v>5.0130000000000001E-2</v>
      </c>
      <c r="K39" s="29">
        <f>_xll.FXVolSurfaceGetVolatility($H$34,K38,$C38,$L38)</f>
        <v>5.0549999999999998E-2</v>
      </c>
      <c r="L39" s="29">
        <f>_xll.FXVolSurfaceGetVolatility($H$34,L38,$C38,$L38)</f>
        <v>5.0949999999999995E-2</v>
      </c>
      <c r="M39" s="29">
        <f>_xll.FXVolSurfaceGetVolatility($H$34,M38,$C38,$L38)</f>
        <v>5.1249999999999997E-2</v>
      </c>
      <c r="N39" s="29">
        <f>_xll.FXVolSurfaceGetVolatility($H$34,N38,$C38,$L38)</f>
        <v>5.1500000000000004E-2</v>
      </c>
      <c r="O39" s="29">
        <f>_xll.FXVolSurfaceGetVolatility($H$34,O38,$C38,$L38)</f>
        <v>5.1810000000000002E-2</v>
      </c>
      <c r="P39" s="29">
        <f>_xll.FXVolSurfaceGetVolatility($H$34,P38,$C38,$L38)</f>
        <v>5.2310000000000002E-2</v>
      </c>
      <c r="Q39" s="29">
        <f>_xll.FXVolSurfaceGetVolatility($H$34,Q38,$C38,$L38)</f>
        <v>5.3099999999999994E-2</v>
      </c>
      <c r="R39" s="29">
        <f>_xll.FXVolSurfaceGetVolatility($H$34,R38,$C38,$L38)</f>
        <v>5.4179999999999999E-2</v>
      </c>
      <c r="S39" s="29">
        <f>_xll.FXVolSurfaceGetVolatility($H$34,S38,$C38,$L38)</f>
        <v>5.5410000000000001E-2</v>
      </c>
      <c r="T39" s="29">
        <f>_xll.FXVolSurfaceGetVolatility($H$34,T38,$C38,$L38)</f>
        <v>5.6750000000000002E-2</v>
      </c>
      <c r="U39" s="5"/>
      <c r="V39" s="5"/>
      <c r="W39" s="5"/>
      <c r="AP39" s="1"/>
      <c r="AS39" s="15"/>
      <c r="AT39" s="17"/>
      <c r="AU39" s="16"/>
      <c r="AZ39" s="6"/>
    </row>
    <row r="40" spans="2:52" ht="16.5" thickTop="1" thickBot="1">
      <c r="B40" s="29" t="s">
        <v>154</v>
      </c>
      <c r="C40" s="28">
        <f>_xll.CalendarFXOExpiryDateFromTenor($K$6,$K$4,B40)</f>
        <v>45118</v>
      </c>
      <c r="D40" s="29">
        <f>_xll.FXVolSurfaceGetStrike($H$34,D$35,$B40)</f>
        <v>7.1115062645472156</v>
      </c>
      <c r="E40" s="29">
        <f>_xll.FXVolSurfaceGetStrike($H$34,E$35,$B40)</f>
        <v>7.1321006145684152</v>
      </c>
      <c r="F40" s="29">
        <f>_xll.FXVolSurfaceGetStrike($H$34,F$35,$B40)</f>
        <v>7.1480399500056579</v>
      </c>
      <c r="G40" s="29">
        <f>_xll.FXVolSurfaceGetStrike($H$34,G$35,$B40)</f>
        <v>7.1611611510900941</v>
      </c>
      <c r="H40" s="29">
        <f>_xll.FXVolSurfaceGetStrike($H$34,H$35,$B40)</f>
        <v>7.172430012441497</v>
      </c>
      <c r="I40" s="29">
        <f>_xll.FXVolSurfaceGetStrike($H$34,I$35,$B40)</f>
        <v>7.1825775941826482</v>
      </c>
      <c r="J40" s="29">
        <f>_xll.FXVolSurfaceGetStrike($H$34,J$35,$B40)</f>
        <v>7.1920825471519159</v>
      </c>
      <c r="K40" s="29">
        <f>_xll.FXVolSurfaceGetStrike($H$34,K$35,$B40)</f>
        <v>7.2013011302040297</v>
      </c>
      <c r="L40" s="29">
        <f>_xll.FXVolSurfaceGetStrike($H$34,L$35,$B40)</f>
        <v>7.2100999999999997</v>
      </c>
      <c r="M40" s="29">
        <f>_xll.FXVolSurfaceGetStrike($H$34,M$35,$B40)</f>
        <v>7.2197726890607328</v>
      </c>
      <c r="N40" s="29">
        <f>_xll.FXVolSurfaceGetStrike($H$34,N$35,$B40)</f>
        <v>7.2293741335764174</v>
      </c>
      <c r="O40" s="29">
        <f>_xll.FXVolSurfaceGetStrike($H$34,O$35,$B40)</f>
        <v>7.2395198341353213</v>
      </c>
      <c r="P40" s="29">
        <f>_xll.FXVolSurfaceGetStrike($H$34,P$35,$B40)</f>
        <v>7.2505576899195807</v>
      </c>
      <c r="Q40" s="29">
        <f>_xll.FXVolSurfaceGetStrike($H$34,Q$35,$B40)</f>
        <v>7.2629984180374958</v>
      </c>
      <c r="R40" s="29">
        <f>_xll.FXVolSurfaceGetStrike($H$34,R$35,$B40)</f>
        <v>7.2775682745614061</v>
      </c>
      <c r="S40" s="29">
        <f>_xll.FXVolSurfaceGetStrike($H$34,S$35,$B40)</f>
        <v>7.2953579706436571</v>
      </c>
      <c r="T40" s="29">
        <f>_xll.FXVolSurfaceGetStrike($H$34,T$35,$B40)</f>
        <v>7.3184489742029957</v>
      </c>
      <c r="U40" s="1"/>
      <c r="V40" s="6"/>
      <c r="Y40" s="14"/>
      <c r="AP40" s="1"/>
      <c r="AS40" s="15"/>
      <c r="AT40" s="17"/>
      <c r="AU40" s="16"/>
      <c r="AZ40" s="6"/>
    </row>
    <row r="41" spans="2:52" ht="16.5" thickTop="1" thickBot="1">
      <c r="B41" s="29"/>
      <c r="C41" s="28"/>
      <c r="D41" s="29">
        <f>_xll.FXVolSurfaceGetVolatility($H$34,D40,$C40,$L40)</f>
        <v>5.5090000000000007E-2</v>
      </c>
      <c r="E41" s="29">
        <f>_xll.FXVolSurfaceGetVolatility($H$34,E40,$C40,$L40)</f>
        <v>5.3859999999999998E-2</v>
      </c>
      <c r="F41" s="29">
        <f>_xll.FXVolSurfaceGetVolatility($H$34,F40,$C40,$L40)</f>
        <v>5.2770000000000004E-2</v>
      </c>
      <c r="G41" s="29">
        <f>_xll.FXVolSurfaceGetVolatility($H$34,G40,$C40,$L40)</f>
        <v>5.1950000000000003E-2</v>
      </c>
      <c r="H41" s="29">
        <f>_xll.FXVolSurfaceGetVolatility($H$34,H40,$C40,$L40)</f>
        <v>5.1500000000000004E-2</v>
      </c>
      <c r="I41" s="29">
        <f>_xll.FXVolSurfaceGetVolatility($H$34,I40,$C40,$L40)</f>
        <v>5.135E-2</v>
      </c>
      <c r="J41" s="29">
        <f>_xll.FXVolSurfaceGetVolatility($H$34,J40,$C40,$L40)</f>
        <v>5.1449999999999996E-2</v>
      </c>
      <c r="K41" s="29">
        <f>_xll.FXVolSurfaceGetVolatility($H$34,K40,$C40,$L40)</f>
        <v>5.1700000000000003E-2</v>
      </c>
      <c r="L41" s="29">
        <f>_xll.FXVolSurfaceGetVolatility($H$34,L40,$C40,$L40)</f>
        <v>5.2000000000000005E-2</v>
      </c>
      <c r="M41" s="29">
        <f>_xll.FXVolSurfaceGetVolatility($H$34,M40,$C40,$L40)</f>
        <v>5.2339999999999998E-2</v>
      </c>
      <c r="N41" s="29">
        <f>_xll.FXVolSurfaceGetVolatility($H$34,N40,$C40,$L40)</f>
        <v>5.2729999999999999E-2</v>
      </c>
      <c r="O41" s="29">
        <f>_xll.FXVolSurfaceGetVolatility($H$34,O40,$C40,$L40)</f>
        <v>5.3239999999999996E-2</v>
      </c>
      <c r="P41" s="29">
        <f>_xll.FXVolSurfaceGetVolatility($H$34,P40,$C40,$L40)</f>
        <v>5.3940000000000002E-2</v>
      </c>
      <c r="Q41" s="29">
        <f>_xll.FXVolSurfaceGetVolatility($H$34,Q40,$C40,$L40)</f>
        <v>5.4900000000000004E-2</v>
      </c>
      <c r="R41" s="29">
        <f>_xll.FXVolSurfaceGetVolatility($H$34,R40,$C40,$L40)</f>
        <v>5.6140000000000002E-2</v>
      </c>
      <c r="S41" s="29">
        <f>_xll.FXVolSurfaceGetVolatility($H$34,S40,$C40,$L40)</f>
        <v>5.7599999999999998E-2</v>
      </c>
      <c r="T41" s="29">
        <f>_xll.FXVolSurfaceGetVolatility($H$34,T40,$C40,$L40)</f>
        <v>5.9160000000000004E-2</v>
      </c>
      <c r="V41" s="6"/>
      <c r="W41" s="5"/>
      <c r="AP41" s="1"/>
      <c r="AS41" s="15"/>
      <c r="AT41" s="17"/>
      <c r="AU41" s="16"/>
      <c r="AZ41" s="6"/>
    </row>
    <row r="42" spans="2:52" ht="16.5" thickTop="1" thickBot="1">
      <c r="B42" s="29" t="s">
        <v>153</v>
      </c>
      <c r="C42" s="28">
        <f>_xll.CalendarFXOExpiryDateFromTenor($K$6,$K$4,B42)</f>
        <v>45125</v>
      </c>
      <c r="D42" s="29">
        <f>_xll.FXVolSurfaceGetStrike($H$34,D$35,$B42)</f>
        <v>7.0963324870229423</v>
      </c>
      <c r="E42" s="29">
        <f>_xll.FXVolSurfaceGetStrike($H$34,E$35,$B42)</f>
        <v>7.1172149245824379</v>
      </c>
      <c r="F42" s="29">
        <f>_xll.FXVolSurfaceGetStrike($H$34,F$35,$B42)</f>
        <v>7.1338236206028052</v>
      </c>
      <c r="G42" s="29">
        <f>_xll.FXVolSurfaceGetStrike($H$34,G$35,$B42)</f>
        <v>7.1480666737553848</v>
      </c>
      <c r="H42" s="29">
        <f>_xll.FXVolSurfaceGetStrike($H$34,H$35,$B42)</f>
        <v>7.1606864222496727</v>
      </c>
      <c r="I42" s="29">
        <f>_xll.FXVolSurfaceGetStrike($H$34,I$35,$B42)</f>
        <v>7.1722424359932369</v>
      </c>
      <c r="J42" s="29">
        <f>_xll.FXVolSurfaceGetStrike($H$34,J$35,$B42)</f>
        <v>7.1832387358586827</v>
      </c>
      <c r="K42" s="29">
        <f>_xll.FXVolSurfaceGetStrike($H$34,K$35,$B42)</f>
        <v>7.1940269726362995</v>
      </c>
      <c r="L42" s="29">
        <f>_xll.FXVolSurfaceGetStrike($H$34,L$35,$B42)</f>
        <v>7.2042999999999999</v>
      </c>
      <c r="M42" s="29">
        <f>_xll.FXVolSurfaceGetStrike($H$34,M$35,$B42)</f>
        <v>7.2157369501943665</v>
      </c>
      <c r="N42" s="29">
        <f>_xll.FXVolSurfaceGetStrike($H$34,N$35,$B42)</f>
        <v>7.2269543825692963</v>
      </c>
      <c r="O42" s="29">
        <f>_xll.FXVolSurfaceGetStrike($H$34,O$35,$B42)</f>
        <v>7.2388042503628141</v>
      </c>
      <c r="P42" s="29">
        <f>_xll.FXVolSurfaceGetStrike($H$34,P$35,$B42)</f>
        <v>7.2518227976547953</v>
      </c>
      <c r="Q42" s="29">
        <f>_xll.FXVolSurfaceGetStrike($H$34,Q$35,$B42)</f>
        <v>7.2668669772362975</v>
      </c>
      <c r="R42" s="29">
        <f>_xll.FXVolSurfaceGetStrike($H$34,R$35,$B42)</f>
        <v>7.284921318785921</v>
      </c>
      <c r="S42" s="29">
        <f>_xll.FXVolSurfaceGetStrike($H$34,S$35,$B42)</f>
        <v>7.3071711243432942</v>
      </c>
      <c r="T42" s="29">
        <f>_xll.FXVolSurfaceGetStrike($H$34,T$35,$B42)</f>
        <v>7.3362712262773346</v>
      </c>
      <c r="U42" s="1"/>
      <c r="V42" s="6"/>
      <c r="Y42" s="14"/>
      <c r="AP42" s="1"/>
      <c r="AS42" s="15"/>
      <c r="AT42" s="17"/>
      <c r="AU42" s="16"/>
      <c r="AZ42" s="6"/>
    </row>
    <row r="43" spans="2:52" ht="16.5" thickTop="1" thickBot="1">
      <c r="B43" s="29"/>
      <c r="C43" s="28"/>
      <c r="D43" s="29">
        <f>_xll.FXVolSurfaceGetVolatility($H$34,D42,$C42,$L42)</f>
        <v>4.9349999999999991E-2</v>
      </c>
      <c r="E43" s="29">
        <f>_xll.FXVolSurfaceGetVolatility($H$34,E42,$C42,$L42)</f>
        <v>4.9200000000000008E-2</v>
      </c>
      <c r="F43" s="29">
        <f>_xll.FXVolSurfaceGetVolatility($H$34,F42,$C42,$L42)</f>
        <v>4.9040000000000007E-2</v>
      </c>
      <c r="G43" s="29">
        <f>_xll.FXVolSurfaceGetVolatility($H$34,G42,$C42,$L42)</f>
        <v>4.8860000000000001E-2</v>
      </c>
      <c r="H43" s="29">
        <f>_xll.FXVolSurfaceGetVolatility($H$34,H42,$C42,$L42)</f>
        <v>4.8819999999999988E-2</v>
      </c>
      <c r="I43" s="29">
        <f>_xll.FXVolSurfaceGetVolatility($H$34,I42,$C42,$L42)</f>
        <v>4.9000000000000009E-2</v>
      </c>
      <c r="J43" s="29">
        <f>_xll.FXVolSurfaceGetVolatility($H$34,J42,$C42,$L42)</f>
        <v>4.9329999999999999E-2</v>
      </c>
      <c r="K43" s="29">
        <f>_xll.FXVolSurfaceGetVolatility($H$34,K42,$C42,$L42)</f>
        <v>4.9699999999999994E-2</v>
      </c>
      <c r="L43" s="29">
        <f>_xll.FXVolSurfaceGetVolatility($H$34,L42,$C42,$L42)</f>
        <v>0.05</v>
      </c>
      <c r="M43" s="29">
        <f>_xll.FXVolSurfaceGetVolatility($H$34,M42,$C42,$L42)</f>
        <v>5.0220000000000008E-2</v>
      </c>
      <c r="N43" s="29">
        <f>_xll.FXVolSurfaceGetVolatility($H$34,N42,$C42,$L42)</f>
        <v>5.0460000000000005E-2</v>
      </c>
      <c r="O43" s="29">
        <f>_xll.FXVolSurfaceGetVolatility($H$34,O42,$C42,$L42)</f>
        <v>5.0890000000000005E-2</v>
      </c>
      <c r="P43" s="29">
        <f>_xll.FXVolSurfaceGetVolatility($H$34,P42,$C42,$L42)</f>
        <v>5.1660000000000005E-2</v>
      </c>
      <c r="Q43" s="29">
        <f>_xll.FXVolSurfaceGetVolatility($H$34,Q42,$C42,$L42)</f>
        <v>5.2949999999999997E-2</v>
      </c>
      <c r="R43" s="29">
        <f>_xll.FXVolSurfaceGetVolatility($H$34,R42,$C42,$L42)</f>
        <v>5.4700000000000006E-2</v>
      </c>
      <c r="S43" s="29">
        <f>_xll.FXVolSurfaceGetVolatility($H$34,S42,$C42,$L42)</f>
        <v>5.6660000000000009E-2</v>
      </c>
      <c r="T43" s="29">
        <f>_xll.FXVolSurfaceGetVolatility($H$34,T42,$C42,$L42)</f>
        <v>5.8730000000000004E-2</v>
      </c>
      <c r="V43" s="6"/>
      <c r="W43" s="5"/>
      <c r="AP43" s="1"/>
      <c r="AS43" s="15"/>
      <c r="AT43" s="17"/>
      <c r="AU43" s="16"/>
      <c r="AZ43" s="6"/>
    </row>
    <row r="44" spans="2:52" ht="16.5" thickTop="1" thickBot="1">
      <c r="B44" s="29" t="s">
        <v>152</v>
      </c>
      <c r="C44" s="28">
        <f>_xll.CalendarFXOExpiryDateFromTenor($K$6,$K$4,B44)</f>
        <v>45134</v>
      </c>
      <c r="D44" s="29">
        <f>_xll.FXVolSurfaceGetStrike($H$34,D$35,$B44)</f>
        <v>7.0604717953518863</v>
      </c>
      <c r="E44" s="29">
        <f>_xll.FXVolSurfaceGetStrike($H$34,E$35,$B44)</f>
        <v>7.088158684694438</v>
      </c>
      <c r="F44" s="29">
        <f>_xll.FXVolSurfaceGetStrike($H$34,F$35,$B44)</f>
        <v>7.1097388424790235</v>
      </c>
      <c r="G44" s="29">
        <f>_xll.FXVolSurfaceGetStrike($H$34,G$35,$B44)</f>
        <v>7.1277172818459196</v>
      </c>
      <c r="H44" s="29">
        <f>_xll.FXVolSurfaceGetStrike($H$34,H$35,$B44)</f>
        <v>7.1433349451701851</v>
      </c>
      <c r="I44" s="29">
        <f>_xll.FXVolSurfaceGetStrike($H$34,I$35,$B44)</f>
        <v>7.1574469150525823</v>
      </c>
      <c r="J44" s="29">
        <f>_xll.FXVolSurfaceGetStrike($H$34,J$35,$B44)</f>
        <v>7.1707046384335227</v>
      </c>
      <c r="K44" s="29">
        <f>_xll.FXVolSurfaceGetStrike($H$34,K$35,$B44)</f>
        <v>7.1835557428322492</v>
      </c>
      <c r="L44" s="29">
        <f>_xll.FXVolSurfaceGetStrike($H$34,L$35,$B44)</f>
        <v>7.1955999999999998</v>
      </c>
      <c r="M44" s="29">
        <f>_xll.FXVolSurfaceGetStrike($H$34,M$35,$B44)</f>
        <v>7.2092443291241786</v>
      </c>
      <c r="N44" s="29">
        <f>_xll.FXVolSurfaceGetStrike($H$34,N$35,$B44)</f>
        <v>7.2225655223867777</v>
      </c>
      <c r="O44" s="29">
        <f>_xll.FXVolSurfaceGetStrike($H$34,O$35,$B44)</f>
        <v>7.2366121665643242</v>
      </c>
      <c r="P44" s="29">
        <f>_xll.FXVolSurfaceGetStrike($H$34,P$35,$B44)</f>
        <v>7.2518706834101589</v>
      </c>
      <c r="Q44" s="29">
        <f>_xll.FXVolSurfaceGetStrike($H$34,Q$35,$B44)</f>
        <v>7.2689969740635565</v>
      </c>
      <c r="R44" s="29">
        <f>_xll.FXVolSurfaceGetStrike($H$34,R$35,$B44)</f>
        <v>7.288943051675008</v>
      </c>
      <c r="S44" s="29">
        <f>_xll.FXVolSurfaceGetStrike($H$34,S$35,$B44)</f>
        <v>7.3130840347111574</v>
      </c>
      <c r="T44" s="29">
        <f>_xll.FXVolSurfaceGetStrike($H$34,T$35,$B44)</f>
        <v>7.3443258500576922</v>
      </c>
      <c r="U44" s="1"/>
      <c r="V44" s="6"/>
      <c r="Y44" s="14"/>
      <c r="AP44" s="1"/>
      <c r="AS44" s="15"/>
      <c r="AT44" s="17"/>
      <c r="AU44" s="16"/>
      <c r="AZ44" s="6"/>
    </row>
    <row r="45" spans="2:52" ht="16.5" thickTop="1" thickBot="1">
      <c r="B45" s="29"/>
      <c r="C45" s="28"/>
      <c r="D45" s="29">
        <f>_xll.FXVolSurfaceGetVolatility($H$34,D44,$C44,$L44)</f>
        <v>5.1899999999999995E-2</v>
      </c>
      <c r="E45" s="29">
        <f>_xll.FXVolSurfaceGetVolatility($H$34,E44,$C44,$L44)</f>
        <v>5.0990000000000001E-2</v>
      </c>
      <c r="F45" s="29">
        <f>_xll.FXVolSurfaceGetVolatility($H$34,F44,$C44,$L44)</f>
        <v>5.0179999999999995E-2</v>
      </c>
      <c r="G45" s="29">
        <f>_xll.FXVolSurfaceGetVolatility($H$34,G44,$C44,$L44)</f>
        <v>4.9540000000000001E-2</v>
      </c>
      <c r="H45" s="29">
        <f>_xll.FXVolSurfaceGetVolatility($H$34,H44,$C44,$L44)</f>
        <v>4.9149999999999999E-2</v>
      </c>
      <c r="I45" s="29">
        <f>_xll.FXVolSurfaceGetVolatility($H$34,I44,$C44,$L44)</f>
        <v>4.9020000000000001E-2</v>
      </c>
      <c r="J45" s="29">
        <f>_xll.FXVolSurfaceGetVolatility($H$34,J44,$C44,$L44)</f>
        <v>4.9080000000000006E-2</v>
      </c>
      <c r="K45" s="29">
        <f>_xll.FXVolSurfaceGetVolatility($H$34,K44,$C44,$L44)</f>
        <v>4.9269999999999994E-2</v>
      </c>
      <c r="L45" s="29">
        <f>_xll.FXVolSurfaceGetVolatility($H$34,L44,$C44,$L44)</f>
        <v>4.9500000000000002E-2</v>
      </c>
      <c r="M45" s="29">
        <f>_xll.FXVolSurfaceGetVolatility($H$34,M44,$C44,$L44)</f>
        <v>4.9759999999999999E-2</v>
      </c>
      <c r="N45" s="29">
        <f>_xll.FXVolSurfaceGetVolatility($H$34,N44,$C44,$L44)</f>
        <v>5.008E-2</v>
      </c>
      <c r="O45" s="29">
        <f>_xll.FXVolSurfaceGetVolatility($H$34,O44,$C44,$L44)</f>
        <v>5.0499999999999996E-2</v>
      </c>
      <c r="P45" s="29">
        <f>_xll.FXVolSurfaceGetVolatility($H$34,P44,$C44,$L44)</f>
        <v>5.1100000000000007E-2</v>
      </c>
      <c r="Q45" s="29">
        <f>_xll.FXVolSurfaceGetVolatility($H$34,Q44,$C44,$L44)</f>
        <v>5.1909999999999998E-2</v>
      </c>
      <c r="R45" s="29">
        <f>_xll.FXVolSurfaceGetVolatility($H$34,R44,$C44,$L44)</f>
        <v>5.2939999999999994E-2</v>
      </c>
      <c r="S45" s="29">
        <f>_xll.FXVolSurfaceGetVolatility($H$34,S44,$C44,$L44)</f>
        <v>5.4100000000000002E-2</v>
      </c>
      <c r="T45" s="29">
        <f>_xll.FXVolSurfaceGetVolatility($H$34,T44,$C44,$L44)</f>
        <v>5.5340000000000007E-2</v>
      </c>
      <c r="V45" s="6"/>
      <c r="W45" s="5"/>
      <c r="AP45" s="1"/>
      <c r="AS45" s="15"/>
      <c r="AT45" s="17"/>
      <c r="AU45" s="16"/>
      <c r="AZ45" s="6"/>
    </row>
    <row r="46" spans="2:52" ht="16.5" thickTop="1" thickBot="1">
      <c r="B46" s="29" t="s">
        <v>151</v>
      </c>
      <c r="C46" s="28">
        <f>_xll.CalendarFXOExpiryDateFromTenor($K$6,$K$4,B46)</f>
        <v>45146</v>
      </c>
      <c r="D46" s="29">
        <f>_xll.FXVolSurfaceGetStrike($H$34,D$35,$B46)</f>
        <v>7.0321194564536684</v>
      </c>
      <c r="E46" s="29">
        <f>_xll.FXVolSurfaceGetStrike($H$34,E$35,$B46)</f>
        <v>7.0639212874949093</v>
      </c>
      <c r="F46" s="29">
        <f>_xll.FXVolSurfaceGetStrike($H$34,F$35,$B46)</f>
        <v>7.0887677015052759</v>
      </c>
      <c r="G46" s="29">
        <f>_xll.FXVolSurfaceGetStrike($H$34,G$35,$B46)</f>
        <v>7.1095391815334441</v>
      </c>
      <c r="H46" s="29">
        <f>_xll.FXVolSurfaceGetStrike($H$34,H$35,$B46)</f>
        <v>7.1275836101392294</v>
      </c>
      <c r="I46" s="29">
        <f>_xll.FXVolSurfaceGetStrike($H$34,I$35,$B46)</f>
        <v>7.1438824855301357</v>
      </c>
      <c r="J46" s="29">
        <f>_xll.FXVolSurfaceGetStrike($H$34,J$35,$B46)</f>
        <v>7.1591841076619787</v>
      </c>
      <c r="K46" s="29">
        <f>_xll.FXVolSurfaceGetStrike($H$34,K$35,$B46)</f>
        <v>7.1739972426544965</v>
      </c>
      <c r="L46" s="29">
        <f>_xll.FXVolSurfaceGetStrike($H$34,L$35,$B46)</f>
        <v>7.1877379310344827</v>
      </c>
      <c r="M46" s="29">
        <f>_xll.FXVolSurfaceGetStrike($H$34,M$35,$B46)</f>
        <v>7.2035740751734325</v>
      </c>
      <c r="N46" s="29">
        <f>_xll.FXVolSurfaceGetStrike($H$34,N$35,$B46)</f>
        <v>7.218934630028123</v>
      </c>
      <c r="O46" s="29">
        <f>_xll.FXVolSurfaceGetStrike($H$34,O$35,$B46)</f>
        <v>7.235186452035828</v>
      </c>
      <c r="P46" s="29">
        <f>_xll.FXVolSurfaceGetStrike($H$34,P$35,$B46)</f>
        <v>7.2528762069154569</v>
      </c>
      <c r="Q46" s="29">
        <f>_xll.FXVolSurfaceGetStrike($H$34,Q$35,$B46)</f>
        <v>7.2728479768762799</v>
      </c>
      <c r="R46" s="29">
        <f>_xll.FXVolSurfaceGetStrike($H$34,R$35,$B46)</f>
        <v>7.2962052227215501</v>
      </c>
      <c r="S46" s="29">
        <f>_xll.FXVolSurfaceGetStrike($H$34,S$35,$B46)</f>
        <v>7.3245293248930317</v>
      </c>
      <c r="T46" s="29">
        <f>_xll.FXVolSurfaceGetStrike($H$34,T$35,$B46)</f>
        <v>7.3612272549541338</v>
      </c>
      <c r="U46" s="1"/>
      <c r="V46" s="6"/>
      <c r="W46" s="5"/>
      <c r="AP46" s="1"/>
      <c r="AS46" s="15"/>
      <c r="AT46" s="17"/>
      <c r="AU46" s="16"/>
      <c r="AZ46" s="6"/>
    </row>
    <row r="47" spans="2:52" ht="16.5" thickTop="1" thickBot="1">
      <c r="B47" s="29"/>
      <c r="C47" s="28"/>
      <c r="D47" s="29">
        <f>_xll.FXVolSurfaceGetVolatility($H$34,D46,$C46,$L46)</f>
        <v>5.0689999999999999E-2</v>
      </c>
      <c r="E47" s="29">
        <f>_xll.FXVolSurfaceGetVolatility($H$34,E46,$C46,$L46)</f>
        <v>4.9829999999999999E-2</v>
      </c>
      <c r="F47" s="29">
        <f>_xll.FXVolSurfaceGetVolatility($H$34,F46,$C46,$L46)</f>
        <v>4.9050000000000003E-2</v>
      </c>
      <c r="G47" s="29">
        <f>_xll.FXVolSurfaceGetVolatility($H$34,G46,$C46,$L46)</f>
        <v>4.8399999999999999E-2</v>
      </c>
      <c r="H47" s="29">
        <f>_xll.FXVolSurfaceGetVolatility($H$34,H46,$C46,$L46)</f>
        <v>4.7990000000000012E-2</v>
      </c>
      <c r="I47" s="29">
        <f>_xll.FXVolSurfaceGetVolatility($H$34,I46,$C46,$L46)</f>
        <v>4.7830000000000004E-2</v>
      </c>
      <c r="J47" s="29">
        <f>_xll.FXVolSurfaceGetVolatility($H$34,J46,$C46,$L46)</f>
        <v>4.7850000000000004E-2</v>
      </c>
      <c r="K47" s="29">
        <f>_xll.FXVolSurfaceGetVolatility($H$34,K46,$C46,$L46)</f>
        <v>4.8000000000000001E-2</v>
      </c>
      <c r="L47" s="29">
        <f>_xll.FXVolSurfaceGetVolatility($H$34,L46,$C46,$L46)</f>
        <v>4.82E-2</v>
      </c>
      <c r="M47" s="29">
        <f>_xll.FXVolSurfaceGetVolatility($H$34,M46,$C46,$L46)</f>
        <v>4.8460000000000003E-2</v>
      </c>
      <c r="N47" s="29">
        <f>_xll.FXVolSurfaceGetVolatility($H$34,N46,$C46,$L46)</f>
        <v>4.8799999999999996E-2</v>
      </c>
      <c r="O47" s="29">
        <f>_xll.FXVolSurfaceGetVolatility($H$34,O46,$C46,$L46)</f>
        <v>4.9270000000000001E-2</v>
      </c>
      <c r="P47" s="29">
        <f>_xll.FXVolSurfaceGetVolatility($H$34,P46,$C46,$L46)</f>
        <v>4.9909999999999996E-2</v>
      </c>
      <c r="Q47" s="29">
        <f>_xll.FXVolSurfaceGetVolatility($H$34,Q46,$C46,$L46)</f>
        <v>5.0799999999999998E-2</v>
      </c>
      <c r="R47" s="29">
        <f>_xll.FXVolSurfaceGetVolatility($H$34,R46,$C46,$L46)</f>
        <v>5.1920000000000001E-2</v>
      </c>
      <c r="S47" s="29">
        <f>_xll.FXVolSurfaceGetVolatility($H$34,S46,$C46,$L46)</f>
        <v>5.3159999999999999E-2</v>
      </c>
      <c r="T47" s="29">
        <f>_xll.FXVolSurfaceGetVolatility($H$34,T46,$C46,$L46)</f>
        <v>5.4469999999999998E-2</v>
      </c>
      <c r="V47" s="6"/>
      <c r="W47" s="5"/>
      <c r="AP47" s="1"/>
      <c r="AS47" s="15"/>
      <c r="AT47" s="17"/>
      <c r="AU47" s="16"/>
      <c r="AZ47" s="6"/>
    </row>
    <row r="48" spans="2:52" ht="16.5" thickTop="1" thickBot="1">
      <c r="B48" s="29" t="s">
        <v>150</v>
      </c>
      <c r="C48" s="28">
        <f>_xll.CalendarFXOExpiryDateFromTenor($K$6,$K$4,B48)</f>
        <v>45163</v>
      </c>
      <c r="D48" s="29">
        <f>_xll.FXVolSurfaceGetStrike($H$34,D$35,$B48)</f>
        <v>6.9924935548530964</v>
      </c>
      <c r="E48" s="29">
        <f>_xll.FXVolSurfaceGetStrike($H$34,E$35,$B48)</f>
        <v>7.0292796333387821</v>
      </c>
      <c r="F48" s="29">
        <f>_xll.FXVolSurfaceGetStrike($H$34,F$35,$B48)</f>
        <v>7.0580884967674855</v>
      </c>
      <c r="G48" s="29">
        <f>_xll.FXVolSurfaceGetStrike($H$34,G$35,$B48)</f>
        <v>7.0821792928995828</v>
      </c>
      <c r="H48" s="29">
        <f>_xll.FXVolSurfaceGetStrike($H$34,H$35,$B48)</f>
        <v>7.1031543931082952</v>
      </c>
      <c r="I48" s="29">
        <f>_xll.FXVolSurfaceGetStrike($H$34,I$35,$B48)</f>
        <v>7.1220978753308346</v>
      </c>
      <c r="J48" s="29">
        <f>_xll.FXVolSurfaceGetStrike($H$34,J$35,$B48)</f>
        <v>7.1398584832490277</v>
      </c>
      <c r="K48" s="29">
        <f>_xll.FXVolSurfaceGetStrike($H$34,K$35,$B48)</f>
        <v>7.1570442936639758</v>
      </c>
      <c r="L48" s="29">
        <f>_xll.FXVolSurfaceGetStrike($H$34,L$35,$B48)</f>
        <v>7.1727999999999996</v>
      </c>
      <c r="M48" s="29">
        <f>_xll.FXVolSurfaceGetStrike($H$34,M$35,$B48)</f>
        <v>7.1913452042701405</v>
      </c>
      <c r="N48" s="29">
        <f>_xll.FXVolSurfaceGetStrike($H$34,N$35,$B48)</f>
        <v>7.2091788585639227</v>
      </c>
      <c r="O48" s="29">
        <f>_xll.FXVolSurfaceGetStrike($H$34,O$35,$B48)</f>
        <v>7.2280935469963605</v>
      </c>
      <c r="P48" s="29">
        <f>_xll.FXVolSurfaceGetStrike($H$34,P$35,$B48)</f>
        <v>7.2487555986009218</v>
      </c>
      <c r="Q48" s="29">
        <f>_xll.FXVolSurfaceGetStrike($H$34,Q$35,$B48)</f>
        <v>7.2721463284923287</v>
      </c>
      <c r="R48" s="29">
        <f>_xll.FXVolSurfaceGetStrike($H$34,R$35,$B48)</f>
        <v>7.2995946420227247</v>
      </c>
      <c r="S48" s="29">
        <f>_xll.FXVolSurfaceGetStrike($H$34,S$35,$B48)</f>
        <v>7.3329854645096288</v>
      </c>
      <c r="T48" s="29">
        <f>_xll.FXVolSurfaceGetStrike($H$34,T$35,$B48)</f>
        <v>7.3762935762194806</v>
      </c>
      <c r="U48" s="1"/>
      <c r="V48" s="6"/>
      <c r="Y48" s="14"/>
      <c r="AP48" s="1"/>
      <c r="AS48" s="15"/>
      <c r="AT48" s="17"/>
      <c r="AU48" s="16"/>
      <c r="AZ48" s="6"/>
    </row>
    <row r="49" spans="2:52" ht="16.5" thickTop="1" thickBot="1">
      <c r="B49" s="29"/>
      <c r="C49" s="28"/>
      <c r="D49" s="29">
        <f>_xll.FXVolSurfaceGetVolatility($H$34,D48,$C48,$L48)</f>
        <v>4.9800000000000004E-2</v>
      </c>
      <c r="E49" s="29">
        <f>_xll.FXVolSurfaceGetVolatility($H$34,E48,$C48,$L48)</f>
        <v>4.897E-2</v>
      </c>
      <c r="F49" s="29">
        <f>_xll.FXVolSurfaceGetVolatility($H$34,F48,$C48,$L48)</f>
        <v>4.82E-2</v>
      </c>
      <c r="G49" s="29">
        <f>_xll.FXVolSurfaceGetVolatility($H$34,G48,$C48,$L48)</f>
        <v>4.7560000000000005E-2</v>
      </c>
      <c r="H49" s="29">
        <f>_xll.FXVolSurfaceGetVolatility($H$34,H48,$C48,$L48)</f>
        <v>4.7129999999999998E-2</v>
      </c>
      <c r="I49" s="29">
        <f>_xll.FXVolSurfaceGetVolatility($H$34,I48,$C48,$L48)</f>
        <v>4.6940000000000003E-2</v>
      </c>
      <c r="J49" s="29">
        <f>_xll.FXVolSurfaceGetVolatility($H$34,J48,$C48,$L48)</f>
        <v>4.6940000000000003E-2</v>
      </c>
      <c r="K49" s="29">
        <f>_xll.FXVolSurfaceGetVolatility($H$34,K48,$C48,$L48)</f>
        <v>4.7070000000000001E-2</v>
      </c>
      <c r="L49" s="29">
        <f>_xll.FXVolSurfaceGetVolatility($H$34,L48,$C48,$L48)</f>
        <v>4.7249999999999993E-2</v>
      </c>
      <c r="M49" s="29">
        <f>_xll.FXVolSurfaceGetVolatility($H$34,M48,$C48,$L48)</f>
        <v>4.7500000000000001E-2</v>
      </c>
      <c r="N49" s="29">
        <f>_xll.FXVolSurfaceGetVolatility($H$34,N48,$C48,$L48)</f>
        <v>4.7850000000000004E-2</v>
      </c>
      <c r="O49" s="29">
        <f>_xll.FXVolSurfaceGetVolatility($H$34,O48,$C48,$L48)</f>
        <v>4.8349999999999997E-2</v>
      </c>
      <c r="P49" s="29">
        <f>_xll.FXVolSurfaceGetVolatility($H$34,P48,$C48,$L48)</f>
        <v>4.904E-2</v>
      </c>
      <c r="Q49" s="29">
        <f>_xll.FXVolSurfaceGetVolatility($H$34,Q48,$C48,$L48)</f>
        <v>4.9979999999999997E-2</v>
      </c>
      <c r="R49" s="29">
        <f>_xll.FXVolSurfaceGetVolatility($H$34,R48,$C48,$L48)</f>
        <v>5.1159999999999997E-2</v>
      </c>
      <c r="S49" s="29">
        <f>_xll.FXVolSurfaceGetVolatility($H$34,S48,$C48,$L48)</f>
        <v>5.2469999999999996E-2</v>
      </c>
      <c r="T49" s="29">
        <f>_xll.FXVolSurfaceGetVolatility($H$34,T48,$C48,$L48)</f>
        <v>5.3840000000000006E-2</v>
      </c>
      <c r="V49" s="6"/>
      <c r="W49" s="5"/>
      <c r="AP49" s="1"/>
      <c r="AS49" s="15"/>
      <c r="AT49" s="17"/>
      <c r="AU49" s="16"/>
      <c r="AZ49" s="6"/>
    </row>
    <row r="50" spans="2:52" ht="17.25" thickTop="1" thickBot="1">
      <c r="B50" s="29" t="s">
        <v>149</v>
      </c>
      <c r="C50" s="28">
        <f>_xll.CalendarFXOExpiryDateFromTenor($K$6,$K$4,B50)</f>
        <v>45195</v>
      </c>
      <c r="D50" s="29">
        <f>_xll.FXVolSurfaceGetStrike($H$34,D$35,$B50)</f>
        <v>6.9305317399289752</v>
      </c>
      <c r="E50" s="29">
        <f>_xll.FXVolSurfaceGetStrike($H$34,E$35,$B50)</f>
        <v>6.9757778007933062</v>
      </c>
      <c r="F50" s="29">
        <f>_xll.FXVolSurfaceGetStrike($H$34,F$35,$B50)</f>
        <v>7.0110906705184082</v>
      </c>
      <c r="G50" s="29">
        <f>_xll.FXVolSurfaceGetStrike($H$34,G$35,$B50)</f>
        <v>7.0404429472663095</v>
      </c>
      <c r="H50" s="29">
        <f>_xll.FXVolSurfaceGetStrike($H$34,H$35,$B50)</f>
        <v>7.0658020122353253</v>
      </c>
      <c r="I50" s="29">
        <f>_xll.FXVolSurfaceGetStrike($H$34,I$35,$B50)</f>
        <v>7.0886177093892142</v>
      </c>
      <c r="J50" s="29">
        <f>_xll.FXVolSurfaceGetStrike($H$34,J$35,$B50)</f>
        <v>7.1100075852169882</v>
      </c>
      <c r="K50" s="29">
        <f>_xll.FXVolSurfaceGetStrike($H$34,K$35,$B50)</f>
        <v>7.1307569078300057</v>
      </c>
      <c r="L50" s="29">
        <f>_xll.FXVolSurfaceGetStrike($H$34,L$35,$B50)</f>
        <v>7.1494999999999997</v>
      </c>
      <c r="M50" s="29">
        <f>_xll.FXVolSurfaceGetStrike($H$34,M$35,$B50)</f>
        <v>7.1723336301731857</v>
      </c>
      <c r="N50" s="29">
        <f>_xll.FXVolSurfaceGetStrike($H$34,N$35,$B50)</f>
        <v>7.1939953865523769</v>
      </c>
      <c r="O50" s="29">
        <f>_xll.FXVolSurfaceGetStrike($H$34,O$35,$B50)</f>
        <v>7.2169901718244276</v>
      </c>
      <c r="P50" s="29">
        <f>_xll.FXVolSurfaceGetStrike($H$34,P$35,$B50)</f>
        <v>7.2421628683969885</v>
      </c>
      <c r="Q50" s="29">
        <f>_xll.FXVolSurfaceGetStrike($H$34,Q$35,$B50)</f>
        <v>7.270739701349668</v>
      </c>
      <c r="R50" s="29">
        <f>_xll.FXVolSurfaceGetStrike($H$34,R$35,$B50)</f>
        <v>7.3043467159889985</v>
      </c>
      <c r="S50" s="29">
        <f>_xll.FXVolSurfaceGetStrike($H$34,S$35,$B50)</f>
        <v>7.3453080407450244</v>
      </c>
      <c r="T50" s="29">
        <f>_xll.FXVolSurfaceGetStrike($H$34,T$35,$B50)</f>
        <v>7.3985277330595052</v>
      </c>
      <c r="U50" s="1"/>
      <c r="V50" s="6"/>
      <c r="Y50" s="14"/>
      <c r="AP50" s="1"/>
      <c r="AR50" s="12"/>
      <c r="AS50" s="12"/>
      <c r="AT50" s="12"/>
    </row>
    <row r="51" spans="2:52" s="12" customFormat="1" ht="17.25" thickTop="1" thickBot="1">
      <c r="B51" s="29"/>
      <c r="C51" s="28"/>
      <c r="D51" s="29">
        <f>_xll.FXVolSurfaceGetVolatility($H$34,D50,$C50,$L50)</f>
        <v>4.9080000000000006E-2</v>
      </c>
      <c r="E51" s="29">
        <f>_xll.FXVolSurfaceGetVolatility($H$34,E50,$C50,$L50)</f>
        <v>4.8090000000000001E-2</v>
      </c>
      <c r="F51" s="29">
        <f>_xll.FXVolSurfaceGetVolatility($H$34,F50,$C50,$L50)</f>
        <v>4.718E-2</v>
      </c>
      <c r="G51" s="29">
        <f>_xll.FXVolSurfaceGetVolatility($H$34,G50,$C50,$L50)</f>
        <v>4.6440000000000002E-2</v>
      </c>
      <c r="H51" s="29">
        <f>_xll.FXVolSurfaceGetVolatility($H$34,H50,$C50,$L50)</f>
        <v>4.5979999999999993E-2</v>
      </c>
      <c r="I51" s="29">
        <f>_xll.FXVolSurfaceGetVolatility($H$34,I50,$C50,$L50)</f>
        <v>4.5809999999999997E-2</v>
      </c>
      <c r="J51" s="29">
        <f>_xll.FXVolSurfaceGetVolatility($H$34,J50,$C50,$L50)</f>
        <v>4.5860000000000012E-2</v>
      </c>
      <c r="K51" s="29">
        <f>_xll.FXVolSurfaceGetVolatility($H$34,K50,$C50,$L50)</f>
        <v>4.6050000000000008E-2</v>
      </c>
      <c r="L51" s="29">
        <f>_xll.FXVolSurfaceGetVolatility($H$34,L50,$C50,$L50)</f>
        <v>4.6249999999999999E-2</v>
      </c>
      <c r="M51" s="29">
        <f>_xll.FXVolSurfaceGetVolatility($H$34,M50,$C50,$L50)</f>
        <v>4.6519999999999999E-2</v>
      </c>
      <c r="N51" s="29">
        <f>_xll.FXVolSurfaceGetVolatility($H$34,N50,$C50,$L50)</f>
        <v>4.6879999999999998E-2</v>
      </c>
      <c r="O51" s="29">
        <f>_xll.FXVolSurfaceGetVolatility($H$34,O50,$C50,$L50)</f>
        <v>4.7380000000000005E-2</v>
      </c>
      <c r="P51" s="29">
        <f>_xll.FXVolSurfaceGetVolatility($H$34,P50,$C50,$L50)</f>
        <v>4.8079999999999998E-2</v>
      </c>
      <c r="Q51" s="29">
        <f>_xll.FXVolSurfaceGetVolatility($H$34,Q50,$C50,$L50)</f>
        <v>4.9040000000000007E-2</v>
      </c>
      <c r="R51" s="29">
        <f>_xll.FXVolSurfaceGetVolatility($H$34,R50,$C50,$L50)</f>
        <v>5.024E-2</v>
      </c>
      <c r="S51" s="29">
        <f>_xll.FXVolSurfaceGetVolatility($H$34,S50,$C50,$L50)</f>
        <v>5.1569999999999998E-2</v>
      </c>
      <c r="T51" s="29">
        <f>_xll.FXVolSurfaceGetVolatility($H$34,T50,$C50,$L50)</f>
        <v>5.2959999999999993E-2</v>
      </c>
      <c r="U51"/>
      <c r="V51" s="6"/>
      <c r="W51" s="5"/>
      <c r="X51"/>
      <c r="Y51"/>
      <c r="Z51"/>
      <c r="AA51"/>
      <c r="AB51"/>
      <c r="AC51"/>
      <c r="AD51"/>
      <c r="AE51"/>
    </row>
    <row r="52" spans="2:52" ht="16.5" thickTop="1" thickBot="1">
      <c r="B52" s="29" t="s">
        <v>148</v>
      </c>
      <c r="C52" s="28">
        <f>_xll.CalendarFXOExpiryDateFromTenor($K$6,$K$4,B52)</f>
        <v>45225</v>
      </c>
      <c r="D52" s="29">
        <f>_xll.FXVolSurfaceGetStrike($H$34,D$35,$B52)</f>
        <v>6.8784012427474019</v>
      </c>
      <c r="E52" s="29">
        <f>_xll.FXVolSurfaceGetStrike($H$34,E$35,$B52)</f>
        <v>6.928744654028133</v>
      </c>
      <c r="F52" s="29">
        <f>_xll.FXVolSurfaceGetStrike($H$34,F$35,$B52)</f>
        <v>6.9682125508390529</v>
      </c>
      <c r="G52" s="29">
        <f>_xll.FXVolSurfaceGetStrike($H$34,G$35,$B52)</f>
        <v>7.001331171674952</v>
      </c>
      <c r="H52" s="29">
        <f>_xll.FXVolSurfaceGetStrike($H$34,H$35,$B52)</f>
        <v>7.0302666527572084</v>
      </c>
      <c r="I52" s="29">
        <f>_xll.FXVolSurfaceGetStrike($H$34,I$35,$B52)</f>
        <v>7.0564874596313993</v>
      </c>
      <c r="J52" s="29">
        <f>_xll.FXVolSurfaceGetStrike($H$34,J$35,$B52)</f>
        <v>7.0810519607040776</v>
      </c>
      <c r="K52" s="29">
        <f>_xll.FXVolSurfaceGetStrike($H$34,K$35,$B52)</f>
        <v>7.1047738597592707</v>
      </c>
      <c r="L52" s="29">
        <f>_xll.FXVolSurfaceGetStrike($H$34,L$35,$B52)</f>
        <v>7.1258249999999999</v>
      </c>
      <c r="M52" s="29">
        <f>_xll.FXVolSurfaceGetStrike($H$34,M$35,$B52)</f>
        <v>7.1521511898346564</v>
      </c>
      <c r="N52" s="29">
        <f>_xll.FXVolSurfaceGetStrike($H$34,N$35,$B52)</f>
        <v>7.1769526410448128</v>
      </c>
      <c r="O52" s="29">
        <f>_xll.FXVolSurfaceGetStrike($H$34,O$35,$B52)</f>
        <v>7.2034607163079052</v>
      </c>
      <c r="P52" s="29">
        <f>_xll.FXVolSurfaceGetStrike($H$34,P$35,$B52)</f>
        <v>7.2326342990706864</v>
      </c>
      <c r="Q52" s="29">
        <f>_xll.FXVolSurfaceGetStrike($H$34,Q$35,$B52)</f>
        <v>7.2657885672066502</v>
      </c>
      <c r="R52" s="29">
        <f>_xll.FXVolSurfaceGetStrike($H$34,R$35,$B52)</f>
        <v>7.3048547493942371</v>
      </c>
      <c r="S52" s="29">
        <f>_xll.FXVolSurfaceGetStrike($H$34,S$35,$B52)</f>
        <v>7.3525319778798988</v>
      </c>
      <c r="T52" s="29">
        <f>_xll.FXVolSurfaceGetStrike($H$34,T$35,$B52)</f>
        <v>7.4145889526017958</v>
      </c>
      <c r="U52" s="1"/>
      <c r="V52" s="6"/>
      <c r="W52" s="5"/>
    </row>
    <row r="53" spans="2:52" ht="16.5" thickTop="1" thickBot="1">
      <c r="B53" s="29"/>
      <c r="C53" s="28"/>
      <c r="D53" s="29">
        <f>_xll.FXVolSurfaceGetVolatility($H$34,D52,$C52,$L52)</f>
        <v>4.8419999999999998E-2</v>
      </c>
      <c r="E53" s="29">
        <f>_xll.FXVolSurfaceGetVolatility($H$34,E52,$C52,$L52)</f>
        <v>4.7629999999999999E-2</v>
      </c>
      <c r="F53" s="29">
        <f>_xll.FXVolSurfaceGetVolatility($H$34,F52,$C52,$L52)</f>
        <v>4.691E-2</v>
      </c>
      <c r="G53" s="29">
        <f>_xll.FXVolSurfaceGetVolatility($H$34,G52,$C52,$L52)</f>
        <v>4.6300000000000001E-2</v>
      </c>
      <c r="H53" s="29">
        <f>_xll.FXVolSurfaceGetVolatility($H$34,H52,$C52,$L52)</f>
        <v>4.5869999999999994E-2</v>
      </c>
      <c r="I53" s="29">
        <f>_xll.FXVolSurfaceGetVolatility($H$34,I52,$C52,$L52)</f>
        <v>4.562999999999999E-2</v>
      </c>
      <c r="J53" s="29">
        <f>_xll.FXVolSurfaceGetVolatility($H$34,J52,$C52,$L52)</f>
        <v>4.5570000000000006E-2</v>
      </c>
      <c r="K53" s="29">
        <f>_xll.FXVolSurfaceGetVolatility($H$34,K52,$C52,$L52)</f>
        <v>4.5670000000000009E-2</v>
      </c>
      <c r="L53" s="29">
        <f>_xll.FXVolSurfaceGetVolatility($H$34,L52,$C52,$L52)</f>
        <v>4.582E-2</v>
      </c>
      <c r="M53" s="29">
        <f>_xll.FXVolSurfaceGetVolatility($H$34,M52,$C52,$L52)</f>
        <v>4.6100000000000002E-2</v>
      </c>
      <c r="N53" s="29">
        <f>_xll.FXVolSurfaceGetVolatility($H$34,N52,$C52,$L52)</f>
        <v>4.6550000000000001E-2</v>
      </c>
      <c r="O53" s="29">
        <f>_xll.FXVolSurfaceGetVolatility($H$34,O52,$C52,$L52)</f>
        <v>4.718E-2</v>
      </c>
      <c r="P53" s="29">
        <f>_xll.FXVolSurfaceGetVolatility($H$34,P52,$C52,$L52)</f>
        <v>4.8010000000000004E-2</v>
      </c>
      <c r="Q53" s="29">
        <f>_xll.FXVolSurfaceGetVolatility($H$34,Q52,$C52,$L52)</f>
        <v>4.9059999999999999E-2</v>
      </c>
      <c r="R53" s="29">
        <f>_xll.FXVolSurfaceGetVolatility($H$34,R52,$C52,$L52)</f>
        <v>5.0339999999999996E-2</v>
      </c>
      <c r="S53" s="29">
        <f>_xll.FXVolSurfaceGetVolatility($H$34,S52,$C52,$L52)</f>
        <v>5.1740000000000001E-2</v>
      </c>
      <c r="T53" s="29">
        <f>_xll.FXVolSurfaceGetVolatility($H$34,T52,$C52,$L52)</f>
        <v>5.3200000000000004E-2</v>
      </c>
      <c r="V53" s="6"/>
      <c r="W53" s="5"/>
    </row>
    <row r="54" spans="2:52" ht="16.5" thickTop="1" thickBot="1">
      <c r="B54" s="29" t="s">
        <v>147</v>
      </c>
      <c r="C54" s="28">
        <f>_xll.CalendarFXOExpiryDateFromTenor($K$6,$K$4,B54)</f>
        <v>45257</v>
      </c>
      <c r="D54" s="29">
        <f>_xll.FXVolSurfaceGetStrike($H$34,D$35,$B54)</f>
        <v>6.8295977528776293</v>
      </c>
      <c r="E54" s="29">
        <f>_xll.FXVolSurfaceGetStrike($H$34,E$35,$B54)</f>
        <v>6.8847232442556976</v>
      </c>
      <c r="F54" s="29">
        <f>_xll.FXVolSurfaceGetStrike($H$34,F$35,$B54)</f>
        <v>6.9281373411684193</v>
      </c>
      <c r="G54" s="29">
        <f>_xll.FXVolSurfaceGetStrike($H$34,G$35,$B54)</f>
        <v>6.9648058879020143</v>
      </c>
      <c r="H54" s="29">
        <f>_xll.FXVolSurfaceGetStrike($H$34,H$35,$B54)</f>
        <v>6.9970919970184484</v>
      </c>
      <c r="I54" s="29">
        <f>_xll.FXVolSurfaceGetStrike($H$34,I$35,$B54)</f>
        <v>7.026455140874373</v>
      </c>
      <c r="J54" s="29">
        <f>_xll.FXVolSurfaceGetStrike($H$34,J$35,$B54)</f>
        <v>7.0539540695218301</v>
      </c>
      <c r="K54" s="29">
        <f>_xll.FXVolSurfaceGetStrike($H$34,K$35,$B54)</f>
        <v>7.0804593707566674</v>
      </c>
      <c r="L54" s="29">
        <f>_xll.FXVolSurfaceGetStrike($H$34,L$35,$B54)</f>
        <v>7.1036000000000001</v>
      </c>
      <c r="M54" s="29">
        <f>_xll.FXVolSurfaceGetStrike($H$34,M$35,$B54)</f>
        <v>7.1332757414424428</v>
      </c>
      <c r="N54" s="29">
        <f>_xll.FXVolSurfaceGetStrike($H$34,N$35,$B54)</f>
        <v>7.1610093594723345</v>
      </c>
      <c r="O54" s="29">
        <f>_xll.FXVolSurfaceGetStrike($H$34,O$35,$B54)</f>
        <v>7.190786969942641</v>
      </c>
      <c r="P54" s="29">
        <f>_xll.FXVolSurfaceGetStrike($H$34,P$35,$B54)</f>
        <v>7.2236723409683226</v>
      </c>
      <c r="Q54" s="29">
        <f>_xll.FXVolSurfaceGetStrike($H$34,Q$35,$B54)</f>
        <v>7.2611252272764197</v>
      </c>
      <c r="R54" s="29">
        <f>_xll.FXVolSurfaceGetStrike($H$34,R$35,$B54)</f>
        <v>7.3052358739582157</v>
      </c>
      <c r="S54" s="29">
        <f>_xll.FXVolSurfaceGetStrike($H$34,S$35,$B54)</f>
        <v>7.3591985846044992</v>
      </c>
      <c r="T54" s="29">
        <f>_xll.FXVolSurfaceGetStrike($H$34,T$35,$B54)</f>
        <v>7.429478473303897</v>
      </c>
      <c r="U54" s="1"/>
      <c r="V54" s="6"/>
      <c r="W54" s="5"/>
    </row>
    <row r="55" spans="2:52" ht="16.5" thickTop="1" thickBot="1">
      <c r="B55" s="29"/>
      <c r="C55" s="28"/>
      <c r="D55" s="29">
        <f>_xll.FXVolSurfaceGetVolatility($H$34,D54,$C54,$L54)</f>
        <v>4.7990000000000005E-2</v>
      </c>
      <c r="E55" s="29">
        <f>_xll.FXVolSurfaceGetVolatility($H$34,E54,$C54,$L54)</f>
        <v>4.734E-2</v>
      </c>
      <c r="F55" s="29">
        <f>_xll.FXVolSurfaceGetVolatility($H$34,F54,$C54,$L54)</f>
        <v>4.6740000000000004E-2</v>
      </c>
      <c r="G55" s="29">
        <f>_xll.FXVolSurfaceGetVolatility($H$34,G54,$C54,$L54)</f>
        <v>4.6210000000000001E-2</v>
      </c>
      <c r="H55" s="29">
        <f>_xll.FXVolSurfaceGetVolatility($H$34,H54,$C54,$L54)</f>
        <v>4.5789999999999997E-2</v>
      </c>
      <c r="I55" s="29">
        <f>_xll.FXVolSurfaceGetVolatility($H$34,I54,$C54,$L54)</f>
        <v>4.5510000000000002E-2</v>
      </c>
      <c r="J55" s="29">
        <f>_xll.FXVolSurfaceGetVolatility($H$34,J54,$C54,$L54)</f>
        <v>4.539E-2</v>
      </c>
      <c r="K55" s="29">
        <f>_xll.FXVolSurfaceGetVolatility($H$34,K54,$C54,$L54)</f>
        <v>4.5419999999999995E-2</v>
      </c>
      <c r="L55" s="29">
        <f>_xll.FXVolSurfaceGetVolatility($H$34,L54,$C54,$L54)</f>
        <v>4.5540000000000004E-2</v>
      </c>
      <c r="M55" s="29">
        <f>_xll.FXVolSurfaceGetVolatility($H$34,M54,$C54,$L54)</f>
        <v>4.5830000000000003E-2</v>
      </c>
      <c r="N55" s="29">
        <f>_xll.FXVolSurfaceGetVolatility($H$34,N54,$C54,$L54)</f>
        <v>4.6330000000000003E-2</v>
      </c>
      <c r="O55" s="29">
        <f>_xll.FXVolSurfaceGetVolatility($H$34,O54,$C54,$L54)</f>
        <v>4.7039999999999998E-2</v>
      </c>
      <c r="P55" s="29">
        <f>_xll.FXVolSurfaceGetVolatility($H$34,P54,$C54,$L54)</f>
        <v>4.795E-2</v>
      </c>
      <c r="Q55" s="29">
        <f>_xll.FXVolSurfaceGetVolatility($H$34,Q54,$C54,$L54)</f>
        <v>4.9070000000000003E-2</v>
      </c>
      <c r="R55" s="29">
        <f>_xll.FXVolSurfaceGetVolatility($H$34,R54,$C54,$L54)</f>
        <v>5.0389999999999997E-2</v>
      </c>
      <c r="S55" s="29">
        <f>_xll.FXVolSurfaceGetVolatility($H$34,S54,$C54,$L54)</f>
        <v>5.1840000000000004E-2</v>
      </c>
      <c r="T55" s="29">
        <f>_xll.FXVolSurfaceGetVolatility($H$34,T54,$C54,$L54)</f>
        <v>5.3340000000000005E-2</v>
      </c>
      <c r="V55" s="6"/>
      <c r="W55" s="5"/>
    </row>
    <row r="56" spans="2:52" ht="16.5" thickTop="1" thickBot="1">
      <c r="B56" s="29" t="s">
        <v>146</v>
      </c>
      <c r="C56" s="28">
        <f>_xll.CalendarFXOExpiryDateFromTenor($K$6,$K$4,B56)</f>
        <v>45287</v>
      </c>
      <c r="D56" s="29">
        <f>_xll.FXVolSurfaceGetStrike($H$34,D$35,$B56)</f>
        <v>6.7863223388733687</v>
      </c>
      <c r="E56" s="29">
        <f>_xll.FXVolSurfaceGetStrike($H$34,E$35,$B56)</f>
        <v>6.8454841927337053</v>
      </c>
      <c r="F56" s="29">
        <f>_xll.FXVolSurfaceGetStrike($H$34,F$35,$B56)</f>
        <v>6.8922521199569839</v>
      </c>
      <c r="G56" s="29">
        <f>_xll.FXVolSurfaceGetStrike($H$34,G$35,$B56)</f>
        <v>6.9319020823204776</v>
      </c>
      <c r="H56" s="29">
        <f>_xll.FXVolSurfaceGetStrike($H$34,H$35,$B56)</f>
        <v>6.966978321083678</v>
      </c>
      <c r="I56" s="29">
        <f>_xll.FXVolSurfaceGetStrike($H$34,I$35,$B56)</f>
        <v>6.9989737496149562</v>
      </c>
      <c r="J56" s="29">
        <f>_xll.FXVolSurfaceGetStrike($H$34,J$35,$B56)</f>
        <v>7.0289258072650247</v>
      </c>
      <c r="K56" s="29">
        <f>_xll.FXVolSurfaceGetStrike($H$34,K$35,$B56)</f>
        <v>7.057753513345089</v>
      </c>
      <c r="L56" s="29">
        <f>_xll.FXVolSurfaceGetStrike($H$34,L$35,$B56)</f>
        <v>7.0826000000000002</v>
      </c>
      <c r="M56" s="29">
        <f>_xll.FXVolSurfaceGetStrike($H$34,M$35,$B56)</f>
        <v>7.1151428497649194</v>
      </c>
      <c r="N56" s="29">
        <f>_xll.FXVolSurfaceGetStrike($H$34,N$35,$B56)</f>
        <v>7.1453505738196821</v>
      </c>
      <c r="O56" s="29">
        <f>_xll.FXVolSurfaceGetStrike($H$34,O$35,$B56)</f>
        <v>7.1778531168387936</v>
      </c>
      <c r="P56" s="29">
        <f>_xll.FXVolSurfaceGetStrike($H$34,P$35,$B56)</f>
        <v>7.213874435009707</v>
      </c>
      <c r="Q56" s="29">
        <f>_xll.FXVolSurfaceGetStrike($H$34,Q$35,$B56)</f>
        <v>7.2549209314710073</v>
      </c>
      <c r="R56" s="29">
        <f>_xll.FXVolSurfaceGetStrike($H$34,R$35,$B56)</f>
        <v>7.3032918560769433</v>
      </c>
      <c r="S56" s="29">
        <f>_xll.FXVolSurfaceGetStrike($H$34,S$35,$B56)</f>
        <v>7.3625349272030389</v>
      </c>
      <c r="T56" s="29">
        <f>_xll.FXVolSurfaceGetStrike($H$34,T$35,$B56)</f>
        <v>7.4397774358188364</v>
      </c>
      <c r="U56" s="1"/>
      <c r="V56" s="6"/>
      <c r="Y56" s="14"/>
    </row>
    <row r="57" spans="2:52" ht="16.5" thickTop="1" thickBot="1">
      <c r="B57" s="29"/>
      <c r="C57" s="28"/>
      <c r="D57" s="29">
        <f>_xll.FXVolSurfaceGetVolatility($H$34,D56,$C56,$L56)</f>
        <v>4.7720000000000005E-2</v>
      </c>
      <c r="E57" s="29">
        <f>_xll.FXVolSurfaceGetVolatility($H$34,E56,$C56,$L56)</f>
        <v>4.7160000000000001E-2</v>
      </c>
      <c r="F57" s="29">
        <f>_xll.FXVolSurfaceGetVolatility($H$34,F56,$C56,$L56)</f>
        <v>4.6630000000000005E-2</v>
      </c>
      <c r="G57" s="29">
        <f>_xll.FXVolSurfaceGetVolatility($H$34,G56,$C56,$L56)</f>
        <v>4.6150000000000004E-2</v>
      </c>
      <c r="H57" s="29">
        <f>_xll.FXVolSurfaceGetVolatility($H$34,H56,$C56,$L56)</f>
        <v>4.5739999999999996E-2</v>
      </c>
      <c r="I57" s="29">
        <f>_xll.FXVolSurfaceGetVolatility($H$34,I56,$C56,$L56)</f>
        <v>4.5429999999999998E-2</v>
      </c>
      <c r="J57" s="29">
        <f>_xll.FXVolSurfaceGetVolatility($H$34,J56,$C56,$L56)</f>
        <v>4.5270000000000005E-2</v>
      </c>
      <c r="K57" s="29">
        <f>_xll.FXVolSurfaceGetVolatility($H$34,K56,$C56,$L56)</f>
        <v>4.5270000000000005E-2</v>
      </c>
      <c r="L57" s="29">
        <f>_xll.FXVolSurfaceGetVolatility($H$34,L56,$C56,$L56)</f>
        <v>4.5370000000000001E-2</v>
      </c>
      <c r="M57" s="29">
        <f>_xll.FXVolSurfaceGetVolatility($H$34,M56,$C56,$L56)</f>
        <v>4.5650000000000003E-2</v>
      </c>
      <c r="N57" s="29">
        <f>_xll.FXVolSurfaceGetVolatility($H$34,N56,$C56,$L56)</f>
        <v>4.6189999999999995E-2</v>
      </c>
      <c r="O57" s="29">
        <f>_xll.FXVolSurfaceGetVolatility($H$34,O56,$C56,$L56)</f>
        <v>4.6940000000000003E-2</v>
      </c>
      <c r="P57" s="29">
        <f>_xll.FXVolSurfaceGetVolatility($H$34,P56,$C56,$L56)</f>
        <v>4.7910000000000001E-2</v>
      </c>
      <c r="Q57" s="29">
        <f>_xll.FXVolSurfaceGetVolatility($H$34,Q56,$C56,$L56)</f>
        <v>4.9070000000000003E-2</v>
      </c>
      <c r="R57" s="29">
        <f>_xll.FXVolSurfaceGetVolatility($H$34,R56,$C56,$L56)</f>
        <v>5.042E-2</v>
      </c>
      <c r="S57" s="29">
        <f>_xll.FXVolSurfaceGetVolatility($H$34,S56,$C56,$L56)</f>
        <v>5.1900000000000002E-2</v>
      </c>
      <c r="T57" s="29">
        <f>_xll.FXVolSurfaceGetVolatility($H$34,T56,$C56,$L56)</f>
        <v>5.3429999999999998E-2</v>
      </c>
      <c r="V57" s="6"/>
      <c r="W57" s="5"/>
    </row>
    <row r="58" spans="2:52" ht="16.5" thickTop="1" thickBot="1">
      <c r="B58" s="29" t="s">
        <v>145</v>
      </c>
      <c r="C58" s="28">
        <f>_xll.CalendarFXOExpiryDateFromTenor($K$6,$K$4,B58)</f>
        <v>45378</v>
      </c>
      <c r="D58" s="29">
        <f>_xll.FXVolSurfaceGetStrike($H$34,D$35,$B58)</f>
        <v>6.6682167546316773</v>
      </c>
      <c r="E58" s="29">
        <f>_xll.FXVolSurfaceGetStrike($H$34,E$35,$B58)</f>
        <v>6.7403312726883691</v>
      </c>
      <c r="F58" s="29">
        <f>_xll.FXVolSurfaceGetStrike($H$34,F$35,$B58)</f>
        <v>6.7968230858060164</v>
      </c>
      <c r="G58" s="29">
        <f>_xll.FXVolSurfaceGetStrike($H$34,G$35,$B58)</f>
        <v>6.8440631488099131</v>
      </c>
      <c r="H58" s="29">
        <f>_xll.FXVolSurfaceGetStrike($H$34,H$35,$B58)</f>
        <v>6.8854129026458679</v>
      </c>
      <c r="I58" s="29">
        <f>_xll.FXVolSurfaceGetStrike($H$34,I$35,$B58)</f>
        <v>6.9231383876108081</v>
      </c>
      <c r="J58" s="29">
        <f>_xll.FXVolSurfaceGetStrike($H$34,J$35,$B58)</f>
        <v>6.9588464402972958</v>
      </c>
      <c r="K58" s="29">
        <f>_xll.FXVolSurfaceGetStrike($H$34,K$35,$B58)</f>
        <v>6.9936725825056545</v>
      </c>
      <c r="L58" s="29">
        <f>_xll.FXVolSurfaceGetStrike($H$34,L$35,$B58)</f>
        <v>7.0229499999999998</v>
      </c>
      <c r="M58" s="29">
        <f>_xll.FXVolSurfaceGetStrike($H$34,M$35,$B58)</f>
        <v>7.0636874958392797</v>
      </c>
      <c r="N58" s="29">
        <f>_xll.FXVolSurfaceGetStrike($H$34,N$35,$B58)</f>
        <v>7.100399611932473</v>
      </c>
      <c r="O58" s="29">
        <f>_xll.FXVolSurfaceGetStrike($H$34,O$35,$B58)</f>
        <v>7.1396696898197076</v>
      </c>
      <c r="P58" s="29">
        <f>_xll.FXVolSurfaceGetStrike($H$34,P$35,$B58)</f>
        <v>7.1829835889373008</v>
      </c>
      <c r="Q58" s="29">
        <f>_xll.FXVolSurfaceGetStrike($H$34,Q$35,$B58)</f>
        <v>7.2326228915605508</v>
      </c>
      <c r="R58" s="29">
        <f>_xll.FXVolSurfaceGetStrike($H$34,R$35,$B58)</f>
        <v>7.2917432731893701</v>
      </c>
      <c r="S58" s="29">
        <f>_xll.FXVolSurfaceGetStrike($H$34,S$35,$B58)</f>
        <v>7.365034356189148</v>
      </c>
      <c r="T58" s="29">
        <f>_xll.FXVolSurfaceGetStrike($H$34,T$35,$B58)</f>
        <v>7.461482641963932</v>
      </c>
      <c r="U58" s="1"/>
      <c r="V58" s="6"/>
      <c r="Y58" s="14"/>
    </row>
    <row r="59" spans="2:52" ht="16.5" thickTop="1" thickBot="1">
      <c r="B59" s="29"/>
      <c r="C59" s="28"/>
      <c r="D59" s="29">
        <f>_xll.FXVolSurfaceGetVolatility($H$34,D58,$C58,$L58)</f>
        <v>4.7439999999999996E-2</v>
      </c>
      <c r="E59" s="29">
        <f>_xll.FXVolSurfaceGetVolatility($H$34,E58,$C58,$L58)</f>
        <v>4.6649999999999997E-2</v>
      </c>
      <c r="F59" s="29">
        <f>_xll.FXVolSurfaceGetVolatility($H$34,F58,$C58,$L58)</f>
        <v>4.5970000000000004E-2</v>
      </c>
      <c r="G59" s="29">
        <f>_xll.FXVolSurfaceGetVolatility($H$34,G58,$C58,$L58)</f>
        <v>4.548E-2</v>
      </c>
      <c r="H59" s="29">
        <f>_xll.FXVolSurfaceGetVolatility($H$34,H58,$C58,$L58)</f>
        <v>4.5220000000000003E-2</v>
      </c>
      <c r="I59" s="29">
        <f>_xll.FXVolSurfaceGetVolatility($H$34,I58,$C58,$L58)</f>
        <v>4.5170000000000002E-2</v>
      </c>
      <c r="J59" s="29">
        <f>_xll.FXVolSurfaceGetVolatility($H$34,J58,$C58,$L58)</f>
        <v>4.5279999999999994E-2</v>
      </c>
      <c r="K59" s="29">
        <f>_xll.FXVolSurfaceGetVolatility($H$34,K58,$C58,$L58)</f>
        <v>4.5510000000000002E-2</v>
      </c>
      <c r="L59" s="29">
        <f>_xll.FXVolSurfaceGetVolatility($H$34,L58,$C58,$L58)</f>
        <v>4.5629999999999997E-2</v>
      </c>
      <c r="M59" s="29">
        <f>_xll.FXVolSurfaceGetVolatility($H$34,M58,$C58,$L58)</f>
        <v>4.5869999999999994E-2</v>
      </c>
      <c r="N59" s="29">
        <f>_xll.FXVolSurfaceGetVolatility($H$34,N58,$C58,$L58)</f>
        <v>4.6300000000000001E-2</v>
      </c>
      <c r="O59" s="29">
        <f>_xll.FXVolSurfaceGetVolatility($H$34,O58,$C58,$L58)</f>
        <v>4.6900000000000004E-2</v>
      </c>
      <c r="P59" s="29">
        <f>_xll.FXVolSurfaceGetVolatility($H$34,P58,$C58,$L58)</f>
        <v>4.7710000000000002E-2</v>
      </c>
      <c r="Q59" s="29">
        <f>_xll.FXVolSurfaceGetVolatility($H$34,Q58,$C58,$L58)</f>
        <v>4.8809999999999999E-2</v>
      </c>
      <c r="R59" s="29">
        <f>_xll.FXVolSurfaceGetVolatility($H$34,R58,$C58,$L58)</f>
        <v>5.0209999999999998E-2</v>
      </c>
      <c r="S59" s="29">
        <f>_xll.FXVolSurfaceGetVolatility($H$34,S58,$C58,$L58)</f>
        <v>5.1840000000000004E-2</v>
      </c>
      <c r="T59" s="29">
        <f>_xll.FXVolSurfaceGetVolatility($H$34,T58,$C58,$L58)</f>
        <v>5.3579999999999996E-2</v>
      </c>
      <c r="V59" s="6"/>
      <c r="W59" s="5"/>
    </row>
    <row r="60" spans="2:52" ht="16.5" thickTop="1" thickBot="1">
      <c r="B60" s="29" t="s">
        <v>144</v>
      </c>
      <c r="C60" s="28">
        <f>_xll.CalendarFXOExpiryDateFromTenor($K$6,$K$4,B60)</f>
        <v>45469</v>
      </c>
      <c r="D60" s="29">
        <f>_xll.FXVolSurfaceGetStrike($H$34,D$35,$B60)</f>
        <v>6.5673933822513124</v>
      </c>
      <c r="E60" s="29">
        <f>_xll.FXVolSurfaceGetStrike($H$34,E$35,$B60)</f>
        <v>6.650868083123858</v>
      </c>
      <c r="F60" s="29">
        <f>_xll.FXVolSurfaceGetStrike($H$34,F$35,$B60)</f>
        <v>6.7158939644479956</v>
      </c>
      <c r="G60" s="29">
        <f>_xll.FXVolSurfaceGetStrike($H$34,G$35,$B60)</f>
        <v>6.7698229139914092</v>
      </c>
      <c r="H60" s="29">
        <f>_xll.FXVolSurfaceGetStrike($H$34,H$35,$B60)</f>
        <v>6.8164488501957896</v>
      </c>
      <c r="I60" s="29">
        <f>_xll.FXVolSurfaceGetStrike($H$34,I$35,$B60)</f>
        <v>6.8587838200843514</v>
      </c>
      <c r="J60" s="29">
        <f>_xll.FXVolSurfaceGetStrike($H$34,J$35,$B60)</f>
        <v>6.8990103999811598</v>
      </c>
      <c r="K60" s="29">
        <f>_xll.FXVolSurfaceGetStrike($H$34,K$35,$B60)</f>
        <v>6.9385075941297947</v>
      </c>
      <c r="L60" s="29">
        <f>_xll.FXVolSurfaceGetStrike($H$34,L$35,$B60)</f>
        <v>6.9709500000000002</v>
      </c>
      <c r="M60" s="29">
        <f>_xll.FXVolSurfaceGetStrike($H$34,M$35,$B60)</f>
        <v>7.0182542282095257</v>
      </c>
      <c r="N60" s="29">
        <f>_xll.FXVolSurfaceGetStrike($H$34,N$35,$B60)</f>
        <v>7.0599610611337038</v>
      </c>
      <c r="O60" s="29">
        <f>_xll.FXVolSurfaceGetStrike($H$34,O$35,$B60)</f>
        <v>7.1044697850808092</v>
      </c>
      <c r="P60" s="29">
        <f>_xll.FXVolSurfaceGetStrike($H$34,P$35,$B60)</f>
        <v>7.1538145605080636</v>
      </c>
      <c r="Q60" s="29">
        <f>_xll.FXVolSurfaceGetStrike($H$34,Q$35,$B60)</f>
        <v>7.211079787381335</v>
      </c>
      <c r="R60" s="29">
        <f>_xll.FXVolSurfaceGetStrike($H$34,R$35,$B60)</f>
        <v>7.2807520875524592</v>
      </c>
      <c r="S60" s="29">
        <f>_xll.FXVolSurfaceGetStrike($H$34,S$35,$B60)</f>
        <v>7.3682711429236356</v>
      </c>
      <c r="T60" s="29">
        <f>_xll.FXVolSurfaceGetStrike($H$34,T$35,$B60)</f>
        <v>7.4843487657250769</v>
      </c>
      <c r="U60" s="1"/>
      <c r="V60" s="6"/>
      <c r="Y60" s="14"/>
    </row>
    <row r="61" spans="2:52" ht="16.5" thickTop="1" thickBot="1">
      <c r="B61" s="29"/>
      <c r="C61" s="28"/>
      <c r="D61" s="29">
        <f>_xll.FXVolSurfaceGetVolatility($H$34,D60,$C60,$L60)</f>
        <v>4.7409999999999994E-2</v>
      </c>
      <c r="E61" s="29">
        <f>_xll.FXVolSurfaceGetVolatility($H$34,E60,$C60,$L60)</f>
        <v>4.6390000000000001E-2</v>
      </c>
      <c r="F61" s="29">
        <f>_xll.FXVolSurfaceGetVolatility($H$34,F60,$C60,$L60)</f>
        <v>4.5519999999999998E-2</v>
      </c>
      <c r="G61" s="29">
        <f>_xll.FXVolSurfaceGetVolatility($H$34,G60,$C60,$L60)</f>
        <v>4.4900000000000002E-2</v>
      </c>
      <c r="H61" s="29">
        <f>_xll.FXVolSurfaceGetVolatility($H$34,H60,$C60,$L60)</f>
        <v>4.4640000000000006E-2</v>
      </c>
      <c r="I61" s="29">
        <f>_xll.FXVolSurfaceGetVolatility($H$34,I60,$C60,$L60)</f>
        <v>4.4690000000000001E-2</v>
      </c>
      <c r="J61" s="29">
        <f>_xll.FXVolSurfaceGetVolatility($H$34,J60,$C60,$L60)</f>
        <v>4.4930000000000005E-2</v>
      </c>
      <c r="K61" s="29">
        <f>_xll.FXVolSurfaceGetVolatility($H$34,K60,$C60,$L60)</f>
        <v>4.5279999999999994E-2</v>
      </c>
      <c r="L61" s="29">
        <f>_xll.FXVolSurfaceGetVolatility($H$34,L60,$C60,$L60)</f>
        <v>4.5370000000000001E-2</v>
      </c>
      <c r="M61" s="29">
        <f>_xll.FXVolSurfaceGetVolatility($H$34,M60,$C60,$L60)</f>
        <v>4.5560000000000003E-2</v>
      </c>
      <c r="N61" s="29">
        <f>_xll.FXVolSurfaceGetVolatility($H$34,N60,$C60,$L60)</f>
        <v>4.5920000000000002E-2</v>
      </c>
      <c r="O61" s="29">
        <f>_xll.FXVolSurfaceGetVolatility($H$34,O60,$C60,$L60)</f>
        <v>4.6440000000000002E-2</v>
      </c>
      <c r="P61" s="29">
        <f>_xll.FXVolSurfaceGetVolatility($H$34,P60,$C60,$L60)</f>
        <v>4.7249999999999986E-2</v>
      </c>
      <c r="Q61" s="29">
        <f>_xll.FXVolSurfaceGetVolatility($H$34,Q60,$C60,$L60)</f>
        <v>4.8470000000000006E-2</v>
      </c>
      <c r="R61" s="29">
        <f>_xll.FXVolSurfaceGetVolatility($H$34,R60,$C60,$L60)</f>
        <v>5.0170000000000006E-2</v>
      </c>
      <c r="S61" s="29">
        <f>_xll.FXVolSurfaceGetVolatility($H$34,S60,$C60,$L60)</f>
        <v>5.2169999999999987E-2</v>
      </c>
      <c r="T61" s="29">
        <f>_xll.FXVolSurfaceGetVolatility($H$34,T60,$C60,$L60)</f>
        <v>5.4299999999999994E-2</v>
      </c>
      <c r="V61" s="6"/>
      <c r="W61" s="5"/>
    </row>
    <row r="62" spans="2:52" ht="16.5" thickTop="1" thickBot="1">
      <c r="B62" s="29" t="s">
        <v>143</v>
      </c>
      <c r="C62" s="28">
        <f>_xll.CalendarFXOExpiryDateFromTenor($K$6,$K$4,B62)</f>
        <v>45652</v>
      </c>
      <c r="D62" s="29">
        <f>_xll.FXVolSurfaceGetStrike($H$34,D$35,$B62)</f>
        <v>6.4098886360588967</v>
      </c>
      <c r="E62" s="29">
        <f>_xll.FXVolSurfaceGetStrike($H$34,E$35,$B62)</f>
        <v>6.507865980955942</v>
      </c>
      <c r="F62" s="29">
        <f>_xll.FXVolSurfaceGetStrike($H$34,F$35,$B62)</f>
        <v>6.5841932807676216</v>
      </c>
      <c r="G62" s="29">
        <f>_xll.FXVolSurfaceGetStrike($H$34,G$35,$B62)</f>
        <v>6.6473956173414956</v>
      </c>
      <c r="H62" s="29">
        <f>_xll.FXVolSurfaceGetStrike($H$34,H$35,$B62)</f>
        <v>6.7025017061038827</v>
      </c>
      <c r="I62" s="29">
        <f>_xll.FXVolSurfaceGetStrike($H$34,I$35,$B62)</f>
        <v>6.752965937043915</v>
      </c>
      <c r="J62" s="29">
        <f>_xll.FXVolSurfaceGetStrike($H$34,J$35,$B62)</f>
        <v>6.8011396438727969</v>
      </c>
      <c r="K62" s="29">
        <f>_xll.FXVolSurfaceGetStrike($H$34,K$35,$B62)</f>
        <v>6.8485356576920315</v>
      </c>
      <c r="L62" s="29">
        <f>_xll.FXVolSurfaceGetStrike($H$34,L$35,$B62)</f>
        <v>6.8856000000000002</v>
      </c>
      <c r="M62" s="29">
        <f>_xll.FXVolSurfaceGetStrike($H$34,M$35,$B62)</f>
        <v>6.9440378458218683</v>
      </c>
      <c r="N62" s="29">
        <f>_xll.FXVolSurfaceGetStrike($H$34,N$35,$B62)</f>
        <v>6.9940096898765409</v>
      </c>
      <c r="O62" s="29">
        <f>_xll.FXVolSurfaceGetStrike($H$34,O$35,$B62)</f>
        <v>7.047507351454585</v>
      </c>
      <c r="P62" s="29">
        <f>_xll.FXVolSurfaceGetStrike($H$34,P$35,$B62)</f>
        <v>7.1072776843769105</v>
      </c>
      <c r="Q62" s="29">
        <f>_xll.FXVolSurfaceGetStrike($H$34,Q$35,$B62)</f>
        <v>7.1775456929544319</v>
      </c>
      <c r="R62" s="29">
        <f>_xll.FXVolSurfaceGetStrike($H$34,R$35,$B62)</f>
        <v>7.2646121707504694</v>
      </c>
      <c r="S62" s="29">
        <f>_xll.FXVolSurfaceGetStrike($H$34,S$35,$B62)</f>
        <v>7.3764678147107832</v>
      </c>
      <c r="T62" s="29">
        <f>_xll.FXVolSurfaceGetStrike($H$34,T$35,$B62)</f>
        <v>7.5272661953037003</v>
      </c>
      <c r="U62" s="1"/>
      <c r="V62" s="6"/>
      <c r="Y62" s="14"/>
    </row>
    <row r="63" spans="2:52" ht="16.5" thickTop="1" thickBot="1">
      <c r="B63" s="29"/>
      <c r="C63" s="28"/>
      <c r="D63" s="29">
        <f>_xll.FXVolSurfaceGetVolatility($H$34,D62,$C62,$L62)</f>
        <v>4.6630000000000005E-2</v>
      </c>
      <c r="E63" s="29">
        <f>_xll.FXVolSurfaceGetVolatility($H$34,E62,$C62,$L62)</f>
        <v>4.5659999999999999E-2</v>
      </c>
      <c r="F63" s="29">
        <f>_xll.FXVolSurfaceGetVolatility($H$34,F62,$C62,$L62)</f>
        <v>4.487E-2</v>
      </c>
      <c r="G63" s="29">
        <f>_xll.FXVolSurfaceGetVolatility($H$34,G62,$C62,$L62)</f>
        <v>4.4389999999999999E-2</v>
      </c>
      <c r="H63" s="29">
        <f>_xll.FXVolSurfaceGetVolatility($H$34,H62,$C62,$L62)</f>
        <v>4.4229999999999998E-2</v>
      </c>
      <c r="I63" s="29">
        <f>_xll.FXVolSurfaceGetVolatility($H$34,I62,$C62,$L62)</f>
        <v>4.4320000000000005E-2</v>
      </c>
      <c r="J63" s="29">
        <f>_xll.FXVolSurfaceGetVolatility($H$34,J62,$C62,$L62)</f>
        <v>4.4560000000000002E-2</v>
      </c>
      <c r="K63" s="29">
        <f>_xll.FXVolSurfaceGetVolatility($H$34,K62,$C62,$L62)</f>
        <v>4.487E-2</v>
      </c>
      <c r="L63" s="29">
        <f>_xll.FXVolSurfaceGetVolatility($H$34,L62,$C62,$L62)</f>
        <v>4.4880000000000003E-2</v>
      </c>
      <c r="M63" s="29">
        <f>_xll.FXVolSurfaceGetVolatility($H$34,M62,$C62,$L62)</f>
        <v>4.5010000000000001E-2</v>
      </c>
      <c r="N63" s="29">
        <f>_xll.FXVolSurfaceGetVolatility($H$34,N62,$C62,$L62)</f>
        <v>4.5350000000000001E-2</v>
      </c>
      <c r="O63" s="29">
        <f>_xll.FXVolSurfaceGetVolatility($H$34,O62,$C62,$L62)</f>
        <v>4.5880000000000004E-2</v>
      </c>
      <c r="P63" s="29">
        <f>_xll.FXVolSurfaceGetVolatility($H$34,P62,$C62,$L62)</f>
        <v>4.6760000000000003E-2</v>
      </c>
      <c r="Q63" s="29">
        <f>_xll.FXVolSurfaceGetVolatility($H$34,Q62,$C62,$L62)</f>
        <v>4.8140000000000002E-2</v>
      </c>
      <c r="R63" s="29">
        <f>_xll.FXVolSurfaceGetVolatility($H$34,R62,$C62,$L62)</f>
        <v>5.0130000000000001E-2</v>
      </c>
      <c r="S63" s="29">
        <f>_xll.FXVolSurfaceGetVolatility($H$34,S62,$C62,$L62)</f>
        <v>5.2590000000000005E-2</v>
      </c>
      <c r="T63" s="29">
        <f>_xll.FXVolSurfaceGetVolatility($H$34,T62,$C62,$L62)</f>
        <v>5.5279999999999996E-2</v>
      </c>
      <c r="V63" s="6"/>
      <c r="W63" s="5"/>
    </row>
    <row r="64" spans="2:52" ht="16.5" thickTop="1" thickBot="1">
      <c r="B64" s="29" t="s">
        <v>142</v>
      </c>
      <c r="C64" s="28">
        <f>_xll.CalendarFXOExpiryDateFromTenor($K$6,$K$4,B64)</f>
        <v>45834</v>
      </c>
      <c r="D64" s="29">
        <f>_xll.FXVolSurfaceGetStrike($H$34,D$35,$B64)</f>
        <v>6.3010103443137533</v>
      </c>
      <c r="E64" s="29">
        <f>_xll.FXVolSurfaceGetStrike($H$34,E$35,$B64)</f>
        <v>6.4107479156518616</v>
      </c>
      <c r="F64" s="29">
        <f>_xll.FXVolSurfaceGetStrike($H$34,F$35,$B64)</f>
        <v>6.4966696529900192</v>
      </c>
      <c r="G64" s="29">
        <f>_xll.FXVolSurfaceGetStrike($H$34,G$35,$B64)</f>
        <v>6.5682954799274</v>
      </c>
      <c r="H64" s="29">
        <f>_xll.FXVolSurfaceGetStrike($H$34,H$35,$B64)</f>
        <v>6.6310978859972192</v>
      </c>
      <c r="I64" s="29">
        <f>_xll.FXVolSurfaceGetStrike($H$34,I$35,$B64)</f>
        <v>6.6888186459426597</v>
      </c>
      <c r="J64" s="29">
        <f>_xll.FXVolSurfaceGetStrike($H$34,J$35,$B64)</f>
        <v>6.7439180172756039</v>
      </c>
      <c r="K64" s="29">
        <f>_xll.FXVolSurfaceGetStrike($H$34,K$35,$B64)</f>
        <v>6.7980728214945838</v>
      </c>
      <c r="L64" s="29">
        <f>_xll.FXVolSurfaceGetStrike($H$34,L$35,$B64)</f>
        <v>6.8385999999999996</v>
      </c>
      <c r="M64" s="29">
        <f>_xll.FXVolSurfaceGetStrike($H$34,M$35,$B64)</f>
        <v>6.9069271851811154</v>
      </c>
      <c r="N64" s="29">
        <f>_xll.FXVolSurfaceGetStrike($H$34,N$35,$B64)</f>
        <v>6.9639641660724205</v>
      </c>
      <c r="O64" s="29">
        <f>_xll.FXVolSurfaceGetStrike($H$34,O$35,$B64)</f>
        <v>7.0253407178497884</v>
      </c>
      <c r="P64" s="29">
        <f>_xll.FXVolSurfaceGetStrike($H$34,P$35,$B64)</f>
        <v>7.0945757715241458</v>
      </c>
      <c r="Q64" s="29">
        <f>_xll.FXVolSurfaceGetStrike($H$34,Q$35,$B64)</f>
        <v>7.1772366294402703</v>
      </c>
      <c r="R64" s="29">
        <f>_xll.FXVolSurfaceGetStrike($H$34,R$35,$B64)</f>
        <v>7.2816408295218897</v>
      </c>
      <c r="S64" s="29">
        <f>_xll.FXVolSurfaceGetStrike($H$34,S$35,$B64)</f>
        <v>7.4179998347959124</v>
      </c>
      <c r="T64" s="29">
        <f>_xll.FXVolSurfaceGetStrike($H$34,T$35,$B64)</f>
        <v>7.6035715214109381</v>
      </c>
      <c r="U64" s="1"/>
      <c r="V64" s="6"/>
      <c r="Y64" s="14"/>
    </row>
    <row r="65" spans="2:31" ht="16.5" thickTop="1" thickBot="1">
      <c r="B65" s="29"/>
      <c r="C65" s="28"/>
      <c r="D65" s="29">
        <f>_xll.FXVolSurfaceGetVolatility($H$34,D64,$C64,$L64)</f>
        <v>4.6359999999999998E-2</v>
      </c>
      <c r="E65" s="29">
        <f>_xll.FXVolSurfaceGetVolatility($H$34,E64,$C64,$L64)</f>
        <v>4.5490000000000003E-2</v>
      </c>
      <c r="F65" s="29">
        <f>_xll.FXVolSurfaceGetVolatility($H$34,F64,$C64,$L64)</f>
        <v>4.478E-2</v>
      </c>
      <c r="G65" s="29">
        <f>_xll.FXVolSurfaceGetVolatility($H$34,G64,$C64,$L64)</f>
        <v>4.4340000000000004E-2</v>
      </c>
      <c r="H65" s="29">
        <f>_xll.FXVolSurfaceGetVolatility($H$34,H64,$C64,$L64)</f>
        <v>4.4180000000000004E-2</v>
      </c>
      <c r="I65" s="29">
        <f>_xll.FXVolSurfaceGetVolatility($H$34,I64,$C64,$L64)</f>
        <v>4.4229999999999998E-2</v>
      </c>
      <c r="J65" s="29">
        <f>_xll.FXVolSurfaceGetVolatility($H$34,J64,$C64,$L64)</f>
        <v>4.4420000000000001E-2</v>
      </c>
      <c r="K65" s="29">
        <f>_xll.FXVolSurfaceGetVolatility($H$34,K64,$C64,$L64)</f>
        <v>4.4679999999999997E-2</v>
      </c>
      <c r="L65" s="29">
        <f>_xll.FXVolSurfaceGetVolatility($H$34,L64,$C64,$L64)</f>
        <v>4.4630000000000003E-2</v>
      </c>
      <c r="M65" s="29">
        <f>_xll.FXVolSurfaceGetVolatility($H$34,M64,$C64,$L64)</f>
        <v>4.4700000000000004E-2</v>
      </c>
      <c r="N65" s="29">
        <f>_xll.FXVolSurfaceGetVolatility($H$34,N64,$C64,$L64)</f>
        <v>4.5039999999999997E-2</v>
      </c>
      <c r="O65" s="29">
        <f>_xll.FXVolSurfaceGetVolatility($H$34,O64,$C64,$L64)</f>
        <v>4.5620000000000001E-2</v>
      </c>
      <c r="P65" s="29">
        <f>_xll.FXVolSurfaceGetVolatility($H$34,P64,$C64,$L64)</f>
        <v>4.6620000000000002E-2</v>
      </c>
      <c r="Q65" s="29">
        <f>_xll.FXVolSurfaceGetVolatility($H$34,Q64,$C64,$L64)</f>
        <v>4.8230000000000002E-2</v>
      </c>
      <c r="R65" s="29">
        <f>_xll.FXVolSurfaceGetVolatility($H$34,R64,$C64,$L64)</f>
        <v>5.0590000000000003E-2</v>
      </c>
      <c r="S65" s="29">
        <f>_xll.FXVolSurfaceGetVolatility($H$34,S64,$C64,$L64)</f>
        <v>5.3529999999999994E-2</v>
      </c>
      <c r="T65" s="29">
        <f>_xll.FXVolSurfaceGetVolatility($H$34,T64,$C64,$L64)</f>
        <v>5.6730000000000003E-2</v>
      </c>
      <c r="V65" s="6"/>
      <c r="W65" s="5"/>
    </row>
    <row r="66" spans="2:31" ht="16.5" thickTop="1" thickBot="1">
      <c r="B66" s="29" t="s">
        <v>141</v>
      </c>
      <c r="C66" s="28">
        <f>_xll.CalendarFXOExpiryDateFromTenor($K$6,$K$4,B66)</f>
        <v>46198</v>
      </c>
      <c r="D66" s="29">
        <f>_xll.FXVolSurfaceGetStrike($H$34,D$35,$B66)</f>
        <v>6.1085638372869324</v>
      </c>
      <c r="E66" s="29">
        <f>_xll.FXVolSurfaceGetStrike($H$34,E$35,$B66)</f>
        <v>6.2565342155822492</v>
      </c>
      <c r="F66" s="29">
        <f>_xll.FXVolSurfaceGetStrike($H$34,F$35,$B66)</f>
        <v>6.3699317843204719</v>
      </c>
      <c r="G66" s="29">
        <f>_xll.FXVolSurfaceGetStrike($H$34,G$35,$B66)</f>
        <v>6.4619329538647055</v>
      </c>
      <c r="H66" s="29">
        <f>_xll.FXVolSurfaceGetStrike($H$34,H$35,$B66)</f>
        <v>6.5400936458822549</v>
      </c>
      <c r="I66" s="29">
        <f>_xll.FXVolSurfaceGetStrike($H$34,I$35,$B66)</f>
        <v>6.6106841381074117</v>
      </c>
      <c r="J66" s="29">
        <f>_xll.FXVolSurfaceGetStrike($H$34,J$35,$B66)</f>
        <v>6.6775577623375062</v>
      </c>
      <c r="K66" s="29">
        <f>_xll.FXVolSurfaceGetStrike($H$34,K$35,$B66)</f>
        <v>6.7431949480354954</v>
      </c>
      <c r="L66" s="29">
        <f>_xll.FXVolSurfaceGetStrike($H$34,L$35,$B66)</f>
        <v>6.7885999999999997</v>
      </c>
      <c r="M66" s="29">
        <f>_xll.FXVolSurfaceGetStrike($H$34,M$35,$B66)</f>
        <v>6.8747232633404813</v>
      </c>
      <c r="N66" s="29">
        <f>_xll.FXVolSurfaceGetStrike($H$34,N$35,$B66)</f>
        <v>6.9432939507769582</v>
      </c>
      <c r="O66" s="29">
        <f>_xll.FXVolSurfaceGetStrike($H$34,O$35,$B66)</f>
        <v>7.0170198438841886</v>
      </c>
      <c r="P66" s="29">
        <f>_xll.FXVolSurfaceGetStrike($H$34,P$35,$B66)</f>
        <v>7.1011851044525187</v>
      </c>
      <c r="Q66" s="29">
        <f>_xll.FXVolSurfaceGetStrike($H$34,Q$35,$B66)</f>
        <v>7.20452028091748</v>
      </c>
      <c r="R66" s="29">
        <f>_xll.FXVolSurfaceGetStrike($H$34,R$35,$B66)</f>
        <v>7.34024698934026</v>
      </c>
      <c r="S66" s="29">
        <f>_xll.FXVolSurfaceGetStrike($H$34,S$35,$B66)</f>
        <v>7.5220578603928061</v>
      </c>
      <c r="T66" s="29">
        <f>_xll.FXVolSurfaceGetStrike($H$34,T$35,$B66)</f>
        <v>7.7736666133918186</v>
      </c>
      <c r="U66" s="1"/>
      <c r="V66" s="6"/>
      <c r="Y66" s="14"/>
    </row>
    <row r="67" spans="2:31" ht="16.5" thickTop="1" thickBot="1">
      <c r="B67" s="29"/>
      <c r="C67" s="28"/>
      <c r="D67" s="29">
        <f>_xll.FXVolSurfaceGetVolatility($H$34,D66,$C66,$L66)</f>
        <v>4.9210000000000004E-2</v>
      </c>
      <c r="E67" s="29">
        <f>_xll.FXVolSurfaceGetVolatility($H$34,E66,$C66,$L66)</f>
        <v>4.7359999999999999E-2</v>
      </c>
      <c r="F67" s="29">
        <f>_xll.FXVolSurfaceGetVolatility($H$34,F66,$C66,$L66)</f>
        <v>4.5850000000000002E-2</v>
      </c>
      <c r="G67" s="29">
        <f>_xll.FXVolSurfaceGetVolatility($H$34,G66,$C66,$L66)</f>
        <v>4.4809999999999996E-2</v>
      </c>
      <c r="H67" s="29">
        <f>_xll.FXVolSurfaceGetVolatility($H$34,H66,$C66,$L66)</f>
        <v>4.4320000000000005E-2</v>
      </c>
      <c r="I67" s="29">
        <f>_xll.FXVolSurfaceGetVolatility($H$34,I66,$C66,$L66)</f>
        <v>4.4199999999999996E-2</v>
      </c>
      <c r="J67" s="29">
        <f>_xll.FXVolSurfaceGetVolatility($H$34,J66,$C66,$L66)</f>
        <v>4.4310000000000002E-2</v>
      </c>
      <c r="K67" s="29">
        <f>_xll.FXVolSurfaceGetVolatility($H$34,K66,$C66,$L66)</f>
        <v>4.4470000000000003E-2</v>
      </c>
      <c r="L67" s="29">
        <f>_xll.FXVolSurfaceGetVolatility($H$34,L66,$C66,$L66)</f>
        <v>4.4379999999999996E-2</v>
      </c>
      <c r="M67" s="29">
        <f>_xll.FXVolSurfaceGetVolatility($H$34,M66,$C66,$L66)</f>
        <v>4.4379999999999996E-2</v>
      </c>
      <c r="N67" s="29">
        <f>_xll.FXVolSurfaceGetVolatility($H$34,N66,$C66,$L66)</f>
        <v>4.4580000000000002E-2</v>
      </c>
      <c r="O67" s="29">
        <f>_xll.FXVolSurfaceGetVolatility($H$34,O66,$C66,$L66)</f>
        <v>4.505E-2</v>
      </c>
      <c r="P67" s="29">
        <f>_xll.FXVolSurfaceGetVolatility($H$34,P66,$C66,$L66)</f>
        <v>4.6079999999999996E-2</v>
      </c>
      <c r="Q67" s="29">
        <f>_xll.FXVolSurfaceGetVolatility($H$34,Q66,$C66,$L66)</f>
        <v>4.7969999999999999E-2</v>
      </c>
      <c r="R67" s="29">
        <f>_xll.FXVolSurfaceGetVolatility($H$34,R66,$C66,$L66)</f>
        <v>5.0949999999999995E-2</v>
      </c>
      <c r="S67" s="29">
        <f>_xll.FXVolSurfaceGetVolatility($H$34,S66,$C66,$L66)</f>
        <v>5.4679999999999999E-2</v>
      </c>
      <c r="T67" s="29">
        <f>_xll.FXVolSurfaceGetVolatility($H$34,T66,$C66,$L66)</f>
        <v>5.8739999999999994E-2</v>
      </c>
      <c r="W67" s="5"/>
    </row>
    <row r="68" spans="2:31" ht="15.75" thickTop="1">
      <c r="U68" s="1"/>
    </row>
    <row r="69" spans="2:31" ht="16.5" thickBot="1">
      <c r="B69" s="36" t="s">
        <v>332</v>
      </c>
      <c r="C69" s="36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2:31" ht="16.5" thickTop="1" thickBot="1">
      <c r="C70" s="45" t="s">
        <v>135</v>
      </c>
      <c r="D70" s="42" t="str">
        <f>_xll.FXVolSurfaceGetReferenceDate(H34)</f>
        <v>2023-06-27</v>
      </c>
      <c r="K70" s="6"/>
      <c r="M70" s="6"/>
      <c r="U70" s="1"/>
    </row>
    <row r="71" spans="2:31" ht="16.5" thickTop="1" thickBot="1">
      <c r="C71" s="45" t="s">
        <v>134</v>
      </c>
      <c r="D71" s="42" t="str">
        <f>_xll.FXVolSurfaceGetSpotDate(H34)</f>
        <v>2023-06-29</v>
      </c>
      <c r="K71" s="6"/>
      <c r="M71" s="6"/>
    </row>
    <row r="72" spans="2:31" ht="16.5" thickTop="1" thickBot="1">
      <c r="C72" s="45" t="s">
        <v>178</v>
      </c>
      <c r="D72" s="42">
        <f>_xll.FXVolSurfaceGetSpot(H34)</f>
        <v>7.2210999999999999</v>
      </c>
      <c r="K72" s="6"/>
      <c r="M72" s="6"/>
    </row>
    <row r="73" spans="2:31" ht="16.5" thickTop="1" thickBot="1">
      <c r="C73" s="11"/>
      <c r="E73" s="6"/>
      <c r="G73" s="6"/>
      <c r="I73" s="6"/>
      <c r="K73" s="6"/>
      <c r="M73" s="6"/>
    </row>
    <row r="74" spans="2:31" ht="16.5" thickTop="1" thickBot="1">
      <c r="C74" s="46" t="s">
        <v>327</v>
      </c>
      <c r="D74" s="47" t="s">
        <v>177</v>
      </c>
      <c r="E74" s="48" t="s">
        <v>176</v>
      </c>
      <c r="F74" s="48" t="s">
        <v>175</v>
      </c>
      <c r="G74" s="48" t="s">
        <v>174</v>
      </c>
      <c r="H74" s="48" t="s">
        <v>173</v>
      </c>
      <c r="I74" s="10">
        <v>7.2347999999999999</v>
      </c>
      <c r="J74" s="10">
        <v>7.2239000000000004</v>
      </c>
      <c r="K74" s="6"/>
      <c r="M74" s="6"/>
    </row>
    <row r="75" spans="2:31" ht="16.5" thickTop="1" thickBot="1">
      <c r="C75" s="28">
        <v>45171</v>
      </c>
      <c r="D75" s="42">
        <f>_xll.FXVolSurfaceGetATMVol($H$34,C75)</f>
        <v>4.6912837962242715E-2</v>
      </c>
      <c r="E75" s="42">
        <f>_xll.FXVolSurfaceGetDomesticRate($H$34,C75)</f>
        <v>2.1255333333333338E-2</v>
      </c>
      <c r="F75" s="42">
        <f>_xll.FXVolSurfaceGetForeignRate($H$34,C75)</f>
        <v>6.1118476525334919E-2</v>
      </c>
      <c r="G75" s="42">
        <f>_xll.FXVolSurfaceGetForward($H$34,C75)</f>
        <v>7.169693333333333</v>
      </c>
      <c r="H75" s="42">
        <f>_xll.FXVolSurfaceGetForwardPoint($H$34,C75)</f>
        <v>-514.06666666666661</v>
      </c>
      <c r="I75" s="42">
        <f>_xll.FXVolSurfaceGetVolatility($H$34,I$74,$C75)</f>
        <v>4.8283019007157972E-2</v>
      </c>
      <c r="J75" s="42">
        <f>_xll.FXVolSurfaceGetVolatility($H$34,J$74,$C75)</f>
        <v>4.7963887206742897E-2</v>
      </c>
      <c r="K75" s="6"/>
      <c r="M75" s="6"/>
    </row>
    <row r="76" spans="2:31" ht="16.5" thickTop="1" thickBot="1">
      <c r="C76" s="28">
        <v>45258</v>
      </c>
      <c r="D76" s="42">
        <f>_xll.FXVolSurfaceGetATMVol($H$34,C76)</f>
        <v>4.5533278306220046E-2</v>
      </c>
      <c r="E76" s="42">
        <f>_xll.FXVolSurfaceGetDomesticRate($H$34,C76)</f>
        <v>2.2032727272727273E-2</v>
      </c>
      <c r="F76" s="42">
        <f>_xll.FXVolSurfaceGetForeignRate($H$34,C76)</f>
        <v>6.1319608046696644E-2</v>
      </c>
      <c r="G76" s="42">
        <f>_xll.FXVolSurfaceGetForward($H$34,C76)</f>
        <v>7.1043408333333335</v>
      </c>
      <c r="H76" s="42">
        <f>_xll.FXVolSurfaceGetForwardPoint($H$34,C76)</f>
        <v>-1167.5916666666667</v>
      </c>
      <c r="I76" s="42">
        <f>_xll.FXVolSurfaceGetVolatility($H$34,I$74,$C76)</f>
        <v>4.8284234379378996E-2</v>
      </c>
      <c r="J76" s="42">
        <f>_xll.FXVolSurfaceGetVolatility($H$34,J$74,$C76)</f>
        <v>4.7964020499922787E-2</v>
      </c>
      <c r="K76" s="6"/>
      <c r="M76" s="6"/>
    </row>
    <row r="77" spans="2:31" ht="16.5" thickTop="1" thickBot="1">
      <c r="E77" s="6"/>
      <c r="G77" s="6"/>
      <c r="I77" s="6"/>
      <c r="K77" s="6"/>
      <c r="M77" s="6"/>
    </row>
    <row r="78" spans="2:31" ht="16.5" thickTop="1" thickBot="1">
      <c r="C78" s="46" t="s">
        <v>327</v>
      </c>
      <c r="D78" s="47" t="s">
        <v>177</v>
      </c>
      <c r="E78" s="48" t="s">
        <v>176</v>
      </c>
      <c r="F78" s="48" t="s">
        <v>175</v>
      </c>
      <c r="G78" s="48" t="s">
        <v>174</v>
      </c>
      <c r="H78" s="48" t="s">
        <v>173</v>
      </c>
      <c r="I78" s="10">
        <v>7.2347999999999999</v>
      </c>
      <c r="J78" s="10">
        <v>7.2239000000000004</v>
      </c>
    </row>
    <row r="79" spans="2:31" ht="16.5" thickTop="1" thickBot="1">
      <c r="C79" s="28">
        <v>45171</v>
      </c>
      <c r="D79" s="42">
        <f>_xll.FXVolSurfaceGetATMVol($H$34,C79)</f>
        <v>4.6912837962242715E-2</v>
      </c>
      <c r="E79" s="42">
        <f>_xll.FXVolSurfaceGetDomesticRate($H$34,C79,FALSE)</f>
        <v>2.1289333333333337E-2</v>
      </c>
      <c r="F79" s="42">
        <f>_xll.FXVolSurfaceGetForeignRate($H$34,C79,FALSE)</f>
        <v>6.1141122592377799E-2</v>
      </c>
      <c r="G79" s="42">
        <f>_xll.FXVolSurfaceGetForward($H$34,C79,FALSE)</f>
        <v>7.1673633333333333</v>
      </c>
      <c r="H79" s="42">
        <f>_xll.FXVolSurfaceGetForwardPoint($H$34,C79,FALSE)</f>
        <v>-537.36666666666656</v>
      </c>
      <c r="I79" s="42">
        <f>_xll.FXVolSurfaceGetVolatility($H$34,I78,C79,G79)</f>
        <v>4.8283019007157972E-2</v>
      </c>
      <c r="J79" s="42">
        <f>_xll.FXVolSurfaceGetVolatility($H$34,J78,C79,G79)</f>
        <v>4.7963887206742897E-2</v>
      </c>
    </row>
    <row r="80" spans="2:31" ht="16.5" thickTop="1" thickBot="1">
      <c r="C80" s="28">
        <v>45258</v>
      </c>
      <c r="D80" s="42">
        <f>_xll.FXVolSurfaceGetATMVol($H$34,C80)</f>
        <v>4.5533278306220046E-2</v>
      </c>
      <c r="E80" s="42">
        <f>_xll.FXVolSurfaceGetDomesticRate($H$34,C80,FALSE)</f>
        <v>2.2048000000000002E-2</v>
      </c>
      <c r="F80" s="42">
        <f>_xll.FXVolSurfaceGetForeignRate($H$34,C80,FALSE)</f>
        <v>6.131615271391793E-2</v>
      </c>
      <c r="G80" s="42">
        <f>_xll.FXVolSurfaceGetForward($H$34,C80,FALSE)</f>
        <v>7.1029</v>
      </c>
      <c r="H80" s="42">
        <f>_xll.FXVolSurfaceGetForwardPoint($H$34,C80,FALSE)</f>
        <v>-1182</v>
      </c>
      <c r="I80" s="42">
        <f>_xll.FXVolSurfaceGetVolatility($H$34,I79,C80,G80)</f>
        <v>0.12728154881666293</v>
      </c>
      <c r="J80" s="42">
        <f>_xll.FXVolSurfaceGetVolatility($H$34,J79,C80,G80)</f>
        <v>0.12728528163110944</v>
      </c>
    </row>
    <row r="81" ht="15.75" thickTop="1"/>
  </sheetData>
  <phoneticPr fontId="3" type="noConversion"/>
  <dataValidations count="7">
    <dataValidation type="list" allowBlank="1" showInputMessage="1" showErrorMessage="1" sqref="K9" xr:uid="{A6FB722F-2C5E-4231-A2FD-C41F00C38A58}">
      <formula1>"SPOT_DELTA,FORWARD_DELTA"</formula1>
    </dataValidation>
    <dataValidation type="list" allowBlank="1" showInputMessage="1" showErrorMessage="1" sqref="K8" xr:uid="{F32F908F-5ED0-4F10-850F-5629717C1560}">
      <formula1>"Preceding,ModifiedFollowing,ModifiedPreceding,IMM,Actual,LME"</formula1>
    </dataValidation>
    <dataValidation type="list" allowBlank="1" showInputMessage="1" showErrorMessage="1" sqref="K7" xr:uid="{19244673-1F24-4623-A90D-5824F48CBCFA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AI17 AI7 AI29" xr:uid="{D9CC032C-F1E7-4FA4-8B70-98F64DF85B43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AI15 AI27" xr:uid="{694951F2-B676-4D72-851C-1AFF70425CDD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K12" xr:uid="{79ECF38F-82B5-42CC-A66F-0BB8AEB014E1}">
      <formula1>"LINEAR,CUBICSPLINE,SVI,SABR"</formula1>
    </dataValidation>
    <dataValidation type="list" allowBlank="1" showInputMessage="1" showErrorMessage="1" sqref="K15:K16" xr:uid="{37A7302B-C0F7-4E90-A138-2EFD242C6411}">
      <formula1>"True,False"</formula1>
    </dataValidation>
  </dataValidations>
  <pageMargins left="0.7" right="0.7" top="0.75" bottom="0.75" header="0.3" footer="0.3"/>
  <pageSetup paperSize="9" scale="32" orientation="portrait" r:id="rId1"/>
  <rowBreaks count="1" manualBreakCount="1">
    <brk id="68" max="16383" man="1"/>
  </rowBreaks>
  <colBreaks count="2" manualBreakCount="2">
    <brk id="12" max="1048575" man="1"/>
    <brk id="32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FXVolSurface</x:sheet>
      <x:address>K19</x:address>
    </x:cell>
    <x:cell>
      <x:sheet>FXVolSurface</x:sheet>
      <x:address>K20</x:address>
    </x:cell>
    <x:cell>
      <x:sheet>FXVolSurface</x:sheet>
      <x:address>AM24</x:address>
    </x:cell>
    <x:cell>
      <x:sheet>FXVolSurface</x:sheet>
      <x:address>AO24</x:address>
    </x:cell>
    <x:cell>
      <x:sheet>FXVolSurface</x:sheet>
      <x:address>AN25</x:address>
    </x:cell>
    <x:cell>
      <x:sheet>FXVolSurface</x:sheet>
      <x:address>D37</x:address>
    </x:cell>
    <x:cell>
      <x:sheet>FXVolSurface</x:sheet>
      <x:address>E37</x:address>
    </x:cell>
    <x:cell>
      <x:sheet>FXVolSurface</x:sheet>
      <x:address>F37</x:address>
    </x:cell>
    <x:cell>
      <x:sheet>FXVolSurface</x:sheet>
      <x:address>G37</x:address>
    </x:cell>
    <x:cell>
      <x:sheet>FXVolSurface</x:sheet>
      <x:address>H37</x:address>
    </x:cell>
    <x:cell>
      <x:sheet>FXVolSurface</x:sheet>
      <x:address>I37</x:address>
    </x:cell>
    <x:cell>
      <x:sheet>FXVolSurface</x:sheet>
      <x:address>J37</x:address>
    </x:cell>
    <x:cell>
      <x:sheet>FXVolSurface</x:sheet>
      <x:address>K37</x:address>
    </x:cell>
    <x:cell>
      <x:sheet>FXVolSurface</x:sheet>
      <x:address>L37</x:address>
    </x:cell>
    <x:cell>
      <x:sheet>FXVolSurface</x:sheet>
      <x:address>M37</x:address>
    </x:cell>
    <x:cell>
      <x:sheet>FXVolSurface</x:sheet>
      <x:address>N37</x:address>
    </x:cell>
    <x:cell>
      <x:sheet>FXVolSurface</x:sheet>
      <x:address>O37</x:address>
    </x:cell>
    <x:cell>
      <x:sheet>FXVolSurface</x:sheet>
      <x:address>P37</x:address>
    </x:cell>
    <x:cell>
      <x:sheet>FXVolSurface</x:sheet>
      <x:address>Q37</x:address>
    </x:cell>
    <x:cell>
      <x:sheet>FXVolSurface</x:sheet>
      <x:address>R37</x:address>
    </x:cell>
    <x:cell>
      <x:sheet>FXVolSurface</x:sheet>
      <x:address>S37</x:address>
    </x:cell>
    <x:cell>
      <x:sheet>FXVolSurface</x:sheet>
      <x:address>T37</x:address>
    </x:cell>
    <x:cell>
      <x:sheet>FXVolSurface</x:sheet>
      <x:address>D39</x:address>
    </x:cell>
    <x:cell>
      <x:sheet>FXVolSurface</x:sheet>
      <x:address>E39</x:address>
    </x:cell>
    <x:cell>
      <x:sheet>FXVolSurface</x:sheet>
      <x:address>F39</x:address>
    </x:cell>
    <x:cell>
      <x:sheet>FXVolSurface</x:sheet>
      <x:address>G39</x:address>
    </x:cell>
    <x:cell>
      <x:sheet>FXVolSurface</x:sheet>
      <x:address>H39</x:address>
    </x:cell>
    <x:cell>
      <x:sheet>FXVolSurface</x:sheet>
      <x:address>I39</x:address>
    </x:cell>
    <x:cell>
      <x:sheet>FXVolSurface</x:sheet>
      <x:address>J39</x:address>
    </x:cell>
    <x:cell>
      <x:sheet>FXVolSurface</x:sheet>
      <x:address>K39</x:address>
    </x:cell>
    <x:cell>
      <x:sheet>FXVolSurface</x:sheet>
      <x:address>L39</x:address>
    </x:cell>
    <x:cell>
      <x:sheet>FXVolSurface</x:sheet>
      <x:address>M39</x:address>
    </x:cell>
    <x:cell>
      <x:sheet>FXVolSurface</x:sheet>
      <x:address>N39</x:address>
    </x:cell>
    <x:cell>
      <x:sheet>FXVolSurface</x:sheet>
      <x:address>O39</x:address>
    </x:cell>
    <x:cell>
      <x:sheet>FXVolSurface</x:sheet>
      <x:address>P39</x:address>
    </x:cell>
    <x:cell>
      <x:sheet>FXVolSurface</x:sheet>
      <x:address>Q39</x:address>
    </x:cell>
    <x:cell>
      <x:sheet>FXVolSurface</x:sheet>
      <x:address>R39</x:address>
    </x:cell>
    <x:cell>
      <x:sheet>FXVolSurface</x:sheet>
      <x:address>S39</x:address>
    </x:cell>
    <x:cell>
      <x:sheet>FXVolSurface</x:sheet>
      <x:address>T39</x:address>
    </x:cell>
    <x:cell>
      <x:sheet>FXVolSurface</x:sheet>
      <x:address>D41</x:address>
    </x:cell>
    <x:cell>
      <x:sheet>FXVolSurface</x:sheet>
      <x:address>E41</x:address>
    </x:cell>
    <x:cell>
      <x:sheet>FXVolSurface</x:sheet>
      <x:address>F41</x:address>
    </x:cell>
    <x:cell>
      <x:sheet>FXVolSurface</x:sheet>
      <x:address>G41</x:address>
    </x:cell>
    <x:cell>
      <x:sheet>FXVolSurface</x:sheet>
      <x:address>H41</x:address>
    </x:cell>
    <x:cell>
      <x:sheet>FXVolSurface</x:sheet>
      <x:address>I41</x:address>
    </x:cell>
    <x:cell>
      <x:sheet>FXVolSurface</x:sheet>
      <x:address>J41</x:address>
    </x:cell>
    <x:cell>
      <x:sheet>FXVolSurface</x:sheet>
      <x:address>K41</x:address>
    </x:cell>
    <x:cell>
      <x:sheet>FXVolSurface</x:sheet>
      <x:address>L41</x:address>
    </x:cell>
    <x:cell>
      <x:sheet>FXVolSurface</x:sheet>
      <x:address>M41</x:address>
    </x:cell>
    <x:cell>
      <x:sheet>FXVolSurface</x:sheet>
      <x:address>N41</x:address>
    </x:cell>
    <x:cell>
      <x:sheet>FXVolSurface</x:sheet>
      <x:address>O41</x:address>
    </x:cell>
    <x:cell>
      <x:sheet>FXVolSurface</x:sheet>
      <x:address>P41</x:address>
    </x:cell>
    <x:cell>
      <x:sheet>FXVolSurface</x:sheet>
      <x:address>Q41</x:address>
    </x:cell>
    <x:cell>
      <x:sheet>FXVolSurface</x:sheet>
      <x:address>R41</x:address>
    </x:cell>
    <x:cell>
      <x:sheet>FXVolSurface</x:sheet>
      <x:address>S41</x:address>
    </x:cell>
    <x:cell>
      <x:sheet>FXVolSurface</x:sheet>
      <x:address>T41</x:address>
    </x:cell>
    <x:cell>
      <x:sheet>FXVolSurface</x:sheet>
      <x:address>D43</x:address>
    </x:cell>
    <x:cell>
      <x:sheet>FXVolSurface</x:sheet>
      <x:address>E43</x:address>
    </x:cell>
    <x:cell>
      <x:sheet>FXVolSurface</x:sheet>
      <x:address>F43</x:address>
    </x:cell>
    <x:cell>
      <x:sheet>FXVolSurface</x:sheet>
      <x:address>G43</x:address>
    </x:cell>
    <x:cell>
      <x:sheet>FXVolSurface</x:sheet>
      <x:address>H43</x:address>
    </x:cell>
    <x:cell>
      <x:sheet>FXVolSurface</x:sheet>
      <x:address>I43</x:address>
    </x:cell>
    <x:cell>
      <x:sheet>FXVolSurface</x:sheet>
      <x:address>J43</x:address>
    </x:cell>
    <x:cell>
      <x:sheet>FXVolSurface</x:sheet>
      <x:address>K43</x:address>
    </x:cell>
    <x:cell>
      <x:sheet>FXVolSurface</x:sheet>
      <x:address>L43</x:address>
    </x:cell>
    <x:cell>
      <x:sheet>FXVolSurface</x:sheet>
      <x:address>M43</x:address>
    </x:cell>
    <x:cell>
      <x:sheet>FXVolSurface</x:sheet>
      <x:address>N43</x:address>
    </x:cell>
    <x:cell>
      <x:sheet>FXVolSurface</x:sheet>
      <x:address>O43</x:address>
    </x:cell>
    <x:cell>
      <x:sheet>FXVolSurface</x:sheet>
      <x:address>P43</x:address>
    </x:cell>
    <x:cell>
      <x:sheet>FXVolSurface</x:sheet>
      <x:address>Q43</x:address>
    </x:cell>
    <x:cell>
      <x:sheet>FXVolSurface</x:sheet>
      <x:address>R43</x:address>
    </x:cell>
    <x:cell>
      <x:sheet>FXVolSurface</x:sheet>
      <x:address>S43</x:address>
    </x:cell>
    <x:cell>
      <x:sheet>FXVolSurface</x:sheet>
      <x:address>T43</x:address>
    </x:cell>
    <x:cell>
      <x:sheet>FXVolSurface</x:sheet>
      <x:address>D45</x:address>
    </x:cell>
    <x:cell>
      <x:sheet>FXVolSurface</x:sheet>
      <x:address>E45</x:address>
    </x:cell>
    <x:cell>
      <x:sheet>FXVolSurface</x:sheet>
      <x:address>F45</x:address>
    </x:cell>
    <x:cell>
      <x:sheet>FXVolSurface</x:sheet>
      <x:address>G45</x:address>
    </x:cell>
    <x:cell>
      <x:sheet>FXVolSurface</x:sheet>
      <x:address>H45</x:address>
    </x:cell>
    <x:cell>
      <x:sheet>FXVolSurface</x:sheet>
      <x:address>I45</x:address>
    </x:cell>
    <x:cell>
      <x:sheet>FXVolSurface</x:sheet>
      <x:address>J45</x:address>
    </x:cell>
    <x:cell>
      <x:sheet>FXVolSurface</x:sheet>
      <x:address>K45</x:address>
    </x:cell>
    <x:cell>
      <x:sheet>FXVolSurface</x:sheet>
      <x:address>L45</x:address>
    </x:cell>
    <x:cell>
      <x:sheet>FXVolSurface</x:sheet>
      <x:address>M45</x:address>
    </x:cell>
    <x:cell>
      <x:sheet>FXVolSurface</x:sheet>
      <x:address>N45</x:address>
    </x:cell>
    <x:cell>
      <x:sheet>FXVolSurface</x:sheet>
      <x:address>O45</x:address>
    </x:cell>
    <x:cell>
      <x:sheet>FXVolSurface</x:sheet>
      <x:address>P45</x:address>
    </x:cell>
    <x:cell>
      <x:sheet>FXVolSurface</x:sheet>
      <x:address>Q45</x:address>
    </x:cell>
    <x:cell>
      <x:sheet>FXVolSurface</x:sheet>
      <x:address>R45</x:address>
    </x:cell>
    <x:cell>
      <x:sheet>FXVolSurface</x:sheet>
      <x:address>S45</x:address>
    </x:cell>
    <x:cell>
      <x:sheet>FXVolSurface</x:sheet>
      <x:address>T45</x:address>
    </x:cell>
    <x:cell>
      <x:sheet>FXVolSurface</x:sheet>
      <x:address>D47</x:address>
    </x:cell>
    <x:cell>
      <x:sheet>FXVolSurface</x:sheet>
      <x:address>E47</x:address>
    </x:cell>
    <x:cell>
      <x:sheet>FXVolSurface</x:sheet>
      <x:address>F47</x:address>
    </x:cell>
    <x:cell>
      <x:sheet>FXVolSurface</x:sheet>
      <x:address>G47</x:address>
    </x:cell>
    <x:cell>
      <x:sheet>FXVolSurface</x:sheet>
      <x:address>H47</x:address>
    </x:cell>
    <x:cell>
      <x:sheet>FXVolSurface</x:sheet>
      <x:address>I47</x:address>
    </x:cell>
    <x:cell>
      <x:sheet>FXVolSurface</x:sheet>
      <x:address>J47</x:address>
    </x:cell>
    <x:cell>
      <x:sheet>FXVolSurface</x:sheet>
      <x:address>K47</x:address>
    </x:cell>
    <x:cell>
      <x:sheet>FXVolSurface</x:sheet>
      <x:address>L47</x:address>
    </x:cell>
    <x:cell>
      <x:sheet>FXVolSurface</x:sheet>
      <x:address>M47</x:address>
    </x:cell>
    <x:cell>
      <x:sheet>FXVolSurface</x:sheet>
      <x:address>N47</x:address>
    </x:cell>
    <x:cell>
      <x:sheet>FXVolSurface</x:sheet>
      <x:address>O47</x:address>
    </x:cell>
    <x:cell>
      <x:sheet>FXVolSurface</x:sheet>
      <x:address>P47</x:address>
    </x:cell>
    <x:cell>
      <x:sheet>FXVolSurface</x:sheet>
      <x:address>Q47</x:address>
    </x:cell>
    <x:cell>
      <x:sheet>FXVolSurface</x:sheet>
      <x:address>R47</x:address>
    </x:cell>
    <x:cell>
      <x:sheet>FXVolSurface</x:sheet>
      <x:address>S47</x:address>
    </x:cell>
    <x:cell>
      <x:sheet>FXVolSurface</x:sheet>
      <x:address>T47</x:address>
    </x:cell>
    <x:cell>
      <x:sheet>FXVolSurface</x:sheet>
      <x:address>D49</x:address>
    </x:cell>
    <x:cell>
      <x:sheet>FXVolSurface</x:sheet>
      <x:address>E49</x:address>
    </x:cell>
    <x:cell>
      <x:sheet>FXVolSurface</x:sheet>
      <x:address>F49</x:address>
    </x:cell>
    <x:cell>
      <x:sheet>FXVolSurface</x:sheet>
      <x:address>G49</x:address>
    </x:cell>
    <x:cell>
      <x:sheet>FXVolSurface</x:sheet>
      <x:address>H49</x:address>
    </x:cell>
    <x:cell>
      <x:sheet>FXVolSurface</x:sheet>
      <x:address>I49</x:address>
    </x:cell>
    <x:cell>
      <x:sheet>FXVolSurface</x:sheet>
      <x:address>J49</x:address>
    </x:cell>
    <x:cell>
      <x:sheet>FXVolSurface</x:sheet>
      <x:address>K49</x:address>
    </x:cell>
    <x:cell>
      <x:sheet>FXVolSurface</x:sheet>
      <x:address>L49</x:address>
    </x:cell>
    <x:cell>
      <x:sheet>FXVolSurface</x:sheet>
      <x:address>M49</x:address>
    </x:cell>
    <x:cell>
      <x:sheet>FXVolSurface</x:sheet>
      <x:address>N49</x:address>
    </x:cell>
    <x:cell>
      <x:sheet>FXVolSurface</x:sheet>
      <x:address>O49</x:address>
    </x:cell>
    <x:cell>
      <x:sheet>FXVolSurface</x:sheet>
      <x:address>P49</x:address>
    </x:cell>
    <x:cell>
      <x:sheet>FXVolSurface</x:sheet>
      <x:address>Q49</x:address>
    </x:cell>
    <x:cell>
      <x:sheet>FXVolSurface</x:sheet>
      <x:address>R49</x:address>
    </x:cell>
    <x:cell>
      <x:sheet>FXVolSurface</x:sheet>
      <x:address>S49</x:address>
    </x:cell>
    <x:cell>
      <x:sheet>FXVolSurface</x:sheet>
      <x:address>T49</x:address>
    </x:cell>
    <x:cell>
      <x:sheet>FXVolSurface</x:sheet>
      <x:address>D51</x:address>
    </x:cell>
    <x:cell>
      <x:sheet>FXVolSurface</x:sheet>
      <x:address>E51</x:address>
    </x:cell>
    <x:cell>
      <x:sheet>FXVolSurface</x:sheet>
      <x:address>F51</x:address>
    </x:cell>
    <x:cell>
      <x:sheet>FXVolSurface</x:sheet>
      <x:address>G51</x:address>
    </x:cell>
    <x:cell>
      <x:sheet>FXVolSurface</x:sheet>
      <x:address>H51</x:address>
    </x:cell>
    <x:cell>
      <x:sheet>FXVolSurface</x:sheet>
      <x:address>I51</x:address>
    </x:cell>
    <x:cell>
      <x:sheet>FXVolSurface</x:sheet>
      <x:address>J51</x:address>
    </x:cell>
    <x:cell>
      <x:sheet>FXVolSurface</x:sheet>
      <x:address>K51</x:address>
    </x:cell>
    <x:cell>
      <x:sheet>FXVolSurface</x:sheet>
      <x:address>L51</x:address>
    </x:cell>
    <x:cell>
      <x:sheet>FXVolSurface</x:sheet>
      <x:address>M51</x:address>
    </x:cell>
    <x:cell>
      <x:sheet>FXVolSurface</x:sheet>
      <x:address>N51</x:address>
    </x:cell>
    <x:cell>
      <x:sheet>FXVolSurface</x:sheet>
      <x:address>O51</x:address>
    </x:cell>
    <x:cell>
      <x:sheet>FXVolSurface</x:sheet>
      <x:address>P51</x:address>
    </x:cell>
    <x:cell>
      <x:sheet>FXVolSurface</x:sheet>
      <x:address>Q51</x:address>
    </x:cell>
    <x:cell>
      <x:sheet>FXVolSurface</x:sheet>
      <x:address>R51</x:address>
    </x:cell>
    <x:cell>
      <x:sheet>FXVolSurface</x:sheet>
      <x:address>S51</x:address>
    </x:cell>
    <x:cell>
      <x:sheet>FXVolSurface</x:sheet>
      <x:address>T51</x:address>
    </x:cell>
    <x:cell>
      <x:sheet>FXVolSurface</x:sheet>
      <x:address>D53</x:address>
    </x:cell>
    <x:cell>
      <x:sheet>FXVolSurface</x:sheet>
      <x:address>E53</x:address>
    </x:cell>
    <x:cell>
      <x:sheet>FXVolSurface</x:sheet>
      <x:address>F53</x:address>
    </x:cell>
    <x:cell>
      <x:sheet>FXVolSurface</x:sheet>
      <x:address>G53</x:address>
    </x:cell>
    <x:cell>
      <x:sheet>FXVolSurface</x:sheet>
      <x:address>H53</x:address>
    </x:cell>
    <x:cell>
      <x:sheet>FXVolSurface</x:sheet>
      <x:address>I53</x:address>
    </x:cell>
    <x:cell>
      <x:sheet>FXVolSurface</x:sheet>
      <x:address>J53</x:address>
    </x:cell>
    <x:cell>
      <x:sheet>FXVolSurface</x:sheet>
      <x:address>K53</x:address>
    </x:cell>
    <x:cell>
      <x:sheet>FXVolSurface</x:sheet>
      <x:address>L53</x:address>
    </x:cell>
    <x:cell>
      <x:sheet>FXVolSurface</x:sheet>
      <x:address>M53</x:address>
    </x:cell>
    <x:cell>
      <x:sheet>FXVolSurface</x:sheet>
      <x:address>N53</x:address>
    </x:cell>
    <x:cell>
      <x:sheet>FXVolSurface</x:sheet>
      <x:address>O53</x:address>
    </x:cell>
    <x:cell>
      <x:sheet>FXVolSurface</x:sheet>
      <x:address>P53</x:address>
    </x:cell>
    <x:cell>
      <x:sheet>FXVolSurface</x:sheet>
      <x:address>Q53</x:address>
    </x:cell>
    <x:cell>
      <x:sheet>FXVolSurface</x:sheet>
      <x:address>R53</x:address>
    </x:cell>
    <x:cell>
      <x:sheet>FXVolSurface</x:sheet>
      <x:address>S53</x:address>
    </x:cell>
    <x:cell>
      <x:sheet>FXVolSurface</x:sheet>
      <x:address>T53</x:address>
    </x:cell>
    <x:cell>
      <x:sheet>FXVolSurface</x:sheet>
      <x:address>D55</x:address>
    </x:cell>
    <x:cell>
      <x:sheet>FXVolSurface</x:sheet>
      <x:address>E55</x:address>
    </x:cell>
    <x:cell>
      <x:sheet>FXVolSurface</x:sheet>
      <x:address>F55</x:address>
    </x:cell>
    <x:cell>
      <x:sheet>FXVolSurface</x:sheet>
      <x:address>G55</x:address>
    </x:cell>
    <x:cell>
      <x:sheet>FXVolSurface</x:sheet>
      <x:address>H55</x:address>
    </x:cell>
    <x:cell>
      <x:sheet>FXVolSurface</x:sheet>
      <x:address>I55</x:address>
    </x:cell>
    <x:cell>
      <x:sheet>FXVolSurface</x:sheet>
      <x:address>J55</x:address>
    </x:cell>
    <x:cell>
      <x:sheet>FXVolSurface</x:sheet>
      <x:address>K55</x:address>
    </x:cell>
    <x:cell>
      <x:sheet>FXVolSurface</x:sheet>
      <x:address>L55</x:address>
    </x:cell>
    <x:cell>
      <x:sheet>FXVolSurface</x:sheet>
      <x:address>M55</x:address>
    </x:cell>
    <x:cell>
      <x:sheet>FXVolSurface</x:sheet>
      <x:address>N55</x:address>
    </x:cell>
    <x:cell>
      <x:sheet>FXVolSurface</x:sheet>
      <x:address>O55</x:address>
    </x:cell>
    <x:cell>
      <x:sheet>FXVolSurface</x:sheet>
      <x:address>P55</x:address>
    </x:cell>
    <x:cell>
      <x:sheet>FXVolSurface</x:sheet>
      <x:address>Q55</x:address>
    </x:cell>
    <x:cell>
      <x:sheet>FXVolSurface</x:sheet>
      <x:address>R55</x:address>
    </x:cell>
    <x:cell>
      <x:sheet>FXVolSurface</x:sheet>
      <x:address>S55</x:address>
    </x:cell>
    <x:cell>
      <x:sheet>FXVolSurface</x:sheet>
      <x:address>T55</x:address>
    </x:cell>
    <x:cell>
      <x:sheet>FXVolSurface</x:sheet>
      <x:address>D57</x:address>
    </x:cell>
    <x:cell>
      <x:sheet>FXVolSurface</x:sheet>
      <x:address>E57</x:address>
    </x:cell>
    <x:cell>
      <x:sheet>FXVolSurface</x:sheet>
      <x:address>F57</x:address>
    </x:cell>
    <x:cell>
      <x:sheet>FXVolSurface</x:sheet>
      <x:address>G57</x:address>
    </x:cell>
    <x:cell>
      <x:sheet>FXVolSurface</x:sheet>
      <x:address>H57</x:address>
    </x:cell>
    <x:cell>
      <x:sheet>FXVolSurface</x:sheet>
      <x:address>I57</x:address>
    </x:cell>
    <x:cell>
      <x:sheet>FXVolSurface</x:sheet>
      <x:address>J57</x:address>
    </x:cell>
    <x:cell>
      <x:sheet>FXVolSurface</x:sheet>
      <x:address>K57</x:address>
    </x:cell>
    <x:cell>
      <x:sheet>FXVolSurface</x:sheet>
      <x:address>L57</x:address>
    </x:cell>
    <x:cell>
      <x:sheet>FXVolSurface</x:sheet>
      <x:address>M57</x:address>
    </x:cell>
    <x:cell>
      <x:sheet>FXVolSurface</x:sheet>
      <x:address>N57</x:address>
    </x:cell>
    <x:cell>
      <x:sheet>FXVolSurface</x:sheet>
      <x:address>O57</x:address>
    </x:cell>
    <x:cell>
      <x:sheet>FXVolSurface</x:sheet>
      <x:address>P57</x:address>
    </x:cell>
    <x:cell>
      <x:sheet>FXVolSurface</x:sheet>
      <x:address>Q57</x:address>
    </x:cell>
    <x:cell>
      <x:sheet>FXVolSurface</x:sheet>
      <x:address>R57</x:address>
    </x:cell>
    <x:cell>
      <x:sheet>FXVolSurface</x:sheet>
      <x:address>S57</x:address>
    </x:cell>
    <x:cell>
      <x:sheet>FXVolSurface</x:sheet>
      <x:address>T57</x:address>
    </x:cell>
    <x:cell>
      <x:sheet>FXVolSurface</x:sheet>
      <x:address>D59</x:address>
    </x:cell>
    <x:cell>
      <x:sheet>FXVolSurface</x:sheet>
      <x:address>E59</x:address>
    </x:cell>
    <x:cell>
      <x:sheet>FXVolSurface</x:sheet>
      <x:address>F59</x:address>
    </x:cell>
    <x:cell>
      <x:sheet>FXVolSurface</x:sheet>
      <x:address>G59</x:address>
    </x:cell>
    <x:cell>
      <x:sheet>FXVolSurface</x:sheet>
      <x:address>H59</x:address>
    </x:cell>
    <x:cell>
      <x:sheet>FXVolSurface</x:sheet>
      <x:address>I59</x:address>
    </x:cell>
    <x:cell>
      <x:sheet>FXVolSurface</x:sheet>
      <x:address>J59</x:address>
    </x:cell>
    <x:cell>
      <x:sheet>FXVolSurface</x:sheet>
      <x:address>K59</x:address>
    </x:cell>
    <x:cell>
      <x:sheet>FXVolSurface</x:sheet>
      <x:address>L59</x:address>
    </x:cell>
    <x:cell>
      <x:sheet>FXVolSurface</x:sheet>
      <x:address>M59</x:address>
    </x:cell>
    <x:cell>
      <x:sheet>FXVolSurface</x:sheet>
      <x:address>N59</x:address>
    </x:cell>
    <x:cell>
      <x:sheet>FXVolSurface</x:sheet>
      <x:address>O59</x:address>
    </x:cell>
    <x:cell>
      <x:sheet>FXVolSurface</x:sheet>
      <x:address>P59</x:address>
    </x:cell>
    <x:cell>
      <x:sheet>FXVolSurface</x:sheet>
      <x:address>Q59</x:address>
    </x:cell>
    <x:cell>
      <x:sheet>FXVolSurface</x:sheet>
      <x:address>R59</x:address>
    </x:cell>
    <x:cell>
      <x:sheet>FXVolSurface</x:sheet>
      <x:address>S59</x:address>
    </x:cell>
    <x:cell>
      <x:sheet>FXVolSurface</x:sheet>
      <x:address>T59</x:address>
    </x:cell>
    <x:cell>
      <x:sheet>FXVolSurface</x:sheet>
      <x:address>D61</x:address>
    </x:cell>
    <x:cell>
      <x:sheet>FXVolSurface</x:sheet>
      <x:address>E61</x:address>
    </x:cell>
    <x:cell>
      <x:sheet>FXVolSurface</x:sheet>
      <x:address>F61</x:address>
    </x:cell>
    <x:cell>
      <x:sheet>FXVolSurface</x:sheet>
      <x:address>G61</x:address>
    </x:cell>
    <x:cell>
      <x:sheet>FXVolSurface</x:sheet>
      <x:address>H61</x:address>
    </x:cell>
    <x:cell>
      <x:sheet>FXVolSurface</x:sheet>
      <x:address>I61</x:address>
    </x:cell>
    <x:cell>
      <x:sheet>FXVolSurface</x:sheet>
      <x:address>J61</x:address>
    </x:cell>
    <x:cell>
      <x:sheet>FXVolSurface</x:sheet>
      <x:address>K61</x:address>
    </x:cell>
    <x:cell>
      <x:sheet>FXVolSurface</x:sheet>
      <x:address>L61</x:address>
    </x:cell>
    <x:cell>
      <x:sheet>FXVolSurface</x:sheet>
      <x:address>M61</x:address>
    </x:cell>
    <x:cell>
      <x:sheet>FXVolSurface</x:sheet>
      <x:address>N61</x:address>
    </x:cell>
    <x:cell>
      <x:sheet>FXVolSurface</x:sheet>
      <x:address>O61</x:address>
    </x:cell>
    <x:cell>
      <x:sheet>FXVolSurface</x:sheet>
      <x:address>P61</x:address>
    </x:cell>
    <x:cell>
      <x:sheet>FXVolSurface</x:sheet>
      <x:address>Q61</x:address>
    </x:cell>
    <x:cell>
      <x:sheet>FXVolSurface</x:sheet>
      <x:address>R61</x:address>
    </x:cell>
    <x:cell>
      <x:sheet>FXVolSurface</x:sheet>
      <x:address>S61</x:address>
    </x:cell>
    <x:cell>
      <x:sheet>FXVolSurface</x:sheet>
      <x:address>T61</x:address>
    </x:cell>
    <x:cell>
      <x:sheet>FXVolSurface</x:sheet>
      <x:address>D63</x:address>
    </x:cell>
    <x:cell>
      <x:sheet>FXVolSurface</x:sheet>
      <x:address>E63</x:address>
    </x:cell>
    <x:cell>
      <x:sheet>FXVolSurface</x:sheet>
      <x:address>F63</x:address>
    </x:cell>
    <x:cell>
      <x:sheet>FXVolSurface</x:sheet>
      <x:address>G63</x:address>
    </x:cell>
    <x:cell>
      <x:sheet>FXVolSurface</x:sheet>
      <x:address>H63</x:address>
    </x:cell>
    <x:cell>
      <x:sheet>FXVolSurface</x:sheet>
      <x:address>I63</x:address>
    </x:cell>
    <x:cell>
      <x:sheet>FXVolSurface</x:sheet>
      <x:address>J63</x:address>
    </x:cell>
    <x:cell>
      <x:sheet>FXVolSurface</x:sheet>
      <x:address>K63</x:address>
    </x:cell>
    <x:cell>
      <x:sheet>FXVolSurface</x:sheet>
      <x:address>L63</x:address>
    </x:cell>
    <x:cell>
      <x:sheet>FXVolSurface</x:sheet>
      <x:address>M63</x:address>
    </x:cell>
    <x:cell>
      <x:sheet>FXVolSurface</x:sheet>
      <x:address>N63</x:address>
    </x:cell>
    <x:cell>
      <x:sheet>FXVolSurface</x:sheet>
      <x:address>O63</x:address>
    </x:cell>
    <x:cell>
      <x:sheet>FXVolSurface</x:sheet>
      <x:address>P63</x:address>
    </x:cell>
    <x:cell>
      <x:sheet>FXVolSurface</x:sheet>
      <x:address>Q63</x:address>
    </x:cell>
    <x:cell>
      <x:sheet>FXVolSurface</x:sheet>
      <x:address>R63</x:address>
    </x:cell>
    <x:cell>
      <x:sheet>FXVolSurface</x:sheet>
      <x:address>S63</x:address>
    </x:cell>
    <x:cell>
      <x:sheet>FXVolSurface</x:sheet>
      <x:address>T63</x:address>
    </x:cell>
    <x:cell>
      <x:sheet>FXVolSurface</x:sheet>
      <x:address>D65</x:address>
    </x:cell>
    <x:cell>
      <x:sheet>FXVolSurface</x:sheet>
      <x:address>E65</x:address>
    </x:cell>
    <x:cell>
      <x:sheet>FXVolSurface</x:sheet>
      <x:address>F65</x:address>
    </x:cell>
    <x:cell>
      <x:sheet>FXVolSurface</x:sheet>
      <x:address>G65</x:address>
    </x:cell>
    <x:cell>
      <x:sheet>FXVolSurface</x:sheet>
      <x:address>H65</x:address>
    </x:cell>
    <x:cell>
      <x:sheet>FXVolSurface</x:sheet>
      <x:address>I65</x:address>
    </x:cell>
    <x:cell>
      <x:sheet>FXVolSurface</x:sheet>
      <x:address>J65</x:address>
    </x:cell>
    <x:cell>
      <x:sheet>FXVolSurface</x:sheet>
      <x:address>K65</x:address>
    </x:cell>
    <x:cell>
      <x:sheet>FXVolSurface</x:sheet>
      <x:address>L65</x:address>
    </x:cell>
    <x:cell>
      <x:sheet>FXVolSurface</x:sheet>
      <x:address>M65</x:address>
    </x:cell>
    <x:cell>
      <x:sheet>FXVolSurface</x:sheet>
      <x:address>N65</x:address>
    </x:cell>
    <x:cell>
      <x:sheet>FXVolSurface</x:sheet>
      <x:address>O65</x:address>
    </x:cell>
    <x:cell>
      <x:sheet>FXVolSurface</x:sheet>
      <x:address>P65</x:address>
    </x:cell>
    <x:cell>
      <x:sheet>FXVolSurface</x:sheet>
      <x:address>Q65</x:address>
    </x:cell>
    <x:cell>
      <x:sheet>FXVolSurface</x:sheet>
      <x:address>R65</x:address>
    </x:cell>
    <x:cell>
      <x:sheet>FXVolSurface</x:sheet>
      <x:address>S65</x:address>
    </x:cell>
    <x:cell>
      <x:sheet>FXVolSurface</x:sheet>
      <x:address>T65</x:address>
    </x:cell>
    <x:cell>
      <x:sheet>FXVolSurface</x:sheet>
      <x:address>D67</x:address>
    </x:cell>
    <x:cell>
      <x:sheet>FXVolSurface</x:sheet>
      <x:address>E67</x:address>
    </x:cell>
    <x:cell>
      <x:sheet>FXVolSurface</x:sheet>
      <x:address>F67</x:address>
    </x:cell>
    <x:cell>
      <x:sheet>FXVolSurface</x:sheet>
      <x:address>G67</x:address>
    </x:cell>
    <x:cell>
      <x:sheet>FXVolSurface</x:sheet>
      <x:address>H67</x:address>
    </x:cell>
    <x:cell>
      <x:sheet>FXVolSurface</x:sheet>
      <x:address>I67</x:address>
    </x:cell>
    <x:cell>
      <x:sheet>FXVolSurface</x:sheet>
      <x:address>J67</x:address>
    </x:cell>
    <x:cell>
      <x:sheet>FXVolSurface</x:sheet>
      <x:address>K67</x:address>
    </x:cell>
    <x:cell>
      <x:sheet>FXVolSurface</x:sheet>
      <x:address>L67</x:address>
    </x:cell>
    <x:cell>
      <x:sheet>FXVolSurface</x:sheet>
      <x:address>M67</x:address>
    </x:cell>
    <x:cell>
      <x:sheet>FXVolSurface</x:sheet>
      <x:address>N67</x:address>
    </x:cell>
    <x:cell>
      <x:sheet>FXVolSurface</x:sheet>
      <x:address>O67</x:address>
    </x:cell>
    <x:cell>
      <x:sheet>FXVolSurface</x:sheet>
      <x:address>P67</x:address>
    </x:cell>
    <x:cell>
      <x:sheet>FXVolSurface</x:sheet>
      <x:address>Q67</x:address>
    </x:cell>
    <x:cell>
      <x:sheet>FXVolSurface</x:sheet>
      <x:address>R67</x:address>
    </x:cell>
    <x:cell>
      <x:sheet>FXVolSurface</x:sheet>
      <x:address>S67</x:address>
    </x:cell>
    <x:cell>
      <x:sheet>FXVolSurface</x:sheet>
      <x:address>T67</x:address>
    </x:cell>
    <x:cell>
      <x:sheet>FXVolSurface</x:sheet>
      <x:address>D70</x:address>
    </x:cell>
    <x:cell>
      <x:sheet>FXVolSurface</x:sheet>
      <x:address>D71</x:address>
    </x:cell>
    <x:cell>
      <x:sheet>FXVolSurface</x:sheet>
      <x:address>D72</x:address>
    </x:cell>
    <x:cell>
      <x:sheet>FXVolSurface</x:sheet>
      <x:address>D75</x:address>
    </x:cell>
    <x:cell>
      <x:sheet>FXVolSurface</x:sheet>
      <x:address>E75</x:address>
    </x:cell>
    <x:cell>
      <x:sheet>FXVolSurface</x:sheet>
      <x:address>F75</x:address>
    </x:cell>
    <x:cell>
      <x:sheet>FXVolSurface</x:sheet>
      <x:address>G75</x:address>
    </x:cell>
    <x:cell>
      <x:sheet>FXVolSurface</x:sheet>
      <x:address>H75</x:address>
    </x:cell>
    <x:cell>
      <x:sheet>FXVolSurface</x:sheet>
      <x:address>I75</x:address>
    </x:cell>
    <x:cell>
      <x:sheet>FXVolSurface</x:sheet>
      <x:address>J75</x:address>
    </x:cell>
    <x:cell>
      <x:sheet>FXVolSurface</x:sheet>
      <x:address>D76</x:address>
    </x:cell>
    <x:cell>
      <x:sheet>FXVolSurface</x:sheet>
      <x:address>E76</x:address>
    </x:cell>
    <x:cell>
      <x:sheet>FXVolSurface</x:sheet>
      <x:address>F76</x:address>
    </x:cell>
    <x:cell>
      <x:sheet>FXVolSurface</x:sheet>
      <x:address>G76</x:address>
    </x:cell>
    <x:cell>
      <x:sheet>FXVolSurface</x:sheet>
      <x:address>H76</x:address>
    </x:cell>
    <x:cell>
      <x:sheet>FXVolSurface</x:sheet>
      <x:address>I76</x:address>
    </x:cell>
    <x:cell>
      <x:sheet>FXVolSurface</x:sheet>
      <x:address>J76</x:address>
    </x:cell>
    <x:cell>
      <x:sheet>FXVolSurface</x:sheet>
      <x:address>D79</x:address>
    </x:cell>
    <x:cell>
      <x:sheet>FXVolSurface</x:sheet>
      <x:address>E79</x:address>
    </x:cell>
    <x:cell>
      <x:sheet>FXVolSurface</x:sheet>
      <x:address>F79</x:address>
    </x:cell>
    <x:cell>
      <x:sheet>FXVolSurface</x:sheet>
      <x:address>G79</x:address>
    </x:cell>
    <x:cell>
      <x:sheet>FXVolSurface</x:sheet>
      <x:address>H79</x:address>
    </x:cell>
    <x:cell>
      <x:sheet>FXVolSurface</x:sheet>
      <x:address>I79</x:address>
    </x:cell>
    <x:cell>
      <x:sheet>FXVolSurface</x:sheet>
      <x:address>J79</x:address>
    </x:cell>
    <x:cell>
      <x:sheet>FXVolSurface</x:sheet>
      <x:address>D80</x:address>
    </x:cell>
    <x:cell>
      <x:sheet>FXVolSurface</x:sheet>
      <x:address>E80</x:address>
    </x:cell>
    <x:cell>
      <x:sheet>FXVolSurface</x:sheet>
      <x:address>F80</x:address>
    </x:cell>
    <x:cell>
      <x:sheet>FXVolSurface</x:sheet>
      <x:address>G80</x:address>
    </x:cell>
    <x:cell>
      <x:sheet>FXVolSurface</x:sheet>
      <x:address>H80</x:address>
    </x:cell>
    <x:cell>
      <x:sheet>FXVolSurface</x:sheet>
      <x:address>I80</x:address>
    </x:cell>
    <x:cell>
      <x:sheet>FXVolSurface</x:sheet>
      <x:address>J80</x:address>
    </x:cell>
    <x:cell>
      <x:sheet>FXVolSurface2</x:sheet>
      <x:address>AK10</x:address>
    </x:cell>
    <x:cell>
      <x:sheet>FXVolSurface2</x:sheet>
      <x:address>AR11</x:address>
    </x:cell>
    <x:cell>
      <x:sheet>FXVolSurface2</x:sheet>
      <x:address>AE12</x:address>
    </x:cell>
    <x:cell>
      <x:sheet>FXVolSurface2</x:sheet>
      <x:address>V19</x:address>
    </x:cell>
    <x:cell>
      <x:sheet>FXVolSurface2</x:sheet>
      <x:address>V20</x:address>
    </x:cell>
    <x:cell>
      <x:sheet>FXVolSurface2</x:sheet>
      <x:address>F80</x:address>
    </x:cell>
    <x:cell>
      <x:sheet>FXVolSurface2</x:sheet>
      <x:address>G80</x:address>
    </x:cell>
    <x:cell>
      <x:sheet>FXVolSurface2</x:sheet>
      <x:address>H80</x:address>
    </x:cell>
    <x:cell>
      <x:sheet>FXVolSurface2</x:sheet>
      <x:address>I80</x:address>
    </x:cell>
    <x:cell>
      <x:sheet>FXVolSurface2</x:sheet>
      <x:address>J80</x:address>
    </x:cell>
    <x:cell>
      <x:sheet>FXVolSurface2</x:sheet>
      <x:address>K80</x:address>
    </x:cell>
    <x:cell>
      <x:sheet>FXVolSurface2</x:sheet>
      <x:address>F81</x:address>
    </x:cell>
    <x:cell>
      <x:sheet>FXVolSurface2</x:sheet>
      <x:address>G81</x:address>
    </x:cell>
    <x:cell>
      <x:sheet>FXVolSurface2</x:sheet>
      <x:address>H81</x:address>
    </x:cell>
    <x:cell>
      <x:sheet>FXVolSurface2</x:sheet>
      <x:address>I81</x:address>
    </x:cell>
    <x:cell>
      <x:sheet>FXVolSurface2</x:sheet>
      <x:address>J81</x:address>
    </x:cell>
    <x:cell>
      <x:sheet>FXVolSurface2</x:sheet>
      <x:address>K81</x:address>
    </x:cell>
    <x:cell>
      <x:sheet>FXVolSurface2</x:sheet>
      <x:address>F82</x:address>
    </x:cell>
    <x:cell>
      <x:sheet>FXVolSurface2</x:sheet>
      <x:address>G82</x:address>
    </x:cell>
    <x:cell>
      <x:sheet>FXVolSurface2</x:sheet>
      <x:address>H82</x:address>
    </x:cell>
    <x:cell>
      <x:sheet>FXVolSurface2</x:sheet>
      <x:address>I82</x:address>
    </x:cell>
    <x:cell>
      <x:sheet>FXVolSurface2</x:sheet>
      <x:address>J82</x:address>
    </x:cell>
    <x:cell>
      <x:sheet>FXVolSurface2</x:sheet>
      <x:address>K82</x:address>
    </x:cell>
    <x:cell>
      <x:sheet>FXVolSurface2</x:sheet>
      <x:address>F83</x:address>
    </x:cell>
    <x:cell>
      <x:sheet>FXVolSurface2</x:sheet>
      <x:address>G83</x:address>
    </x:cell>
    <x:cell>
      <x:sheet>FXVolSurface2</x:sheet>
      <x:address>H83</x:address>
    </x:cell>
    <x:cell>
      <x:sheet>FXVolSurface2</x:sheet>
      <x:address>I83</x:address>
    </x:cell>
    <x:cell>
      <x:sheet>FXVolSurface2</x:sheet>
      <x:address>J83</x:address>
    </x:cell>
    <x:cell>
      <x:sheet>FXVolSurface2</x:sheet>
      <x:address>K83</x:address>
    </x:cell>
    <x:cell>
      <x:sheet>FXVolSurface2</x:sheet>
      <x:address>F84</x:address>
    </x:cell>
    <x:cell>
      <x:sheet>FXVolSurface2</x:sheet>
      <x:address>G84</x:address>
    </x:cell>
    <x:cell>
      <x:sheet>FXVolSurface2</x:sheet>
      <x:address>H84</x:address>
    </x:cell>
    <x:cell>
      <x:sheet>FXVolSurface2</x:sheet>
      <x:address>I84</x:address>
    </x:cell>
    <x:cell>
      <x:sheet>FXVolSurface2</x:sheet>
      <x:address>J84</x:address>
    </x:cell>
    <x:cell>
      <x:sheet>FXVolSurface2</x:sheet>
      <x:address>K84</x:address>
    </x:cell>
    <x:cell>
      <x:sheet>FXVolSurface2</x:sheet>
      <x:address>F85</x:address>
    </x:cell>
    <x:cell>
      <x:sheet>FXVolSurface2</x:sheet>
      <x:address>G85</x:address>
    </x:cell>
    <x:cell>
      <x:sheet>FXVolSurface2</x:sheet>
      <x:address>H85</x:address>
    </x:cell>
    <x:cell>
      <x:sheet>FXVolSurface2</x:sheet>
      <x:address>I85</x:address>
    </x:cell>
    <x:cell>
      <x:sheet>FXVolSurface2</x:sheet>
      <x:address>J85</x:address>
    </x:cell>
    <x:cell>
      <x:sheet>FXVolSurface2</x:sheet>
      <x:address>K85</x:address>
    </x:cell>
    <x:cell>
      <x:sheet>FXVolSurface2</x:sheet>
      <x:address>F86</x:address>
    </x:cell>
    <x:cell>
      <x:sheet>FXVolSurface2</x:sheet>
      <x:address>G86</x:address>
    </x:cell>
    <x:cell>
      <x:sheet>FXVolSurface2</x:sheet>
      <x:address>H86</x:address>
    </x:cell>
    <x:cell>
      <x:sheet>FXVolSurface2</x:sheet>
      <x:address>I86</x:address>
    </x:cell>
    <x:cell>
      <x:sheet>FXVolSurface2</x:sheet>
      <x:address>J86</x:address>
    </x:cell>
    <x:cell>
      <x:sheet>FXVolSurface2</x:sheet>
      <x:address>K86</x:address>
    </x:cell>
    <x:cell>
      <x:sheet>FXVolSurface2</x:sheet>
      <x:address>F90</x:address>
    </x:cell>
    <x:cell>
      <x:sheet>FXVolSurface2</x:sheet>
      <x:address>G90</x:address>
    </x:cell>
    <x:cell>
      <x:sheet>FXVolSurface2</x:sheet>
      <x:address>H90</x:address>
    </x:cell>
    <x:cell>
      <x:sheet>FXVolSurface2</x:sheet>
      <x:address>F91</x:address>
    </x:cell>
    <x:cell>
      <x:sheet>FXVolSurface2</x:sheet>
      <x:address>G91</x:address>
    </x:cell>
    <x:cell>
      <x:sheet>FXVolSurface2</x:sheet>
      <x:address>H91</x:address>
    </x:cell>
    <x:cell>
      <x:sheet>FXVolSurface2</x:sheet>
      <x:address>F93</x:address>
    </x:cell>
    <x:cell>
      <x:sheet>FXVolSurface2</x:sheet>
      <x:address>G93</x:address>
    </x:cell>
    <x:cell>
      <x:sheet>FXVolSurface2</x:sheet>
      <x:address>F94</x:address>
    </x:cell>
    <x:cell>
      <x:sheet>FXVolSurface2</x:sheet>
      <x:address>G94</x:address>
    </x:cell>
    <x:cell>
      <x:sheet>FXVolSurface2</x:sheet>
      <x:address>F95</x:address>
    </x:cell>
  </x:dirty_cells>
</x:metadata>
</file>

<file path=customXml/itemProps1.xml><?xml version="1.0" encoding="utf-8"?>
<ds:datastoreItem xmlns:ds="http://schemas.openxmlformats.org/officeDocument/2006/customXml" ds:itemID="{B8346E21-CF08-4294-9A7F-EC1B2F6F4575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Enum</vt:lpstr>
      <vt:lpstr>Calendar</vt:lpstr>
      <vt:lpstr>FXVolSurface2</vt:lpstr>
      <vt:lpstr>FXVolSurface</vt:lpstr>
      <vt:lpstr>FXVolSurface!Print_Area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 xue</dc:creator>
  <cp:lastModifiedBy>miao xue</cp:lastModifiedBy>
  <dcterms:created xsi:type="dcterms:W3CDTF">2024-11-22T00:31:29Z</dcterms:created>
  <dcterms:modified xsi:type="dcterms:W3CDTF">2025-01-10T10:03:13Z</dcterms:modified>
</cp:coreProperties>
</file>