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VuePress\my-docs\zh\latest\api\excel\"/>
    </mc:Choice>
  </mc:AlternateContent>
  <xr:revisionPtr revIDLastSave="0" documentId="13_ncr:1_{7CC1052B-CCD8-4707-86C3-271EF7A7A446}" xr6:coauthVersionLast="47" xr6:coauthVersionMax="47" xr10:uidLastSave="{00000000-0000-0000-0000-000000000000}"/>
  <bookViews>
    <workbookView xWindow="-120" yWindow="-120" windowWidth="29040" windowHeight="15840" tabRatio="888" activeTab="4" xr2:uid="{00000000-000D-0000-FFFF-FFFF00000000}"/>
  </bookViews>
  <sheets>
    <sheet name="Enum" sheetId="16" r:id="rId1"/>
    <sheet name="Calendar" sheetId="14" r:id="rId2"/>
    <sheet name="FR007 Curve" sheetId="47" r:id="rId3"/>
    <sheet name="HistFixing" sheetId="57" r:id="rId4"/>
    <sheet name="IRS2" sheetId="56" r:id="rId5"/>
  </sheets>
  <externalReferences>
    <externalReference r:id="rId6"/>
  </externalReferences>
  <definedNames>
    <definedName name="Bday">[1]设置!$C$28</definedName>
    <definedName name="calendar">#REF!</definedName>
    <definedName name="CNYCalendar">[1]设置!$C$3</definedName>
    <definedName name="CNYCurveBID">[1]设置!$C$11</definedName>
    <definedName name="CNYCurveMID">[1]设置!$C$12</definedName>
    <definedName name="DayCounter">Enum!$B$3:$B$16</definedName>
    <definedName name="GenericVolStripping.InterpolationVariable">Enum!$M$33:$M$40</definedName>
    <definedName name="GenericVolStripping.PaymentType">Enum!$M$46:$M$47</definedName>
    <definedName name="GenericVolStripping.StrippingMethod">Enum!$M$58:$M$59</definedName>
    <definedName name="InterpolationMethod">Enum!$B$53:$B$62</definedName>
    <definedName name="IROptionQuotation">Enum!$M$50:$M$55</definedName>
    <definedName name="USDCalendar">[1]设置!$C$4</definedName>
    <definedName name="USDCNYCalendar">[1]设置!$C$5</definedName>
    <definedName name="USDCNYMktVolSurfaceMID">[1]设置!$C$18</definedName>
    <definedName name="USDCNYSpotAsk">[1]设置!$C$24</definedName>
    <definedName name="USDCNYSpotBid">[1]设置!$C$22</definedName>
    <definedName name="USDCNYSpotCPR">[1]设置!$C$25</definedName>
    <definedName name="USDCNYValueDay">[1]设置!$C$29</definedName>
    <definedName name="USDCurveMID">[1]设置!$C$9</definedName>
    <definedName name="USDMktVolSurfaceMID">[1]设置!$C$18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56" l="1"/>
  <c r="D15" i="56"/>
  <c r="D14" i="56"/>
  <c r="H25" i="56"/>
  <c r="B76" i="56" a="1"/>
  <c r="A111" i="56" a="1"/>
  <c r="D76" i="56" l="1"/>
  <c r="H76" i="56"/>
  <c r="L76" i="56"/>
  <c r="P76" i="56"/>
  <c r="B77" i="56"/>
  <c r="F77" i="56"/>
  <c r="J77" i="56"/>
  <c r="N77" i="56"/>
  <c r="R77" i="56"/>
  <c r="D78" i="56"/>
  <c r="H78" i="56"/>
  <c r="L78" i="56"/>
  <c r="P78" i="56"/>
  <c r="B79" i="56"/>
  <c r="F79" i="56"/>
  <c r="J79" i="56"/>
  <c r="N79" i="56"/>
  <c r="R79" i="56"/>
  <c r="D80" i="56"/>
  <c r="H80" i="56"/>
  <c r="L80" i="56"/>
  <c r="P80" i="56"/>
  <c r="B81" i="56"/>
  <c r="F81" i="56"/>
  <c r="J81" i="56"/>
  <c r="N81" i="56"/>
  <c r="R81" i="56"/>
  <c r="D82" i="56"/>
  <c r="H82" i="56"/>
  <c r="L82" i="56"/>
  <c r="P82" i="56"/>
  <c r="B83" i="56"/>
  <c r="F83" i="56"/>
  <c r="J83" i="56"/>
  <c r="N83" i="56"/>
  <c r="R83" i="56"/>
  <c r="D84" i="56"/>
  <c r="H84" i="56"/>
  <c r="L84" i="56"/>
  <c r="P84" i="56"/>
  <c r="B85" i="56"/>
  <c r="F85" i="56"/>
  <c r="J85" i="56"/>
  <c r="N85" i="56"/>
  <c r="R85" i="56"/>
  <c r="D86" i="56"/>
  <c r="H86" i="56"/>
  <c r="L86" i="56"/>
  <c r="P86" i="56"/>
  <c r="B87" i="56"/>
  <c r="F87" i="56"/>
  <c r="J87" i="56"/>
  <c r="N87" i="56"/>
  <c r="R87" i="56"/>
  <c r="E76" i="56"/>
  <c r="I76" i="56"/>
  <c r="M76" i="56"/>
  <c r="Q76" i="56"/>
  <c r="C77" i="56"/>
  <c r="G77" i="56"/>
  <c r="K77" i="56"/>
  <c r="O77" i="56"/>
  <c r="S77" i="56"/>
  <c r="E78" i="56"/>
  <c r="I78" i="56"/>
  <c r="M78" i="56"/>
  <c r="Q78" i="56"/>
  <c r="C79" i="56"/>
  <c r="G79" i="56"/>
  <c r="F76" i="56"/>
  <c r="N76" i="56"/>
  <c r="D77" i="56"/>
  <c r="L77" i="56"/>
  <c r="B78" i="56"/>
  <c r="J78" i="56"/>
  <c r="R78" i="56"/>
  <c r="H79" i="56"/>
  <c r="M79" i="56"/>
  <c r="S79" i="56"/>
  <c r="F80" i="56"/>
  <c r="K80" i="56"/>
  <c r="Q80" i="56"/>
  <c r="D81" i="56"/>
  <c r="I81" i="56"/>
  <c r="O81" i="56"/>
  <c r="B82" i="56"/>
  <c r="G82" i="56"/>
  <c r="M82" i="56"/>
  <c r="R82" i="56"/>
  <c r="E83" i="56"/>
  <c r="K83" i="56"/>
  <c r="P83" i="56"/>
  <c r="C84" i="56"/>
  <c r="I84" i="56"/>
  <c r="N84" i="56"/>
  <c r="S84" i="56"/>
  <c r="G85" i="56"/>
  <c r="L85" i="56"/>
  <c r="Q85" i="56"/>
  <c r="E86" i="56"/>
  <c r="J86" i="56"/>
  <c r="O86" i="56"/>
  <c r="C87" i="56"/>
  <c r="H87" i="56"/>
  <c r="M87" i="56"/>
  <c r="S87" i="56"/>
  <c r="C82" i="56"/>
  <c r="G83" i="56"/>
  <c r="Q83" i="56"/>
  <c r="J84" i="56"/>
  <c r="C85" i="56"/>
  <c r="M85" i="56"/>
  <c r="S85" i="56"/>
  <c r="K86" i="56"/>
  <c r="D87" i="56"/>
  <c r="O87" i="56"/>
  <c r="B76" i="56"/>
  <c r="J76" i="56"/>
  <c r="H77" i="56"/>
  <c r="F78" i="56"/>
  <c r="D79" i="56"/>
  <c r="P79" i="56"/>
  <c r="I80" i="56"/>
  <c r="S80" i="56"/>
  <c r="L81" i="56"/>
  <c r="E82" i="56"/>
  <c r="O82" i="56"/>
  <c r="H83" i="56"/>
  <c r="S83" i="56"/>
  <c r="K84" i="56"/>
  <c r="D85" i="56"/>
  <c r="O85" i="56"/>
  <c r="G86" i="56"/>
  <c r="R86" i="56"/>
  <c r="K87" i="56"/>
  <c r="C76" i="56"/>
  <c r="S76" i="56"/>
  <c r="Q77" i="56"/>
  <c r="O78" i="56"/>
  <c r="L79" i="56"/>
  <c r="E80" i="56"/>
  <c r="O80" i="56"/>
  <c r="H81" i="56"/>
  <c r="S81" i="56"/>
  <c r="K82" i="56"/>
  <c r="D83" i="56"/>
  <c r="O83" i="56"/>
  <c r="G84" i="56"/>
  <c r="R84" i="56"/>
  <c r="K85" i="56"/>
  <c r="C86" i="56"/>
  <c r="N86" i="56"/>
  <c r="G87" i="56"/>
  <c r="Q87" i="56"/>
  <c r="G76" i="56"/>
  <c r="O76" i="56"/>
  <c r="E77" i="56"/>
  <c r="M77" i="56"/>
  <c r="C78" i="56"/>
  <c r="K78" i="56"/>
  <c r="S78" i="56"/>
  <c r="I79" i="56"/>
  <c r="O79" i="56"/>
  <c r="B80" i="56"/>
  <c r="G80" i="56"/>
  <c r="M80" i="56"/>
  <c r="R80" i="56"/>
  <c r="E81" i="56"/>
  <c r="K81" i="56"/>
  <c r="P81" i="56"/>
  <c r="I82" i="56"/>
  <c r="N82" i="56"/>
  <c r="S82" i="56"/>
  <c r="L83" i="56"/>
  <c r="E84" i="56"/>
  <c r="O84" i="56"/>
  <c r="H85" i="56"/>
  <c r="F86" i="56"/>
  <c r="Q86" i="56"/>
  <c r="I87" i="56"/>
  <c r="R76" i="56"/>
  <c r="P77" i="56"/>
  <c r="N78" i="56"/>
  <c r="K79" i="56"/>
  <c r="C80" i="56"/>
  <c r="N80" i="56"/>
  <c r="G81" i="56"/>
  <c r="Q81" i="56"/>
  <c r="J82" i="56"/>
  <c r="C83" i="56"/>
  <c r="M83" i="56"/>
  <c r="F84" i="56"/>
  <c r="Q84" i="56"/>
  <c r="I85" i="56"/>
  <c r="B86" i="56"/>
  <c r="M86" i="56"/>
  <c r="E87" i="56"/>
  <c r="P87" i="56"/>
  <c r="K76" i="56"/>
  <c r="I77" i="56"/>
  <c r="G78" i="56"/>
  <c r="E79" i="56"/>
  <c r="Q79" i="56"/>
  <c r="J80" i="56"/>
  <c r="C81" i="56"/>
  <c r="M81" i="56"/>
  <c r="F82" i="56"/>
  <c r="Q82" i="56"/>
  <c r="I83" i="56"/>
  <c r="B84" i="56"/>
  <c r="M84" i="56"/>
  <c r="E85" i="56"/>
  <c r="P85" i="56"/>
  <c r="I86" i="56"/>
  <c r="S86" i="56"/>
  <c r="L87" i="56"/>
  <c r="D111" i="56"/>
  <c r="C112" i="56"/>
  <c r="B113" i="56"/>
  <c r="A114" i="56"/>
  <c r="E114" i="56"/>
  <c r="D115" i="56"/>
  <c r="C116" i="56"/>
  <c r="B117" i="56"/>
  <c r="A118" i="56"/>
  <c r="E118" i="56"/>
  <c r="D119" i="56"/>
  <c r="C120" i="56"/>
  <c r="B121" i="56"/>
  <c r="A122" i="56"/>
  <c r="E122" i="56"/>
  <c r="A111" i="56"/>
  <c r="E111" i="56"/>
  <c r="D112" i="56"/>
  <c r="C113" i="56"/>
  <c r="B114" i="56"/>
  <c r="A115" i="56"/>
  <c r="E115" i="56"/>
  <c r="D116" i="56"/>
  <c r="C117" i="56"/>
  <c r="B118" i="56"/>
  <c r="A119" i="56"/>
  <c r="E119" i="56"/>
  <c r="D120" i="56"/>
  <c r="C121" i="56"/>
  <c r="B122" i="56"/>
  <c r="B111" i="56"/>
  <c r="E112" i="56"/>
  <c r="C114" i="56"/>
  <c r="A116" i="56"/>
  <c r="D117" i="56"/>
  <c r="B119" i="56"/>
  <c r="E120" i="56"/>
  <c r="C122" i="56"/>
  <c r="A112" i="56"/>
  <c r="B115" i="56"/>
  <c r="E116" i="56"/>
  <c r="A120" i="56"/>
  <c r="E113" i="56"/>
  <c r="A117" i="56"/>
  <c r="B120" i="56"/>
  <c r="C111" i="56"/>
  <c r="A113" i="56"/>
  <c r="D114" i="56"/>
  <c r="B116" i="56"/>
  <c r="E117" i="56"/>
  <c r="C119" i="56"/>
  <c r="A121" i="56"/>
  <c r="D122" i="56"/>
  <c r="D113" i="56"/>
  <c r="C118" i="56"/>
  <c r="D121" i="56"/>
  <c r="B112" i="56"/>
  <c r="C115" i="56"/>
  <c r="D118" i="56"/>
  <c r="E121" i="56"/>
  <c r="I47" i="56" l="1"/>
  <c r="D6" i="56"/>
  <c r="F2" i="47"/>
  <c r="C3" i="14"/>
  <c r="B3" i="14"/>
  <c r="D142" i="56" l="1"/>
  <c r="I15" i="56" l="1"/>
  <c r="I4" i="56"/>
  <c r="I7" i="47"/>
  <c r="I5" i="47"/>
  <c r="I4" i="47"/>
  <c r="I3" i="47" l="1"/>
  <c r="B26" i="47"/>
  <c r="B28" i="47"/>
  <c r="E8" i="47"/>
  <c r="E6" i="47"/>
  <c r="B23" i="47"/>
  <c r="B19" i="47"/>
  <c r="E9" i="47"/>
  <c r="E14" i="47"/>
  <c r="B29" i="47"/>
  <c r="E5" i="47"/>
  <c r="B27" i="47"/>
  <c r="B21" i="47"/>
  <c r="E11" i="47"/>
  <c r="B25" i="47"/>
  <c r="B24" i="47"/>
  <c r="B22" i="47"/>
  <c r="B18" i="47"/>
  <c r="E7" i="47"/>
  <c r="E12" i="47"/>
  <c r="E13" i="47"/>
  <c r="E10" i="47"/>
  <c r="E4" i="47"/>
  <c r="B20" i="47"/>
  <c r="D20" i="47"/>
  <c r="D23" i="47"/>
  <c r="D21" i="47"/>
  <c r="D19" i="47"/>
  <c r="D27" i="47"/>
  <c r="D22" i="47"/>
  <c r="D25" i="47"/>
  <c r="D18" i="47"/>
  <c r="D24" i="47"/>
  <c r="D26" i="47"/>
  <c r="D29" i="47"/>
  <c r="D28" i="47"/>
  <c r="E20" i="47"/>
  <c r="E24" i="47"/>
  <c r="E28" i="47"/>
  <c r="E29" i="47"/>
  <c r="E25" i="47"/>
  <c r="E18" i="47"/>
  <c r="E22" i="47"/>
  <c r="E26" i="47"/>
  <c r="E21" i="47"/>
  <c r="E19" i="47"/>
  <c r="E23" i="47"/>
  <c r="E27" i="47"/>
  <c r="D13" i="56" l="1"/>
  <c r="I19" i="56" s="1"/>
  <c r="I20" i="56" l="1"/>
  <c r="A93" i="56" a="1"/>
  <c r="D43" i="56"/>
  <c r="D28" i="56"/>
  <c r="D36" i="56"/>
  <c r="D46" i="56"/>
  <c r="I31" i="56"/>
  <c r="I28" i="56"/>
  <c r="C146" i="56" a="1"/>
  <c r="D29" i="56"/>
  <c r="D39" i="56"/>
  <c r="D47" i="56"/>
  <c r="I32" i="56"/>
  <c r="D33" i="56"/>
  <c r="A56" i="56" a="1"/>
  <c r="D146" i="56" a="1"/>
  <c r="D32" i="56"/>
  <c r="D42" i="56"/>
  <c r="I27" i="56"/>
  <c r="I35" i="56"/>
  <c r="I36" i="56"/>
  <c r="D30" i="56"/>
  <c r="D34" i="56"/>
  <c r="D40" i="56"/>
  <c r="D44" i="56"/>
  <c r="D48" i="56"/>
  <c r="I29" i="56"/>
  <c r="I33" i="56"/>
  <c r="I40" i="56"/>
  <c r="D27" i="56"/>
  <c r="D31" i="56"/>
  <c r="D35" i="56"/>
  <c r="D41" i="56"/>
  <c r="D45" i="56"/>
  <c r="I30" i="56"/>
  <c r="I34" i="56"/>
  <c r="I41" i="56"/>
  <c r="I48" i="56"/>
  <c r="D152" i="56" l="1"/>
  <c r="D148" i="56"/>
  <c r="D155" i="56"/>
  <c r="D151" i="56"/>
  <c r="D147" i="56"/>
  <c r="D153" i="56"/>
  <c r="D150" i="56"/>
  <c r="D154" i="56"/>
  <c r="D146" i="56"/>
  <c r="D149" i="56"/>
  <c r="O59" i="56"/>
  <c r="K59" i="56"/>
  <c r="G59" i="56"/>
  <c r="C59" i="56"/>
  <c r="O58" i="56"/>
  <c r="K58" i="56"/>
  <c r="G58" i="56"/>
  <c r="C58" i="56"/>
  <c r="P59" i="56"/>
  <c r="J59" i="56"/>
  <c r="E59" i="56"/>
  <c r="P58" i="56"/>
  <c r="J58" i="56"/>
  <c r="E58" i="56"/>
  <c r="P57" i="56"/>
  <c r="L57" i="56"/>
  <c r="H57" i="56"/>
  <c r="D57" i="56"/>
  <c r="P56" i="56"/>
  <c r="L56" i="56"/>
  <c r="H56" i="56"/>
  <c r="D56" i="56"/>
  <c r="N59" i="56"/>
  <c r="I59" i="56"/>
  <c r="D59" i="56"/>
  <c r="N58" i="56"/>
  <c r="I58" i="56"/>
  <c r="D58" i="56"/>
  <c r="O57" i="56"/>
  <c r="K57" i="56"/>
  <c r="G57" i="56"/>
  <c r="C57" i="56"/>
  <c r="O56" i="56"/>
  <c r="K56" i="56"/>
  <c r="G56" i="56"/>
  <c r="C56" i="56"/>
  <c r="M59" i="56"/>
  <c r="H59" i="56"/>
  <c r="B59" i="56"/>
  <c r="M58" i="56"/>
  <c r="H58" i="56"/>
  <c r="B58" i="56"/>
  <c r="N57" i="56"/>
  <c r="J57" i="56"/>
  <c r="F57" i="56"/>
  <c r="B57" i="56"/>
  <c r="N56" i="56"/>
  <c r="J56" i="56"/>
  <c r="F56" i="56"/>
  <c r="B56" i="56"/>
  <c r="L59" i="56"/>
  <c r="F58" i="56"/>
  <c r="E57" i="56"/>
  <c r="E56" i="56"/>
  <c r="F59" i="56"/>
  <c r="A58" i="56"/>
  <c r="A57" i="56"/>
  <c r="A56" i="56"/>
  <c r="M57" i="56"/>
  <c r="L58" i="56"/>
  <c r="I57" i="56"/>
  <c r="I56" i="56"/>
  <c r="A59" i="56"/>
  <c r="M56" i="56"/>
  <c r="C155" i="56"/>
  <c r="C151" i="56"/>
  <c r="C147" i="56"/>
  <c r="C154" i="56"/>
  <c r="C150" i="56"/>
  <c r="C146" i="56"/>
  <c r="C148" i="56"/>
  <c r="C153" i="56"/>
  <c r="C149" i="56"/>
  <c r="C152" i="56"/>
  <c r="N96" i="56"/>
  <c r="J96" i="56"/>
  <c r="F96" i="56"/>
  <c r="B96" i="56"/>
  <c r="N95" i="56"/>
  <c r="J95" i="56"/>
  <c r="F95" i="56"/>
  <c r="B95" i="56"/>
  <c r="N94" i="56"/>
  <c r="J94" i="56"/>
  <c r="F94" i="56"/>
  <c r="B94" i="56"/>
  <c r="N93" i="56"/>
  <c r="J93" i="56"/>
  <c r="F93" i="56"/>
  <c r="B93" i="56"/>
  <c r="O96" i="56"/>
  <c r="I96" i="56"/>
  <c r="D96" i="56"/>
  <c r="O95" i="56"/>
  <c r="I95" i="56"/>
  <c r="D95" i="56"/>
  <c r="O94" i="56"/>
  <c r="I94" i="56"/>
  <c r="D94" i="56"/>
  <c r="O93" i="56"/>
  <c r="I93" i="56"/>
  <c r="D93" i="56"/>
  <c r="M96" i="56"/>
  <c r="H96" i="56"/>
  <c r="C96" i="56"/>
  <c r="M95" i="56"/>
  <c r="H95" i="56"/>
  <c r="C95" i="56"/>
  <c r="M94" i="56"/>
  <c r="H94" i="56"/>
  <c r="C94" i="56"/>
  <c r="M93" i="56"/>
  <c r="H93" i="56"/>
  <c r="C93" i="56"/>
  <c r="L96" i="56"/>
  <c r="G96" i="56"/>
  <c r="A96" i="56"/>
  <c r="L95" i="56"/>
  <c r="G95" i="56"/>
  <c r="A95" i="56"/>
  <c r="L94" i="56"/>
  <c r="G94" i="56"/>
  <c r="A94" i="56"/>
  <c r="L93" i="56"/>
  <c r="G93" i="56"/>
  <c r="A93" i="56"/>
  <c r="K96" i="56"/>
  <c r="E95" i="56"/>
  <c r="P93" i="56"/>
  <c r="E96" i="56"/>
  <c r="K93" i="56"/>
  <c r="P95" i="56"/>
  <c r="P96" i="56"/>
  <c r="K95" i="56"/>
  <c r="E94" i="56"/>
  <c r="P94" i="56"/>
  <c r="K94" i="56"/>
  <c r="E93" i="5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testuser007</author>
    <author>larrychen</author>
  </authors>
  <commentList>
    <comment ref="S31" authorId="0" shapeId="0" xr:uid="{90BEA6A1-AB7E-4691-971D-F9ACB12C1E65}">
      <text>
        <r>
          <rPr>
            <b/>
            <sz val="9"/>
            <color indexed="81"/>
            <rFont val="宋体"/>
            <family val="3"/>
            <charset val="134"/>
          </rPr>
          <t>testuser007:
H - 历史定息价格，通过参数指定，本案中在HistFixing表格中
P - 曲线价格，通过参数指定的估值曲线计算</t>
        </r>
      </text>
    </comment>
    <comment ref="C46" authorId="1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larrychen:</t>
        </r>
        <r>
          <rPr>
            <sz val="9"/>
            <color indexed="81"/>
            <rFont val="宋体"/>
            <family val="3"/>
            <charset val="134"/>
          </rPr>
          <t xml:space="preserve">
可能后台账务会需要某天的收付款数目</t>
        </r>
      </text>
    </comment>
    <comment ref="E75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testuser007:
H - 历史定息价格，通过参数指定，本案中在HistFixing表格中
P - 曲线价格，通过参数指定的估值曲线计算</t>
        </r>
      </text>
    </comment>
  </commentList>
</comments>
</file>

<file path=xl/sharedStrings.xml><?xml version="1.0" encoding="utf-8"?>
<sst xmlns="http://schemas.openxmlformats.org/spreadsheetml/2006/main" count="405" uniqueCount="323">
  <si>
    <t>Following</t>
  </si>
  <si>
    <t>ModifiedFollowing</t>
  </si>
  <si>
    <t>StartDate</t>
    <phoneticPr fontId="1" type="noConversion"/>
  </si>
  <si>
    <t>DayCounter</t>
    <phoneticPr fontId="1" type="noConversion"/>
  </si>
  <si>
    <t>DiscountFactor</t>
    <phoneticPr fontId="1" type="noConversion"/>
  </si>
  <si>
    <t>referenceDate</t>
    <phoneticPr fontId="1" type="noConversion"/>
  </si>
  <si>
    <t>3M</t>
    <phoneticPr fontId="1" type="noConversion"/>
  </si>
  <si>
    <t>6M</t>
    <phoneticPr fontId="1" type="noConversion"/>
  </si>
  <si>
    <t>1Y</t>
    <phoneticPr fontId="1" type="noConversion"/>
  </si>
  <si>
    <t>18M</t>
    <phoneticPr fontId="1" type="noConversion"/>
  </si>
  <si>
    <t>2Y</t>
    <phoneticPr fontId="1" type="noConversion"/>
  </si>
  <si>
    <t>3Y</t>
    <phoneticPr fontId="1" type="noConversion"/>
  </si>
  <si>
    <t>frequency</t>
    <phoneticPr fontId="1" type="noConversion"/>
  </si>
  <si>
    <t>method</t>
    <phoneticPr fontId="1" type="noConversion"/>
  </si>
  <si>
    <t>NoFrequency</t>
  </si>
  <si>
    <t>Once</t>
  </si>
  <si>
    <t>Annual</t>
  </si>
  <si>
    <t>EveryEleventhMonth</t>
  </si>
  <si>
    <t>EveryNinthMonth</t>
  </si>
  <si>
    <t>EveryEigthMonth</t>
  </si>
  <si>
    <t>EveryFifthMonth</t>
  </si>
  <si>
    <t>EveryFourthMonth</t>
  </si>
  <si>
    <t>Quarterly</t>
  </si>
  <si>
    <t>Bimonthly</t>
  </si>
  <si>
    <t>Monthly</t>
  </si>
  <si>
    <t>Fourweekly</t>
  </si>
  <si>
    <t>Biweekly</t>
  </si>
  <si>
    <t>Weekly</t>
  </si>
  <si>
    <t>EverySecondDay</t>
  </si>
  <si>
    <t>Daily</t>
  </si>
  <si>
    <t>Continuous</t>
  </si>
  <si>
    <t>InterpolatedVariable:</t>
    <phoneticPr fontId="1" type="noConversion"/>
  </si>
  <si>
    <t>SIMPLERATES</t>
  </si>
  <si>
    <t>CONTINUOUSRATES</t>
  </si>
  <si>
    <t>DISCOUNTFACTORS</t>
  </si>
  <si>
    <t>HAZARDRATES</t>
  </si>
  <si>
    <t>PND</t>
  </si>
  <si>
    <t>SPREADS</t>
  </si>
  <si>
    <t>YIELDVOLS</t>
  </si>
  <si>
    <t>PRICEVOLS</t>
  </si>
  <si>
    <t>YIELDTOTALVARIANCE</t>
  </si>
  <si>
    <t>PRICETOTALVARIANCE</t>
  </si>
  <si>
    <t>OVERNIGHTRATES</t>
  </si>
  <si>
    <t>NORMALISEDYIELDVOL</t>
  </si>
  <si>
    <t>NORMALISEDPRICEVOL</t>
  </si>
  <si>
    <t>YIELDVOLPTSPERDAY</t>
  </si>
  <si>
    <t>PRICEVOLPTSPERDAY</t>
  </si>
  <si>
    <t>SIMPLEINFLATIONRATE</t>
  </si>
  <si>
    <t>SIMPLEINFLATIONRATETIME</t>
  </si>
  <si>
    <t>CONTINUOUSINFLATIONRATE</t>
  </si>
  <si>
    <t>CONTINUOUSINFLATIONRATETIME</t>
  </si>
  <si>
    <t>INFLATIONINDEX</t>
  </si>
  <si>
    <t>FXFORWARDPOINTS</t>
  </si>
  <si>
    <t>FORWARDSPLINEVARIABLE</t>
  </si>
  <si>
    <t>FLATINTERPOLATION</t>
  </si>
  <si>
    <t>CLOSESTINTERPOLATION</t>
  </si>
  <si>
    <t>LINEARINTERPOLATION</t>
  </si>
  <si>
    <t>LINEARXY</t>
  </si>
  <si>
    <t>LOGLINEAR</t>
  </si>
  <si>
    <t>LAGRANGEPOLYNOMIAL</t>
  </si>
  <si>
    <t>CUBICSPLINES</t>
  </si>
  <si>
    <t>FORWARDFORWARDQUARTIC</t>
  </si>
  <si>
    <t>EXPLICITCLAMPEDCUBICSPLINES</t>
  </si>
  <si>
    <t>FORWARDSPLINEMETHOD</t>
  </si>
  <si>
    <t>NPV</t>
    <phoneticPr fontId="1" type="noConversion"/>
  </si>
  <si>
    <t>MarketParRate</t>
    <phoneticPr fontId="1" type="noConversion"/>
  </si>
  <si>
    <t>Duration</t>
    <phoneticPr fontId="1" type="noConversion"/>
  </si>
  <si>
    <t>Mduration</t>
    <phoneticPr fontId="1" type="noConversion"/>
  </si>
  <si>
    <t>PV01</t>
    <phoneticPr fontId="1" type="noConversion"/>
  </si>
  <si>
    <t>DV01</t>
    <phoneticPr fontId="1" type="noConversion"/>
  </si>
  <si>
    <t>FixedLegMDuration</t>
    <phoneticPr fontId="1" type="noConversion"/>
  </si>
  <si>
    <t>FixedLegCumPV</t>
    <phoneticPr fontId="1" type="noConversion"/>
  </si>
  <si>
    <t>AccrYearFrac</t>
    <phoneticPr fontId="1" type="noConversion"/>
  </si>
  <si>
    <t>ActActISDA</t>
  </si>
  <si>
    <t>NONE</t>
  </si>
  <si>
    <t>Preceding</t>
  </si>
  <si>
    <t>ModifiedPreceding</t>
  </si>
  <si>
    <t>IMM</t>
  </si>
  <si>
    <t>Actual</t>
  </si>
  <si>
    <t>LME</t>
  </si>
  <si>
    <t>FloatingLegAnnuity</t>
    <phoneticPr fontId="1" type="noConversion"/>
  </si>
  <si>
    <t>FixedLegDuration</t>
    <phoneticPr fontId="1" type="noConversion"/>
  </si>
  <si>
    <t>FloatingLegDuration</t>
    <phoneticPr fontId="1" type="noConversion"/>
  </si>
  <si>
    <t>FloatingLegMDuration</t>
    <phoneticPr fontId="1" type="noConversion"/>
  </si>
  <si>
    <t>FloatingLegCumPV</t>
    <phoneticPr fontId="1" type="noConversion"/>
  </si>
  <si>
    <t>variable</t>
    <phoneticPr fontId="1" type="noConversion"/>
  </si>
  <si>
    <t>InDiscount</t>
  </si>
  <si>
    <t>InAdvance</t>
  </si>
  <si>
    <t>InArrears</t>
  </si>
  <si>
    <t>PaymentType:</t>
    <phoneticPr fontId="1" type="noConversion"/>
  </si>
  <si>
    <t>DateAdjusterRule:</t>
    <phoneticPr fontId="1" type="noConversion"/>
  </si>
  <si>
    <t>Act252</t>
  </si>
  <si>
    <t>ActActICMAComplement</t>
  </si>
  <si>
    <t>ActActXTR</t>
  </si>
  <si>
    <t>Act365Leap</t>
  </si>
  <si>
    <t>ActActAFB</t>
  </si>
  <si>
    <t>Act365L</t>
  </si>
  <si>
    <t>ActActICMA</t>
  </si>
  <si>
    <t>TRUNC</t>
  </si>
  <si>
    <t>ThirtyU360</t>
  </si>
  <si>
    <t>FRAC</t>
  </si>
  <si>
    <t>ThirtyEPlus360</t>
  </si>
  <si>
    <t>DOWN</t>
  </si>
  <si>
    <t>ThirtyE360ISDA</t>
  </si>
  <si>
    <t>UP</t>
  </si>
  <si>
    <t>ThirtyE360</t>
  </si>
  <si>
    <t>NEAREST</t>
  </si>
  <si>
    <t>Act365Fixed</t>
  </si>
  <si>
    <t>Act360</t>
  </si>
  <si>
    <t>Direction:</t>
    <phoneticPr fontId="1" type="noConversion"/>
  </si>
  <si>
    <t>Frequency:</t>
    <phoneticPr fontId="1" type="noConversion"/>
  </si>
  <si>
    <t>CNY Calender</t>
    <phoneticPr fontId="1" type="noConversion"/>
  </si>
  <si>
    <t>USD Calender</t>
    <phoneticPr fontId="1" type="noConversion"/>
  </si>
  <si>
    <t>VALUE_DT1</t>
    <phoneticPr fontId="1" type="noConversion"/>
  </si>
  <si>
    <t>Tenor</t>
    <phoneticPr fontId="1" type="noConversion"/>
  </si>
  <si>
    <t>6M</t>
  </si>
  <si>
    <t>9M</t>
  </si>
  <si>
    <t>1Y</t>
  </si>
  <si>
    <t>7Y</t>
  </si>
  <si>
    <t>10Y</t>
  </si>
  <si>
    <t>CNQMR1MA=CFXS</t>
    <phoneticPr fontId="1" type="noConversion"/>
  </si>
  <si>
    <t>CNQMR3MA=CFXS</t>
  </si>
  <si>
    <t>CNQMR6MA=CFXS</t>
  </si>
  <si>
    <t>CNQMR9MA=CFXS</t>
  </si>
  <si>
    <t>CNQMR1YA=CFXS</t>
  </si>
  <si>
    <t>CNQMR2YA=CFXS</t>
  </si>
  <si>
    <t>CNQMR3YA=CFXS</t>
  </si>
  <si>
    <t>CNQMR4YA=CFXS</t>
  </si>
  <si>
    <t>CNQMR5YA=CFXS</t>
  </si>
  <si>
    <t>Symbol</t>
    <phoneticPr fontId="1" type="noConversion"/>
  </si>
  <si>
    <t>Date</t>
    <phoneticPr fontId="1" type="noConversion"/>
  </si>
  <si>
    <t>Zero Rate</t>
    <phoneticPr fontId="1" type="noConversion"/>
  </si>
  <si>
    <t>Discount Factor</t>
    <phoneticPr fontId="1" type="noConversion"/>
  </si>
  <si>
    <t>15M</t>
    <phoneticPr fontId="1" type="noConversion"/>
  </si>
  <si>
    <t>4Y</t>
    <phoneticPr fontId="1" type="noConversion"/>
  </si>
  <si>
    <t>5Y</t>
    <phoneticPr fontId="1" type="noConversion"/>
  </si>
  <si>
    <t>6Y</t>
    <phoneticPr fontId="1" type="noConversion"/>
  </si>
  <si>
    <t>CNQMR7YA=CFXS</t>
    <phoneticPr fontId="1" type="noConversion"/>
  </si>
  <si>
    <t>CNQMR10YA=CFXS</t>
    <phoneticPr fontId="1" type="noConversion"/>
  </si>
  <si>
    <t>PaymentDate</t>
    <phoneticPr fontId="1" type="noConversion"/>
  </si>
  <si>
    <t>Payment</t>
    <phoneticPr fontId="1" type="noConversion"/>
  </si>
  <si>
    <t>Coupon</t>
    <phoneticPr fontId="1" type="noConversion"/>
  </si>
  <si>
    <t>AccrStartDate</t>
    <phoneticPr fontId="1" type="noConversion"/>
  </si>
  <si>
    <t>AccrEndDate</t>
    <phoneticPr fontId="1" type="noConversion"/>
  </si>
  <si>
    <t>AccrDay</t>
    <phoneticPr fontId="1" type="noConversion"/>
  </si>
  <si>
    <t>AccrRate</t>
    <phoneticPr fontId="1" type="noConversion"/>
  </si>
  <si>
    <t>PV</t>
    <phoneticPr fontId="1" type="noConversion"/>
  </si>
  <si>
    <t>CumPV</t>
    <phoneticPr fontId="1" type="noConversion"/>
  </si>
  <si>
    <t>PaymentDateYearFrac</t>
    <phoneticPr fontId="1" type="noConversion"/>
  </si>
  <si>
    <t>CalculateSwapRateFromNPV</t>
    <phoneticPr fontId="1" type="noConversion"/>
  </si>
  <si>
    <t>PayReceiveType</t>
    <phoneticPr fontId="1" type="noConversion"/>
  </si>
  <si>
    <t xml:space="preserve">Pay </t>
  </si>
  <si>
    <t xml:space="preserve">Receive </t>
  </si>
  <si>
    <t>PaymentType</t>
    <phoneticPr fontId="1" type="noConversion"/>
  </si>
  <si>
    <t xml:space="preserve">InArrears </t>
  </si>
  <si>
    <t xml:space="preserve">InAdvance </t>
  </si>
  <si>
    <t xml:space="preserve">InDiscount </t>
  </si>
  <si>
    <t xml:space="preserve">EOM_DISABLED </t>
  </si>
  <si>
    <t xml:space="preserve">EOM_ENABLED_RATE_ENDS </t>
  </si>
  <si>
    <t xml:space="preserve">EOM_ENABLED_SCHEDULE </t>
  </si>
  <si>
    <t>EomRules</t>
    <phoneticPr fontId="1" type="noConversion"/>
  </si>
  <si>
    <t>Dates</t>
    <phoneticPr fontId="1" type="noConversion"/>
  </si>
  <si>
    <t>ZeroRates</t>
    <phoneticPr fontId="1" type="noConversion"/>
  </si>
  <si>
    <t>HistoryFixingDates</t>
    <phoneticPr fontId="1" type="noConversion"/>
  </si>
  <si>
    <t>HistoryFixingRates</t>
    <phoneticPr fontId="1" type="noConversion"/>
  </si>
  <si>
    <t>Notional</t>
    <phoneticPr fontId="1" type="noConversion"/>
  </si>
  <si>
    <t>PaymentCalendar</t>
    <phoneticPr fontId="1" type="noConversion"/>
  </si>
  <si>
    <t>EndDate</t>
    <phoneticPr fontId="1" type="noConversion"/>
  </si>
  <si>
    <t>RollDate</t>
    <phoneticPr fontId="1" type="noConversion"/>
  </si>
  <si>
    <t>FixedPayReceive</t>
    <phoneticPr fontId="1" type="noConversion"/>
  </si>
  <si>
    <t>Pay</t>
  </si>
  <si>
    <t>Margin</t>
    <phoneticPr fontId="1" type="noConversion"/>
  </si>
  <si>
    <t>FloatPaymentFrequency</t>
    <phoneticPr fontId="1" type="noConversion"/>
  </si>
  <si>
    <t>FixedPaymentFrequency</t>
    <phoneticPr fontId="1" type="noConversion"/>
  </si>
  <si>
    <t>FloatPaymentDateAdjuster</t>
    <phoneticPr fontId="1" type="noConversion"/>
  </si>
  <si>
    <t>FixedPaymentDateAdjuster</t>
    <phoneticPr fontId="1" type="noConversion"/>
  </si>
  <si>
    <t>FloatPaymentDayCounter</t>
    <phoneticPr fontId="1" type="noConversion"/>
  </si>
  <si>
    <t>FixedPaymentDayCounter</t>
    <phoneticPr fontId="1" type="noConversion"/>
  </si>
  <si>
    <t>FixInAdvance</t>
    <phoneticPr fontId="1" type="noConversion"/>
  </si>
  <si>
    <t>FixDaysBackward</t>
    <phoneticPr fontId="1" type="noConversion"/>
  </si>
  <si>
    <t>FixingRateMethod</t>
    <phoneticPr fontId="1" type="noConversion"/>
  </si>
  <si>
    <t>FixingCalendar</t>
    <phoneticPr fontId="1" type="noConversion"/>
  </si>
  <si>
    <t>FixingFrequency</t>
    <phoneticPr fontId="1" type="noConversion"/>
  </si>
  <si>
    <t>FixingIndex</t>
    <phoneticPr fontId="1" type="noConversion"/>
  </si>
  <si>
    <t>FixingDateAdjuster</t>
    <phoneticPr fontId="1" type="noConversion"/>
  </si>
  <si>
    <t>FloatEstimationCurve</t>
    <phoneticPr fontId="1" type="noConversion"/>
  </si>
  <si>
    <t>FloatDiscountCurve</t>
    <phoneticPr fontId="1" type="noConversion"/>
  </si>
  <si>
    <t>CF</t>
    <phoneticPr fontId="1" type="noConversion"/>
  </si>
  <si>
    <t>ValuationDayCF</t>
    <phoneticPr fontId="1" type="noConversion"/>
  </si>
  <si>
    <t>QuoteDate</t>
    <phoneticPr fontId="1" type="noConversion"/>
  </si>
  <si>
    <t>QuoteValueDate</t>
    <phoneticPr fontId="1" type="noConversion"/>
  </si>
  <si>
    <t>QuoteRate</t>
    <phoneticPr fontId="1" type="noConversion"/>
  </si>
  <si>
    <t>QuoteType</t>
    <phoneticPr fontId="1" type="noConversion"/>
  </si>
  <si>
    <t>ResetDate</t>
    <phoneticPr fontId="1" type="noConversion"/>
  </si>
  <si>
    <t>PNL(start)</t>
    <phoneticPr fontId="1" type="noConversion"/>
  </si>
  <si>
    <t>PNL(end)</t>
    <phoneticPr fontId="1" type="noConversion"/>
  </si>
  <si>
    <t>支付周期</t>
    <phoneticPr fontId="1" type="noConversion"/>
  </si>
  <si>
    <t>定息周期</t>
    <phoneticPr fontId="1" type="noConversion"/>
  </si>
  <si>
    <t>SemiAnnual</t>
    <phoneticPr fontId="1" type="noConversion"/>
  </si>
  <si>
    <t>ResetRateMethod</t>
    <phoneticPr fontId="1" type="noConversion"/>
  </si>
  <si>
    <t>区间利息计算方法</t>
    <phoneticPr fontId="1" type="noConversion"/>
  </si>
  <si>
    <t>复利</t>
    <phoneticPr fontId="1" type="noConversion"/>
  </si>
  <si>
    <t>简单平均</t>
    <phoneticPr fontId="1" type="noConversion"/>
  </si>
  <si>
    <t>自然天数加权平均</t>
    <phoneticPr fontId="1" type="noConversion"/>
  </si>
  <si>
    <t>最大</t>
    <phoneticPr fontId="1" type="noConversion"/>
  </si>
  <si>
    <t>最小</t>
    <phoneticPr fontId="1" type="noConversion"/>
  </si>
  <si>
    <t>前后差</t>
    <phoneticPr fontId="1" type="noConversion"/>
  </si>
  <si>
    <t>前后商</t>
    <phoneticPr fontId="1" type="noConversion"/>
  </si>
  <si>
    <t>后前商</t>
    <phoneticPr fontId="1" type="noConversion"/>
  </si>
  <si>
    <t>BOOL</t>
    <phoneticPr fontId="1" type="noConversion"/>
  </si>
  <si>
    <t>COMPOUNDING</t>
  </si>
  <si>
    <t>COMPOUNDING</t>
    <phoneticPr fontId="1" type="noConversion"/>
  </si>
  <si>
    <t>SIMPLE_AVERAGE</t>
    <phoneticPr fontId="1" type="noConversion"/>
  </si>
  <si>
    <t>CALCULATE_AVERAGE</t>
    <phoneticPr fontId="1" type="noConversion"/>
  </si>
  <si>
    <t>RESETRATE_MAX</t>
    <phoneticPr fontId="1" type="noConversion"/>
  </si>
  <si>
    <t>RESETRATE_MIN</t>
    <phoneticPr fontId="1" type="noConversion"/>
  </si>
  <si>
    <t>ADV_MIUNS_ARR</t>
    <phoneticPr fontId="1" type="noConversion"/>
  </si>
  <si>
    <t>ADV_DIVIDE_ARR</t>
    <phoneticPr fontId="1" type="noConversion"/>
  </si>
  <si>
    <t>ARR_DIVIDE_ADV</t>
    <phoneticPr fontId="1" type="noConversion"/>
  </si>
  <si>
    <t>1D</t>
    <phoneticPr fontId="1" type="noConversion"/>
  </si>
  <si>
    <t>7D</t>
  </si>
  <si>
    <t>7D</t>
    <phoneticPr fontId="1" type="noConversion"/>
  </si>
  <si>
    <t>1M</t>
    <phoneticPr fontId="1" type="noConversion"/>
  </si>
  <si>
    <t>3M</t>
    <phoneticPr fontId="1" type="noConversion"/>
  </si>
  <si>
    <t>6M</t>
    <phoneticPr fontId="1" type="noConversion"/>
  </si>
  <si>
    <t>Index Tenor</t>
    <phoneticPr fontId="1" type="noConversion"/>
  </si>
  <si>
    <t>2Y</t>
  </si>
  <si>
    <t>3Y</t>
  </si>
  <si>
    <t>4Y</t>
  </si>
  <si>
    <t>5Y</t>
  </si>
  <si>
    <t>IROptionQuotation</t>
    <phoneticPr fontId="1" type="noConversion"/>
  </si>
  <si>
    <t>InterpolationMethod</t>
    <phoneticPr fontId="1" type="noConversion"/>
  </si>
  <si>
    <t>3M</t>
  </si>
  <si>
    <t>GenericVolStripping.InterpolationVariable</t>
    <phoneticPr fontId="1" type="noConversion"/>
  </si>
  <si>
    <t>YIELDPOINTSPERDAY</t>
  </si>
  <si>
    <t>PRICENORMALISEDVOL</t>
  </si>
  <si>
    <t>PRICEPOINTSPERDAY</t>
  </si>
  <si>
    <t>GenericVolStripping.StrippingMethod</t>
    <phoneticPr fontId="1" type="noConversion"/>
  </si>
  <si>
    <t>METHOD2</t>
  </si>
  <si>
    <t>METHOD1</t>
    <phoneticPr fontId="1" type="noConversion"/>
  </si>
  <si>
    <t>DISCOUNT</t>
  </si>
  <si>
    <t>GenericVolStripping.PaymentType</t>
    <phoneticPr fontId="1" type="noConversion"/>
  </si>
  <si>
    <t>ARREARS</t>
    <phoneticPr fontId="1" type="noConversion"/>
  </si>
  <si>
    <t>YIELDVOL</t>
    <phoneticPr fontId="1" type="noConversion"/>
  </si>
  <si>
    <t>YIELDNORMALISEDVOL</t>
    <phoneticPr fontId="1" type="noConversion"/>
  </si>
  <si>
    <t>PRICEVOL</t>
    <phoneticPr fontId="1" type="noConversion"/>
  </si>
  <si>
    <t xml:space="preserve"> </t>
    <phoneticPr fontId="1" type="noConversion"/>
  </si>
  <si>
    <t>Yield Vol</t>
    <phoneticPr fontId="1" type="noConversion"/>
  </si>
  <si>
    <t xml:space="preserve"> //PRICE PER 1 MILLION CCY UNITS</t>
  </si>
  <si>
    <t xml:space="preserve"> //PRICE PER 10 THOUSAND CCY UNITS</t>
  </si>
  <si>
    <t xml:space="preserve"> //PRICE PER CURRENCY UNIT </t>
  </si>
  <si>
    <t>METHOD2</t>
    <phoneticPr fontId="1" type="noConversion"/>
  </si>
  <si>
    <t>Match the cap premiums calculated from the (market) constant vols with the ones	calculated using the caplets term structure volatilities</t>
    <phoneticPr fontId="1" type="noConversion"/>
  </si>
  <si>
    <t xml:space="preserve">Get the caplet premium doing the difference between the cap premium with constant vol and the cap premium with term structure vol and perform black76^-1		</t>
    <phoneticPr fontId="1" type="noConversion"/>
  </si>
  <si>
    <t>PERCENTAGEPREMIUM</t>
  </si>
  <si>
    <t>YIELDVOLQUOTE</t>
  </si>
  <si>
    <t>PRICEVOLQUOTE</t>
  </si>
  <si>
    <t>PREMIUMPER10K</t>
    <phoneticPr fontId="1" type="noConversion"/>
  </si>
  <si>
    <t>PARYIELDVOL</t>
    <phoneticPr fontId="1" type="noConversion"/>
  </si>
  <si>
    <t>PREMIUMPER1M</t>
    <phoneticPr fontId="1" type="noConversion"/>
  </si>
  <si>
    <t>2021-08-04</t>
  </si>
  <si>
    <t>1M</t>
  </si>
  <si>
    <t>CNY/USD</t>
    <phoneticPr fontId="1" type="noConversion"/>
  </si>
  <si>
    <t>GIRR - Deltas</t>
    <phoneticPr fontId="1" type="noConversion"/>
  </si>
  <si>
    <t>10Y</t>
    <phoneticPr fontId="1" type="noConversion"/>
  </si>
  <si>
    <t>15Y</t>
    <phoneticPr fontId="1" type="noConversion"/>
  </si>
  <si>
    <t>20Y</t>
    <phoneticPr fontId="1" type="noConversion"/>
  </si>
  <si>
    <t>30Y</t>
    <phoneticPr fontId="1" type="noConversion"/>
  </si>
  <si>
    <t>FX - Delta</t>
    <phoneticPr fontId="1" type="noConversion"/>
  </si>
  <si>
    <t>Deltas(RptCcy=USD)</t>
    <phoneticPr fontId="1" type="noConversion"/>
  </si>
  <si>
    <t>Deltas（RptCcy=CNY)</t>
    <phoneticPr fontId="1" type="noConversion"/>
  </si>
  <si>
    <t>RtpCcy = USD</t>
    <phoneticPr fontId="1" type="noConversion"/>
  </si>
  <si>
    <t>ZERORATES</t>
    <phoneticPr fontId="1" type="noConversion"/>
  </si>
  <si>
    <t>AccrYearFrac</t>
  </si>
  <si>
    <t>ReferenceDate</t>
    <phoneticPr fontId="1" type="noConversion"/>
  </si>
  <si>
    <t>FloatingLegNPV</t>
    <phoneticPr fontId="1" type="noConversion"/>
  </si>
  <si>
    <t>FixedLegNPV</t>
    <phoneticPr fontId="1" type="noConversion"/>
  </si>
  <si>
    <t>FixedLegDV01</t>
    <phoneticPr fontId="1" type="noConversion"/>
  </si>
  <si>
    <t>FloatingLegDV01</t>
    <phoneticPr fontId="1" type="noConversion"/>
  </si>
  <si>
    <t>FloatingLegPremium</t>
    <phoneticPr fontId="1" type="noConversion"/>
  </si>
  <si>
    <t>AmortAmounts</t>
  </si>
  <si>
    <t>ResidualAmounts</t>
  </si>
  <si>
    <t>Notionals</t>
  </si>
  <si>
    <t>FixedLegAnnuity</t>
    <phoneticPr fontId="1" type="noConversion"/>
  </si>
  <si>
    <t>FixedLegCumCF</t>
    <phoneticPr fontId="1" type="noConversion"/>
  </si>
  <si>
    <t>FixedLegPremium</t>
    <phoneticPr fontId="1" type="noConversion"/>
  </si>
  <si>
    <t>FixedLegAccrue</t>
    <phoneticPr fontId="1" type="noConversion"/>
  </si>
  <si>
    <t>FixedLegMarketValue</t>
    <phoneticPr fontId="1" type="noConversion"/>
  </si>
  <si>
    <t>FloatingLegCumCF</t>
    <phoneticPr fontId="1" type="noConversion"/>
  </si>
  <si>
    <t>FloatingLegAccrued</t>
    <phoneticPr fontId="1" type="noConversion"/>
  </si>
  <si>
    <t>FloatingLegMarketValue</t>
    <phoneticPr fontId="1" type="noConversion"/>
  </si>
  <si>
    <t>MarketValue</t>
    <phoneticPr fontId="1" type="noConversion"/>
  </si>
  <si>
    <t>Accrued</t>
    <phoneticPr fontId="1" type="noConversion"/>
  </si>
  <si>
    <t>CalculateFloatingMarginFromNPV</t>
    <phoneticPr fontId="1" type="noConversion"/>
  </si>
  <si>
    <t>PNL</t>
    <phoneticPr fontId="1" type="noConversion"/>
  </si>
  <si>
    <t>Build holiday objects</t>
  </si>
  <si>
    <t>Construct Interest Rate Curve Using CFETS FR007 Curve</t>
  </si>
  <si>
    <t>FR007 Interest Rate Curve</t>
  </si>
  <si>
    <t>Parameters</t>
  </si>
  <si>
    <t>Curve Data</t>
  </si>
  <si>
    <t>NPV</t>
  </si>
  <si>
    <t>Interest Rate Swap Pricing, Risk Assessment, and Cash Flow Analysis</t>
  </si>
  <si>
    <t>Basic Elements</t>
  </si>
  <si>
    <t>Fixed Leg</t>
  </si>
  <si>
    <t>Floating Leg</t>
  </si>
  <si>
    <t>Constructed IRS Object</t>
  </si>
  <si>
    <t>Fixed Leg Analysis</t>
  </si>
  <si>
    <t>Swap Results</t>
  </si>
  <si>
    <t>Floating Leg Risk Analysis</t>
  </si>
  <si>
    <t>Pricing (Calculating Coupon, Floating Margin)</t>
  </si>
  <si>
    <t>Calculating PNL Within Specified Dates</t>
  </si>
  <si>
    <t>Fixed Leg - Cash Flow</t>
  </si>
  <si>
    <t>Fixed Rate Frequency and Fixed Rate Price</t>
  </si>
  <si>
    <t>Floating Leg Payment Frequency</t>
  </si>
  <si>
    <t>Fixed Rate Frequency</t>
  </si>
  <si>
    <t>FRTB Sensitivity Indicators</t>
  </si>
  <si>
    <t xml:space="preserve"> Parameters</t>
  </si>
  <si>
    <t>Interest Payment Cycle</t>
  </si>
  <si>
    <t>fixedResetFrequency</t>
    <phoneticPr fontId="7" type="noConversion"/>
  </si>
  <si>
    <t>fixedResetDayCounter</t>
    <phoneticPr fontId="7" type="noConversion"/>
  </si>
  <si>
    <t>FixedDiscountCurve</t>
  </si>
  <si>
    <t>FloatResetDateAdjuster</t>
  </si>
  <si>
    <t>floatResetDayCounter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</si>
</sst>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 * #,##0_ ;_ * \-#,##0_ ;_ * &quot;-&quot;??_ ;_ @_ "/>
    <numFmt numFmtId="165" formatCode="0.000"/>
    <numFmt numFmtId="166" formatCode="0.000000"/>
    <numFmt numFmtId="167" formatCode="_ * #,##0.0000_ ;_ * \-#,##0.0000_ ;_ * &quot;-&quot;??_ ;_ @_ "/>
    <numFmt numFmtId="168" formatCode="0.0000"/>
  </numFmts>
  <fonts count="1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0"/>
      <name val="Calibri"/>
      <family val="3"/>
      <charset val="134"/>
      <scheme val="minor"/>
    </font>
    <font>
      <sz val="11"/>
      <color theme="1" tint="0.14999847407452621"/>
      <name val="Calibri"/>
      <family val="2"/>
      <charset val="238"/>
      <scheme val="minor"/>
    </font>
    <font>
      <sz val="14"/>
      <color theme="1"/>
      <name val="Calibri"/>
      <family val="2"/>
      <charset val="134"/>
      <scheme val="minor"/>
    </font>
    <font>
      <sz val="11"/>
      <name val="Calibri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2"/>
      <color theme="1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 tint="0.14999847407452621"/>
      <name val="Calibri"/>
      <family val="3"/>
      <charset val="134"/>
      <scheme val="minor"/>
    </font>
    <font>
      <b/>
      <sz val="11"/>
      <color theme="7" tint="0.79995117038483843"/>
      <name val="Calibri"/>
      <family val="3"/>
      <charset val="134"/>
      <scheme val="minor"/>
    </font>
    <font>
      <sz val="12"/>
      <color rgb="FF404040"/>
      <name val="Segoe UI"/>
      <family val="2"/>
    </font>
    <font>
      <b/>
      <sz val="12"/>
      <color rgb="FF40404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2A245"/>
        <bgColor indexed="64"/>
      </patternFill>
    </fill>
    <fill>
      <patternFill patternType="solid">
        <fgColor rgb="FFDEEBD7"/>
        <bgColor indexed="64"/>
      </patternFill>
    </fill>
    <fill>
      <patternFill patternType="solid">
        <fgColor rgb="FFEFEFEF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499984740745262"/>
      </right>
      <top/>
      <bottom style="double">
        <color theme="0" tint="-0.14996795556505021"/>
      </bottom>
      <diagonal/>
    </border>
    <border>
      <left/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theme="0" tint="-0.1499679555650502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double">
        <color theme="0" tint="-0.14996795556505021"/>
      </bottom>
      <diagonal/>
    </border>
    <border>
      <left/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/>
      <right/>
      <top style="double">
        <color theme="0" tint="-0.14996795556505021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theme="0" tint="-0.14996795556505021"/>
      </top>
      <bottom style="double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374370555742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14990691854609822"/>
      </bottom>
      <diagonal/>
    </border>
  </borders>
  <cellStyleXfs count="3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4" fillId="2" borderId="0" xfId="0" applyFont="1" applyFill="1">
      <alignment vertical="center"/>
    </xf>
    <xf numFmtId="164" fontId="0" fillId="0" borderId="0" xfId="1" applyNumberFormat="1" applyFont="1">
      <alignment vertical="center"/>
    </xf>
    <xf numFmtId="0" fontId="5" fillId="3" borderId="3" xfId="0" applyFont="1" applyFill="1" applyBorder="1">
      <alignment vertical="center"/>
    </xf>
    <xf numFmtId="14" fontId="5" fillId="3" borderId="3" xfId="0" applyNumberFormat="1" applyFont="1" applyFill="1" applyBorder="1">
      <alignment vertical="center"/>
    </xf>
    <xf numFmtId="0" fontId="5" fillId="3" borderId="1" xfId="0" applyFont="1" applyFill="1" applyBorder="1">
      <alignment vertical="center"/>
    </xf>
    <xf numFmtId="14" fontId="5" fillId="3" borderId="4" xfId="0" applyNumberFormat="1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6" xfId="0" applyFill="1" applyBorder="1">
      <alignment vertical="center"/>
    </xf>
    <xf numFmtId="0" fontId="5" fillId="3" borderId="7" xfId="0" applyFont="1" applyFill="1" applyBorder="1">
      <alignment vertical="center"/>
    </xf>
    <xf numFmtId="0" fontId="5" fillId="3" borderId="5" xfId="0" applyFont="1" applyFill="1" applyBorder="1">
      <alignment vertical="center"/>
    </xf>
    <xf numFmtId="14" fontId="5" fillId="3" borderId="7" xfId="0" applyNumberFormat="1" applyFont="1" applyFill="1" applyBorder="1">
      <alignment vertical="center"/>
    </xf>
    <xf numFmtId="0" fontId="5" fillId="3" borderId="8" xfId="0" applyFont="1" applyFill="1" applyBorder="1">
      <alignment vertical="center"/>
    </xf>
    <xf numFmtId="10" fontId="0" fillId="0" borderId="0" xfId="0" applyNumberFormat="1">
      <alignment vertical="center"/>
    </xf>
    <xf numFmtId="0" fontId="6" fillId="0" borderId="0" xfId="0" applyFont="1">
      <alignment vertical="center"/>
    </xf>
    <xf numFmtId="0" fontId="6" fillId="3" borderId="0" xfId="0" applyFont="1" applyFill="1">
      <alignment vertical="center"/>
    </xf>
    <xf numFmtId="0" fontId="2" fillId="0" borderId="0" xfId="0" applyFont="1" applyAlignment="1">
      <alignment horizontal="right" vertical="center"/>
    </xf>
    <xf numFmtId="165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14" fontId="0" fillId="0" borderId="0" xfId="0" applyNumberFormat="1" applyAlignment="1">
      <alignment horizontal="right" vertical="center"/>
    </xf>
    <xf numFmtId="43" fontId="0" fillId="0" borderId="0" xfId="1" applyFont="1">
      <alignment vertical="center"/>
    </xf>
    <xf numFmtId="167" fontId="0" fillId="0" borderId="0" xfId="1" applyNumberFormat="1" applyFont="1">
      <alignment vertical="center"/>
    </xf>
    <xf numFmtId="168" fontId="0" fillId="0" borderId="0" xfId="0" applyNumberFormat="1">
      <alignment vertical="center"/>
    </xf>
    <xf numFmtId="166" fontId="0" fillId="0" borderId="0" xfId="0" applyNumberFormat="1">
      <alignment vertical="center"/>
    </xf>
    <xf numFmtId="166" fontId="0" fillId="0" borderId="0" xfId="1" applyNumberFormat="1" applyFont="1">
      <alignment vertical="center"/>
    </xf>
    <xf numFmtId="168" fontId="0" fillId="0" borderId="0" xfId="1" applyNumberFormat="1" applyFont="1">
      <alignment vertical="center"/>
    </xf>
    <xf numFmtId="0" fontId="5" fillId="3" borderId="6" xfId="0" applyFont="1" applyFill="1" applyBorder="1">
      <alignment vertical="center"/>
    </xf>
    <xf numFmtId="0" fontId="6" fillId="3" borderId="0" xfId="0" applyFont="1" applyFill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0" fontId="7" fillId="3" borderId="0" xfId="0" applyFont="1" applyFill="1">
      <alignment vertical="center"/>
    </xf>
    <xf numFmtId="14" fontId="0" fillId="4" borderId="0" xfId="0" applyNumberFormat="1" applyFill="1">
      <alignment vertical="center"/>
    </xf>
    <xf numFmtId="0" fontId="0" fillId="4" borderId="0" xfId="0" applyFill="1">
      <alignment vertical="center"/>
    </xf>
    <xf numFmtId="164" fontId="0" fillId="4" borderId="0" xfId="1" applyNumberFormat="1" applyFont="1" applyFill="1">
      <alignment vertical="center"/>
    </xf>
    <xf numFmtId="0" fontId="9" fillId="0" borderId="0" xfId="0" quotePrefix="1" applyFont="1">
      <alignment vertical="center"/>
    </xf>
    <xf numFmtId="0" fontId="0" fillId="0" borderId="0" xfId="0" applyAlignment="1">
      <alignment vertical="center" wrapText="1"/>
    </xf>
    <xf numFmtId="0" fontId="0" fillId="5" borderId="9" xfId="0" applyFill="1" applyBorder="1" applyAlignment="1"/>
    <xf numFmtId="0" fontId="0" fillId="0" borderId="0" xfId="0" applyAlignment="1"/>
    <xf numFmtId="168" fontId="0" fillId="0" borderId="0" xfId="0" applyNumberFormat="1" applyAlignment="1"/>
    <xf numFmtId="2" fontId="0" fillId="0" borderId="0" xfId="0" applyNumberFormat="1">
      <alignment vertical="center"/>
    </xf>
    <xf numFmtId="0" fontId="11" fillId="0" borderId="0" xfId="0" applyFont="1" applyAlignment="1">
      <alignment horizontal="right" vertical="center"/>
    </xf>
    <xf numFmtId="0" fontId="11" fillId="0" borderId="9" xfId="0" applyFont="1" applyBorder="1">
      <alignment vertical="center"/>
    </xf>
    <xf numFmtId="0" fontId="11" fillId="0" borderId="0" xfId="0" applyFont="1">
      <alignment vertical="center"/>
    </xf>
    <xf numFmtId="164" fontId="11" fillId="0" borderId="0" xfId="1" applyNumberFormat="1" applyFont="1">
      <alignment vertical="center"/>
    </xf>
    <xf numFmtId="0" fontId="11" fillId="0" borderId="0" xfId="1" applyNumberFormat="1" applyFont="1">
      <alignment vertical="center"/>
    </xf>
    <xf numFmtId="165" fontId="11" fillId="0" borderId="0" xfId="0" applyNumberFormat="1" applyFont="1">
      <alignment vertical="center"/>
    </xf>
    <xf numFmtId="43" fontId="11" fillId="0" borderId="0" xfId="1" applyFont="1">
      <alignment vertical="center"/>
    </xf>
    <xf numFmtId="167" fontId="11" fillId="0" borderId="0" xfId="1" applyNumberFormat="1" applyFont="1">
      <alignment vertical="center"/>
    </xf>
    <xf numFmtId="14" fontId="11" fillId="0" borderId="0" xfId="0" applyNumberFormat="1" applyFont="1">
      <alignment vertical="center"/>
    </xf>
    <xf numFmtId="0" fontId="4" fillId="6" borderId="10" xfId="0" applyFont="1" applyFill="1" applyBorder="1">
      <alignment vertical="center"/>
    </xf>
    <xf numFmtId="0" fontId="7" fillId="7" borderId="10" xfId="0" applyFont="1" applyFill="1" applyBorder="1">
      <alignment vertical="center"/>
    </xf>
    <xf numFmtId="14" fontId="0" fillId="8" borderId="0" xfId="0" applyNumberFormat="1" applyFill="1">
      <alignment vertical="center"/>
    </xf>
    <xf numFmtId="0" fontId="12" fillId="3" borderId="3" xfId="0" applyFont="1" applyFill="1" applyBorder="1">
      <alignment vertical="center"/>
    </xf>
    <xf numFmtId="10" fontId="5" fillId="3" borderId="3" xfId="0" applyNumberFormat="1" applyFont="1" applyFill="1" applyBorder="1">
      <alignment vertical="center"/>
    </xf>
    <xf numFmtId="0" fontId="7" fillId="7" borderId="11" xfId="0" applyFont="1" applyFill="1" applyBorder="1">
      <alignment vertical="center"/>
    </xf>
    <xf numFmtId="14" fontId="7" fillId="7" borderId="11" xfId="0" applyNumberFormat="1" applyFont="1" applyFill="1" applyBorder="1">
      <alignment vertical="center"/>
    </xf>
    <xf numFmtId="0" fontId="4" fillId="6" borderId="11" xfId="0" applyFont="1" applyFill="1" applyBorder="1">
      <alignment vertical="center"/>
    </xf>
    <xf numFmtId="0" fontId="13" fillId="6" borderId="10" xfId="0" applyFont="1" applyFill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horizontal="left" vertical="center" wrapText="1" indent="1"/>
    </xf>
  </cellXfs>
  <cellStyles count="3">
    <cellStyle name="常规" xfId="0" builtinId="0"/>
    <cellStyle name="千位分隔" xfId="1" builtinId="3"/>
    <cellStyle name="千位分隔 2" xfId="2" xr:uid="{00000000-0005-0000-0000-000003000000}"/>
  </cellStyles>
  <dxfs count="0"/>
  <tableStyles count="0" defaultTableStyle="TableStyleMedium2" defaultPivotStyle="PivotStyleLight16"/>
  <colors>
    <mruColors>
      <color rgb="FFD97908"/>
      <color rgb="FF0E46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altLang="zh-CN"/>
              <a:t>FR007 Curve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'FR007 Curve'!$D$17</c:f>
              <c:strCache>
                <c:ptCount val="1"/>
                <c:pt idx="0">
                  <c:v>Zero Rate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'FR007 Curve'!$B$18:$B$29</c:f>
              <c:numCache>
                <c:formatCode>m/d/yyyy</c:formatCode>
                <c:ptCount val="12"/>
                <c:pt idx="0">
                  <c:v>44596</c:v>
                </c:pt>
                <c:pt idx="1">
                  <c:v>44685</c:v>
                </c:pt>
                <c:pt idx="2">
                  <c:v>44777</c:v>
                </c:pt>
                <c:pt idx="3">
                  <c:v>44869</c:v>
                </c:pt>
                <c:pt idx="4">
                  <c:v>44961</c:v>
                </c:pt>
                <c:pt idx="5">
                  <c:v>45142</c:v>
                </c:pt>
                <c:pt idx="6">
                  <c:v>45508</c:v>
                </c:pt>
                <c:pt idx="7">
                  <c:v>45873</c:v>
                </c:pt>
                <c:pt idx="8">
                  <c:v>46238</c:v>
                </c:pt>
                <c:pt idx="9">
                  <c:v>46603</c:v>
                </c:pt>
                <c:pt idx="10">
                  <c:v>46969</c:v>
                </c:pt>
                <c:pt idx="11">
                  <c:v>48064</c:v>
                </c:pt>
              </c:numCache>
            </c:numRef>
          </c:xVal>
          <c:yVal>
            <c:numRef>
              <c:f>'FR007 Curve'!$D$18:$D$29</c:f>
              <c:numCache>
                <c:formatCode>General</c:formatCode>
                <c:ptCount val="12"/>
                <c:pt idx="0">
                  <c:v>2.2888000000000002E-2</c:v>
                </c:pt>
                <c:pt idx="1">
                  <c:v>2.3025000000000007E-2</c:v>
                </c:pt>
                <c:pt idx="2">
                  <c:v>2.3225000000000006E-2</c:v>
                </c:pt>
                <c:pt idx="3">
                  <c:v>2.3451849315068499E-2</c:v>
                </c:pt>
                <c:pt idx="4">
                  <c:v>2.3678698630136989E-2</c:v>
                </c:pt>
                <c:pt idx="5">
                  <c:v>2.4125000000000001E-2</c:v>
                </c:pt>
                <c:pt idx="6">
                  <c:v>2.5113000000000007E-2</c:v>
                </c:pt>
                <c:pt idx="7">
                  <c:v>2.6050000000000004E-2</c:v>
                </c:pt>
                <c:pt idx="8">
                  <c:v>2.6875E-2</c:v>
                </c:pt>
                <c:pt idx="9">
                  <c:v>2.7556117607451469E-2</c:v>
                </c:pt>
                <c:pt idx="10">
                  <c:v>2.8238000000000006E-2</c:v>
                </c:pt>
                <c:pt idx="11">
                  <c:v>2.9724999999999998E-2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5E-48AD-8DB3-CA7E34F30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027040"/>
        <c:axId val="820998752"/>
      </c:scatterChart>
      <c:scatterChart>
        <c:scatterStyle val="lineMarker"/>
        <c:varyColors val="0"/>
        <c:ser>
          <c:idx val="1"/>
          <c:order val="1"/>
          <c:tx>
            <c:strRef>
              <c:f>'FR007 Curve'!$E$17</c:f>
              <c:strCache>
                <c:ptCount val="1"/>
                <c:pt idx="0">
                  <c:v>Discount Factor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'FR007 Curve'!$B$18:$B$29</c:f>
              <c:numCache>
                <c:formatCode>m/d/yyyy</c:formatCode>
                <c:ptCount val="12"/>
                <c:pt idx="0">
                  <c:v>44596</c:v>
                </c:pt>
                <c:pt idx="1">
                  <c:v>44685</c:v>
                </c:pt>
                <c:pt idx="2">
                  <c:v>44777</c:v>
                </c:pt>
                <c:pt idx="3">
                  <c:v>44869</c:v>
                </c:pt>
                <c:pt idx="4">
                  <c:v>44961</c:v>
                </c:pt>
                <c:pt idx="5">
                  <c:v>45142</c:v>
                </c:pt>
                <c:pt idx="6">
                  <c:v>45508</c:v>
                </c:pt>
                <c:pt idx="7">
                  <c:v>45873</c:v>
                </c:pt>
                <c:pt idx="8">
                  <c:v>46238</c:v>
                </c:pt>
                <c:pt idx="9">
                  <c:v>46603</c:v>
                </c:pt>
                <c:pt idx="10">
                  <c:v>46969</c:v>
                </c:pt>
                <c:pt idx="11">
                  <c:v>48064</c:v>
                </c:pt>
              </c:numCache>
            </c:numRef>
          </c:xVal>
          <c:yVal>
            <c:numRef>
              <c:f>'FR007 Curve'!$E$18:$E$29</c:f>
              <c:numCache>
                <c:formatCode>General</c:formatCode>
                <c:ptCount val="12"/>
                <c:pt idx="0">
                  <c:v>0.98859354805606869</c:v>
                </c:pt>
                <c:pt idx="1">
                  <c:v>0.98307011855354287</c:v>
                </c:pt>
                <c:pt idx="2">
                  <c:v>0.97730215739451243</c:v>
                </c:pt>
                <c:pt idx="3">
                  <c:v>0.97147459121359603</c:v>
                </c:pt>
                <c:pt idx="4">
                  <c:v>0.96560947324508162</c:v>
                </c:pt>
                <c:pt idx="5">
                  <c:v>0.95397090388743155</c:v>
                </c:pt>
                <c:pt idx="6">
                  <c:v>0.92991491836905305</c:v>
                </c:pt>
                <c:pt idx="7">
                  <c:v>0.90563303749320767</c:v>
                </c:pt>
                <c:pt idx="8">
                  <c:v>0.88154269972451793</c:v>
                </c:pt>
                <c:pt idx="9">
                  <c:v>0.85812108651186936</c:v>
                </c:pt>
                <c:pt idx="10">
                  <c:v>0.83493522146178067</c:v>
                </c:pt>
                <c:pt idx="11">
                  <c:v>0.77086143765658122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5E-48AD-8DB3-CA7E34F30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010176"/>
        <c:axId val="821009088"/>
      </c:scatterChart>
      <c:valAx>
        <c:axId val="821027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0998752"/>
        <c:crosses val="autoZero"/>
        <c:crossBetween val="midCat"/>
      </c:valAx>
      <c:valAx>
        <c:axId val="820998752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27040"/>
        <c:crosses val="autoZero"/>
        <c:crossBetween val="midCat"/>
      </c:valAx>
      <c:valAx>
        <c:axId val="821009088"/>
        <c:scaling>
          <c:orientation val="minMax"/>
          <c:min val="0.70000000000000007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10176"/>
        <c:crosses val="max"/>
        <c:crossBetween val="midCat"/>
      </c:valAx>
      <c:valAx>
        <c:axId val="821010176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821009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'IRS2'!$AD$76:$AD$81</c:f>
              <c:numCache>
                <c:formatCode>m/d/yyyy</c:formatCode>
                <c:ptCount val="6"/>
              </c:numCache>
            </c:numRef>
          </c:xVal>
          <c:yVal>
            <c:numRef>
              <c:f>'IRS2'!$AF$76:$AF$81</c:f>
              <c:numCache>
                <c:formatCode>General</c:formatCode>
                <c:ptCount val="6"/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'IRS2'!#REF!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26D5-4EDB-A813-AEA3EB9B0F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015072"/>
        <c:axId val="821010720"/>
      </c:scatterChart>
      <c:valAx>
        <c:axId val="82101507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10720"/>
        <c:crosses val="autoZero"/>
        <c:crossBetween val="midCat"/>
      </c:valAx>
      <c:valAx>
        <c:axId val="821010720"/>
        <c:scaling>
          <c:orientation val="minMax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1015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509586</xdr:colOff>
      <xdr:row>15</xdr:row>
      <xdr:rowOff>145256</xdr:rowOff>
    </xdr:from>
    <xdr:to>
      <xdr:col>12</xdr:col>
      <xdr:colOff>4762</xdr:colOff>
      <xdr:row>30</xdr:row>
      <xdr:rowOff>178593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73DD5ED-1A95-434B-A97A-EC55E9CE3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345281</xdr:colOff>
      <xdr:row>75</xdr:row>
      <xdr:rowOff>0</xdr:rowOff>
    </xdr:from>
    <xdr:to>
      <xdr:col>35</xdr:col>
      <xdr:colOff>1200150</xdr:colOff>
      <xdr:row>75</xdr:row>
      <xdr:rowOff>80962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10A4C4C-A07D-42AC-8AD2-132629BCAC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cp\python2\excel\mcp_american&amp;asi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um"/>
      <sheetName val="Calendar"/>
      <sheetName val="设置"/>
      <sheetName val="FR007Curve"/>
      <sheetName val="SHIBOR3M"/>
      <sheetName val="USDImpliedCurve"/>
      <sheetName val="VolSurface"/>
      <sheetName val="MktVolSurface"/>
      <sheetName val="VanillaOption"/>
      <sheetName val="AsianOption"/>
      <sheetName val="比例远期 (2)"/>
      <sheetName val="比例远期"/>
      <sheetName val="封顶远期"/>
      <sheetName val="保底远期"/>
      <sheetName val="区间远期"/>
      <sheetName val="参与远期"/>
      <sheetName val="海鸥封顶"/>
      <sheetName val="海鸥保底"/>
      <sheetName val="封顶保底"/>
      <sheetName val="宽跨式"/>
      <sheetName val="跨式"/>
      <sheetName val="Forward Extra"/>
      <sheetName val="Kickout Forward"/>
      <sheetName val="Iron"/>
      <sheetName val="双鲨"/>
      <sheetName val="比例远期-批量报价"/>
      <sheetName val="敏感性分析"/>
      <sheetName val="结构化远期（结构定义）"/>
      <sheetName val="快速试算"/>
      <sheetName val="TargetRedemptionForward"/>
    </sheetNames>
    <sheetDataSet>
      <sheetData sheetId="0"/>
      <sheetData sheetId="1"/>
      <sheetData sheetId="2">
        <row r="3">
          <cell r="C3" t="str">
            <v>McpCalendar@30</v>
          </cell>
        </row>
        <row r="4">
          <cell r="C4" t="str">
            <v>McpCalendar@5</v>
          </cell>
        </row>
        <row r="5">
          <cell r="C5" t="str">
            <v>McpCalendar@3</v>
          </cell>
        </row>
        <row r="9">
          <cell r="C9" t="str">
            <v>McpYieldCurve@1</v>
          </cell>
        </row>
        <row r="11">
          <cell r="C11" t="str">
            <v>McpYieldCurve@0</v>
          </cell>
        </row>
        <row r="12">
          <cell r="C12" t="str">
            <v>McpYieldCurve@0</v>
          </cell>
        </row>
        <row r="18">
          <cell r="C18" t="str">
            <v>McpMktVolSurface@2</v>
          </cell>
        </row>
        <row r="22">
          <cell r="C22">
            <v>6.3625000000000007</v>
          </cell>
        </row>
        <row r="24">
          <cell r="C24">
            <v>6.3637000000000006</v>
          </cell>
        </row>
        <row r="25">
          <cell r="C25">
            <v>6.3509000000000002</v>
          </cell>
        </row>
        <row r="28">
          <cell r="C28">
            <v>44987</v>
          </cell>
        </row>
        <row r="29">
          <cell r="C29">
            <v>44991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62"/>
  <sheetViews>
    <sheetView workbookViewId="0">
      <selection activeCell="E29" sqref="E29"/>
    </sheetView>
  </sheetViews>
  <sheetFormatPr defaultRowHeight="15"/>
  <cols>
    <col min="2" max="2" width="17.42578125" customWidth="1"/>
    <col min="5" max="5" width="21.28515625" customWidth="1"/>
    <col min="8" max="8" width="10.42578125" bestFit="1" customWidth="1"/>
    <col min="13" max="13" width="20.42578125" bestFit="1" customWidth="1"/>
  </cols>
  <sheetData>
    <row r="2" spans="2:14">
      <c r="B2" t="s">
        <v>3</v>
      </c>
      <c r="E2" t="s">
        <v>110</v>
      </c>
      <c r="H2" t="s">
        <v>109</v>
      </c>
      <c r="M2" t="s">
        <v>196</v>
      </c>
    </row>
    <row r="3" spans="2:14">
      <c r="B3" t="s">
        <v>108</v>
      </c>
      <c r="C3">
        <v>0</v>
      </c>
      <c r="E3" t="s">
        <v>14</v>
      </c>
      <c r="F3">
        <v>-1</v>
      </c>
      <c r="H3" t="s">
        <v>74</v>
      </c>
      <c r="I3">
        <v>0</v>
      </c>
      <c r="M3" t="s">
        <v>16</v>
      </c>
      <c r="N3">
        <v>1</v>
      </c>
    </row>
    <row r="4" spans="2:14">
      <c r="B4" t="s">
        <v>107</v>
      </c>
      <c r="C4">
        <v>1</v>
      </c>
      <c r="E4" t="s">
        <v>15</v>
      </c>
      <c r="F4">
        <v>0</v>
      </c>
      <c r="H4" t="s">
        <v>106</v>
      </c>
      <c r="I4">
        <v>1</v>
      </c>
      <c r="M4" t="s">
        <v>198</v>
      </c>
      <c r="N4">
        <v>2</v>
      </c>
    </row>
    <row r="5" spans="2:14">
      <c r="B5" t="s">
        <v>105</v>
      </c>
      <c r="C5">
        <v>2</v>
      </c>
      <c r="E5" t="s">
        <v>16</v>
      </c>
      <c r="F5">
        <v>1</v>
      </c>
      <c r="H5" t="s">
        <v>104</v>
      </c>
      <c r="I5">
        <v>2</v>
      </c>
      <c r="M5" t="s">
        <v>22</v>
      </c>
      <c r="N5">
        <v>4</v>
      </c>
    </row>
    <row r="6" spans="2:14">
      <c r="B6" t="s">
        <v>103</v>
      </c>
      <c r="C6">
        <v>3</v>
      </c>
      <c r="E6" t="s">
        <v>17</v>
      </c>
      <c r="F6">
        <v>-11</v>
      </c>
      <c r="H6" t="s">
        <v>102</v>
      </c>
      <c r="I6">
        <v>3</v>
      </c>
      <c r="M6" t="s">
        <v>23</v>
      </c>
      <c r="N6">
        <v>6</v>
      </c>
    </row>
    <row r="7" spans="2:14">
      <c r="B7" t="s">
        <v>101</v>
      </c>
      <c r="C7">
        <v>4</v>
      </c>
      <c r="E7" t="s">
        <v>18</v>
      </c>
      <c r="F7">
        <v>-9</v>
      </c>
      <c r="H7" t="s">
        <v>100</v>
      </c>
      <c r="I7">
        <v>4</v>
      </c>
      <c r="M7" t="s">
        <v>24</v>
      </c>
      <c r="N7">
        <v>12</v>
      </c>
    </row>
    <row r="8" spans="2:14">
      <c r="B8" t="s">
        <v>99</v>
      </c>
      <c r="C8">
        <v>5</v>
      </c>
      <c r="E8" t="s">
        <v>19</v>
      </c>
      <c r="F8">
        <v>-8</v>
      </c>
      <c r="H8" t="s">
        <v>98</v>
      </c>
      <c r="I8">
        <v>5</v>
      </c>
      <c r="M8" t="s">
        <v>27</v>
      </c>
      <c r="N8">
        <v>52</v>
      </c>
    </row>
    <row r="9" spans="2:14">
      <c r="B9" t="s">
        <v>73</v>
      </c>
      <c r="C9">
        <v>6</v>
      </c>
      <c r="E9" t="s">
        <v>198</v>
      </c>
      <c r="F9">
        <v>2</v>
      </c>
    </row>
    <row r="10" spans="2:14">
      <c r="B10" t="s">
        <v>97</v>
      </c>
      <c r="C10">
        <v>7</v>
      </c>
      <c r="E10" t="s">
        <v>20</v>
      </c>
      <c r="F10">
        <v>-5</v>
      </c>
      <c r="M10" t="s">
        <v>197</v>
      </c>
    </row>
    <row r="11" spans="2:14">
      <c r="B11" t="s">
        <v>96</v>
      </c>
      <c r="C11">
        <v>8</v>
      </c>
      <c r="E11" t="s">
        <v>21</v>
      </c>
      <c r="F11">
        <v>3</v>
      </c>
      <c r="H11" t="s">
        <v>150</v>
      </c>
      <c r="M11" t="s">
        <v>16</v>
      </c>
      <c r="N11">
        <v>1</v>
      </c>
    </row>
    <row r="12" spans="2:14">
      <c r="B12" t="s">
        <v>95</v>
      </c>
      <c r="C12">
        <v>9</v>
      </c>
      <c r="E12" t="s">
        <v>22</v>
      </c>
      <c r="F12">
        <v>4</v>
      </c>
      <c r="H12" t="s">
        <v>151</v>
      </c>
      <c r="I12">
        <v>-1</v>
      </c>
      <c r="M12" t="s">
        <v>198</v>
      </c>
      <c r="N12">
        <v>2</v>
      </c>
    </row>
    <row r="13" spans="2:14">
      <c r="B13" t="s">
        <v>94</v>
      </c>
      <c r="C13">
        <v>10</v>
      </c>
      <c r="E13" t="s">
        <v>23</v>
      </c>
      <c r="F13">
        <v>6</v>
      </c>
      <c r="H13" t="s">
        <v>152</v>
      </c>
      <c r="I13">
        <v>1</v>
      </c>
      <c r="M13" t="s">
        <v>22</v>
      </c>
      <c r="N13">
        <v>4</v>
      </c>
    </row>
    <row r="14" spans="2:14">
      <c r="B14" t="s">
        <v>93</v>
      </c>
      <c r="C14">
        <v>11</v>
      </c>
      <c r="E14" t="s">
        <v>24</v>
      </c>
      <c r="F14">
        <v>12</v>
      </c>
      <c r="M14" t="s">
        <v>23</v>
      </c>
      <c r="N14">
        <v>6</v>
      </c>
    </row>
    <row r="15" spans="2:14">
      <c r="B15" t="s">
        <v>92</v>
      </c>
      <c r="C15">
        <v>12</v>
      </c>
      <c r="E15" t="s">
        <v>25</v>
      </c>
      <c r="F15">
        <v>13</v>
      </c>
      <c r="M15" t="s">
        <v>24</v>
      </c>
      <c r="N15">
        <v>12</v>
      </c>
    </row>
    <row r="16" spans="2:14">
      <c r="B16" t="s">
        <v>91</v>
      </c>
      <c r="C16">
        <v>13</v>
      </c>
      <c r="E16" t="s">
        <v>26</v>
      </c>
      <c r="F16">
        <v>26</v>
      </c>
      <c r="H16" t="s">
        <v>153</v>
      </c>
      <c r="M16" t="s">
        <v>27</v>
      </c>
      <c r="N16">
        <v>52</v>
      </c>
    </row>
    <row r="17" spans="2:15">
      <c r="E17" t="s">
        <v>27</v>
      </c>
      <c r="F17">
        <v>52</v>
      </c>
      <c r="H17" t="s">
        <v>154</v>
      </c>
      <c r="I17">
        <v>0</v>
      </c>
      <c r="M17" t="s">
        <v>29</v>
      </c>
      <c r="N17">
        <v>365</v>
      </c>
    </row>
    <row r="18" spans="2:15">
      <c r="E18" t="s">
        <v>28</v>
      </c>
      <c r="F18">
        <v>260</v>
      </c>
      <c r="H18" t="s">
        <v>155</v>
      </c>
      <c r="I18">
        <v>1</v>
      </c>
    </row>
    <row r="19" spans="2:15">
      <c r="B19" t="s">
        <v>90</v>
      </c>
      <c r="E19" t="s">
        <v>29</v>
      </c>
      <c r="F19">
        <v>365</v>
      </c>
      <c r="H19" t="s">
        <v>156</v>
      </c>
      <c r="I19">
        <v>2</v>
      </c>
    </row>
    <row r="20" spans="2:15">
      <c r="B20" t="s">
        <v>0</v>
      </c>
      <c r="C20">
        <v>0</v>
      </c>
      <c r="E20" t="s">
        <v>30</v>
      </c>
      <c r="F20">
        <v>-1</v>
      </c>
      <c r="M20" s="2" t="s">
        <v>200</v>
      </c>
      <c r="N20" t="s">
        <v>199</v>
      </c>
    </row>
    <row r="21" spans="2:15">
      <c r="B21" t="s">
        <v>75</v>
      </c>
      <c r="C21">
        <v>1</v>
      </c>
      <c r="H21" t="s">
        <v>160</v>
      </c>
      <c r="M21" t="s">
        <v>211</v>
      </c>
      <c r="N21">
        <v>1</v>
      </c>
      <c r="O21" t="s">
        <v>201</v>
      </c>
    </row>
    <row r="22" spans="2:15">
      <c r="B22" t="s">
        <v>1</v>
      </c>
      <c r="C22">
        <v>2</v>
      </c>
      <c r="H22" t="s">
        <v>157</v>
      </c>
      <c r="I22">
        <v>0</v>
      </c>
      <c r="M22" t="s">
        <v>212</v>
      </c>
      <c r="N22">
        <v>2</v>
      </c>
      <c r="O22" t="s">
        <v>202</v>
      </c>
    </row>
    <row r="23" spans="2:15">
      <c r="B23" t="s">
        <v>76</v>
      </c>
      <c r="C23">
        <v>3</v>
      </c>
      <c r="E23" t="s">
        <v>89</v>
      </c>
      <c r="H23" t="s">
        <v>158</v>
      </c>
      <c r="I23">
        <v>1</v>
      </c>
      <c r="M23" t="s">
        <v>213</v>
      </c>
      <c r="N23">
        <v>3</v>
      </c>
      <c r="O23" t="s">
        <v>203</v>
      </c>
    </row>
    <row r="24" spans="2:15">
      <c r="B24" t="s">
        <v>77</v>
      </c>
      <c r="C24">
        <v>4</v>
      </c>
      <c r="E24" t="s">
        <v>88</v>
      </c>
      <c r="F24">
        <v>0</v>
      </c>
      <c r="H24" t="s">
        <v>159</v>
      </c>
      <c r="I24">
        <v>2</v>
      </c>
      <c r="M24" t="s">
        <v>214</v>
      </c>
      <c r="N24">
        <v>4</v>
      </c>
      <c r="O24" t="s">
        <v>204</v>
      </c>
    </row>
    <row r="25" spans="2:15">
      <c r="B25" t="s">
        <v>78</v>
      </c>
      <c r="C25">
        <v>5</v>
      </c>
      <c r="E25" t="s">
        <v>87</v>
      </c>
      <c r="F25">
        <v>1</v>
      </c>
      <c r="M25" t="s">
        <v>215</v>
      </c>
      <c r="N25">
        <v>5</v>
      </c>
      <c r="O25" t="s">
        <v>205</v>
      </c>
    </row>
    <row r="26" spans="2:15">
      <c r="B26" t="s">
        <v>79</v>
      </c>
      <c r="C26">
        <v>6</v>
      </c>
      <c r="E26" t="s">
        <v>86</v>
      </c>
      <c r="F26">
        <v>2</v>
      </c>
      <c r="M26" t="s">
        <v>216</v>
      </c>
      <c r="N26">
        <v>6</v>
      </c>
      <c r="O26" t="s">
        <v>206</v>
      </c>
    </row>
    <row r="27" spans="2:15">
      <c r="M27" t="s">
        <v>217</v>
      </c>
      <c r="N27">
        <v>7</v>
      </c>
      <c r="O27" t="s">
        <v>207</v>
      </c>
    </row>
    <row r="28" spans="2:15">
      <c r="B28" t="s">
        <v>31</v>
      </c>
      <c r="E28" t="s">
        <v>209</v>
      </c>
      <c r="M28" t="s">
        <v>218</v>
      </c>
      <c r="N28">
        <v>8</v>
      </c>
      <c r="O28" t="s">
        <v>208</v>
      </c>
    </row>
    <row r="29" spans="2:15">
      <c r="B29" t="s">
        <v>272</v>
      </c>
      <c r="C29">
        <v>-1</v>
      </c>
      <c r="E29" t="b">
        <v>1</v>
      </c>
      <c r="F29">
        <v>1</v>
      </c>
    </row>
    <row r="30" spans="2:15">
      <c r="B30" t="s">
        <v>32</v>
      </c>
      <c r="C30">
        <v>0</v>
      </c>
      <c r="E30" t="b">
        <v>0</v>
      </c>
      <c r="F30">
        <v>-1</v>
      </c>
    </row>
    <row r="31" spans="2:15">
      <c r="B31" t="s">
        <v>33</v>
      </c>
      <c r="C31">
        <v>1</v>
      </c>
    </row>
    <row r="32" spans="2:15">
      <c r="B32" t="s">
        <v>34</v>
      </c>
      <c r="C32">
        <v>2</v>
      </c>
      <c r="M32" t="s">
        <v>233</v>
      </c>
    </row>
    <row r="33" spans="2:15">
      <c r="B33" t="s">
        <v>35</v>
      </c>
      <c r="C33">
        <v>3</v>
      </c>
      <c r="E33" t="s">
        <v>225</v>
      </c>
      <c r="M33" t="s">
        <v>243</v>
      </c>
      <c r="O33" t="s">
        <v>247</v>
      </c>
    </row>
    <row r="34" spans="2:15">
      <c r="B34" t="s">
        <v>36</v>
      </c>
      <c r="C34">
        <v>4</v>
      </c>
      <c r="E34" t="s">
        <v>219</v>
      </c>
      <c r="M34" t="s">
        <v>244</v>
      </c>
      <c r="O34" t="s">
        <v>246</v>
      </c>
    </row>
    <row r="35" spans="2:15">
      <c r="B35" t="s">
        <v>37</v>
      </c>
      <c r="C35">
        <v>5</v>
      </c>
      <c r="E35" t="s">
        <v>221</v>
      </c>
      <c r="M35" t="s">
        <v>234</v>
      </c>
    </row>
    <row r="36" spans="2:15">
      <c r="B36" t="s">
        <v>38</v>
      </c>
      <c r="C36">
        <v>6</v>
      </c>
      <c r="E36" t="s">
        <v>222</v>
      </c>
      <c r="M36" t="s">
        <v>40</v>
      </c>
    </row>
    <row r="37" spans="2:15">
      <c r="B37" t="s">
        <v>39</v>
      </c>
      <c r="C37">
        <v>7</v>
      </c>
      <c r="E37" t="s">
        <v>223</v>
      </c>
      <c r="M37" t="s">
        <v>245</v>
      </c>
    </row>
    <row r="38" spans="2:15">
      <c r="B38" t="s">
        <v>40</v>
      </c>
      <c r="C38">
        <v>8</v>
      </c>
      <c r="E38" t="s">
        <v>224</v>
      </c>
      <c r="M38" t="s">
        <v>235</v>
      </c>
    </row>
    <row r="39" spans="2:15">
      <c r="B39" t="s">
        <v>41</v>
      </c>
      <c r="C39">
        <v>9</v>
      </c>
      <c r="M39" t="s">
        <v>236</v>
      </c>
    </row>
    <row r="40" spans="2:15">
      <c r="B40" t="s">
        <v>42</v>
      </c>
      <c r="C40">
        <v>10</v>
      </c>
      <c r="M40" t="s">
        <v>41</v>
      </c>
    </row>
    <row r="41" spans="2:15">
      <c r="B41" t="s">
        <v>43</v>
      </c>
      <c r="C41">
        <v>11</v>
      </c>
    </row>
    <row r="42" spans="2:15">
      <c r="B42" t="s">
        <v>44</v>
      </c>
      <c r="C42">
        <v>12</v>
      </c>
      <c r="M42" t="s">
        <v>237</v>
      </c>
    </row>
    <row r="43" spans="2:15">
      <c r="B43" t="s">
        <v>45</v>
      </c>
      <c r="C43">
        <v>13</v>
      </c>
      <c r="M43" t="s">
        <v>239</v>
      </c>
    </row>
    <row r="44" spans="2:15">
      <c r="B44" t="s">
        <v>46</v>
      </c>
      <c r="C44">
        <v>14</v>
      </c>
      <c r="M44" t="s">
        <v>238</v>
      </c>
    </row>
    <row r="45" spans="2:15">
      <c r="B45" t="s">
        <v>47</v>
      </c>
      <c r="C45">
        <v>15</v>
      </c>
      <c r="M45" t="s">
        <v>241</v>
      </c>
    </row>
    <row r="46" spans="2:15">
      <c r="B46" t="s">
        <v>48</v>
      </c>
      <c r="C46">
        <v>16</v>
      </c>
      <c r="M46" t="s">
        <v>242</v>
      </c>
    </row>
    <row r="47" spans="2:15">
      <c r="B47" t="s">
        <v>49</v>
      </c>
      <c r="C47">
        <v>17</v>
      </c>
      <c r="M47" t="s">
        <v>240</v>
      </c>
    </row>
    <row r="48" spans="2:15">
      <c r="B48" t="s">
        <v>50</v>
      </c>
      <c r="C48">
        <v>18</v>
      </c>
    </row>
    <row r="49" spans="2:15">
      <c r="B49" t="s">
        <v>51</v>
      </c>
      <c r="C49">
        <v>19</v>
      </c>
      <c r="M49" t="s">
        <v>230</v>
      </c>
    </row>
    <row r="50" spans="2:15">
      <c r="B50" t="s">
        <v>52</v>
      </c>
      <c r="C50">
        <v>20</v>
      </c>
      <c r="M50" t="s">
        <v>258</v>
      </c>
      <c r="N50">
        <v>0</v>
      </c>
    </row>
    <row r="51" spans="2:15">
      <c r="B51" t="s">
        <v>53</v>
      </c>
      <c r="C51">
        <v>21</v>
      </c>
      <c r="M51" t="s">
        <v>259</v>
      </c>
      <c r="N51">
        <v>1</v>
      </c>
      <c r="O51" t="s">
        <v>248</v>
      </c>
    </row>
    <row r="52" spans="2:15">
      <c r="B52" t="s">
        <v>231</v>
      </c>
      <c r="M52" t="s">
        <v>257</v>
      </c>
      <c r="N52">
        <v>2</v>
      </c>
      <c r="O52" t="s">
        <v>249</v>
      </c>
    </row>
    <row r="53" spans="2:15">
      <c r="B53" t="s">
        <v>54</v>
      </c>
      <c r="C53">
        <v>0</v>
      </c>
      <c r="M53" t="s">
        <v>254</v>
      </c>
      <c r="N53">
        <v>3</v>
      </c>
      <c r="O53" t="s">
        <v>250</v>
      </c>
    </row>
    <row r="54" spans="2:15">
      <c r="B54" t="s">
        <v>55</v>
      </c>
      <c r="C54">
        <v>1</v>
      </c>
      <c r="M54" t="s">
        <v>255</v>
      </c>
      <c r="N54">
        <v>4</v>
      </c>
    </row>
    <row r="55" spans="2:15">
      <c r="B55" t="s">
        <v>56</v>
      </c>
      <c r="C55">
        <v>2</v>
      </c>
      <c r="M55" t="s">
        <v>256</v>
      </c>
      <c r="N55">
        <v>5</v>
      </c>
    </row>
    <row r="56" spans="2:15">
      <c r="B56" t="s">
        <v>57</v>
      </c>
      <c r="C56">
        <v>3</v>
      </c>
    </row>
    <row r="57" spans="2:15">
      <c r="B57" t="s">
        <v>58</v>
      </c>
      <c r="C57">
        <v>4</v>
      </c>
      <c r="M57" t="s">
        <v>237</v>
      </c>
    </row>
    <row r="58" spans="2:15">
      <c r="B58" t="s">
        <v>59</v>
      </c>
      <c r="C58">
        <v>5</v>
      </c>
      <c r="M58" s="40" t="s">
        <v>239</v>
      </c>
      <c r="O58" t="s">
        <v>252</v>
      </c>
    </row>
    <row r="59" spans="2:15">
      <c r="B59" t="s">
        <v>60</v>
      </c>
      <c r="C59">
        <v>6</v>
      </c>
      <c r="M59" t="s">
        <v>251</v>
      </c>
      <c r="O59" t="s">
        <v>253</v>
      </c>
    </row>
    <row r="60" spans="2:15">
      <c r="B60" t="s">
        <v>61</v>
      </c>
      <c r="C60">
        <v>7</v>
      </c>
    </row>
    <row r="61" spans="2:15">
      <c r="B61" t="s">
        <v>62</v>
      </c>
      <c r="C61">
        <v>8</v>
      </c>
    </row>
    <row r="62" spans="2:15">
      <c r="B62" t="s">
        <v>63</v>
      </c>
      <c r="C62">
        <v>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391"/>
  <sheetViews>
    <sheetView workbookViewId="0">
      <selection activeCell="H18" sqref="H18"/>
    </sheetView>
  </sheetViews>
  <sheetFormatPr defaultRowHeight="15"/>
  <cols>
    <col min="2" max="4" width="13.7109375" customWidth="1"/>
    <col min="6" max="6" width="13.5703125" customWidth="1"/>
    <col min="7" max="7" width="19" customWidth="1"/>
    <col min="8" max="8" width="13.42578125" customWidth="1"/>
    <col min="9" max="9" width="17.28515625" customWidth="1"/>
    <col min="10" max="10" width="12.5703125" customWidth="1"/>
    <col min="11" max="11" width="17.7109375" customWidth="1"/>
  </cols>
  <sheetData>
    <row r="1" spans="2:9" ht="15.75" thickBot="1">
      <c r="B1" s="61" t="s">
        <v>295</v>
      </c>
      <c r="C1" s="62"/>
      <c r="D1" s="62"/>
    </row>
    <row r="2" spans="2:9" ht="16.5" thickTop="1" thickBot="1">
      <c r="B2" s="55" t="s">
        <v>111</v>
      </c>
      <c r="C2" s="55" t="s">
        <v>112</v>
      </c>
    </row>
    <row r="3" spans="2:9" ht="16.5" thickTop="1" thickBot="1">
      <c r="B3" s="55" t="str">
        <f>_xll.McpCalendar("code",B4:B1391)</f>
        <v>McpCalendar@1</v>
      </c>
      <c r="C3" s="55" t="str">
        <f>_xll.McpCalendar("CNY",C4:C1155)</f>
        <v>McpCalendar@0</v>
      </c>
    </row>
    <row r="4" spans="2:9" ht="15.75" thickTop="1">
      <c r="B4" s="56">
        <v>44291</v>
      </c>
      <c r="C4" s="56">
        <v>39814</v>
      </c>
      <c r="D4" s="1"/>
    </row>
    <row r="5" spans="2:9">
      <c r="B5" s="56">
        <v>39814</v>
      </c>
      <c r="C5" s="56">
        <v>39832</v>
      </c>
      <c r="D5" s="1"/>
    </row>
    <row r="6" spans="2:9">
      <c r="B6" s="56">
        <v>39815</v>
      </c>
      <c r="C6" s="56">
        <v>39860</v>
      </c>
      <c r="D6" s="1"/>
    </row>
    <row r="7" spans="2:9">
      <c r="B7" s="56">
        <v>39816</v>
      </c>
      <c r="C7" s="56">
        <v>39958</v>
      </c>
      <c r="D7" s="1"/>
    </row>
    <row r="8" spans="2:9">
      <c r="B8" s="56">
        <v>39838</v>
      </c>
      <c r="C8" s="56">
        <v>39997</v>
      </c>
      <c r="D8" s="1"/>
    </row>
    <row r="9" spans="2:9">
      <c r="B9" s="56">
        <v>39839</v>
      </c>
      <c r="C9" s="56">
        <v>39998</v>
      </c>
      <c r="D9" s="1"/>
    </row>
    <row r="10" spans="2:9">
      <c r="B10" s="56">
        <v>39840</v>
      </c>
      <c r="C10" s="56">
        <v>40063</v>
      </c>
      <c r="D10" s="1"/>
    </row>
    <row r="11" spans="2:9">
      <c r="B11" s="56">
        <v>39841</v>
      </c>
      <c r="C11" s="56">
        <v>40098</v>
      </c>
      <c r="D11" s="1"/>
    </row>
    <row r="12" spans="2:9">
      <c r="B12" s="56">
        <v>39842</v>
      </c>
      <c r="C12" s="56">
        <v>40128</v>
      </c>
      <c r="D12" s="1"/>
      <c r="F12" s="1"/>
      <c r="G12" s="1"/>
      <c r="I12" s="1"/>
    </row>
    <row r="13" spans="2:9">
      <c r="B13" s="56">
        <v>39843</v>
      </c>
      <c r="C13" s="56">
        <v>40143</v>
      </c>
      <c r="D13" s="1"/>
      <c r="F13" s="1"/>
      <c r="G13" s="1"/>
      <c r="I13" s="1"/>
    </row>
    <row r="14" spans="2:9">
      <c r="B14" s="56">
        <v>39844</v>
      </c>
      <c r="C14" s="56">
        <v>40172</v>
      </c>
      <c r="D14" s="1"/>
    </row>
    <row r="15" spans="2:9">
      <c r="B15" s="56">
        <v>39907</v>
      </c>
      <c r="C15" s="56">
        <v>40179</v>
      </c>
      <c r="D15" s="1"/>
    </row>
    <row r="16" spans="2:9">
      <c r="B16" s="56">
        <v>39908</v>
      </c>
      <c r="C16" s="56">
        <v>40196</v>
      </c>
      <c r="D16" s="1"/>
    </row>
    <row r="17" spans="2:4">
      <c r="B17" s="56">
        <v>39909</v>
      </c>
      <c r="C17" s="56">
        <v>40224</v>
      </c>
      <c r="D17" s="1"/>
    </row>
    <row r="18" spans="2:4">
      <c r="B18" s="56">
        <v>39934</v>
      </c>
      <c r="C18" s="56">
        <v>40329</v>
      </c>
      <c r="D18" s="1"/>
    </row>
    <row r="19" spans="2:4">
      <c r="B19" s="56">
        <v>39935</v>
      </c>
      <c r="C19" s="56">
        <v>40364</v>
      </c>
      <c r="D19" s="1"/>
    </row>
    <row r="20" spans="2:4">
      <c r="B20" s="56">
        <v>39936</v>
      </c>
      <c r="C20" s="56">
        <v>40427</v>
      </c>
      <c r="D20" s="1"/>
    </row>
    <row r="21" spans="2:4">
      <c r="B21" s="56">
        <v>39961</v>
      </c>
      <c r="C21" s="56">
        <v>40462</v>
      </c>
      <c r="D21" s="1"/>
    </row>
    <row r="22" spans="2:4">
      <c r="B22" s="56">
        <v>39962</v>
      </c>
      <c r="C22" s="56">
        <v>40493</v>
      </c>
      <c r="D22" s="1"/>
    </row>
    <row r="23" spans="2:4">
      <c r="B23" s="56">
        <v>39963</v>
      </c>
      <c r="C23" s="56">
        <v>40507</v>
      </c>
      <c r="D23" s="1"/>
    </row>
    <row r="24" spans="2:4">
      <c r="B24" s="56">
        <v>40087</v>
      </c>
      <c r="C24" s="56">
        <v>40544</v>
      </c>
      <c r="D24" s="1"/>
    </row>
    <row r="25" spans="2:4">
      <c r="B25" s="56">
        <v>40088</v>
      </c>
      <c r="C25" s="56">
        <v>40560</v>
      </c>
      <c r="D25" s="1"/>
    </row>
    <row r="26" spans="2:4">
      <c r="B26" s="56">
        <v>40089</v>
      </c>
      <c r="C26" s="56">
        <v>40595</v>
      </c>
      <c r="D26" s="1"/>
    </row>
    <row r="27" spans="2:4">
      <c r="B27" s="56">
        <v>40090</v>
      </c>
      <c r="C27" s="56">
        <v>40693</v>
      </c>
      <c r="D27" s="1"/>
    </row>
    <row r="28" spans="2:4">
      <c r="B28" s="56">
        <v>40091</v>
      </c>
      <c r="C28" s="56">
        <v>40728</v>
      </c>
      <c r="D28" s="1"/>
    </row>
    <row r="29" spans="2:4">
      <c r="B29" s="56">
        <v>40092</v>
      </c>
      <c r="C29" s="56">
        <v>40791</v>
      </c>
      <c r="D29" s="1"/>
    </row>
    <row r="30" spans="2:4">
      <c r="B30" s="56">
        <v>40093</v>
      </c>
      <c r="C30" s="56">
        <v>40826</v>
      </c>
      <c r="D30" s="1"/>
    </row>
    <row r="31" spans="2:4">
      <c r="B31" s="56">
        <v>40094</v>
      </c>
      <c r="C31" s="56">
        <v>40858</v>
      </c>
      <c r="D31" s="1"/>
    </row>
    <row r="32" spans="2:4">
      <c r="B32" s="56">
        <v>40179</v>
      </c>
      <c r="C32" s="56">
        <v>40871</v>
      </c>
      <c r="D32" s="1"/>
    </row>
    <row r="33" spans="2:4">
      <c r="B33" s="56">
        <v>40180</v>
      </c>
      <c r="C33" s="56">
        <v>40903</v>
      </c>
      <c r="D33" s="1"/>
    </row>
    <row r="34" spans="2:4">
      <c r="B34" s="56">
        <v>40181</v>
      </c>
      <c r="C34" s="56">
        <v>40910</v>
      </c>
      <c r="D34" s="1"/>
    </row>
    <row r="35" spans="2:4">
      <c r="B35" s="56">
        <v>40222</v>
      </c>
      <c r="C35" s="56">
        <v>40924</v>
      </c>
      <c r="D35" s="1"/>
    </row>
    <row r="36" spans="2:4">
      <c r="B36" s="56">
        <v>40223</v>
      </c>
      <c r="C36" s="56">
        <v>40959</v>
      </c>
      <c r="D36" s="1"/>
    </row>
    <row r="37" spans="2:4">
      <c r="B37" s="56">
        <v>40224</v>
      </c>
      <c r="C37" s="56">
        <v>41057</v>
      </c>
      <c r="D37" s="1"/>
    </row>
    <row r="38" spans="2:4">
      <c r="B38" s="56">
        <v>40225</v>
      </c>
      <c r="C38" s="56">
        <v>41094</v>
      </c>
      <c r="D38" s="1"/>
    </row>
    <row r="39" spans="2:4">
      <c r="B39" s="56">
        <v>40226</v>
      </c>
      <c r="C39" s="56">
        <v>41155</v>
      </c>
      <c r="D39" s="1"/>
    </row>
    <row r="40" spans="2:4">
      <c r="B40" s="56">
        <v>40227</v>
      </c>
      <c r="C40" s="56">
        <v>41190</v>
      </c>
      <c r="D40" s="1"/>
    </row>
    <row r="41" spans="2:4">
      <c r="B41" s="56">
        <v>40228</v>
      </c>
      <c r="C41" s="56">
        <v>41225</v>
      </c>
      <c r="D41" s="1"/>
    </row>
    <row r="42" spans="2:4">
      <c r="B42" s="56">
        <v>40271</v>
      </c>
      <c r="C42" s="56">
        <v>41235</v>
      </c>
      <c r="D42" s="1"/>
    </row>
    <row r="43" spans="2:4">
      <c r="B43" s="56">
        <v>40272</v>
      </c>
      <c r="C43" s="56">
        <v>41268</v>
      </c>
      <c r="D43" s="1"/>
    </row>
    <row r="44" spans="2:4">
      <c r="B44" s="56">
        <v>40273</v>
      </c>
      <c r="C44" s="56">
        <v>41275</v>
      </c>
      <c r="D44" s="1"/>
    </row>
    <row r="45" spans="2:4">
      <c r="B45" s="56">
        <v>40299</v>
      </c>
      <c r="C45" s="56">
        <v>41295</v>
      </c>
      <c r="D45" s="1"/>
    </row>
    <row r="46" spans="2:4">
      <c r="B46" s="56">
        <v>40300</v>
      </c>
      <c r="C46" s="56">
        <v>41323</v>
      </c>
      <c r="D46" s="1"/>
    </row>
    <row r="47" spans="2:4">
      <c r="B47" s="56">
        <v>40301</v>
      </c>
      <c r="C47" s="56">
        <v>41421</v>
      </c>
      <c r="D47" s="1"/>
    </row>
    <row r="48" spans="2:4">
      <c r="B48" s="56">
        <v>40343</v>
      </c>
      <c r="C48" s="56">
        <v>41459</v>
      </c>
      <c r="D48" s="1"/>
    </row>
    <row r="49" spans="2:4">
      <c r="B49" s="56">
        <v>40344</v>
      </c>
      <c r="C49" s="56">
        <v>41519</v>
      </c>
      <c r="D49" s="1"/>
    </row>
    <row r="50" spans="2:4">
      <c r="B50" s="56">
        <v>40345</v>
      </c>
      <c r="C50" s="56">
        <v>41561</v>
      </c>
      <c r="D50" s="1"/>
    </row>
    <row r="51" spans="2:4">
      <c r="B51" s="56">
        <v>40443</v>
      </c>
      <c r="C51" s="56">
        <v>41589</v>
      </c>
      <c r="D51" s="1"/>
    </row>
    <row r="52" spans="2:4">
      <c r="B52" s="56">
        <v>40444</v>
      </c>
      <c r="C52" s="56">
        <v>41606</v>
      </c>
      <c r="D52" s="1"/>
    </row>
    <row r="53" spans="2:4">
      <c r="B53" s="56">
        <v>40445</v>
      </c>
      <c r="C53" s="56">
        <v>41633</v>
      </c>
      <c r="D53" s="1"/>
    </row>
    <row r="54" spans="2:4">
      <c r="B54" s="56">
        <v>40452</v>
      </c>
      <c r="C54" s="56">
        <v>41640</v>
      </c>
      <c r="D54" s="1"/>
    </row>
    <row r="55" spans="2:4">
      <c r="B55" s="56">
        <v>40453</v>
      </c>
      <c r="C55" s="56">
        <v>41659</v>
      </c>
      <c r="D55" s="1"/>
    </row>
    <row r="56" spans="2:4">
      <c r="B56" s="56">
        <v>40454</v>
      </c>
      <c r="C56" s="56">
        <v>41687</v>
      </c>
      <c r="D56" s="1"/>
    </row>
    <row r="57" spans="2:4">
      <c r="B57" s="56">
        <v>40455</v>
      </c>
      <c r="C57" s="56">
        <v>41785</v>
      </c>
      <c r="D57" s="1"/>
    </row>
    <row r="58" spans="2:4">
      <c r="B58" s="56">
        <v>40456</v>
      </c>
      <c r="C58" s="56">
        <v>41824</v>
      </c>
      <c r="D58" s="1"/>
    </row>
    <row r="59" spans="2:4">
      <c r="B59" s="56">
        <v>40457</v>
      </c>
      <c r="C59" s="56">
        <v>41883</v>
      </c>
      <c r="D59" s="1"/>
    </row>
    <row r="60" spans="2:4">
      <c r="B60" s="56">
        <v>40458</v>
      </c>
      <c r="C60" s="56">
        <v>41925</v>
      </c>
      <c r="D60" s="1"/>
    </row>
    <row r="61" spans="2:4">
      <c r="B61" s="56">
        <v>40544</v>
      </c>
      <c r="C61" s="56">
        <v>41954</v>
      </c>
      <c r="D61" s="1"/>
    </row>
    <row r="62" spans="2:4">
      <c r="B62" s="56">
        <v>40545</v>
      </c>
      <c r="C62" s="56">
        <v>41970</v>
      </c>
      <c r="D62" s="1"/>
    </row>
    <row r="63" spans="2:4">
      <c r="B63" s="56">
        <v>40546</v>
      </c>
      <c r="C63" s="56">
        <v>41998</v>
      </c>
      <c r="D63" s="1"/>
    </row>
    <row r="64" spans="2:4">
      <c r="B64" s="56">
        <v>40576</v>
      </c>
      <c r="C64" s="56">
        <v>42005</v>
      </c>
      <c r="D64" s="1"/>
    </row>
    <row r="65" spans="2:4">
      <c r="B65" s="56">
        <v>40577</v>
      </c>
      <c r="C65" s="56">
        <v>42023</v>
      </c>
      <c r="D65" s="1"/>
    </row>
    <row r="66" spans="2:4">
      <c r="B66" s="56">
        <v>40578</v>
      </c>
      <c r="C66" s="56">
        <v>42051</v>
      </c>
      <c r="D66" s="1"/>
    </row>
    <row r="67" spans="2:4">
      <c r="B67" s="56">
        <v>40579</v>
      </c>
      <c r="C67" s="56">
        <v>42149</v>
      </c>
      <c r="D67" s="1"/>
    </row>
    <row r="68" spans="2:4">
      <c r="B68" s="56">
        <v>40580</v>
      </c>
      <c r="C68" s="56">
        <v>42189</v>
      </c>
      <c r="D68" s="1"/>
    </row>
    <row r="69" spans="2:4">
      <c r="B69" s="56">
        <v>40581</v>
      </c>
      <c r="C69" s="56">
        <v>42254</v>
      </c>
      <c r="D69" s="1"/>
    </row>
    <row r="70" spans="2:4">
      <c r="B70" s="56">
        <v>40582</v>
      </c>
      <c r="C70" s="56">
        <v>42289</v>
      </c>
      <c r="D70" s="1"/>
    </row>
    <row r="71" spans="2:4">
      <c r="B71" s="56">
        <v>40636</v>
      </c>
      <c r="C71" s="56">
        <v>42319</v>
      </c>
      <c r="D71" s="1"/>
    </row>
    <row r="72" spans="2:4">
      <c r="B72" s="56">
        <v>40637</v>
      </c>
      <c r="C72" s="56">
        <v>42334</v>
      </c>
      <c r="D72" s="1"/>
    </row>
    <row r="73" spans="2:4">
      <c r="B73" s="56">
        <v>40638</v>
      </c>
      <c r="C73" s="56">
        <v>42363</v>
      </c>
      <c r="D73" s="1"/>
    </row>
    <row r="74" spans="2:4">
      <c r="B74" s="56">
        <v>40663</v>
      </c>
      <c r="C74" s="56">
        <v>42370</v>
      </c>
      <c r="D74" s="1"/>
    </row>
    <row r="75" spans="2:4">
      <c r="B75" s="56">
        <v>40664</v>
      </c>
      <c r="C75" s="56">
        <v>42387</v>
      </c>
      <c r="D75" s="1"/>
    </row>
    <row r="76" spans="2:4">
      <c r="B76" s="56">
        <v>40665</v>
      </c>
      <c r="C76" s="56">
        <v>42415</v>
      </c>
      <c r="D76" s="1"/>
    </row>
    <row r="77" spans="2:4">
      <c r="B77" s="56">
        <v>40698</v>
      </c>
      <c r="C77" s="56">
        <v>42520</v>
      </c>
      <c r="D77" s="1"/>
    </row>
    <row r="78" spans="2:4">
      <c r="B78" s="56">
        <v>40699</v>
      </c>
      <c r="C78" s="56">
        <v>42555</v>
      </c>
      <c r="D78" s="1"/>
    </row>
    <row r="79" spans="2:4">
      <c r="B79" s="56">
        <v>40700</v>
      </c>
      <c r="C79" s="56">
        <v>42618</v>
      </c>
      <c r="D79" s="1"/>
    </row>
    <row r="80" spans="2:4">
      <c r="B80" s="56">
        <v>40796</v>
      </c>
      <c r="C80" s="56">
        <v>42653</v>
      </c>
      <c r="D80" s="1"/>
    </row>
    <row r="81" spans="2:4">
      <c r="B81" s="56">
        <v>40797</v>
      </c>
      <c r="C81" s="56">
        <v>42685</v>
      </c>
      <c r="D81" s="1"/>
    </row>
    <row r="82" spans="2:4">
      <c r="B82" s="56">
        <v>40798</v>
      </c>
      <c r="C82" s="56">
        <v>42698</v>
      </c>
      <c r="D82" s="1"/>
    </row>
    <row r="83" spans="2:4">
      <c r="B83" s="56">
        <v>40817</v>
      </c>
      <c r="C83" s="56">
        <v>42730</v>
      </c>
      <c r="D83" s="1"/>
    </row>
    <row r="84" spans="2:4">
      <c r="B84" s="56">
        <v>40818</v>
      </c>
      <c r="C84" s="56">
        <v>42737</v>
      </c>
      <c r="D84" s="1"/>
    </row>
    <row r="85" spans="2:4">
      <c r="B85" s="56">
        <v>40819</v>
      </c>
      <c r="C85" s="56">
        <v>42751</v>
      </c>
      <c r="D85" s="1"/>
    </row>
    <row r="86" spans="2:4">
      <c r="B86" s="56">
        <v>40820</v>
      </c>
      <c r="C86" s="56">
        <v>42786</v>
      </c>
      <c r="D86" s="1"/>
    </row>
    <row r="87" spans="2:4">
      <c r="B87" s="56">
        <v>40821</v>
      </c>
      <c r="C87" s="56">
        <v>42884</v>
      </c>
      <c r="D87" s="1"/>
    </row>
    <row r="88" spans="2:4">
      <c r="B88" s="56">
        <v>40822</v>
      </c>
      <c r="C88" s="56">
        <v>42920</v>
      </c>
      <c r="D88" s="1"/>
    </row>
    <row r="89" spans="2:4">
      <c r="B89" s="56">
        <v>40823</v>
      </c>
      <c r="C89" s="56">
        <v>42982</v>
      </c>
      <c r="D89" s="1"/>
    </row>
    <row r="90" spans="2:4">
      <c r="B90" s="56">
        <v>40909</v>
      </c>
      <c r="C90" s="56">
        <v>43017</v>
      </c>
      <c r="D90" s="1"/>
    </row>
    <row r="91" spans="2:4">
      <c r="B91" s="56">
        <v>40910</v>
      </c>
      <c r="C91" s="56">
        <v>43050</v>
      </c>
      <c r="D91" s="1"/>
    </row>
    <row r="92" spans="2:4">
      <c r="B92" s="56">
        <v>40911</v>
      </c>
      <c r="C92" s="56">
        <v>43062</v>
      </c>
      <c r="D92" s="1"/>
    </row>
    <row r="93" spans="2:4">
      <c r="B93" s="56">
        <v>40930</v>
      </c>
      <c r="C93" s="56">
        <v>43094</v>
      </c>
      <c r="D93" s="1"/>
    </row>
    <row r="94" spans="2:4">
      <c r="B94" s="56">
        <v>40931</v>
      </c>
      <c r="C94" s="56">
        <v>43101</v>
      </c>
      <c r="D94" s="1"/>
    </row>
    <row r="95" spans="2:4">
      <c r="B95" s="56">
        <v>40932</v>
      </c>
      <c r="C95" s="56">
        <v>43115</v>
      </c>
      <c r="D95" s="1"/>
    </row>
    <row r="96" spans="2:4">
      <c r="B96" s="56">
        <v>40933</v>
      </c>
      <c r="C96" s="56">
        <v>43150</v>
      </c>
      <c r="D96" s="1"/>
    </row>
    <row r="97" spans="2:4">
      <c r="B97" s="56">
        <v>40934</v>
      </c>
      <c r="C97" s="56">
        <v>43248</v>
      </c>
      <c r="D97" s="1"/>
    </row>
    <row r="98" spans="2:4">
      <c r="B98" s="56">
        <v>40935</v>
      </c>
      <c r="C98" s="56">
        <v>43285</v>
      </c>
      <c r="D98" s="1"/>
    </row>
    <row r="99" spans="2:4">
      <c r="B99" s="56">
        <v>40936</v>
      </c>
      <c r="C99" s="56">
        <v>43346</v>
      </c>
      <c r="D99" s="1"/>
    </row>
    <row r="100" spans="2:4">
      <c r="B100" s="56">
        <v>41001</v>
      </c>
      <c r="C100" s="56">
        <v>43381</v>
      </c>
      <c r="D100" s="1"/>
    </row>
    <row r="101" spans="2:4">
      <c r="B101" s="56">
        <v>41002</v>
      </c>
      <c r="C101" s="56">
        <v>43416</v>
      </c>
      <c r="D101" s="1"/>
    </row>
    <row r="102" spans="2:4">
      <c r="B102" s="56">
        <v>41003</v>
      </c>
      <c r="C102" s="56">
        <v>43426</v>
      </c>
      <c r="D102" s="1"/>
    </row>
    <row r="103" spans="2:4">
      <c r="B103" s="56">
        <v>41028</v>
      </c>
      <c r="C103" s="56">
        <v>43459</v>
      </c>
      <c r="D103" s="1"/>
    </row>
    <row r="104" spans="2:4">
      <c r="B104" s="56">
        <v>41029</v>
      </c>
      <c r="C104" s="56">
        <v>43466</v>
      </c>
      <c r="D104" s="1"/>
    </row>
    <row r="105" spans="2:4">
      <c r="B105" s="56">
        <v>41030</v>
      </c>
      <c r="C105" s="56">
        <v>43486</v>
      </c>
      <c r="D105" s="1"/>
    </row>
    <row r="106" spans="2:4">
      <c r="B106" s="56">
        <v>41082</v>
      </c>
      <c r="C106" s="56">
        <v>43514</v>
      </c>
      <c r="D106" s="1"/>
    </row>
    <row r="107" spans="2:4">
      <c r="B107" s="56">
        <v>41083</v>
      </c>
      <c r="C107" s="56">
        <v>43612</v>
      </c>
      <c r="D107" s="1"/>
    </row>
    <row r="108" spans="2:4">
      <c r="B108" s="56">
        <v>41084</v>
      </c>
      <c r="C108" s="56">
        <v>43650</v>
      </c>
      <c r="D108" s="1"/>
    </row>
    <row r="109" spans="2:4">
      <c r="B109" s="56">
        <v>41182</v>
      </c>
      <c r="C109" s="56">
        <v>43710</v>
      </c>
      <c r="D109" s="1"/>
    </row>
    <row r="110" spans="2:4">
      <c r="B110" s="56">
        <v>41183</v>
      </c>
      <c r="C110" s="56">
        <v>43752</v>
      </c>
      <c r="D110" s="1"/>
    </row>
    <row r="111" spans="2:4">
      <c r="B111" s="56">
        <v>41184</v>
      </c>
      <c r="C111" s="56">
        <v>43780</v>
      </c>
      <c r="D111" s="1"/>
    </row>
    <row r="112" spans="2:4">
      <c r="B112" s="56">
        <v>41185</v>
      </c>
      <c r="C112" s="56">
        <v>43797</v>
      </c>
      <c r="D112" s="1"/>
    </row>
    <row r="113" spans="2:4">
      <c r="B113" s="56">
        <v>41186</v>
      </c>
      <c r="C113" s="56">
        <v>43824</v>
      </c>
      <c r="D113" s="1"/>
    </row>
    <row r="114" spans="2:4">
      <c r="B114" s="56">
        <v>41187</v>
      </c>
      <c r="C114" s="56">
        <v>43831</v>
      </c>
      <c r="D114" s="1"/>
    </row>
    <row r="115" spans="2:4">
      <c r="B115" s="56">
        <v>41188</v>
      </c>
      <c r="C115" s="56">
        <v>43850</v>
      </c>
      <c r="D115" s="1"/>
    </row>
    <row r="116" spans="2:4">
      <c r="B116" s="56">
        <v>41189</v>
      </c>
      <c r="C116" s="56">
        <v>43878</v>
      </c>
      <c r="D116" s="1"/>
    </row>
    <row r="117" spans="2:4">
      <c r="B117" s="56">
        <v>41275</v>
      </c>
      <c r="C117" s="56">
        <v>43976</v>
      </c>
      <c r="D117" s="1"/>
    </row>
    <row r="118" spans="2:4">
      <c r="B118" s="56">
        <v>41276</v>
      </c>
      <c r="C118" s="56">
        <v>44081</v>
      </c>
      <c r="D118" s="1"/>
    </row>
    <row r="119" spans="2:4">
      <c r="B119" s="56">
        <v>41277</v>
      </c>
      <c r="C119" s="56">
        <v>44116</v>
      </c>
      <c r="D119" s="1"/>
    </row>
    <row r="120" spans="2:4">
      <c r="B120" s="56">
        <v>41314</v>
      </c>
      <c r="C120" s="56">
        <v>44146</v>
      </c>
      <c r="D120" s="1"/>
    </row>
    <row r="121" spans="2:4">
      <c r="B121" s="56">
        <v>41315</v>
      </c>
      <c r="C121" s="56">
        <v>44161</v>
      </c>
      <c r="D121" s="1"/>
    </row>
    <row r="122" spans="2:4">
      <c r="B122" s="56">
        <v>41316</v>
      </c>
      <c r="C122" s="56">
        <v>44190</v>
      </c>
      <c r="D122" s="1"/>
    </row>
    <row r="123" spans="2:4">
      <c r="B123" s="56">
        <v>41317</v>
      </c>
      <c r="C123" s="56">
        <v>44197</v>
      </c>
      <c r="D123" s="1"/>
    </row>
    <row r="124" spans="2:4">
      <c r="B124" s="56">
        <v>41318</v>
      </c>
      <c r="C124" s="56">
        <v>44214</v>
      </c>
      <c r="D124" s="1"/>
    </row>
    <row r="125" spans="2:4">
      <c r="B125" s="56">
        <v>41319</v>
      </c>
      <c r="C125" s="56">
        <v>44242</v>
      </c>
      <c r="D125" s="1"/>
    </row>
    <row r="126" spans="2:4">
      <c r="B126" s="56">
        <v>41320</v>
      </c>
      <c r="C126" s="56">
        <v>44347</v>
      </c>
      <c r="D126" s="1"/>
    </row>
    <row r="127" spans="2:4">
      <c r="B127" s="56">
        <v>41368</v>
      </c>
      <c r="C127" s="56">
        <v>44382</v>
      </c>
      <c r="D127" s="1"/>
    </row>
    <row r="128" spans="2:4">
      <c r="B128" s="56">
        <v>41369</v>
      </c>
      <c r="C128" s="56">
        <v>44445</v>
      </c>
      <c r="D128" s="1"/>
    </row>
    <row r="129" spans="2:4">
      <c r="B129" s="56">
        <v>41370</v>
      </c>
      <c r="C129" s="56">
        <v>44480</v>
      </c>
      <c r="D129" s="1"/>
    </row>
    <row r="130" spans="2:4">
      <c r="B130" s="56">
        <v>41393</v>
      </c>
      <c r="C130" s="56">
        <v>44511</v>
      </c>
      <c r="D130" s="1"/>
    </row>
    <row r="131" spans="2:4">
      <c r="B131" s="56">
        <v>41394</v>
      </c>
      <c r="C131" s="56">
        <v>44525</v>
      </c>
      <c r="D131" s="1"/>
    </row>
    <row r="132" spans="2:4">
      <c r="B132" s="56">
        <v>41395</v>
      </c>
      <c r="C132" s="56">
        <v>44562</v>
      </c>
      <c r="D132" s="1"/>
    </row>
    <row r="133" spans="2:4">
      <c r="B133" s="56">
        <v>41435</v>
      </c>
      <c r="C133" s="56">
        <v>44563</v>
      </c>
      <c r="D133" s="1"/>
    </row>
    <row r="134" spans="2:4">
      <c r="B134" s="56">
        <v>41436</v>
      </c>
      <c r="C134" s="56">
        <v>44569</v>
      </c>
      <c r="D134" s="1"/>
    </row>
    <row r="135" spans="2:4">
      <c r="B135" s="56">
        <v>41437</v>
      </c>
      <c r="C135" s="56">
        <v>44570</v>
      </c>
      <c r="D135" s="1"/>
    </row>
    <row r="136" spans="2:4">
      <c r="B136" s="56">
        <v>41536</v>
      </c>
      <c r="C136" s="56">
        <v>44576</v>
      </c>
      <c r="D136" s="1"/>
    </row>
    <row r="137" spans="2:4">
      <c r="B137" s="56">
        <v>41537</v>
      </c>
      <c r="C137" s="56">
        <v>44577</v>
      </c>
      <c r="D137" s="1"/>
    </row>
    <row r="138" spans="2:4">
      <c r="B138" s="56">
        <v>41538</v>
      </c>
      <c r="C138" s="56">
        <v>44578</v>
      </c>
      <c r="D138" s="1"/>
    </row>
    <row r="139" spans="2:4">
      <c r="B139" s="56">
        <v>41548</v>
      </c>
      <c r="C139" s="56">
        <v>44583</v>
      </c>
      <c r="D139" s="1"/>
    </row>
    <row r="140" spans="2:4">
      <c r="B140" s="56">
        <v>41549</v>
      </c>
      <c r="C140" s="56">
        <v>44584</v>
      </c>
      <c r="D140" s="1"/>
    </row>
    <row r="141" spans="2:4">
      <c r="B141" s="56">
        <v>41550</v>
      </c>
      <c r="C141" s="56">
        <v>44590</v>
      </c>
      <c r="D141" s="1"/>
    </row>
    <row r="142" spans="2:4">
      <c r="B142" s="56">
        <v>41551</v>
      </c>
      <c r="C142" s="56">
        <v>44591</v>
      </c>
      <c r="D142" s="1"/>
    </row>
    <row r="143" spans="2:4">
      <c r="B143" s="56">
        <v>41552</v>
      </c>
      <c r="C143" s="56">
        <v>44597</v>
      </c>
      <c r="D143" s="1"/>
    </row>
    <row r="144" spans="2:4">
      <c r="B144" s="56">
        <v>41553</v>
      </c>
      <c r="C144" s="56">
        <v>44598</v>
      </c>
      <c r="D144" s="1"/>
    </row>
    <row r="145" spans="2:4">
      <c r="B145" s="56">
        <v>41554</v>
      </c>
      <c r="C145" s="56">
        <v>44604</v>
      </c>
      <c r="D145" s="1"/>
    </row>
    <row r="146" spans="2:4">
      <c r="B146" s="56">
        <v>41640</v>
      </c>
      <c r="C146" s="56">
        <v>44605</v>
      </c>
      <c r="D146" s="1"/>
    </row>
    <row r="147" spans="2:4">
      <c r="B147" s="56">
        <v>41670</v>
      </c>
      <c r="C147" s="56">
        <v>44611</v>
      </c>
      <c r="D147" s="1"/>
    </row>
    <row r="148" spans="2:4">
      <c r="B148" s="56">
        <v>41671</v>
      </c>
      <c r="C148" s="56">
        <v>44612</v>
      </c>
      <c r="D148" s="1"/>
    </row>
    <row r="149" spans="2:4">
      <c r="B149" s="56">
        <v>41672</v>
      </c>
      <c r="C149" s="56">
        <v>44613</v>
      </c>
      <c r="D149" s="1"/>
    </row>
    <row r="150" spans="2:4">
      <c r="B150" s="56">
        <v>41673</v>
      </c>
      <c r="C150" s="56">
        <v>44618</v>
      </c>
      <c r="D150" s="1"/>
    </row>
    <row r="151" spans="2:4">
      <c r="B151" s="56">
        <v>41674</v>
      </c>
      <c r="C151" s="56">
        <v>44619</v>
      </c>
      <c r="D151" s="1"/>
    </row>
    <row r="152" spans="2:4">
      <c r="B152" s="56">
        <v>41675</v>
      </c>
      <c r="C152" s="56">
        <v>44625</v>
      </c>
      <c r="D152" s="1"/>
    </row>
    <row r="153" spans="2:4">
      <c r="B153" s="56">
        <v>41676</v>
      </c>
      <c r="C153" s="56">
        <v>44626</v>
      </c>
      <c r="D153" s="1"/>
    </row>
    <row r="154" spans="2:4">
      <c r="B154" s="56">
        <v>41734</v>
      </c>
      <c r="C154" s="56">
        <v>44632</v>
      </c>
      <c r="D154" s="1"/>
    </row>
    <row r="155" spans="2:4">
      <c r="B155" s="56">
        <v>41735</v>
      </c>
      <c r="C155" s="56">
        <v>44633</v>
      </c>
      <c r="D155" s="1"/>
    </row>
    <row r="156" spans="2:4">
      <c r="B156" s="56">
        <v>41736</v>
      </c>
      <c r="C156" s="56">
        <v>44639</v>
      </c>
      <c r="D156" s="1"/>
    </row>
    <row r="157" spans="2:4">
      <c r="B157" s="56">
        <v>41760</v>
      </c>
      <c r="C157" s="56">
        <v>44640</v>
      </c>
      <c r="D157" s="1"/>
    </row>
    <row r="158" spans="2:4">
      <c r="B158" s="56">
        <v>41761</v>
      </c>
      <c r="C158" s="56">
        <v>44646</v>
      </c>
      <c r="D158" s="1"/>
    </row>
    <row r="159" spans="2:4">
      <c r="B159" s="56">
        <v>41762</v>
      </c>
      <c r="C159" s="56">
        <v>44647</v>
      </c>
      <c r="D159" s="1"/>
    </row>
    <row r="160" spans="2:4">
      <c r="B160" s="56">
        <v>41790</v>
      </c>
      <c r="C160" s="56">
        <v>44653</v>
      </c>
      <c r="D160" s="1"/>
    </row>
    <row r="161" spans="2:4">
      <c r="B161" s="56">
        <v>41791</v>
      </c>
      <c r="C161" s="56">
        <v>44654</v>
      </c>
      <c r="D161" s="1"/>
    </row>
    <row r="162" spans="2:4">
      <c r="B162" s="56">
        <v>41792</v>
      </c>
      <c r="C162" s="56">
        <v>44660</v>
      </c>
      <c r="D162" s="1"/>
    </row>
    <row r="163" spans="2:4">
      <c r="B163" s="56">
        <v>41888</v>
      </c>
      <c r="C163" s="56">
        <v>44661</v>
      </c>
      <c r="D163" s="1"/>
    </row>
    <row r="164" spans="2:4">
      <c r="B164" s="56">
        <v>41889</v>
      </c>
      <c r="C164" s="56">
        <v>44667</v>
      </c>
      <c r="D164" s="1"/>
    </row>
    <row r="165" spans="2:4">
      <c r="B165" s="56">
        <v>41890</v>
      </c>
      <c r="C165" s="56">
        <v>44668</v>
      </c>
      <c r="D165" s="1"/>
    </row>
    <row r="166" spans="2:4">
      <c r="B166" s="56">
        <v>41913</v>
      </c>
      <c r="C166" s="56">
        <v>44674</v>
      </c>
      <c r="D166" s="1"/>
    </row>
    <row r="167" spans="2:4">
      <c r="B167" s="56">
        <v>41914</v>
      </c>
      <c r="C167" s="56">
        <v>44675</v>
      </c>
      <c r="D167" s="1"/>
    </row>
    <row r="168" spans="2:4">
      <c r="B168" s="56">
        <v>41915</v>
      </c>
      <c r="C168" s="56">
        <v>44681</v>
      </c>
      <c r="D168" s="1"/>
    </row>
    <row r="169" spans="2:4">
      <c r="B169" s="56">
        <v>41916</v>
      </c>
      <c r="C169" s="56">
        <v>44682</v>
      </c>
      <c r="D169" s="1"/>
    </row>
    <row r="170" spans="2:4">
      <c r="B170" s="56">
        <v>41917</v>
      </c>
      <c r="C170" s="56">
        <v>44688</v>
      </c>
      <c r="D170" s="1"/>
    </row>
    <row r="171" spans="2:4">
      <c r="B171" s="56">
        <v>41918</v>
      </c>
      <c r="C171" s="56">
        <v>44689</v>
      </c>
      <c r="D171" s="1"/>
    </row>
    <row r="172" spans="2:4">
      <c r="B172" s="56">
        <v>41919</v>
      </c>
      <c r="C172" s="56">
        <v>44695</v>
      </c>
      <c r="D172" s="1"/>
    </row>
    <row r="173" spans="2:4">
      <c r="B173" s="56">
        <v>42005</v>
      </c>
      <c r="C173" s="56">
        <v>44696</v>
      </c>
      <c r="D173" s="1"/>
    </row>
    <row r="174" spans="2:4">
      <c r="B174" s="56">
        <v>42006</v>
      </c>
      <c r="C174" s="56">
        <v>44702</v>
      </c>
      <c r="D174" s="1"/>
    </row>
    <row r="175" spans="2:4">
      <c r="B175" s="56">
        <v>42007</v>
      </c>
      <c r="C175" s="56">
        <v>44703</v>
      </c>
      <c r="D175" s="1"/>
    </row>
    <row r="176" spans="2:4">
      <c r="B176" s="56">
        <v>42053</v>
      </c>
      <c r="C176" s="56">
        <v>44709</v>
      </c>
      <c r="D176" s="1"/>
    </row>
    <row r="177" spans="2:4">
      <c r="B177" s="56">
        <v>42054</v>
      </c>
      <c r="C177" s="56">
        <v>44710</v>
      </c>
      <c r="D177" s="1"/>
    </row>
    <row r="178" spans="2:4">
      <c r="B178" s="56">
        <v>42055</v>
      </c>
      <c r="C178" s="56">
        <v>44711</v>
      </c>
      <c r="D178" s="1"/>
    </row>
    <row r="179" spans="2:4">
      <c r="B179" s="56">
        <v>42056</v>
      </c>
      <c r="C179" s="56">
        <v>44716</v>
      </c>
      <c r="D179" s="1"/>
    </row>
    <row r="180" spans="2:4">
      <c r="B180" s="56">
        <v>42057</v>
      </c>
      <c r="C180" s="56">
        <v>44717</v>
      </c>
      <c r="D180" s="1"/>
    </row>
    <row r="181" spans="2:4">
      <c r="B181" s="56">
        <v>42058</v>
      </c>
      <c r="C181" s="56">
        <v>44723</v>
      </c>
      <c r="D181" s="1"/>
    </row>
    <row r="182" spans="2:4">
      <c r="B182" s="56">
        <v>42059</v>
      </c>
      <c r="C182" s="56">
        <v>44724</v>
      </c>
      <c r="D182" s="1"/>
    </row>
    <row r="183" spans="2:4">
      <c r="B183" s="56">
        <v>42099</v>
      </c>
      <c r="C183" s="56">
        <v>44730</v>
      </c>
      <c r="D183" s="1"/>
    </row>
    <row r="184" spans="2:4">
      <c r="B184" s="56">
        <v>42100</v>
      </c>
      <c r="C184" s="56">
        <v>44731</v>
      </c>
      <c r="D184" s="1"/>
    </row>
    <row r="185" spans="2:4">
      <c r="B185" s="56">
        <v>42125</v>
      </c>
      <c r="C185" s="56">
        <v>44737</v>
      </c>
      <c r="D185" s="1"/>
    </row>
    <row r="186" spans="2:4">
      <c r="B186" s="56">
        <v>42175</v>
      </c>
      <c r="C186" s="56">
        <v>44738</v>
      </c>
      <c r="D186" s="1"/>
    </row>
    <row r="187" spans="2:4">
      <c r="B187" s="56">
        <v>42177</v>
      </c>
      <c r="C187" s="56">
        <v>44744</v>
      </c>
      <c r="D187" s="1"/>
    </row>
    <row r="188" spans="2:4">
      <c r="B188" s="56">
        <v>42250</v>
      </c>
      <c r="C188" s="56">
        <v>44745</v>
      </c>
      <c r="D188" s="1"/>
    </row>
    <row r="189" spans="2:4">
      <c r="B189" s="56">
        <v>42251</v>
      </c>
      <c r="C189" s="56">
        <v>44746</v>
      </c>
      <c r="D189" s="1"/>
    </row>
    <row r="190" spans="2:4">
      <c r="B190" s="56">
        <v>42252</v>
      </c>
      <c r="C190" s="56">
        <v>44751</v>
      </c>
      <c r="D190" s="1"/>
    </row>
    <row r="191" spans="2:4">
      <c r="B191" s="56">
        <v>42274</v>
      </c>
      <c r="C191" s="56">
        <v>44752</v>
      </c>
      <c r="D191" s="1"/>
    </row>
    <row r="192" spans="2:4">
      <c r="B192" s="56">
        <v>42278</v>
      </c>
      <c r="C192" s="56">
        <v>44758</v>
      </c>
      <c r="D192" s="1"/>
    </row>
    <row r="193" spans="2:4">
      <c r="B193" s="56">
        <v>42279</v>
      </c>
      <c r="C193" s="56">
        <v>44759</v>
      </c>
      <c r="D193" s="1"/>
    </row>
    <row r="194" spans="2:4">
      <c r="B194" s="56">
        <v>42280</v>
      </c>
      <c r="C194" s="56">
        <v>44765</v>
      </c>
      <c r="D194" s="1"/>
    </row>
    <row r="195" spans="2:4">
      <c r="B195" s="56">
        <v>42281</v>
      </c>
      <c r="C195" s="56">
        <v>44766</v>
      </c>
      <c r="D195" s="1"/>
    </row>
    <row r="196" spans="2:4">
      <c r="B196" s="56">
        <v>42282</v>
      </c>
      <c r="C196" s="56">
        <v>44772</v>
      </c>
      <c r="D196" s="1"/>
    </row>
    <row r="197" spans="2:4">
      <c r="B197" s="56">
        <v>42283</v>
      </c>
      <c r="C197" s="56">
        <v>44773</v>
      </c>
      <c r="D197" s="1"/>
    </row>
    <row r="198" spans="2:4">
      <c r="B198" s="56">
        <v>42284</v>
      </c>
      <c r="C198" s="56">
        <v>44779</v>
      </c>
      <c r="D198" s="1"/>
    </row>
    <row r="199" spans="2:4">
      <c r="B199" s="56">
        <v>42370</v>
      </c>
      <c r="C199" s="56">
        <v>44780</v>
      </c>
      <c r="D199" s="1"/>
    </row>
    <row r="200" spans="2:4">
      <c r="B200" s="56">
        <v>42371</v>
      </c>
      <c r="C200" s="56">
        <v>44786</v>
      </c>
      <c r="D200" s="1"/>
    </row>
    <row r="201" spans="2:4">
      <c r="B201" s="56">
        <v>42372</v>
      </c>
      <c r="C201" s="56">
        <v>44787</v>
      </c>
      <c r="D201" s="1"/>
    </row>
    <row r="202" spans="2:4">
      <c r="B202" s="56">
        <v>42407</v>
      </c>
      <c r="C202" s="56">
        <v>44793</v>
      </c>
      <c r="D202" s="1"/>
    </row>
    <row r="203" spans="2:4">
      <c r="B203" s="56">
        <v>42408</v>
      </c>
      <c r="C203" s="56">
        <v>44794</v>
      </c>
      <c r="D203" s="1"/>
    </row>
    <row r="204" spans="2:4">
      <c r="B204" s="56">
        <v>42409</v>
      </c>
      <c r="C204" s="56">
        <v>44800</v>
      </c>
      <c r="D204" s="1"/>
    </row>
    <row r="205" spans="2:4">
      <c r="B205" s="56">
        <v>42410</v>
      </c>
      <c r="C205" s="56">
        <v>44801</v>
      </c>
      <c r="D205" s="1"/>
    </row>
    <row r="206" spans="2:4">
      <c r="B206" s="56">
        <v>42411</v>
      </c>
      <c r="C206" s="56">
        <v>44807</v>
      </c>
      <c r="D206" s="1"/>
    </row>
    <row r="207" spans="2:4">
      <c r="B207" s="56">
        <v>42412</v>
      </c>
      <c r="C207" s="56">
        <v>44808</v>
      </c>
      <c r="D207" s="1"/>
    </row>
    <row r="208" spans="2:4">
      <c r="B208" s="56">
        <v>42413</v>
      </c>
      <c r="C208" s="56">
        <v>44809</v>
      </c>
      <c r="D208" s="1"/>
    </row>
    <row r="209" spans="2:4">
      <c r="B209" s="56">
        <v>42462</v>
      </c>
      <c r="C209" s="56">
        <v>44814</v>
      </c>
      <c r="D209" s="1"/>
    </row>
    <row r="210" spans="2:4">
      <c r="B210" s="56">
        <v>42463</v>
      </c>
      <c r="C210" s="56">
        <v>44815</v>
      </c>
      <c r="D210" s="1"/>
    </row>
    <row r="211" spans="2:4">
      <c r="B211" s="56">
        <v>42464</v>
      </c>
      <c r="C211" s="56">
        <v>44821</v>
      </c>
      <c r="D211" s="1"/>
    </row>
    <row r="212" spans="2:4">
      <c r="B212" s="56">
        <v>42490</v>
      </c>
      <c r="C212" s="56">
        <v>44822</v>
      </c>
      <c r="D212" s="1"/>
    </row>
    <row r="213" spans="2:4">
      <c r="B213" s="56">
        <v>42491</v>
      </c>
      <c r="C213" s="56">
        <v>44828</v>
      </c>
      <c r="D213" s="1"/>
    </row>
    <row r="214" spans="2:4">
      <c r="B214" s="56">
        <v>42492</v>
      </c>
      <c r="C214" s="56">
        <v>44829</v>
      </c>
      <c r="D214" s="1"/>
    </row>
    <row r="215" spans="2:4">
      <c r="B215" s="56">
        <v>42530</v>
      </c>
      <c r="C215" s="56">
        <v>44835</v>
      </c>
      <c r="D215" s="1"/>
    </row>
    <row r="216" spans="2:4">
      <c r="B216" s="56">
        <v>42531</v>
      </c>
      <c r="C216" s="56">
        <v>44836</v>
      </c>
      <c r="D216" s="1"/>
    </row>
    <row r="217" spans="2:4">
      <c r="B217" s="56">
        <v>42532</v>
      </c>
      <c r="C217" s="56">
        <v>44842</v>
      </c>
      <c r="D217" s="1"/>
    </row>
    <row r="218" spans="2:4">
      <c r="B218" s="56">
        <v>42628</v>
      </c>
      <c r="C218" s="56">
        <v>44843</v>
      </c>
      <c r="D218" s="1"/>
    </row>
    <row r="219" spans="2:4">
      <c r="B219" s="56">
        <v>42629</v>
      </c>
      <c r="C219" s="56">
        <v>44844</v>
      </c>
      <c r="D219" s="1"/>
    </row>
    <row r="220" spans="2:4">
      <c r="B220" s="56">
        <v>42630</v>
      </c>
      <c r="C220" s="56">
        <v>44849</v>
      </c>
      <c r="D220" s="1"/>
    </row>
    <row r="221" spans="2:4">
      <c r="B221" s="56">
        <v>42644</v>
      </c>
      <c r="C221" s="56">
        <v>44850</v>
      </c>
      <c r="D221" s="1"/>
    </row>
    <row r="222" spans="2:4">
      <c r="B222" s="56">
        <v>42645</v>
      </c>
      <c r="C222" s="56">
        <v>44856</v>
      </c>
      <c r="D222" s="1"/>
    </row>
    <row r="223" spans="2:4">
      <c r="B223" s="56">
        <v>42646</v>
      </c>
      <c r="C223" s="56">
        <v>44857</v>
      </c>
      <c r="D223" s="1"/>
    </row>
    <row r="224" spans="2:4">
      <c r="B224" s="56">
        <v>42647</v>
      </c>
      <c r="C224" s="56">
        <v>44863</v>
      </c>
      <c r="D224" s="1"/>
    </row>
    <row r="225" spans="2:4">
      <c r="B225" s="56">
        <v>42648</v>
      </c>
      <c r="C225" s="56">
        <v>44864</v>
      </c>
      <c r="D225" s="1"/>
    </row>
    <row r="226" spans="2:4">
      <c r="B226" s="56">
        <v>42649</v>
      </c>
      <c r="C226" s="56">
        <v>44870</v>
      </c>
      <c r="D226" s="1"/>
    </row>
    <row r="227" spans="2:4">
      <c r="B227" s="56">
        <v>42650</v>
      </c>
      <c r="C227" s="56">
        <v>44871</v>
      </c>
      <c r="D227" s="1"/>
    </row>
    <row r="228" spans="2:4">
      <c r="B228" s="56">
        <v>42735</v>
      </c>
      <c r="C228" s="56">
        <v>44876</v>
      </c>
      <c r="D228" s="1"/>
    </row>
    <row r="229" spans="2:4">
      <c r="B229" s="56">
        <v>42736</v>
      </c>
      <c r="C229" s="56">
        <v>44877</v>
      </c>
      <c r="D229" s="1"/>
    </row>
    <row r="230" spans="2:4">
      <c r="B230" s="56">
        <v>42737</v>
      </c>
      <c r="C230" s="56">
        <v>44878</v>
      </c>
      <c r="D230" s="1"/>
    </row>
    <row r="231" spans="2:4">
      <c r="B231" s="56">
        <v>42762</v>
      </c>
      <c r="C231" s="56">
        <v>44884</v>
      </c>
      <c r="D231" s="1"/>
    </row>
    <row r="232" spans="2:4">
      <c r="B232" s="56">
        <v>42763</v>
      </c>
      <c r="C232" s="56">
        <v>44885</v>
      </c>
      <c r="D232" s="1"/>
    </row>
    <row r="233" spans="2:4">
      <c r="B233" s="56">
        <v>42764</v>
      </c>
      <c r="C233" s="56">
        <v>44889</v>
      </c>
      <c r="D233" s="1"/>
    </row>
    <row r="234" spans="2:4">
      <c r="B234" s="56">
        <v>42765</v>
      </c>
      <c r="C234" s="56">
        <v>44891</v>
      </c>
      <c r="D234" s="1"/>
    </row>
    <row r="235" spans="2:4">
      <c r="B235" s="56">
        <v>42766</v>
      </c>
      <c r="C235" s="56">
        <v>44892</v>
      </c>
      <c r="D235" s="1"/>
    </row>
    <row r="236" spans="2:4">
      <c r="B236" s="56">
        <v>42767</v>
      </c>
      <c r="C236" s="56">
        <v>44898</v>
      </c>
      <c r="D236" s="1"/>
    </row>
    <row r="237" spans="2:4">
      <c r="B237" s="56">
        <v>42768</v>
      </c>
      <c r="C237" s="56">
        <v>44899</v>
      </c>
      <c r="D237" s="1"/>
    </row>
    <row r="238" spans="2:4">
      <c r="B238" s="56">
        <v>42827</v>
      </c>
      <c r="C238" s="56">
        <v>44905</v>
      </c>
      <c r="D238" s="1"/>
    </row>
    <row r="239" spans="2:4">
      <c r="B239" s="56">
        <v>42828</v>
      </c>
      <c r="C239" s="56">
        <v>44906</v>
      </c>
      <c r="D239" s="1"/>
    </row>
    <row r="240" spans="2:4">
      <c r="B240" s="56">
        <v>42829</v>
      </c>
      <c r="C240" s="56">
        <v>44912</v>
      </c>
      <c r="D240" s="1"/>
    </row>
    <row r="241" spans="2:4">
      <c r="B241" s="56">
        <v>42856</v>
      </c>
      <c r="C241" s="56">
        <v>44913</v>
      </c>
      <c r="D241" s="1"/>
    </row>
    <row r="242" spans="2:4">
      <c r="B242" s="56">
        <v>42883</v>
      </c>
      <c r="C242" s="56">
        <v>44919</v>
      </c>
      <c r="D242" s="1"/>
    </row>
    <row r="243" spans="2:4">
      <c r="B243" s="56">
        <v>42884</v>
      </c>
      <c r="C243" s="56">
        <v>44920</v>
      </c>
      <c r="D243" s="1"/>
    </row>
    <row r="244" spans="2:4">
      <c r="B244" s="56">
        <v>42885</v>
      </c>
      <c r="C244" s="56">
        <v>44921</v>
      </c>
      <c r="D244" s="1"/>
    </row>
    <row r="245" spans="2:4">
      <c r="B245" s="56">
        <v>43009</v>
      </c>
      <c r="C245" s="56">
        <v>44926</v>
      </c>
      <c r="D245" s="1"/>
    </row>
    <row r="246" spans="2:4">
      <c r="B246" s="56">
        <v>43010</v>
      </c>
      <c r="C246" s="56">
        <v>44927</v>
      </c>
      <c r="D246" s="1"/>
    </row>
    <row r="247" spans="2:4">
      <c r="B247" s="56">
        <v>43011</v>
      </c>
      <c r="C247" s="56">
        <v>44928</v>
      </c>
      <c r="D247" s="1"/>
    </row>
    <row r="248" spans="2:4">
      <c r="B248" s="56">
        <v>43012</v>
      </c>
      <c r="C248" s="56">
        <v>44933</v>
      </c>
      <c r="D248" s="1"/>
    </row>
    <row r="249" spans="2:4">
      <c r="B249" s="56">
        <v>43013</v>
      </c>
      <c r="C249" s="56">
        <v>44934</v>
      </c>
      <c r="D249" s="1"/>
    </row>
    <row r="250" spans="2:4">
      <c r="B250" s="56">
        <v>43014</v>
      </c>
      <c r="C250" s="56">
        <v>44940</v>
      </c>
      <c r="D250" s="1"/>
    </row>
    <row r="251" spans="2:4">
      <c r="B251" s="56">
        <v>43015</v>
      </c>
      <c r="C251" s="56">
        <v>44941</v>
      </c>
      <c r="D251" s="1"/>
    </row>
    <row r="252" spans="2:4">
      <c r="B252" s="56">
        <v>43016</v>
      </c>
      <c r="C252" s="56">
        <v>44942</v>
      </c>
      <c r="D252" s="1"/>
    </row>
    <row r="253" spans="2:4">
      <c r="B253" s="56">
        <v>43101</v>
      </c>
      <c r="C253" s="56">
        <v>44947</v>
      </c>
      <c r="D253" s="1"/>
    </row>
    <row r="254" spans="2:4">
      <c r="B254" s="56">
        <v>43146</v>
      </c>
      <c r="C254" s="56">
        <v>44948</v>
      </c>
      <c r="D254" s="1"/>
    </row>
    <row r="255" spans="2:4">
      <c r="B255" s="56">
        <v>43147</v>
      </c>
      <c r="C255" s="56">
        <v>44954</v>
      </c>
      <c r="D255" s="1"/>
    </row>
    <row r="256" spans="2:4">
      <c r="B256" s="56">
        <v>43148</v>
      </c>
      <c r="C256" s="56">
        <v>44955</v>
      </c>
      <c r="D256" s="1"/>
    </row>
    <row r="257" spans="2:4">
      <c r="B257" s="56">
        <v>43149</v>
      </c>
      <c r="C257" s="56">
        <v>44961</v>
      </c>
      <c r="D257" s="1"/>
    </row>
    <row r="258" spans="2:4">
      <c r="B258" s="56">
        <v>43150</v>
      </c>
      <c r="C258" s="56">
        <v>44962</v>
      </c>
      <c r="D258" s="1"/>
    </row>
    <row r="259" spans="2:4">
      <c r="B259" s="56">
        <v>43151</v>
      </c>
      <c r="C259" s="56">
        <v>44968</v>
      </c>
      <c r="D259" s="1"/>
    </row>
    <row r="260" spans="2:4">
      <c r="B260" s="56">
        <v>43152</v>
      </c>
      <c r="C260" s="56">
        <v>44969</v>
      </c>
      <c r="D260" s="1"/>
    </row>
    <row r="261" spans="2:4">
      <c r="B261" s="56">
        <v>43195</v>
      </c>
      <c r="C261" s="56">
        <v>44975</v>
      </c>
      <c r="D261" s="1"/>
    </row>
    <row r="262" spans="2:4">
      <c r="B262" s="56">
        <v>43196</v>
      </c>
      <c r="C262" s="56">
        <v>44976</v>
      </c>
      <c r="D262" s="1"/>
    </row>
    <row r="263" spans="2:4">
      <c r="B263" s="56">
        <v>43197</v>
      </c>
      <c r="C263" s="56">
        <v>44977</v>
      </c>
      <c r="D263" s="1"/>
    </row>
    <row r="264" spans="2:4">
      <c r="B264" s="56">
        <v>43219</v>
      </c>
      <c r="C264" s="56">
        <v>44982</v>
      </c>
      <c r="D264" s="1"/>
    </row>
    <row r="265" spans="2:4">
      <c r="B265" s="56">
        <v>43220</v>
      </c>
      <c r="C265" s="56">
        <v>44983</v>
      </c>
      <c r="D265" s="1"/>
    </row>
    <row r="266" spans="2:4">
      <c r="B266" s="56">
        <v>43221</v>
      </c>
      <c r="C266" s="56">
        <v>44989</v>
      </c>
      <c r="D266" s="1"/>
    </row>
    <row r="267" spans="2:4">
      <c r="B267" s="56">
        <v>43269</v>
      </c>
      <c r="C267" s="56">
        <v>44990</v>
      </c>
      <c r="D267" s="1"/>
    </row>
    <row r="268" spans="2:4">
      <c r="B268" s="56">
        <v>43367</v>
      </c>
      <c r="C268" s="56">
        <v>44996</v>
      </c>
      <c r="D268" s="1"/>
    </row>
    <row r="269" spans="2:4">
      <c r="B269" s="56">
        <v>43374</v>
      </c>
      <c r="C269" s="56">
        <v>44997</v>
      </c>
      <c r="D269" s="1"/>
    </row>
    <row r="270" spans="2:4">
      <c r="B270" s="56">
        <v>43375</v>
      </c>
      <c r="C270" s="56">
        <v>45003</v>
      </c>
      <c r="D270" s="1"/>
    </row>
    <row r="271" spans="2:4">
      <c r="B271" s="56">
        <v>43376</v>
      </c>
      <c r="C271" s="56">
        <v>45004</v>
      </c>
      <c r="D271" s="1"/>
    </row>
    <row r="272" spans="2:4">
      <c r="B272" s="56">
        <v>43377</v>
      </c>
      <c r="C272" s="56">
        <v>45010</v>
      </c>
      <c r="D272" s="1"/>
    </row>
    <row r="273" spans="2:4">
      <c r="B273" s="56">
        <v>43378</v>
      </c>
      <c r="C273" s="56">
        <v>45011</v>
      </c>
      <c r="D273" s="1"/>
    </row>
    <row r="274" spans="2:4">
      <c r="B274" s="56">
        <v>43379</v>
      </c>
      <c r="C274" s="56">
        <v>45017</v>
      </c>
      <c r="D274" s="1"/>
    </row>
    <row r="275" spans="2:4">
      <c r="B275" s="56">
        <v>43380</v>
      </c>
      <c r="C275" s="56">
        <v>45018</v>
      </c>
      <c r="D275" s="1"/>
    </row>
    <row r="276" spans="2:4">
      <c r="B276" s="56">
        <v>43465</v>
      </c>
      <c r="C276" s="56">
        <v>45024</v>
      </c>
      <c r="D276" s="1"/>
    </row>
    <row r="277" spans="2:4">
      <c r="B277" s="56">
        <v>43466</v>
      </c>
      <c r="C277" s="56">
        <v>45025</v>
      </c>
      <c r="D277" s="1"/>
    </row>
    <row r="278" spans="2:4">
      <c r="B278" s="56">
        <v>43500</v>
      </c>
      <c r="C278" s="56">
        <v>45031</v>
      </c>
      <c r="D278" s="1"/>
    </row>
    <row r="279" spans="2:4">
      <c r="B279" s="56">
        <v>43501</v>
      </c>
      <c r="C279" s="56">
        <v>45032</v>
      </c>
      <c r="D279" s="1"/>
    </row>
    <row r="280" spans="2:4">
      <c r="B280" s="56">
        <v>43502</v>
      </c>
      <c r="C280" s="56">
        <v>45038</v>
      </c>
      <c r="D280" s="1"/>
    </row>
    <row r="281" spans="2:4">
      <c r="B281" s="56">
        <v>43503</v>
      </c>
      <c r="C281" s="56">
        <v>45039</v>
      </c>
      <c r="D281" s="1"/>
    </row>
    <row r="282" spans="2:4">
      <c r="B282" s="56">
        <v>43504</v>
      </c>
      <c r="C282" s="56">
        <v>45045</v>
      </c>
      <c r="D282" s="1"/>
    </row>
    <row r="283" spans="2:4">
      <c r="B283" s="56">
        <v>43505</v>
      </c>
      <c r="C283" s="56">
        <v>45046</v>
      </c>
      <c r="D283" s="1"/>
    </row>
    <row r="284" spans="2:4">
      <c r="B284" s="56">
        <v>43506</v>
      </c>
      <c r="C284" s="56">
        <v>45052</v>
      </c>
      <c r="D284" s="1"/>
    </row>
    <row r="285" spans="2:4">
      <c r="B285" s="56">
        <v>43560</v>
      </c>
      <c r="C285" s="56">
        <v>45053</v>
      </c>
      <c r="D285" s="1"/>
    </row>
    <row r="286" spans="2:4">
      <c r="B286" s="56">
        <v>43586</v>
      </c>
      <c r="C286" s="56">
        <v>45059</v>
      </c>
      <c r="D286" s="1"/>
    </row>
    <row r="287" spans="2:4">
      <c r="B287" s="56">
        <v>43587</v>
      </c>
      <c r="C287" s="56">
        <v>45060</v>
      </c>
      <c r="D287" s="1"/>
    </row>
    <row r="288" spans="2:4">
      <c r="B288" s="56">
        <v>43588</v>
      </c>
      <c r="C288" s="56">
        <v>45066</v>
      </c>
      <c r="D288" s="1"/>
    </row>
    <row r="289" spans="2:4">
      <c r="B289" s="56">
        <v>43623</v>
      </c>
      <c r="C289" s="56">
        <v>45067</v>
      </c>
      <c r="D289" s="1"/>
    </row>
    <row r="290" spans="2:4">
      <c r="B290" s="56">
        <v>43721</v>
      </c>
      <c r="C290" s="56">
        <v>45073</v>
      </c>
      <c r="D290" s="1"/>
    </row>
    <row r="291" spans="2:4">
      <c r="B291" s="56">
        <v>43739</v>
      </c>
      <c r="C291" s="56">
        <v>45074</v>
      </c>
      <c r="D291" s="1"/>
    </row>
    <row r="292" spans="2:4">
      <c r="B292" s="56">
        <v>43740</v>
      </c>
      <c r="C292" s="56">
        <v>45075</v>
      </c>
      <c r="D292" s="1"/>
    </row>
    <row r="293" spans="2:4">
      <c r="B293" s="56">
        <v>43741</v>
      </c>
      <c r="C293" s="56">
        <v>45080</v>
      </c>
      <c r="D293" s="1"/>
    </row>
    <row r="294" spans="2:4">
      <c r="B294" s="56">
        <v>43742</v>
      </c>
      <c r="C294" s="56">
        <v>45081</v>
      </c>
      <c r="D294" s="1"/>
    </row>
    <row r="295" spans="2:4">
      <c r="B295" s="56">
        <v>43743</v>
      </c>
      <c r="C295" s="56">
        <v>45087</v>
      </c>
      <c r="D295" s="1"/>
    </row>
    <row r="296" spans="2:4">
      <c r="B296" s="56">
        <v>43744</v>
      </c>
      <c r="C296" s="56">
        <v>45088</v>
      </c>
      <c r="D296" s="1"/>
    </row>
    <row r="297" spans="2:4">
      <c r="B297" s="56">
        <v>43745</v>
      </c>
      <c r="C297" s="56">
        <v>45094</v>
      </c>
      <c r="D297" s="1"/>
    </row>
    <row r="298" spans="2:4">
      <c r="B298" s="56">
        <v>43831</v>
      </c>
      <c r="C298" s="56">
        <v>45095</v>
      </c>
      <c r="D298" s="1"/>
    </row>
    <row r="299" spans="2:4">
      <c r="B299" s="56">
        <v>43854</v>
      </c>
      <c r="C299" s="56">
        <v>45101</v>
      </c>
      <c r="D299" s="1"/>
    </row>
    <row r="300" spans="2:4">
      <c r="B300" s="56">
        <v>43857</v>
      </c>
      <c r="C300" s="56">
        <v>45102</v>
      </c>
      <c r="D300" s="1"/>
    </row>
    <row r="301" spans="2:4">
      <c r="B301" s="56">
        <v>43858</v>
      </c>
      <c r="C301" s="56">
        <v>45108</v>
      </c>
      <c r="D301" s="1"/>
    </row>
    <row r="302" spans="2:4">
      <c r="B302" s="56">
        <v>43859</v>
      </c>
      <c r="C302" s="56">
        <v>45109</v>
      </c>
      <c r="D302" s="1"/>
    </row>
    <row r="303" spans="2:4">
      <c r="B303" s="56">
        <v>43860</v>
      </c>
      <c r="C303" s="56">
        <v>45111</v>
      </c>
      <c r="D303" s="1"/>
    </row>
    <row r="304" spans="2:4">
      <c r="B304" s="56">
        <v>43927</v>
      </c>
      <c r="C304" s="56">
        <v>45115</v>
      </c>
      <c r="D304" s="1"/>
    </row>
    <row r="305" spans="2:4">
      <c r="B305" s="56">
        <v>43952</v>
      </c>
      <c r="C305" s="56">
        <v>45116</v>
      </c>
      <c r="D305" s="1"/>
    </row>
    <row r="306" spans="2:4">
      <c r="B306" s="56">
        <v>43955</v>
      </c>
      <c r="C306" s="56">
        <v>45122</v>
      </c>
      <c r="D306" s="1"/>
    </row>
    <row r="307" spans="2:4">
      <c r="B307" s="56">
        <v>43956</v>
      </c>
      <c r="C307" s="56">
        <v>45123</v>
      </c>
      <c r="D307" s="1"/>
    </row>
    <row r="308" spans="2:4">
      <c r="B308" s="56">
        <v>44007</v>
      </c>
      <c r="C308" s="56">
        <v>45129</v>
      </c>
      <c r="D308" s="1"/>
    </row>
    <row r="309" spans="2:4">
      <c r="B309" s="56">
        <v>44008</v>
      </c>
      <c r="C309" s="56">
        <v>45130</v>
      </c>
      <c r="D309" s="1"/>
    </row>
    <row r="310" spans="2:4">
      <c r="B310" s="56">
        <v>44105</v>
      </c>
      <c r="C310" s="56">
        <v>45136</v>
      </c>
      <c r="D310" s="1"/>
    </row>
    <row r="311" spans="2:4">
      <c r="B311" s="56">
        <v>44106</v>
      </c>
      <c r="C311" s="56">
        <v>45137</v>
      </c>
      <c r="D311" s="1"/>
    </row>
    <row r="312" spans="2:4">
      <c r="B312" s="56">
        <v>44109</v>
      </c>
      <c r="C312" s="56">
        <v>45143</v>
      </c>
      <c r="D312" s="1"/>
    </row>
    <row r="313" spans="2:4">
      <c r="B313" s="56">
        <v>44110</v>
      </c>
      <c r="C313" s="56">
        <v>45144</v>
      </c>
      <c r="D313" s="1"/>
    </row>
    <row r="314" spans="2:4">
      <c r="B314" s="56">
        <v>44111</v>
      </c>
      <c r="C314" s="56">
        <v>45150</v>
      </c>
      <c r="D314" s="1"/>
    </row>
    <row r="315" spans="2:4">
      <c r="B315" s="56">
        <v>44112</v>
      </c>
      <c r="C315" s="56">
        <v>45151</v>
      </c>
      <c r="D315" s="1"/>
    </row>
    <row r="316" spans="2:4">
      <c r="B316" s="56">
        <v>44197</v>
      </c>
      <c r="C316" s="56">
        <v>45157</v>
      </c>
      <c r="D316" s="1"/>
    </row>
    <row r="317" spans="2:4">
      <c r="B317" s="56">
        <v>44238</v>
      </c>
      <c r="C317" s="56">
        <v>45158</v>
      </c>
      <c r="D317" s="1"/>
    </row>
    <row r="318" spans="2:4">
      <c r="B318" s="56">
        <v>44239</v>
      </c>
      <c r="C318" s="56">
        <v>45164</v>
      </c>
      <c r="D318" s="1"/>
    </row>
    <row r="319" spans="2:4">
      <c r="B319" s="56">
        <v>44242</v>
      </c>
      <c r="C319" s="56">
        <v>45165</v>
      </c>
      <c r="D319" s="1"/>
    </row>
    <row r="320" spans="2:4">
      <c r="B320" s="56">
        <v>44243</v>
      </c>
      <c r="C320" s="56">
        <v>45171</v>
      </c>
      <c r="D320" s="1"/>
    </row>
    <row r="321" spans="2:4">
      <c r="B321" s="56">
        <v>44244</v>
      </c>
      <c r="C321" s="56">
        <v>45172</v>
      </c>
      <c r="D321" s="1"/>
    </row>
    <row r="322" spans="2:4">
      <c r="B322" s="56">
        <v>44291</v>
      </c>
      <c r="C322" s="56">
        <v>45173</v>
      </c>
      <c r="D322" s="1"/>
    </row>
    <row r="323" spans="2:4">
      <c r="B323" s="56">
        <v>44319</v>
      </c>
      <c r="C323" s="56">
        <v>45178</v>
      </c>
      <c r="D323" s="1"/>
    </row>
    <row r="324" spans="2:4">
      <c r="B324" s="56">
        <v>44320</v>
      </c>
      <c r="C324" s="56">
        <v>45179</v>
      </c>
      <c r="D324" s="1"/>
    </row>
    <row r="325" spans="2:4">
      <c r="B325" s="56">
        <v>44321</v>
      </c>
      <c r="C325" s="56">
        <v>45185</v>
      </c>
      <c r="D325" s="1"/>
    </row>
    <row r="326" spans="2:4">
      <c r="B326" s="56">
        <v>44361</v>
      </c>
      <c r="C326" s="56">
        <v>45186</v>
      </c>
      <c r="D326" s="1"/>
    </row>
    <row r="327" spans="2:4">
      <c r="B327" s="56">
        <v>44459</v>
      </c>
      <c r="C327" s="56">
        <v>45192</v>
      </c>
      <c r="D327" s="1"/>
    </row>
    <row r="328" spans="2:4">
      <c r="B328" s="56">
        <v>44460</v>
      </c>
      <c r="C328" s="56">
        <v>45193</v>
      </c>
      <c r="D328" s="1"/>
    </row>
    <row r="329" spans="2:4">
      <c r="B329" s="56">
        <v>44470</v>
      </c>
      <c r="C329" s="56">
        <v>45199</v>
      </c>
      <c r="D329" s="1"/>
    </row>
    <row r="330" spans="2:4">
      <c r="B330" s="56">
        <v>44473</v>
      </c>
      <c r="C330" s="56">
        <v>45200</v>
      </c>
      <c r="D330" s="1"/>
    </row>
    <row r="331" spans="2:4">
      <c r="B331" s="56">
        <v>44474</v>
      </c>
      <c r="C331" s="56">
        <v>45206</v>
      </c>
      <c r="D331" s="1"/>
    </row>
    <row r="332" spans="2:4">
      <c r="B332" s="56">
        <v>44475</v>
      </c>
      <c r="C332" s="56">
        <v>45207</v>
      </c>
      <c r="D332" s="1"/>
    </row>
    <row r="333" spans="2:4">
      <c r="B333" s="56">
        <v>44476</v>
      </c>
      <c r="C333" s="56">
        <v>45208</v>
      </c>
      <c r="D333" s="1"/>
    </row>
    <row r="334" spans="2:4">
      <c r="B334" s="56">
        <v>44562</v>
      </c>
      <c r="C334" s="56">
        <v>45213</v>
      </c>
      <c r="D334" s="1"/>
    </row>
    <row r="335" spans="2:4">
      <c r="B335" s="56">
        <v>44563</v>
      </c>
      <c r="C335" s="56">
        <v>45214</v>
      </c>
      <c r="D335" s="1"/>
    </row>
    <row r="336" spans="2:4">
      <c r="B336" s="56">
        <v>44564</v>
      </c>
      <c r="C336" s="56">
        <v>45220</v>
      </c>
      <c r="D336" s="1"/>
    </row>
    <row r="337" spans="2:4">
      <c r="B337" s="56">
        <v>44569</v>
      </c>
      <c r="C337" s="56">
        <v>45221</v>
      </c>
      <c r="D337" s="1"/>
    </row>
    <row r="338" spans="2:4">
      <c r="B338" s="56">
        <v>44570</v>
      </c>
      <c r="C338" s="56">
        <v>45227</v>
      </c>
      <c r="D338" s="1"/>
    </row>
    <row r="339" spans="2:4">
      <c r="B339" s="56">
        <v>44576</v>
      </c>
      <c r="C339" s="56">
        <v>45228</v>
      </c>
      <c r="D339" s="1"/>
    </row>
    <row r="340" spans="2:4">
      <c r="B340" s="56">
        <v>44577</v>
      </c>
      <c r="C340" s="56">
        <v>45234</v>
      </c>
      <c r="D340" s="1"/>
    </row>
    <row r="341" spans="2:4">
      <c r="B341" s="56">
        <v>44583</v>
      </c>
      <c r="C341" s="56">
        <v>45235</v>
      </c>
      <c r="D341" s="1"/>
    </row>
    <row r="342" spans="2:4">
      <c r="B342" s="56">
        <v>44584</v>
      </c>
      <c r="C342" s="56">
        <v>45241</v>
      </c>
      <c r="D342" s="1"/>
    </row>
    <row r="343" spans="2:4">
      <c r="B343" s="56">
        <v>44590</v>
      </c>
      <c r="C343" s="56">
        <v>45242</v>
      </c>
      <c r="D343" s="1"/>
    </row>
    <row r="344" spans="2:4">
      <c r="B344" s="56">
        <v>44591</v>
      </c>
      <c r="C344" s="56">
        <v>45248</v>
      </c>
      <c r="D344" s="1"/>
    </row>
    <row r="345" spans="2:4">
      <c r="B345" s="56">
        <v>44592</v>
      </c>
      <c r="C345" s="56">
        <v>45249</v>
      </c>
      <c r="D345" s="1"/>
    </row>
    <row r="346" spans="2:4">
      <c r="B346" s="56">
        <v>44593</v>
      </c>
      <c r="C346" s="56">
        <v>45253</v>
      </c>
      <c r="D346" s="1"/>
    </row>
    <row r="347" spans="2:4">
      <c r="B347" s="56">
        <v>44594</v>
      </c>
      <c r="C347" s="56">
        <v>45255</v>
      </c>
      <c r="D347" s="1"/>
    </row>
    <row r="348" spans="2:4">
      <c r="B348" s="56">
        <v>44595</v>
      </c>
      <c r="C348" s="56">
        <v>45256</v>
      </c>
      <c r="D348" s="1"/>
    </row>
    <row r="349" spans="2:4">
      <c r="B349" s="56">
        <v>44596</v>
      </c>
      <c r="C349" s="56">
        <v>45262</v>
      </c>
      <c r="D349" s="1"/>
    </row>
    <row r="350" spans="2:4">
      <c r="B350" s="56">
        <v>44597</v>
      </c>
      <c r="C350" s="56">
        <v>45263</v>
      </c>
      <c r="D350" s="1"/>
    </row>
    <row r="351" spans="2:4">
      <c r="B351" s="56">
        <v>44598</v>
      </c>
      <c r="C351" s="56">
        <v>45269</v>
      </c>
      <c r="D351" s="1"/>
    </row>
    <row r="352" spans="2:4">
      <c r="B352" s="56">
        <v>44604</v>
      </c>
      <c r="C352" s="56">
        <v>45270</v>
      </c>
      <c r="D352" s="1"/>
    </row>
    <row r="353" spans="2:4">
      <c r="B353" s="56">
        <v>44605</v>
      </c>
      <c r="C353" s="56">
        <v>45276</v>
      </c>
      <c r="D353" s="1"/>
    </row>
    <row r="354" spans="2:4">
      <c r="B354" s="56">
        <v>44611</v>
      </c>
      <c r="C354" s="56">
        <v>45277</v>
      </c>
      <c r="D354" s="1"/>
    </row>
    <row r="355" spans="2:4">
      <c r="B355" s="56">
        <v>44612</v>
      </c>
      <c r="C355" s="56">
        <v>45283</v>
      </c>
      <c r="D355" s="1"/>
    </row>
    <row r="356" spans="2:4">
      <c r="B356" s="56">
        <v>44618</v>
      </c>
      <c r="C356" s="56">
        <v>45284</v>
      </c>
      <c r="D356" s="1"/>
    </row>
    <row r="357" spans="2:4">
      <c r="B357" s="56">
        <v>44619</v>
      </c>
      <c r="C357" s="56">
        <v>45285</v>
      </c>
      <c r="D357" s="1"/>
    </row>
    <row r="358" spans="2:4">
      <c r="B358" s="56">
        <v>44625</v>
      </c>
      <c r="C358" s="56">
        <v>45290</v>
      </c>
      <c r="D358" s="1"/>
    </row>
    <row r="359" spans="2:4">
      <c r="B359" s="56">
        <v>44626</v>
      </c>
      <c r="C359" s="56">
        <v>45291</v>
      </c>
      <c r="D359" s="1"/>
    </row>
    <row r="360" spans="2:4">
      <c r="B360" s="56">
        <v>44632</v>
      </c>
      <c r="C360" s="56">
        <v>45292</v>
      </c>
      <c r="D360" s="1"/>
    </row>
    <row r="361" spans="2:4">
      <c r="B361" s="56">
        <v>44633</v>
      </c>
      <c r="C361" s="56">
        <v>45297</v>
      </c>
      <c r="D361" s="1"/>
    </row>
    <row r="362" spans="2:4">
      <c r="B362" s="56">
        <v>44639</v>
      </c>
      <c r="C362" s="56">
        <v>45298</v>
      </c>
      <c r="D362" s="1"/>
    </row>
    <row r="363" spans="2:4">
      <c r="B363" s="56">
        <v>44640</v>
      </c>
      <c r="C363" s="56">
        <v>45304</v>
      </c>
      <c r="D363" s="1"/>
    </row>
    <row r="364" spans="2:4">
      <c r="B364" s="56">
        <v>44646</v>
      </c>
      <c r="C364" s="56">
        <v>45305</v>
      </c>
      <c r="D364" s="1"/>
    </row>
    <row r="365" spans="2:4">
      <c r="B365" s="56">
        <v>44647</v>
      </c>
      <c r="C365" s="56">
        <v>45306</v>
      </c>
      <c r="D365" s="1"/>
    </row>
    <row r="366" spans="2:4">
      <c r="B366" s="56">
        <v>44653</v>
      </c>
      <c r="C366" s="56">
        <v>45311</v>
      </c>
      <c r="D366" s="1"/>
    </row>
    <row r="367" spans="2:4">
      <c r="B367" s="56">
        <v>44654</v>
      </c>
      <c r="C367" s="56">
        <v>45312</v>
      </c>
      <c r="D367" s="1"/>
    </row>
    <row r="368" spans="2:4">
      <c r="B368" s="56">
        <v>44655</v>
      </c>
      <c r="C368" s="56">
        <v>45318</v>
      </c>
      <c r="D368" s="1"/>
    </row>
    <row r="369" spans="2:4">
      <c r="B369" s="56">
        <v>44656</v>
      </c>
      <c r="C369" s="56">
        <v>45319</v>
      </c>
      <c r="D369" s="1"/>
    </row>
    <row r="370" spans="2:4">
      <c r="B370" s="56">
        <v>44660</v>
      </c>
      <c r="C370" s="56">
        <v>45325</v>
      </c>
      <c r="D370" s="1"/>
    </row>
    <row r="371" spans="2:4">
      <c r="B371" s="56">
        <v>44661</v>
      </c>
      <c r="C371" s="56">
        <v>45326</v>
      </c>
      <c r="D371" s="1"/>
    </row>
    <row r="372" spans="2:4">
      <c r="B372" s="56">
        <v>44667</v>
      </c>
      <c r="C372" s="56">
        <v>45332</v>
      </c>
      <c r="D372" s="1"/>
    </row>
    <row r="373" spans="2:4">
      <c r="B373" s="56">
        <v>44668</v>
      </c>
      <c r="C373" s="56">
        <v>45333</v>
      </c>
      <c r="D373" s="1"/>
    </row>
    <row r="374" spans="2:4">
      <c r="B374" s="56">
        <v>44674</v>
      </c>
      <c r="C374" s="56">
        <v>45339</v>
      </c>
      <c r="D374" s="1"/>
    </row>
    <row r="375" spans="2:4">
      <c r="B375" s="56">
        <v>44675</v>
      </c>
      <c r="C375" s="56">
        <v>45340</v>
      </c>
      <c r="D375" s="1"/>
    </row>
    <row r="376" spans="2:4">
      <c r="B376" s="56">
        <v>44681</v>
      </c>
      <c r="C376" s="56">
        <v>45341</v>
      </c>
      <c r="D376" s="1"/>
    </row>
    <row r="377" spans="2:4">
      <c r="B377" s="56">
        <v>44682</v>
      </c>
      <c r="C377" s="56">
        <v>45346</v>
      </c>
      <c r="D377" s="1"/>
    </row>
    <row r="378" spans="2:4">
      <c r="B378" s="56">
        <v>44683</v>
      </c>
      <c r="C378" s="56">
        <v>45347</v>
      </c>
      <c r="D378" s="1"/>
    </row>
    <row r="379" spans="2:4">
      <c r="B379" s="56">
        <v>44684</v>
      </c>
      <c r="C379" s="56">
        <v>45353</v>
      </c>
      <c r="D379" s="1"/>
    </row>
    <row r="380" spans="2:4">
      <c r="B380" s="56">
        <v>44685</v>
      </c>
      <c r="C380" s="56">
        <v>45354</v>
      </c>
      <c r="D380" s="1"/>
    </row>
    <row r="381" spans="2:4">
      <c r="B381" s="56">
        <v>44686</v>
      </c>
      <c r="C381" s="56">
        <v>45360</v>
      </c>
      <c r="D381" s="1"/>
    </row>
    <row r="382" spans="2:4">
      <c r="B382" s="56">
        <v>44688</v>
      </c>
      <c r="C382" s="56">
        <v>45361</v>
      </c>
      <c r="D382" s="1"/>
    </row>
    <row r="383" spans="2:4">
      <c r="B383" s="56">
        <v>44689</v>
      </c>
      <c r="C383" s="56">
        <v>45367</v>
      </c>
      <c r="D383" s="1"/>
    </row>
    <row r="384" spans="2:4">
      <c r="B384" s="56">
        <v>44695</v>
      </c>
      <c r="C384" s="56">
        <v>45368</v>
      </c>
      <c r="D384" s="1"/>
    </row>
    <row r="385" spans="2:4">
      <c r="B385" s="56">
        <v>44696</v>
      </c>
      <c r="C385" s="56">
        <v>45374</v>
      </c>
      <c r="D385" s="1"/>
    </row>
    <row r="386" spans="2:4">
      <c r="B386" s="56">
        <v>44702</v>
      </c>
      <c r="C386" s="56">
        <v>45375</v>
      </c>
      <c r="D386" s="1"/>
    </row>
    <row r="387" spans="2:4">
      <c r="B387" s="56">
        <v>44703</v>
      </c>
      <c r="C387" s="56">
        <v>45381</v>
      </c>
      <c r="D387" s="1"/>
    </row>
    <row r="388" spans="2:4">
      <c r="B388" s="56">
        <v>44709</v>
      </c>
      <c r="C388" s="56">
        <v>45382</v>
      </c>
      <c r="D388" s="1"/>
    </row>
    <row r="389" spans="2:4">
      <c r="B389" s="56">
        <v>44710</v>
      </c>
      <c r="C389" s="56">
        <v>45388</v>
      </c>
      <c r="D389" s="1"/>
    </row>
    <row r="390" spans="2:4">
      <c r="B390" s="56">
        <v>44715</v>
      </c>
      <c r="C390" s="56">
        <v>45389</v>
      </c>
      <c r="D390" s="1"/>
    </row>
    <row r="391" spans="2:4">
      <c r="B391" s="56">
        <v>44716</v>
      </c>
      <c r="C391" s="56">
        <v>45395</v>
      </c>
      <c r="D391" s="1"/>
    </row>
    <row r="392" spans="2:4">
      <c r="B392" s="56">
        <v>44717</v>
      </c>
      <c r="C392" s="56">
        <v>45396</v>
      </c>
      <c r="D392" s="1"/>
    </row>
    <row r="393" spans="2:4">
      <c r="B393" s="56">
        <v>44723</v>
      </c>
      <c r="C393" s="56">
        <v>45402</v>
      </c>
      <c r="D393" s="1"/>
    </row>
    <row r="394" spans="2:4">
      <c r="B394" s="56">
        <v>44724</v>
      </c>
      <c r="C394" s="56">
        <v>45403</v>
      </c>
      <c r="D394" s="1"/>
    </row>
    <row r="395" spans="2:4">
      <c r="B395" s="56">
        <v>44730</v>
      </c>
      <c r="C395" s="56">
        <v>45409</v>
      </c>
      <c r="D395" s="1"/>
    </row>
    <row r="396" spans="2:4">
      <c r="B396" s="56">
        <v>44731</v>
      </c>
      <c r="C396" s="56">
        <v>45410</v>
      </c>
      <c r="D396" s="1"/>
    </row>
    <row r="397" spans="2:4">
      <c r="B397" s="56">
        <v>44737</v>
      </c>
      <c r="C397" s="56">
        <v>45416</v>
      </c>
      <c r="D397" s="1"/>
    </row>
    <row r="398" spans="2:4">
      <c r="B398" s="56">
        <v>44738</v>
      </c>
      <c r="C398" s="56">
        <v>45417</v>
      </c>
      <c r="D398" s="1"/>
    </row>
    <row r="399" spans="2:4">
      <c r="B399" s="56">
        <v>44744</v>
      </c>
      <c r="C399" s="56">
        <v>45423</v>
      </c>
      <c r="D399" s="1"/>
    </row>
    <row r="400" spans="2:4">
      <c r="B400" s="56">
        <v>44745</v>
      </c>
      <c r="C400" s="56">
        <v>45424</v>
      </c>
      <c r="D400" s="1"/>
    </row>
    <row r="401" spans="2:4">
      <c r="B401" s="56">
        <v>44751</v>
      </c>
      <c r="C401" s="56">
        <v>45430</v>
      </c>
      <c r="D401" s="1"/>
    </row>
    <row r="402" spans="2:4">
      <c r="B402" s="56">
        <v>44752</v>
      </c>
      <c r="C402" s="56">
        <v>45431</v>
      </c>
      <c r="D402" s="1"/>
    </row>
    <row r="403" spans="2:4">
      <c r="B403" s="56">
        <v>44758</v>
      </c>
      <c r="C403" s="56">
        <v>45437</v>
      </c>
      <c r="D403" s="1"/>
    </row>
    <row r="404" spans="2:4">
      <c r="B404" s="56">
        <v>44759</v>
      </c>
      <c r="C404" s="56">
        <v>45438</v>
      </c>
      <c r="D404" s="1"/>
    </row>
    <row r="405" spans="2:4">
      <c r="B405" s="56">
        <v>44765</v>
      </c>
      <c r="C405" s="56">
        <v>45439</v>
      </c>
      <c r="D405" s="1"/>
    </row>
    <row r="406" spans="2:4">
      <c r="B406" s="56">
        <v>44766</v>
      </c>
      <c r="C406" s="56">
        <v>45444</v>
      </c>
      <c r="D406" s="1"/>
    </row>
    <row r="407" spans="2:4">
      <c r="B407" s="56">
        <v>44772</v>
      </c>
      <c r="C407" s="56">
        <v>45445</v>
      </c>
      <c r="D407" s="1"/>
    </row>
    <row r="408" spans="2:4">
      <c r="B408" s="56">
        <v>44773</v>
      </c>
      <c r="C408" s="56">
        <v>45451</v>
      </c>
      <c r="D408" s="1"/>
    </row>
    <row r="409" spans="2:4">
      <c r="B409" s="56">
        <v>44779</v>
      </c>
      <c r="C409" s="56">
        <v>45452</v>
      </c>
      <c r="D409" s="1"/>
    </row>
    <row r="410" spans="2:4">
      <c r="B410" s="56">
        <v>44780</v>
      </c>
      <c r="C410" s="56">
        <v>45458</v>
      </c>
      <c r="D410" s="1"/>
    </row>
    <row r="411" spans="2:4">
      <c r="B411" s="56">
        <v>44786</v>
      </c>
      <c r="C411" s="56">
        <v>45459</v>
      </c>
      <c r="D411" s="1"/>
    </row>
    <row r="412" spans="2:4">
      <c r="B412" s="56">
        <v>44787</v>
      </c>
      <c r="C412" s="56">
        <v>45465</v>
      </c>
      <c r="D412" s="1"/>
    </row>
    <row r="413" spans="2:4">
      <c r="B413" s="56">
        <v>44793</v>
      </c>
      <c r="C413" s="56">
        <v>45466</v>
      </c>
      <c r="D413" s="1"/>
    </row>
    <row r="414" spans="2:4">
      <c r="B414" s="56">
        <v>44794</v>
      </c>
      <c r="C414" s="56">
        <v>45472</v>
      </c>
      <c r="D414" s="1"/>
    </row>
    <row r="415" spans="2:4">
      <c r="B415" s="56">
        <v>44800</v>
      </c>
      <c r="C415" s="56">
        <v>45473</v>
      </c>
      <c r="D415" s="1"/>
    </row>
    <row r="416" spans="2:4">
      <c r="B416" s="56">
        <v>44801</v>
      </c>
      <c r="C416" s="56">
        <v>45477</v>
      </c>
      <c r="D416" s="1"/>
    </row>
    <row r="417" spans="2:4">
      <c r="B417" s="56">
        <v>44807</v>
      </c>
      <c r="C417" s="56">
        <v>45479</v>
      </c>
      <c r="D417" s="1"/>
    </row>
    <row r="418" spans="2:4">
      <c r="B418" s="56">
        <v>44808</v>
      </c>
      <c r="C418" s="56">
        <v>45480</v>
      </c>
      <c r="D418" s="1"/>
    </row>
    <row r="419" spans="2:4">
      <c r="B419" s="56">
        <v>44814</v>
      </c>
      <c r="C419" s="56">
        <v>45486</v>
      </c>
      <c r="D419" s="1"/>
    </row>
    <row r="420" spans="2:4">
      <c r="B420" s="56">
        <v>44815</v>
      </c>
      <c r="C420" s="56">
        <v>45487</v>
      </c>
      <c r="D420" s="1"/>
    </row>
    <row r="421" spans="2:4">
      <c r="B421" s="56">
        <v>44816</v>
      </c>
      <c r="C421" s="56">
        <v>45493</v>
      </c>
      <c r="D421" s="1"/>
    </row>
    <row r="422" spans="2:4">
      <c r="B422" s="56">
        <v>44821</v>
      </c>
      <c r="C422" s="56">
        <v>45494</v>
      </c>
      <c r="D422" s="1"/>
    </row>
    <row r="423" spans="2:4">
      <c r="B423" s="56">
        <v>44822</v>
      </c>
      <c r="C423" s="56">
        <v>45500</v>
      </c>
      <c r="D423" s="1"/>
    </row>
    <row r="424" spans="2:4">
      <c r="B424" s="56">
        <v>44828</v>
      </c>
      <c r="C424" s="56">
        <v>45501</v>
      </c>
      <c r="D424" s="1"/>
    </row>
    <row r="425" spans="2:4">
      <c r="B425" s="56">
        <v>44829</v>
      </c>
      <c r="C425" s="56">
        <v>45507</v>
      </c>
      <c r="D425" s="1"/>
    </row>
    <row r="426" spans="2:4">
      <c r="B426" s="56">
        <v>44835</v>
      </c>
      <c r="C426" s="56">
        <v>45508</v>
      </c>
      <c r="D426" s="1"/>
    </row>
    <row r="427" spans="2:4">
      <c r="B427" s="56">
        <v>44836</v>
      </c>
      <c r="C427" s="56">
        <v>45514</v>
      </c>
      <c r="D427" s="1"/>
    </row>
    <row r="428" spans="2:4">
      <c r="B428" s="56">
        <v>44837</v>
      </c>
      <c r="C428" s="56">
        <v>45515</v>
      </c>
      <c r="D428" s="1"/>
    </row>
    <row r="429" spans="2:4">
      <c r="B429" s="56">
        <v>44838</v>
      </c>
      <c r="C429" s="56">
        <v>45521</v>
      </c>
      <c r="D429" s="1"/>
    </row>
    <row r="430" spans="2:4">
      <c r="B430" s="56">
        <v>44839</v>
      </c>
      <c r="C430" s="56">
        <v>45522</v>
      </c>
      <c r="D430" s="1"/>
    </row>
    <row r="431" spans="2:4">
      <c r="B431" s="56">
        <v>44840</v>
      </c>
      <c r="C431" s="56">
        <v>45528</v>
      </c>
      <c r="D431" s="1"/>
    </row>
    <row r="432" spans="2:4">
      <c r="B432" s="56">
        <v>44841</v>
      </c>
      <c r="C432" s="56">
        <v>45529</v>
      </c>
      <c r="D432" s="1"/>
    </row>
    <row r="433" spans="2:4">
      <c r="B433" s="56">
        <v>44842</v>
      </c>
      <c r="C433" s="56">
        <v>45535</v>
      </c>
      <c r="D433" s="1"/>
    </row>
    <row r="434" spans="2:4">
      <c r="B434" s="56">
        <v>44843</v>
      </c>
      <c r="C434" s="56">
        <v>45536</v>
      </c>
      <c r="D434" s="1"/>
    </row>
    <row r="435" spans="2:4">
      <c r="B435" s="56">
        <v>44849</v>
      </c>
      <c r="C435" s="56">
        <v>45537</v>
      </c>
      <c r="D435" s="1"/>
    </row>
    <row r="436" spans="2:4">
      <c r="B436" s="56">
        <v>44850</v>
      </c>
      <c r="C436" s="56">
        <v>45542</v>
      </c>
      <c r="D436" s="1"/>
    </row>
    <row r="437" spans="2:4">
      <c r="B437" s="56">
        <v>44856</v>
      </c>
      <c r="C437" s="56">
        <v>45543</v>
      </c>
      <c r="D437" s="1"/>
    </row>
    <row r="438" spans="2:4">
      <c r="B438" s="56">
        <v>44857</v>
      </c>
      <c r="C438" s="56">
        <v>45549</v>
      </c>
      <c r="D438" s="1"/>
    </row>
    <row r="439" spans="2:4">
      <c r="B439" s="56">
        <v>44863</v>
      </c>
      <c r="C439" s="56">
        <v>45550</v>
      </c>
      <c r="D439" s="1"/>
    </row>
    <row r="440" spans="2:4">
      <c r="B440" s="56">
        <v>44864</v>
      </c>
      <c r="C440" s="56">
        <v>45556</v>
      </c>
      <c r="D440" s="1"/>
    </row>
    <row r="441" spans="2:4">
      <c r="B441" s="56">
        <v>44870</v>
      </c>
      <c r="C441" s="56">
        <v>45557</v>
      </c>
      <c r="D441" s="1"/>
    </row>
    <row r="442" spans="2:4">
      <c r="B442" s="56">
        <v>44871</v>
      </c>
      <c r="C442" s="56">
        <v>45563</v>
      </c>
      <c r="D442" s="1"/>
    </row>
    <row r="443" spans="2:4">
      <c r="B443" s="56">
        <v>44877</v>
      </c>
      <c r="C443" s="56">
        <v>45564</v>
      </c>
      <c r="D443" s="1"/>
    </row>
    <row r="444" spans="2:4">
      <c r="B444" s="56">
        <v>44878</v>
      </c>
      <c r="C444" s="56">
        <v>45570</v>
      </c>
      <c r="D444" s="1"/>
    </row>
    <row r="445" spans="2:4">
      <c r="B445" s="56">
        <v>44884</v>
      </c>
      <c r="C445" s="56">
        <v>45571</v>
      </c>
      <c r="D445" s="1"/>
    </row>
    <row r="446" spans="2:4">
      <c r="B446" s="56">
        <v>44885</v>
      </c>
      <c r="C446" s="56">
        <v>45577</v>
      </c>
      <c r="D446" s="1"/>
    </row>
    <row r="447" spans="2:4">
      <c r="B447" s="56">
        <v>44891</v>
      </c>
      <c r="C447" s="56">
        <v>45578</v>
      </c>
      <c r="D447" s="1"/>
    </row>
    <row r="448" spans="2:4">
      <c r="B448" s="56">
        <v>44892</v>
      </c>
      <c r="C448" s="56">
        <v>45579</v>
      </c>
      <c r="D448" s="1"/>
    </row>
    <row r="449" spans="2:4">
      <c r="B449" s="56">
        <v>44898</v>
      </c>
      <c r="C449" s="56">
        <v>45584</v>
      </c>
      <c r="D449" s="1"/>
    </row>
    <row r="450" spans="2:4">
      <c r="B450" s="56">
        <v>44899</v>
      </c>
      <c r="C450" s="56">
        <v>45585</v>
      </c>
      <c r="D450" s="1"/>
    </row>
    <row r="451" spans="2:4">
      <c r="B451" s="56">
        <v>44905</v>
      </c>
      <c r="C451" s="56">
        <v>45591</v>
      </c>
      <c r="D451" s="1"/>
    </row>
    <row r="452" spans="2:4">
      <c r="B452" s="56">
        <v>44906</v>
      </c>
      <c r="C452" s="56">
        <v>45592</v>
      </c>
      <c r="D452" s="1"/>
    </row>
    <row r="453" spans="2:4">
      <c r="B453" s="56">
        <v>44912</v>
      </c>
      <c r="C453" s="56">
        <v>45598</v>
      </c>
      <c r="D453" s="1"/>
    </row>
    <row r="454" spans="2:4">
      <c r="B454" s="56">
        <v>44913</v>
      </c>
      <c r="C454" s="56">
        <v>45599</v>
      </c>
      <c r="D454" s="1"/>
    </row>
    <row r="455" spans="2:4">
      <c r="B455" s="56">
        <v>44919</v>
      </c>
      <c r="C455" s="56">
        <v>45605</v>
      </c>
      <c r="D455" s="1"/>
    </row>
    <row r="456" spans="2:4">
      <c r="B456" s="56">
        <v>44920</v>
      </c>
      <c r="C456" s="56">
        <v>45606</v>
      </c>
      <c r="D456" s="1"/>
    </row>
    <row r="457" spans="2:4">
      <c r="B457" s="56">
        <v>44926</v>
      </c>
      <c r="C457" s="56">
        <v>45607</v>
      </c>
      <c r="D457" s="1"/>
    </row>
    <row r="458" spans="2:4">
      <c r="B458" s="56">
        <v>44927</v>
      </c>
      <c r="C458" s="56">
        <v>45612</v>
      </c>
      <c r="D458" s="1"/>
    </row>
    <row r="459" spans="2:4">
      <c r="B459" s="56">
        <v>44928</v>
      </c>
      <c r="C459" s="56">
        <v>45613</v>
      </c>
      <c r="D459" s="1"/>
    </row>
    <row r="460" spans="2:4">
      <c r="B460" s="56">
        <v>44933</v>
      </c>
      <c r="C460" s="56">
        <v>45619</v>
      </c>
      <c r="D460" s="1"/>
    </row>
    <row r="461" spans="2:4">
      <c r="B461" s="56">
        <v>44934</v>
      </c>
      <c r="C461" s="56">
        <v>45620</v>
      </c>
      <c r="D461" s="1"/>
    </row>
    <row r="462" spans="2:4">
      <c r="B462" s="56">
        <v>44940</v>
      </c>
      <c r="C462" s="56">
        <v>45624</v>
      </c>
      <c r="D462" s="1"/>
    </row>
    <row r="463" spans="2:4">
      <c r="B463" s="56">
        <v>44941</v>
      </c>
      <c r="C463" s="56">
        <v>45626</v>
      </c>
      <c r="D463" s="1"/>
    </row>
    <row r="464" spans="2:4">
      <c r="B464" s="56">
        <v>44947</v>
      </c>
      <c r="C464" s="56">
        <v>45627</v>
      </c>
      <c r="D464" s="1"/>
    </row>
    <row r="465" spans="2:4">
      <c r="B465" s="56">
        <v>44948</v>
      </c>
      <c r="C465" s="56">
        <v>45633</v>
      </c>
      <c r="D465" s="1"/>
    </row>
    <row r="466" spans="2:4">
      <c r="B466" s="56">
        <v>44949</v>
      </c>
      <c r="C466" s="56">
        <v>45634</v>
      </c>
      <c r="D466" s="1"/>
    </row>
    <row r="467" spans="2:4">
      <c r="B467" s="56">
        <v>44950</v>
      </c>
      <c r="C467" s="56">
        <v>45640</v>
      </c>
      <c r="D467" s="1"/>
    </row>
    <row r="468" spans="2:4">
      <c r="B468" s="56">
        <v>44951</v>
      </c>
      <c r="C468" s="56">
        <v>45641</v>
      </c>
      <c r="D468" s="1"/>
    </row>
    <row r="469" spans="2:4">
      <c r="B469" s="56">
        <v>44952</v>
      </c>
      <c r="C469" s="56">
        <v>45647</v>
      </c>
      <c r="D469" s="1"/>
    </row>
    <row r="470" spans="2:4">
      <c r="B470" s="56">
        <v>44953</v>
      </c>
      <c r="C470" s="56">
        <v>45648</v>
      </c>
      <c r="D470" s="1"/>
    </row>
    <row r="471" spans="2:4">
      <c r="B471" s="56">
        <v>44954</v>
      </c>
      <c r="C471" s="56">
        <v>45651</v>
      </c>
      <c r="D471" s="1"/>
    </row>
    <row r="472" spans="2:4">
      <c r="B472" s="56">
        <v>44955</v>
      </c>
      <c r="C472" s="56">
        <v>45654</v>
      </c>
      <c r="D472" s="1"/>
    </row>
    <row r="473" spans="2:4">
      <c r="B473" s="56">
        <v>44961</v>
      </c>
      <c r="C473" s="56">
        <v>45655</v>
      </c>
      <c r="D473" s="1"/>
    </row>
    <row r="474" spans="2:4">
      <c r="B474" s="56">
        <v>44962</v>
      </c>
      <c r="C474" s="56">
        <v>45658</v>
      </c>
      <c r="D474" s="1"/>
    </row>
    <row r="475" spans="2:4">
      <c r="B475" s="56">
        <v>44968</v>
      </c>
      <c r="C475" s="56">
        <v>45661</v>
      </c>
      <c r="D475" s="1"/>
    </row>
    <row r="476" spans="2:4">
      <c r="B476" s="56">
        <v>44969</v>
      </c>
      <c r="C476" s="56">
        <v>45662</v>
      </c>
      <c r="D476" s="1"/>
    </row>
    <row r="477" spans="2:4">
      <c r="B477" s="56">
        <v>44975</v>
      </c>
      <c r="C477" s="56">
        <v>45668</v>
      </c>
      <c r="D477" s="1"/>
    </row>
    <row r="478" spans="2:4">
      <c r="B478" s="56">
        <v>44976</v>
      </c>
      <c r="C478" s="56">
        <v>45669</v>
      </c>
      <c r="D478" s="1"/>
    </row>
    <row r="479" spans="2:4">
      <c r="B479" s="56">
        <v>44982</v>
      </c>
      <c r="C479" s="56">
        <v>45675</v>
      </c>
      <c r="D479" s="1"/>
    </row>
    <row r="480" spans="2:4">
      <c r="B480" s="56">
        <v>44983</v>
      </c>
      <c r="C480" s="56">
        <v>45676</v>
      </c>
      <c r="D480" s="1"/>
    </row>
    <row r="481" spans="2:4">
      <c r="B481" s="56">
        <v>44989</v>
      </c>
      <c r="C481" s="56">
        <v>45677</v>
      </c>
      <c r="D481" s="1"/>
    </row>
    <row r="482" spans="2:4">
      <c r="B482" s="56">
        <v>44990</v>
      </c>
      <c r="C482" s="56">
        <v>45682</v>
      </c>
      <c r="D482" s="1"/>
    </row>
    <row r="483" spans="2:4">
      <c r="B483" s="56">
        <v>44996</v>
      </c>
      <c r="C483" s="56">
        <v>45683</v>
      </c>
      <c r="D483" s="1"/>
    </row>
    <row r="484" spans="2:4">
      <c r="B484" s="56">
        <v>44997</v>
      </c>
      <c r="C484" s="56">
        <v>45689</v>
      </c>
      <c r="D484" s="1"/>
    </row>
    <row r="485" spans="2:4">
      <c r="B485" s="56">
        <v>45003</v>
      </c>
      <c r="C485" s="56">
        <v>45690</v>
      </c>
      <c r="D485" s="1"/>
    </row>
    <row r="486" spans="2:4">
      <c r="B486" s="56">
        <v>45004</v>
      </c>
      <c r="C486" s="56">
        <v>45696</v>
      </c>
      <c r="D486" s="1"/>
    </row>
    <row r="487" spans="2:4">
      <c r="B487" s="56">
        <v>45010</v>
      </c>
      <c r="C487" s="56">
        <v>45697</v>
      </c>
      <c r="D487" s="1"/>
    </row>
    <row r="488" spans="2:4">
      <c r="B488" s="56">
        <v>45011</v>
      </c>
      <c r="C488" s="56">
        <v>45703</v>
      </c>
      <c r="D488" s="1"/>
    </row>
    <row r="489" spans="2:4">
      <c r="B489" s="56">
        <v>45017</v>
      </c>
      <c r="C489" s="56">
        <v>45704</v>
      </c>
      <c r="D489" s="1"/>
    </row>
    <row r="490" spans="2:4">
      <c r="B490" s="56">
        <v>45018</v>
      </c>
      <c r="C490" s="56">
        <v>45705</v>
      </c>
      <c r="D490" s="1"/>
    </row>
    <row r="491" spans="2:4">
      <c r="B491" s="56">
        <v>45021</v>
      </c>
      <c r="C491" s="56">
        <v>45710</v>
      </c>
      <c r="D491" s="1"/>
    </row>
    <row r="492" spans="2:4">
      <c r="B492" s="56">
        <v>45024</v>
      </c>
      <c r="C492" s="56">
        <v>45711</v>
      </c>
      <c r="D492" s="1"/>
    </row>
    <row r="493" spans="2:4">
      <c r="B493" s="56">
        <v>45025</v>
      </c>
      <c r="C493" s="56">
        <v>45717</v>
      </c>
      <c r="D493" s="1"/>
    </row>
    <row r="494" spans="2:4">
      <c r="B494" s="56">
        <v>45031</v>
      </c>
      <c r="C494" s="56">
        <v>45718</v>
      </c>
      <c r="D494" s="1"/>
    </row>
    <row r="495" spans="2:4">
      <c r="B495" s="56">
        <v>45032</v>
      </c>
      <c r="C495" s="56">
        <v>45724</v>
      </c>
      <c r="D495" s="1"/>
    </row>
    <row r="496" spans="2:4">
      <c r="B496" s="56">
        <v>45038</v>
      </c>
      <c r="C496" s="56">
        <v>45725</v>
      </c>
      <c r="D496" s="1"/>
    </row>
    <row r="497" spans="2:4">
      <c r="B497" s="56">
        <v>45039</v>
      </c>
      <c r="C497" s="56">
        <v>45731</v>
      </c>
      <c r="D497" s="1"/>
    </row>
    <row r="498" spans="2:4">
      <c r="B498" s="56">
        <v>45045</v>
      </c>
      <c r="C498" s="56">
        <v>45732</v>
      </c>
      <c r="D498" s="1"/>
    </row>
    <row r="499" spans="2:4">
      <c r="B499" s="56">
        <v>45046</v>
      </c>
      <c r="C499" s="56">
        <v>45738</v>
      </c>
      <c r="D499" s="1"/>
    </row>
    <row r="500" spans="2:4">
      <c r="B500" s="56">
        <v>45047</v>
      </c>
      <c r="C500" s="56">
        <v>45739</v>
      </c>
      <c r="D500" s="1"/>
    </row>
    <row r="501" spans="2:4">
      <c r="B501" s="56">
        <v>45052</v>
      </c>
      <c r="C501" s="56">
        <v>45745</v>
      </c>
      <c r="D501" s="1"/>
    </row>
    <row r="502" spans="2:4">
      <c r="B502" s="56">
        <v>45053</v>
      </c>
      <c r="C502" s="56">
        <v>45746</v>
      </c>
      <c r="D502" s="1"/>
    </row>
    <row r="503" spans="2:4">
      <c r="B503" s="56">
        <v>45059</v>
      </c>
      <c r="C503" s="56">
        <v>45752</v>
      </c>
      <c r="D503" s="1"/>
    </row>
    <row r="504" spans="2:4">
      <c r="B504" s="56">
        <v>45060</v>
      </c>
      <c r="C504" s="56">
        <v>45753</v>
      </c>
      <c r="D504" s="1"/>
    </row>
    <row r="505" spans="2:4">
      <c r="B505" s="56">
        <v>45066</v>
      </c>
      <c r="C505" s="56">
        <v>45759</v>
      </c>
      <c r="D505" s="1"/>
    </row>
    <row r="506" spans="2:4">
      <c r="B506" s="56">
        <v>45067</v>
      </c>
      <c r="C506" s="56">
        <v>45760</v>
      </c>
      <c r="D506" s="1"/>
    </row>
    <row r="507" spans="2:4">
      <c r="B507" s="56">
        <v>45073</v>
      </c>
      <c r="C507" s="56">
        <v>45766</v>
      </c>
      <c r="D507" s="1"/>
    </row>
    <row r="508" spans="2:4">
      <c r="B508" s="56">
        <v>45074</v>
      </c>
      <c r="C508" s="56">
        <v>45767</v>
      </c>
      <c r="D508" s="1"/>
    </row>
    <row r="509" spans="2:4">
      <c r="B509" s="56">
        <v>45080</v>
      </c>
      <c r="C509" s="56">
        <v>45773</v>
      </c>
      <c r="D509" s="1"/>
    </row>
    <row r="510" spans="2:4">
      <c r="B510" s="56">
        <v>45081</v>
      </c>
      <c r="C510" s="56">
        <v>45774</v>
      </c>
      <c r="D510" s="1"/>
    </row>
    <row r="511" spans="2:4">
      <c r="B511" s="56">
        <v>45087</v>
      </c>
      <c r="C511" s="56">
        <v>45780</v>
      </c>
      <c r="D511" s="1"/>
    </row>
    <row r="512" spans="2:4">
      <c r="B512" s="56">
        <v>45088</v>
      </c>
      <c r="C512" s="56">
        <v>45781</v>
      </c>
      <c r="D512" s="1"/>
    </row>
    <row r="513" spans="2:4">
      <c r="B513" s="56">
        <v>45094</v>
      </c>
      <c r="C513" s="56">
        <v>45787</v>
      </c>
      <c r="D513" s="1"/>
    </row>
    <row r="514" spans="2:4">
      <c r="B514" s="56">
        <v>45095</v>
      </c>
      <c r="C514" s="56">
        <v>45788</v>
      </c>
      <c r="D514" s="1"/>
    </row>
    <row r="515" spans="2:4">
      <c r="B515" s="56">
        <v>45099</v>
      </c>
      <c r="C515" s="56">
        <v>45794</v>
      </c>
      <c r="D515" s="1"/>
    </row>
    <row r="516" spans="2:4">
      <c r="B516" s="56">
        <v>45101</v>
      </c>
      <c r="C516" s="56">
        <v>45795</v>
      </c>
      <c r="D516" s="1"/>
    </row>
    <row r="517" spans="2:4">
      <c r="B517" s="56">
        <v>45102</v>
      </c>
      <c r="C517" s="56">
        <v>45801</v>
      </c>
      <c r="D517" s="1"/>
    </row>
    <row r="518" spans="2:4">
      <c r="B518" s="56">
        <v>45108</v>
      </c>
      <c r="C518" s="56">
        <v>45802</v>
      </c>
      <c r="D518" s="1"/>
    </row>
    <row r="519" spans="2:4">
      <c r="B519" s="56">
        <v>45109</v>
      </c>
      <c r="C519" s="56">
        <v>45803</v>
      </c>
      <c r="D519" s="1"/>
    </row>
    <row r="520" spans="2:4">
      <c r="B520" s="56">
        <v>45115</v>
      </c>
      <c r="C520" s="56">
        <v>45808</v>
      </c>
      <c r="D520" s="1"/>
    </row>
    <row r="521" spans="2:4">
      <c r="B521" s="56">
        <v>45116</v>
      </c>
      <c r="C521" s="56">
        <v>45809</v>
      </c>
      <c r="D521" s="1"/>
    </row>
    <row r="522" spans="2:4">
      <c r="B522" s="56">
        <v>45122</v>
      </c>
      <c r="C522" s="56">
        <v>45815</v>
      </c>
      <c r="D522" s="1"/>
    </row>
    <row r="523" spans="2:4">
      <c r="B523" s="56">
        <v>45123</v>
      </c>
      <c r="C523" s="56">
        <v>45816</v>
      </c>
      <c r="D523" s="1"/>
    </row>
    <row r="524" spans="2:4">
      <c r="B524" s="56">
        <v>45129</v>
      </c>
      <c r="C524" s="56">
        <v>45822</v>
      </c>
      <c r="D524" s="1"/>
    </row>
    <row r="525" spans="2:4">
      <c r="B525" s="56">
        <v>45130</v>
      </c>
      <c r="C525" s="56">
        <v>45823</v>
      </c>
      <c r="D525" s="1"/>
    </row>
    <row r="526" spans="2:4">
      <c r="B526" s="56">
        <v>45136</v>
      </c>
      <c r="C526" s="56">
        <v>45829</v>
      </c>
      <c r="D526" s="1"/>
    </row>
    <row r="527" spans="2:4">
      <c r="B527" s="56">
        <v>45137</v>
      </c>
      <c r="C527" s="56">
        <v>45830</v>
      </c>
      <c r="D527" s="1"/>
    </row>
    <row r="528" spans="2:4">
      <c r="B528" s="56">
        <v>45143</v>
      </c>
      <c r="C528" s="56">
        <v>45836</v>
      </c>
      <c r="D528" s="1"/>
    </row>
    <row r="529" spans="2:4">
      <c r="B529" s="56">
        <v>45144</v>
      </c>
      <c r="C529" s="56">
        <v>45837</v>
      </c>
      <c r="D529" s="1"/>
    </row>
    <row r="530" spans="2:4">
      <c r="B530" s="56">
        <v>45150</v>
      </c>
      <c r="C530" s="56">
        <v>45842</v>
      </c>
      <c r="D530" s="1"/>
    </row>
    <row r="531" spans="2:4">
      <c r="B531" s="56">
        <v>45151</v>
      </c>
      <c r="C531" s="56">
        <v>45843</v>
      </c>
      <c r="D531" s="1"/>
    </row>
    <row r="532" spans="2:4">
      <c r="B532" s="56">
        <v>45157</v>
      </c>
      <c r="C532" s="56">
        <v>45844</v>
      </c>
      <c r="D532" s="1"/>
    </row>
    <row r="533" spans="2:4">
      <c r="B533" s="56">
        <v>45158</v>
      </c>
      <c r="C533" s="56">
        <v>45850</v>
      </c>
      <c r="D533" s="1"/>
    </row>
    <row r="534" spans="2:4">
      <c r="B534" s="56">
        <v>45164</v>
      </c>
      <c r="C534" s="56">
        <v>45851</v>
      </c>
      <c r="D534" s="1"/>
    </row>
    <row r="535" spans="2:4">
      <c r="B535" s="56">
        <v>45165</v>
      </c>
      <c r="C535" s="56">
        <v>45857</v>
      </c>
      <c r="D535" s="1"/>
    </row>
    <row r="536" spans="2:4">
      <c r="B536" s="56">
        <v>45171</v>
      </c>
      <c r="C536" s="56">
        <v>45858</v>
      </c>
      <c r="D536" s="1"/>
    </row>
    <row r="537" spans="2:4">
      <c r="B537" s="56">
        <v>45172</v>
      </c>
      <c r="C537" s="56">
        <v>45864</v>
      </c>
      <c r="D537" s="1"/>
    </row>
    <row r="538" spans="2:4">
      <c r="B538" s="56">
        <v>45178</v>
      </c>
      <c r="C538" s="56">
        <v>45865</v>
      </c>
      <c r="D538" s="1"/>
    </row>
    <row r="539" spans="2:4">
      <c r="B539" s="56">
        <v>45179</v>
      </c>
      <c r="C539" s="56">
        <v>45871</v>
      </c>
      <c r="D539" s="1"/>
    </row>
    <row r="540" spans="2:4">
      <c r="B540" s="56">
        <v>45185</v>
      </c>
      <c r="C540" s="56">
        <v>45872</v>
      </c>
      <c r="D540" s="1"/>
    </row>
    <row r="541" spans="2:4">
      <c r="B541" s="56">
        <v>45186</v>
      </c>
      <c r="C541" s="56">
        <v>45878</v>
      </c>
      <c r="D541" s="1"/>
    </row>
    <row r="542" spans="2:4">
      <c r="B542" s="56">
        <v>45192</v>
      </c>
      <c r="C542" s="56">
        <v>45879</v>
      </c>
      <c r="D542" s="1"/>
    </row>
    <row r="543" spans="2:4">
      <c r="B543" s="56">
        <v>45193</v>
      </c>
      <c r="C543" s="56">
        <v>45885</v>
      </c>
      <c r="D543" s="1"/>
    </row>
    <row r="544" spans="2:4">
      <c r="B544" s="56">
        <v>45198</v>
      </c>
      <c r="C544" s="56">
        <v>45886</v>
      </c>
      <c r="D544" s="1"/>
    </row>
    <row r="545" spans="2:4">
      <c r="B545" s="56">
        <v>45199</v>
      </c>
      <c r="C545" s="56">
        <v>45892</v>
      </c>
      <c r="D545" s="1"/>
    </row>
    <row r="546" spans="2:4">
      <c r="B546" s="56">
        <v>45200</v>
      </c>
      <c r="C546" s="56">
        <v>45893</v>
      </c>
      <c r="D546" s="1"/>
    </row>
    <row r="547" spans="2:4">
      <c r="B547" s="56">
        <v>45201</v>
      </c>
      <c r="C547" s="56">
        <v>45899</v>
      </c>
      <c r="D547" s="1"/>
    </row>
    <row r="548" spans="2:4">
      <c r="B548" s="56">
        <v>45202</v>
      </c>
      <c r="C548" s="56">
        <v>45900</v>
      </c>
      <c r="D548" s="1"/>
    </row>
    <row r="549" spans="2:4">
      <c r="B549" s="56">
        <v>45203</v>
      </c>
      <c r="C549" s="56">
        <v>45901</v>
      </c>
      <c r="D549" s="1"/>
    </row>
    <row r="550" spans="2:4">
      <c r="B550" s="56">
        <v>45204</v>
      </c>
      <c r="C550" s="56">
        <v>45906</v>
      </c>
      <c r="D550" s="1"/>
    </row>
    <row r="551" spans="2:4">
      <c r="B551" s="56">
        <v>45206</v>
      </c>
      <c r="C551" s="56">
        <v>45907</v>
      </c>
      <c r="D551" s="1"/>
    </row>
    <row r="552" spans="2:4">
      <c r="B552" s="56">
        <v>45207</v>
      </c>
      <c r="C552" s="56">
        <v>45913</v>
      </c>
      <c r="D552" s="1"/>
    </row>
    <row r="553" spans="2:4">
      <c r="B553" s="56">
        <v>45213</v>
      </c>
      <c r="C553" s="56">
        <v>45914</v>
      </c>
      <c r="D553" s="1"/>
    </row>
    <row r="554" spans="2:4">
      <c r="B554" s="56">
        <v>45214</v>
      </c>
      <c r="C554" s="56">
        <v>45920</v>
      </c>
      <c r="D554" s="1"/>
    </row>
    <row r="555" spans="2:4">
      <c r="B555" s="56">
        <v>45220</v>
      </c>
      <c r="C555" s="56">
        <v>45921</v>
      </c>
      <c r="D555" s="1"/>
    </row>
    <row r="556" spans="2:4">
      <c r="B556" s="56">
        <v>45221</v>
      </c>
      <c r="C556" s="56">
        <v>45927</v>
      </c>
      <c r="D556" s="1"/>
    </row>
    <row r="557" spans="2:4">
      <c r="B557" s="56">
        <v>45227</v>
      </c>
      <c r="C557" s="56">
        <v>45928</v>
      </c>
      <c r="D557" s="1"/>
    </row>
    <row r="558" spans="2:4">
      <c r="B558" s="56">
        <v>45228</v>
      </c>
      <c r="C558" s="56">
        <v>45934</v>
      </c>
      <c r="D558" s="1"/>
    </row>
    <row r="559" spans="2:4">
      <c r="B559" s="56">
        <v>45234</v>
      </c>
      <c r="C559" s="56">
        <v>45935</v>
      </c>
      <c r="D559" s="1"/>
    </row>
    <row r="560" spans="2:4">
      <c r="B560" s="56">
        <v>45235</v>
      </c>
      <c r="C560" s="56">
        <v>45941</v>
      </c>
      <c r="D560" s="1"/>
    </row>
    <row r="561" spans="2:4">
      <c r="B561" s="56">
        <v>45241</v>
      </c>
      <c r="C561" s="56">
        <v>45942</v>
      </c>
      <c r="D561" s="1"/>
    </row>
    <row r="562" spans="2:4">
      <c r="B562" s="56">
        <v>45242</v>
      </c>
      <c r="C562" s="56">
        <v>45943</v>
      </c>
      <c r="D562" s="1"/>
    </row>
    <row r="563" spans="2:4">
      <c r="B563" s="56">
        <v>45248</v>
      </c>
      <c r="C563" s="56">
        <v>45948</v>
      </c>
      <c r="D563" s="1"/>
    </row>
    <row r="564" spans="2:4">
      <c r="B564" s="56">
        <v>45249</v>
      </c>
      <c r="C564" s="56">
        <v>45949</v>
      </c>
      <c r="D564" s="1"/>
    </row>
    <row r="565" spans="2:4">
      <c r="B565" s="56">
        <v>45255</v>
      </c>
      <c r="C565" s="56">
        <v>45955</v>
      </c>
      <c r="D565" s="1"/>
    </row>
    <row r="566" spans="2:4">
      <c r="B566" s="56">
        <v>45256</v>
      </c>
      <c r="C566" s="56">
        <v>45956</v>
      </c>
      <c r="D566" s="1"/>
    </row>
    <row r="567" spans="2:4">
      <c r="B567" s="56">
        <v>45262</v>
      </c>
      <c r="C567" s="56">
        <v>45962</v>
      </c>
      <c r="D567" s="1"/>
    </row>
    <row r="568" spans="2:4">
      <c r="B568" s="56">
        <v>45263</v>
      </c>
      <c r="C568" s="56">
        <v>45963</v>
      </c>
      <c r="D568" s="1"/>
    </row>
    <row r="569" spans="2:4">
      <c r="B569" s="56">
        <v>45269</v>
      </c>
      <c r="C569" s="56">
        <v>45969</v>
      </c>
      <c r="D569" s="1"/>
    </row>
    <row r="570" spans="2:4">
      <c r="B570" s="56">
        <v>45270</v>
      </c>
      <c r="C570" s="56">
        <v>45970</v>
      </c>
      <c r="D570" s="1"/>
    </row>
    <row r="571" spans="2:4">
      <c r="B571" s="56">
        <v>45276</v>
      </c>
      <c r="C571" s="56">
        <v>45972</v>
      </c>
      <c r="D571" s="1"/>
    </row>
    <row r="572" spans="2:4">
      <c r="B572" s="56">
        <v>45277</v>
      </c>
      <c r="C572" s="56">
        <v>45976</v>
      </c>
      <c r="D572" s="1"/>
    </row>
    <row r="573" spans="2:4">
      <c r="B573" s="56">
        <v>45283</v>
      </c>
      <c r="C573" s="56">
        <v>45977</v>
      </c>
      <c r="D573" s="1"/>
    </row>
    <row r="574" spans="2:4">
      <c r="B574" s="56">
        <v>45284</v>
      </c>
      <c r="C574" s="56">
        <v>45983</v>
      </c>
      <c r="D574" s="1"/>
    </row>
    <row r="575" spans="2:4">
      <c r="B575" s="56">
        <v>45290</v>
      </c>
      <c r="C575" s="56">
        <v>45984</v>
      </c>
      <c r="D575" s="1"/>
    </row>
    <row r="576" spans="2:4">
      <c r="B576" s="56">
        <v>45291</v>
      </c>
      <c r="C576" s="56">
        <v>45988</v>
      </c>
      <c r="D576" s="1"/>
    </row>
    <row r="577" spans="2:4">
      <c r="B577" s="56">
        <v>45292</v>
      </c>
      <c r="C577" s="56">
        <v>45990</v>
      </c>
      <c r="D577" s="1"/>
    </row>
    <row r="578" spans="2:4">
      <c r="B578" s="56">
        <v>45297</v>
      </c>
      <c r="C578" s="56">
        <v>45991</v>
      </c>
      <c r="D578" s="1"/>
    </row>
    <row r="579" spans="2:4">
      <c r="B579" s="56">
        <v>45298</v>
      </c>
      <c r="C579" s="56">
        <v>45997</v>
      </c>
      <c r="D579" s="1"/>
    </row>
    <row r="580" spans="2:4">
      <c r="B580" s="56">
        <v>45304</v>
      </c>
      <c r="C580" s="56">
        <v>45998</v>
      </c>
      <c r="D580" s="1"/>
    </row>
    <row r="581" spans="2:4">
      <c r="B581" s="56">
        <v>45305</v>
      </c>
      <c r="C581" s="56">
        <v>46004</v>
      </c>
      <c r="D581" s="1"/>
    </row>
    <row r="582" spans="2:4">
      <c r="B582" s="56">
        <v>45311</v>
      </c>
      <c r="C582" s="56">
        <v>46005</v>
      </c>
      <c r="D582" s="1"/>
    </row>
    <row r="583" spans="2:4">
      <c r="B583" s="56">
        <v>45312</v>
      </c>
      <c r="C583" s="56">
        <v>46011</v>
      </c>
      <c r="D583" s="1"/>
    </row>
    <row r="584" spans="2:4">
      <c r="B584" s="56">
        <v>45318</v>
      </c>
      <c r="C584" s="56">
        <v>46012</v>
      </c>
      <c r="D584" s="1"/>
    </row>
    <row r="585" spans="2:4">
      <c r="B585" s="56">
        <v>45319</v>
      </c>
      <c r="C585" s="56">
        <v>46016</v>
      </c>
      <c r="D585" s="1"/>
    </row>
    <row r="586" spans="2:4">
      <c r="B586" s="56">
        <v>45325</v>
      </c>
      <c r="C586" s="56">
        <v>46018</v>
      </c>
      <c r="D586" s="1"/>
    </row>
    <row r="587" spans="2:4">
      <c r="B587" s="56">
        <v>45326</v>
      </c>
      <c r="C587" s="56">
        <v>46019</v>
      </c>
      <c r="D587" s="1"/>
    </row>
    <row r="588" spans="2:4">
      <c r="B588" s="56">
        <v>45332</v>
      </c>
      <c r="C588" s="56">
        <v>46023</v>
      </c>
      <c r="D588" s="1"/>
    </row>
    <row r="589" spans="2:4">
      <c r="B589" s="56">
        <v>45333</v>
      </c>
      <c r="C589" s="56">
        <v>46025</v>
      </c>
      <c r="D589" s="1"/>
    </row>
    <row r="590" spans="2:4">
      <c r="B590" s="56">
        <v>45334</v>
      </c>
      <c r="C590" s="56">
        <v>46026</v>
      </c>
      <c r="D590" s="1"/>
    </row>
    <row r="591" spans="2:4">
      <c r="B591" s="56">
        <v>45335</v>
      </c>
      <c r="C591" s="56">
        <v>46032</v>
      </c>
      <c r="D591" s="1"/>
    </row>
    <row r="592" spans="2:4">
      <c r="B592" s="56">
        <v>45336</v>
      </c>
      <c r="C592" s="56">
        <v>46033</v>
      </c>
      <c r="D592" s="1"/>
    </row>
    <row r="593" spans="2:4">
      <c r="B593" s="56">
        <v>45337</v>
      </c>
      <c r="C593" s="56">
        <v>46039</v>
      </c>
      <c r="D593" s="1"/>
    </row>
    <row r="594" spans="2:4">
      <c r="B594" s="56">
        <v>45339</v>
      </c>
      <c r="C594" s="56">
        <v>46040</v>
      </c>
      <c r="D594" s="1"/>
    </row>
    <row r="595" spans="2:4">
      <c r="B595" s="56">
        <v>45340</v>
      </c>
      <c r="C595" s="56">
        <v>46041</v>
      </c>
      <c r="D595" s="1"/>
    </row>
    <row r="596" spans="2:4">
      <c r="B596" s="56">
        <v>45346</v>
      </c>
      <c r="C596" s="56">
        <v>46046</v>
      </c>
      <c r="D596" s="1"/>
    </row>
    <row r="597" spans="2:4">
      <c r="B597" s="56">
        <v>45347</v>
      </c>
      <c r="C597" s="56">
        <v>46047</v>
      </c>
      <c r="D597" s="1"/>
    </row>
    <row r="598" spans="2:4">
      <c r="B598" s="56">
        <v>45353</v>
      </c>
      <c r="C598" s="56">
        <v>46053</v>
      </c>
      <c r="D598" s="1"/>
    </row>
    <row r="599" spans="2:4">
      <c r="B599" s="56">
        <v>45354</v>
      </c>
      <c r="C599" s="56">
        <v>46054</v>
      </c>
      <c r="D599" s="1"/>
    </row>
    <row r="600" spans="2:4">
      <c r="B600" s="56">
        <v>45360</v>
      </c>
      <c r="C600" s="56">
        <v>46060</v>
      </c>
      <c r="D600" s="1"/>
    </row>
    <row r="601" spans="2:4">
      <c r="B601" s="56">
        <v>45361</v>
      </c>
      <c r="C601" s="56">
        <v>46061</v>
      </c>
      <c r="D601" s="1"/>
    </row>
    <row r="602" spans="2:4">
      <c r="B602" s="56">
        <v>45367</v>
      </c>
      <c r="C602" s="56">
        <v>46067</v>
      </c>
      <c r="D602" s="1"/>
    </row>
    <row r="603" spans="2:4">
      <c r="B603" s="56">
        <v>45368</v>
      </c>
      <c r="C603" s="56">
        <v>46068</v>
      </c>
      <c r="D603" s="1"/>
    </row>
    <row r="604" spans="2:4">
      <c r="B604" s="56">
        <v>45374</v>
      </c>
      <c r="C604" s="56">
        <v>46069</v>
      </c>
      <c r="D604" s="1"/>
    </row>
    <row r="605" spans="2:4">
      <c r="B605" s="56">
        <v>45375</v>
      </c>
      <c r="C605" s="56">
        <v>46074</v>
      </c>
      <c r="D605" s="1"/>
    </row>
    <row r="606" spans="2:4">
      <c r="B606" s="56">
        <v>45381</v>
      </c>
      <c r="C606" s="56">
        <v>46075</v>
      </c>
      <c r="D606" s="1"/>
    </row>
    <row r="607" spans="2:4">
      <c r="B607" s="56">
        <v>45382</v>
      </c>
      <c r="C607" s="56">
        <v>46081</v>
      </c>
      <c r="D607" s="1"/>
    </row>
    <row r="608" spans="2:4">
      <c r="B608" s="56">
        <v>45386</v>
      </c>
      <c r="C608" s="56">
        <v>46082</v>
      </c>
      <c r="D608" s="1"/>
    </row>
    <row r="609" spans="2:4">
      <c r="B609" s="56">
        <v>45388</v>
      </c>
      <c r="C609" s="56">
        <v>46088</v>
      </c>
      <c r="D609" s="1"/>
    </row>
    <row r="610" spans="2:4">
      <c r="B610" s="56">
        <v>45389</v>
      </c>
      <c r="C610" s="56">
        <v>46089</v>
      </c>
      <c r="D610" s="1"/>
    </row>
    <row r="611" spans="2:4">
      <c r="B611" s="56">
        <v>45395</v>
      </c>
      <c r="C611" s="56">
        <v>46095</v>
      </c>
      <c r="D611" s="1"/>
    </row>
    <row r="612" spans="2:4">
      <c r="B612" s="56">
        <v>45396</v>
      </c>
      <c r="C612" s="56">
        <v>46096</v>
      </c>
      <c r="D612" s="1"/>
    </row>
    <row r="613" spans="2:4">
      <c r="B613" s="56">
        <v>45402</v>
      </c>
      <c r="C613" s="56">
        <v>46102</v>
      </c>
      <c r="D613" s="1"/>
    </row>
    <row r="614" spans="2:4">
      <c r="B614" s="56">
        <v>45403</v>
      </c>
      <c r="C614" s="56">
        <v>46103</v>
      </c>
      <c r="D614" s="1"/>
    </row>
    <row r="615" spans="2:4">
      <c r="B615" s="56">
        <v>45409</v>
      </c>
      <c r="C615" s="56">
        <v>46109</v>
      </c>
      <c r="D615" s="1"/>
    </row>
    <row r="616" spans="2:4">
      <c r="B616" s="56">
        <v>45410</v>
      </c>
      <c r="C616" s="56">
        <v>46110</v>
      </c>
      <c r="D616" s="1"/>
    </row>
    <row r="617" spans="2:4">
      <c r="B617" s="56">
        <v>45413</v>
      </c>
      <c r="C617" s="56">
        <v>46116</v>
      </c>
      <c r="D617" s="1"/>
    </row>
    <row r="618" spans="2:4">
      <c r="B618" s="56">
        <v>45416</v>
      </c>
      <c r="C618" s="56">
        <v>46117</v>
      </c>
      <c r="D618" s="1"/>
    </row>
    <row r="619" spans="2:4">
      <c r="B619" s="56">
        <v>45417</v>
      </c>
      <c r="C619" s="56">
        <v>46123</v>
      </c>
      <c r="D619" s="1"/>
    </row>
    <row r="620" spans="2:4">
      <c r="B620" s="56">
        <v>45423</v>
      </c>
      <c r="C620" s="56">
        <v>46124</v>
      </c>
      <c r="D620" s="1"/>
    </row>
    <row r="621" spans="2:4">
      <c r="B621" s="56">
        <v>45424</v>
      </c>
      <c r="C621" s="56">
        <v>46130</v>
      </c>
      <c r="D621" s="1"/>
    </row>
    <row r="622" spans="2:4">
      <c r="B622" s="56">
        <v>45430</v>
      </c>
      <c r="C622" s="56">
        <v>46131</v>
      </c>
      <c r="D622" s="1"/>
    </row>
    <row r="623" spans="2:4">
      <c r="B623" s="56">
        <v>45431</v>
      </c>
      <c r="C623" s="56">
        <v>46137</v>
      </c>
      <c r="D623" s="1"/>
    </row>
    <row r="624" spans="2:4">
      <c r="B624" s="56">
        <v>45437</v>
      </c>
      <c r="C624" s="56">
        <v>46138</v>
      </c>
      <c r="D624" s="1"/>
    </row>
    <row r="625" spans="2:4">
      <c r="B625" s="56">
        <v>45438</v>
      </c>
      <c r="C625" s="56">
        <v>46144</v>
      </c>
      <c r="D625" s="1"/>
    </row>
    <row r="626" spans="2:4">
      <c r="B626" s="56">
        <v>45444</v>
      </c>
      <c r="C626" s="56">
        <v>46145</v>
      </c>
      <c r="D626" s="1"/>
    </row>
    <row r="627" spans="2:4">
      <c r="B627" s="56">
        <v>45445</v>
      </c>
      <c r="C627" s="56">
        <v>46151</v>
      </c>
      <c r="D627" s="1"/>
    </row>
    <row r="628" spans="2:4">
      <c r="B628" s="56">
        <v>45451</v>
      </c>
      <c r="C628" s="56">
        <v>46152</v>
      </c>
      <c r="D628" s="1"/>
    </row>
    <row r="629" spans="2:4">
      <c r="B629" s="56">
        <v>45452</v>
      </c>
      <c r="C629" s="56">
        <v>46158</v>
      </c>
      <c r="D629" s="1"/>
    </row>
    <row r="630" spans="2:4">
      <c r="B630" s="56">
        <v>45453</v>
      </c>
      <c r="C630" s="56">
        <v>46159</v>
      </c>
      <c r="D630" s="1"/>
    </row>
    <row r="631" spans="2:4">
      <c r="B631" s="56">
        <v>45458</v>
      </c>
      <c r="C631" s="56">
        <v>46165</v>
      </c>
      <c r="D631" s="1"/>
    </row>
    <row r="632" spans="2:4">
      <c r="B632" s="56">
        <v>45459</v>
      </c>
      <c r="C632" s="56">
        <v>46166</v>
      </c>
      <c r="D632" s="1"/>
    </row>
    <row r="633" spans="2:4">
      <c r="B633" s="56">
        <v>45465</v>
      </c>
      <c r="C633" s="56">
        <v>46167</v>
      </c>
      <c r="D633" s="1"/>
    </row>
    <row r="634" spans="2:4">
      <c r="B634" s="56">
        <v>45466</v>
      </c>
      <c r="C634" s="56">
        <v>46172</v>
      </c>
      <c r="D634" s="1"/>
    </row>
    <row r="635" spans="2:4">
      <c r="B635" s="56">
        <v>45472</v>
      </c>
      <c r="C635" s="56">
        <v>46173</v>
      </c>
      <c r="D635" s="1"/>
    </row>
    <row r="636" spans="2:4">
      <c r="B636" s="56">
        <v>45473</v>
      </c>
      <c r="C636" s="56">
        <v>46179</v>
      </c>
      <c r="D636" s="1"/>
    </row>
    <row r="637" spans="2:4">
      <c r="B637" s="56">
        <v>45479</v>
      </c>
      <c r="C637" s="56">
        <v>46180</v>
      </c>
      <c r="D637" s="1"/>
    </row>
    <row r="638" spans="2:4">
      <c r="B638" s="56">
        <v>45480</v>
      </c>
      <c r="C638" s="56">
        <v>46186</v>
      </c>
      <c r="D638" s="1"/>
    </row>
    <row r="639" spans="2:4">
      <c r="B639" s="56">
        <v>45486</v>
      </c>
      <c r="C639" s="56">
        <v>46187</v>
      </c>
      <c r="D639" s="1"/>
    </row>
    <row r="640" spans="2:4">
      <c r="B640" s="56">
        <v>45487</v>
      </c>
      <c r="C640" s="56">
        <v>46193</v>
      </c>
      <c r="D640" s="1"/>
    </row>
    <row r="641" spans="2:4">
      <c r="B641" s="56">
        <v>45493</v>
      </c>
      <c r="C641" s="56">
        <v>46194</v>
      </c>
      <c r="D641" s="1"/>
    </row>
    <row r="642" spans="2:4">
      <c r="B642" s="56">
        <v>45494</v>
      </c>
      <c r="C642" s="56">
        <v>46200</v>
      </c>
      <c r="D642" s="1"/>
    </row>
    <row r="643" spans="2:4">
      <c r="B643" s="56">
        <v>45500</v>
      </c>
      <c r="C643" s="56">
        <v>46201</v>
      </c>
      <c r="D643" s="1"/>
    </row>
    <row r="644" spans="2:4">
      <c r="B644" s="56">
        <v>45501</v>
      </c>
      <c r="C644" s="56">
        <v>46207</v>
      </c>
      <c r="D644" s="1"/>
    </row>
    <row r="645" spans="2:4">
      <c r="B645" s="56">
        <v>45507</v>
      </c>
      <c r="C645" s="56">
        <v>46208</v>
      </c>
      <c r="D645" s="1"/>
    </row>
    <row r="646" spans="2:4">
      <c r="B646" s="56">
        <v>45508</v>
      </c>
      <c r="C646" s="56">
        <v>46214</v>
      </c>
      <c r="D646" s="1"/>
    </row>
    <row r="647" spans="2:4">
      <c r="B647" s="56">
        <v>45514</v>
      </c>
      <c r="C647" s="56">
        <v>46215</v>
      </c>
      <c r="D647" s="1"/>
    </row>
    <row r="648" spans="2:4">
      <c r="B648" s="56">
        <v>45515</v>
      </c>
      <c r="C648" s="56">
        <v>46221</v>
      </c>
      <c r="D648" s="1"/>
    </row>
    <row r="649" spans="2:4">
      <c r="B649" s="56">
        <v>45521</v>
      </c>
      <c r="C649" s="56">
        <v>46222</v>
      </c>
      <c r="D649" s="1"/>
    </row>
    <row r="650" spans="2:4">
      <c r="B650" s="56">
        <v>45522</v>
      </c>
      <c r="C650" s="56">
        <v>46228</v>
      </c>
      <c r="D650" s="1"/>
    </row>
    <row r="651" spans="2:4">
      <c r="B651" s="56">
        <v>45528</v>
      </c>
      <c r="C651" s="56">
        <v>46229</v>
      </c>
      <c r="D651" s="1"/>
    </row>
    <row r="652" spans="2:4">
      <c r="B652" s="56">
        <v>45529</v>
      </c>
      <c r="C652" s="56">
        <v>46235</v>
      </c>
      <c r="D652" s="1"/>
    </row>
    <row r="653" spans="2:4">
      <c r="B653" s="56">
        <v>45535</v>
      </c>
      <c r="C653" s="56">
        <v>46236</v>
      </c>
      <c r="D653" s="1"/>
    </row>
    <row r="654" spans="2:4">
      <c r="B654" s="56">
        <v>45536</v>
      </c>
      <c r="C654" s="56">
        <v>46242</v>
      </c>
      <c r="D654" s="1"/>
    </row>
    <row r="655" spans="2:4">
      <c r="B655" s="56">
        <v>45542</v>
      </c>
      <c r="C655" s="56">
        <v>46243</v>
      </c>
      <c r="D655" s="1"/>
    </row>
    <row r="656" spans="2:4">
      <c r="B656" s="56">
        <v>45543</v>
      </c>
      <c r="C656" s="56">
        <v>46249</v>
      </c>
      <c r="D656" s="1"/>
    </row>
    <row r="657" spans="2:4">
      <c r="B657" s="56">
        <v>45549</v>
      </c>
      <c r="C657" s="56">
        <v>46250</v>
      </c>
      <c r="D657" s="1"/>
    </row>
    <row r="658" spans="2:4">
      <c r="B658" s="56">
        <v>45550</v>
      </c>
      <c r="C658" s="56">
        <v>46256</v>
      </c>
      <c r="D658" s="1"/>
    </row>
    <row r="659" spans="2:4">
      <c r="B659" s="56">
        <v>45552</v>
      </c>
      <c r="C659" s="56">
        <v>46257</v>
      </c>
      <c r="D659" s="1"/>
    </row>
    <row r="660" spans="2:4">
      <c r="B660" s="56">
        <v>45556</v>
      </c>
      <c r="C660" s="56">
        <v>46263</v>
      </c>
      <c r="D660" s="1"/>
    </row>
    <row r="661" spans="2:4">
      <c r="B661" s="56">
        <v>45557</v>
      </c>
      <c r="C661" s="56">
        <v>46264</v>
      </c>
      <c r="D661" s="1"/>
    </row>
    <row r="662" spans="2:4">
      <c r="B662" s="56">
        <v>45563</v>
      </c>
      <c r="C662" s="56">
        <v>46270</v>
      </c>
      <c r="D662" s="1"/>
    </row>
    <row r="663" spans="2:4">
      <c r="B663" s="56">
        <v>45564</v>
      </c>
      <c r="C663" s="56">
        <v>46271</v>
      </c>
      <c r="D663" s="1"/>
    </row>
    <row r="664" spans="2:4">
      <c r="B664" s="56">
        <v>45566</v>
      </c>
      <c r="C664" s="56">
        <v>46272</v>
      </c>
      <c r="D664" s="1"/>
    </row>
    <row r="665" spans="2:4">
      <c r="B665" s="56">
        <v>45567</v>
      </c>
      <c r="C665" s="56">
        <v>46277</v>
      </c>
      <c r="D665" s="1"/>
    </row>
    <row r="666" spans="2:4">
      <c r="B666" s="56">
        <v>45568</v>
      </c>
      <c r="C666" s="56">
        <v>46278</v>
      </c>
      <c r="D666" s="1"/>
    </row>
    <row r="667" spans="2:4">
      <c r="B667" s="56">
        <v>45569</v>
      </c>
      <c r="C667" s="56">
        <v>46284</v>
      </c>
      <c r="D667" s="1"/>
    </row>
    <row r="668" spans="2:4">
      <c r="B668" s="56">
        <v>45570</v>
      </c>
      <c r="C668" s="56">
        <v>46285</v>
      </c>
      <c r="D668" s="1"/>
    </row>
    <row r="669" spans="2:4">
      <c r="B669" s="56">
        <v>45571</v>
      </c>
      <c r="C669" s="56">
        <v>46291</v>
      </c>
      <c r="D669" s="1"/>
    </row>
    <row r="670" spans="2:4">
      <c r="B670" s="56">
        <v>45572</v>
      </c>
      <c r="C670" s="56">
        <v>46292</v>
      </c>
      <c r="D670" s="1"/>
    </row>
    <row r="671" spans="2:4">
      <c r="B671" s="56">
        <v>45577</v>
      </c>
      <c r="C671" s="56">
        <v>46298</v>
      </c>
      <c r="D671" s="1"/>
    </row>
    <row r="672" spans="2:4">
      <c r="B672" s="56">
        <v>45578</v>
      </c>
      <c r="C672" s="56">
        <v>46299</v>
      </c>
      <c r="D672" s="1"/>
    </row>
    <row r="673" spans="2:4">
      <c r="B673" s="56">
        <v>45584</v>
      </c>
      <c r="C673" s="56">
        <v>46305</v>
      </c>
      <c r="D673" s="1"/>
    </row>
    <row r="674" spans="2:4">
      <c r="B674" s="56">
        <v>45585</v>
      </c>
      <c r="C674" s="56">
        <v>46306</v>
      </c>
      <c r="D674" s="1"/>
    </row>
    <row r="675" spans="2:4">
      <c r="B675" s="56">
        <v>45591</v>
      </c>
      <c r="C675" s="56">
        <v>46307</v>
      </c>
      <c r="D675" s="1"/>
    </row>
    <row r="676" spans="2:4">
      <c r="B676" s="56">
        <v>45592</v>
      </c>
      <c r="C676" s="56">
        <v>46312</v>
      </c>
      <c r="D676" s="1"/>
    </row>
    <row r="677" spans="2:4">
      <c r="B677" s="56">
        <v>45598</v>
      </c>
      <c r="C677" s="56">
        <v>46313</v>
      </c>
      <c r="D677" s="1"/>
    </row>
    <row r="678" spans="2:4">
      <c r="B678" s="56">
        <v>45599</v>
      </c>
      <c r="C678" s="56">
        <v>46319</v>
      </c>
      <c r="D678" s="1"/>
    </row>
    <row r="679" spans="2:4">
      <c r="B679" s="56">
        <v>45605</v>
      </c>
      <c r="C679" s="56">
        <v>46320</v>
      </c>
      <c r="D679" s="1"/>
    </row>
    <row r="680" spans="2:4">
      <c r="B680" s="56">
        <v>45606</v>
      </c>
      <c r="C680" s="56">
        <v>46326</v>
      </c>
      <c r="D680" s="1"/>
    </row>
    <row r="681" spans="2:4">
      <c r="B681" s="56">
        <v>45612</v>
      </c>
      <c r="C681" s="56">
        <v>46327</v>
      </c>
      <c r="D681" s="1"/>
    </row>
    <row r="682" spans="2:4">
      <c r="B682" s="56">
        <v>45613</v>
      </c>
      <c r="C682" s="56">
        <v>46333</v>
      </c>
      <c r="D682" s="1"/>
    </row>
    <row r="683" spans="2:4">
      <c r="B683" s="56">
        <v>45619</v>
      </c>
      <c r="C683" s="56">
        <v>46334</v>
      </c>
      <c r="D683" s="1"/>
    </row>
    <row r="684" spans="2:4">
      <c r="B684" s="56">
        <v>45620</v>
      </c>
      <c r="C684" s="56">
        <v>46337</v>
      </c>
      <c r="D684" s="1"/>
    </row>
    <row r="685" spans="2:4">
      <c r="B685" s="56">
        <v>45626</v>
      </c>
      <c r="C685" s="56">
        <v>46340</v>
      </c>
      <c r="D685" s="1"/>
    </row>
    <row r="686" spans="2:4">
      <c r="B686" s="56">
        <v>45627</v>
      </c>
      <c r="C686" s="56">
        <v>46341</v>
      </c>
      <c r="D686" s="1"/>
    </row>
    <row r="687" spans="2:4">
      <c r="B687" s="56">
        <v>45633</v>
      </c>
      <c r="C687" s="56">
        <v>46347</v>
      </c>
      <c r="D687" s="1"/>
    </row>
    <row r="688" spans="2:4">
      <c r="B688" s="56">
        <v>45634</v>
      </c>
      <c r="C688" s="56">
        <v>46348</v>
      </c>
      <c r="D688" s="1"/>
    </row>
    <row r="689" spans="2:4">
      <c r="B689" s="56">
        <v>45640</v>
      </c>
      <c r="C689" s="56">
        <v>46352</v>
      </c>
      <c r="D689" s="1"/>
    </row>
    <row r="690" spans="2:4">
      <c r="B690" s="56">
        <v>45641</v>
      </c>
      <c r="C690" s="56">
        <v>46354</v>
      </c>
      <c r="D690" s="1"/>
    </row>
    <row r="691" spans="2:4">
      <c r="B691" s="56">
        <v>45647</v>
      </c>
      <c r="C691" s="56">
        <v>46355</v>
      </c>
      <c r="D691" s="1"/>
    </row>
    <row r="692" spans="2:4">
      <c r="B692" s="56">
        <v>45648</v>
      </c>
      <c r="C692" s="56">
        <v>46361</v>
      </c>
      <c r="D692" s="1"/>
    </row>
    <row r="693" spans="2:4">
      <c r="B693" s="56">
        <v>45654</v>
      </c>
      <c r="C693" s="56">
        <v>46362</v>
      </c>
      <c r="D693" s="1"/>
    </row>
    <row r="694" spans="2:4">
      <c r="B694" s="56">
        <v>45655</v>
      </c>
      <c r="C694" s="56">
        <v>46368</v>
      </c>
      <c r="D694" s="1"/>
    </row>
    <row r="695" spans="2:4">
      <c r="B695" s="56">
        <v>45658</v>
      </c>
      <c r="C695" s="56">
        <v>46369</v>
      </c>
      <c r="D695" s="1"/>
    </row>
    <row r="696" spans="2:4">
      <c r="B696" s="56">
        <v>45661</v>
      </c>
      <c r="C696" s="56">
        <v>46375</v>
      </c>
      <c r="D696" s="1"/>
    </row>
    <row r="697" spans="2:4">
      <c r="B697" s="56">
        <v>45662</v>
      </c>
      <c r="C697" s="56">
        <v>46376</v>
      </c>
      <c r="D697" s="1"/>
    </row>
    <row r="698" spans="2:4">
      <c r="B698" s="56">
        <v>45668</v>
      </c>
      <c r="C698" s="56">
        <v>46381</v>
      </c>
      <c r="D698" s="1"/>
    </row>
    <row r="699" spans="2:4">
      <c r="B699" s="56">
        <v>45669</v>
      </c>
      <c r="C699" s="56">
        <v>46382</v>
      </c>
      <c r="D699" s="1"/>
    </row>
    <row r="700" spans="2:4">
      <c r="B700" s="56">
        <v>45675</v>
      </c>
      <c r="C700" s="56">
        <v>46383</v>
      </c>
      <c r="D700" s="1"/>
    </row>
    <row r="701" spans="2:4">
      <c r="B701" s="56">
        <v>45676</v>
      </c>
      <c r="C701" s="56">
        <v>46388</v>
      </c>
      <c r="D701" s="1"/>
    </row>
    <row r="702" spans="2:4">
      <c r="B702" s="56">
        <v>45682</v>
      </c>
      <c r="C702" s="56">
        <v>46389</v>
      </c>
      <c r="D702" s="1"/>
    </row>
    <row r="703" spans="2:4">
      <c r="B703" s="56">
        <v>45683</v>
      </c>
      <c r="C703" s="56">
        <v>46390</v>
      </c>
      <c r="D703" s="1"/>
    </row>
    <row r="704" spans="2:4">
      <c r="B704" s="56">
        <v>45686</v>
      </c>
      <c r="C704" s="56">
        <v>46396</v>
      </c>
      <c r="D704" s="1"/>
    </row>
    <row r="705" spans="2:4">
      <c r="B705" s="56">
        <v>45687</v>
      </c>
      <c r="C705" s="56">
        <v>46397</v>
      </c>
      <c r="D705" s="1"/>
    </row>
    <row r="706" spans="2:4">
      <c r="B706" s="56">
        <v>45688</v>
      </c>
      <c r="C706" s="56">
        <v>46403</v>
      </c>
      <c r="D706" s="1"/>
    </row>
    <row r="707" spans="2:4">
      <c r="B707" s="56">
        <v>45689</v>
      </c>
      <c r="C707" s="56">
        <v>46404</v>
      </c>
      <c r="D707" s="1"/>
    </row>
    <row r="708" spans="2:4">
      <c r="B708" s="56">
        <v>45690</v>
      </c>
      <c r="C708" s="56">
        <v>46405</v>
      </c>
      <c r="D708" s="1"/>
    </row>
    <row r="709" spans="2:4">
      <c r="B709" s="56">
        <v>45691</v>
      </c>
      <c r="C709" s="56">
        <v>46410</v>
      </c>
      <c r="D709" s="1"/>
    </row>
    <row r="710" spans="2:4">
      <c r="B710" s="56">
        <v>45696</v>
      </c>
      <c r="C710" s="56">
        <v>46411</v>
      </c>
      <c r="D710" s="1"/>
    </row>
    <row r="711" spans="2:4">
      <c r="B711" s="56">
        <v>45697</v>
      </c>
      <c r="C711" s="56">
        <v>46417</v>
      </c>
      <c r="D711" s="1"/>
    </row>
    <row r="712" spans="2:4">
      <c r="B712" s="56">
        <v>45703</v>
      </c>
      <c r="C712" s="56">
        <v>46418</v>
      </c>
      <c r="D712" s="1"/>
    </row>
    <row r="713" spans="2:4">
      <c r="B713" s="56">
        <v>45704</v>
      </c>
      <c r="C713" s="56">
        <v>46424</v>
      </c>
      <c r="D713" s="1"/>
    </row>
    <row r="714" spans="2:4">
      <c r="B714" s="56">
        <v>45710</v>
      </c>
      <c r="C714" s="56">
        <v>46425</v>
      </c>
      <c r="D714" s="1"/>
    </row>
    <row r="715" spans="2:4">
      <c r="B715" s="56">
        <v>45711</v>
      </c>
      <c r="C715" s="56">
        <v>46431</v>
      </c>
      <c r="D715" s="1"/>
    </row>
    <row r="716" spans="2:4">
      <c r="B716" s="56">
        <v>45717</v>
      </c>
      <c r="C716" s="56">
        <v>46432</v>
      </c>
      <c r="D716" s="1"/>
    </row>
    <row r="717" spans="2:4">
      <c r="B717" s="56">
        <v>45718</v>
      </c>
      <c r="C717" s="56">
        <v>46433</v>
      </c>
      <c r="D717" s="1"/>
    </row>
    <row r="718" spans="2:4">
      <c r="B718" s="56">
        <v>45724</v>
      </c>
      <c r="C718" s="56">
        <v>46438</v>
      </c>
      <c r="D718" s="1"/>
    </row>
    <row r="719" spans="2:4">
      <c r="B719" s="56">
        <v>45725</v>
      </c>
      <c r="C719" s="56">
        <v>46439</v>
      </c>
      <c r="D719" s="1"/>
    </row>
    <row r="720" spans="2:4">
      <c r="B720" s="56">
        <v>45731</v>
      </c>
      <c r="C720" s="56">
        <v>46445</v>
      </c>
      <c r="D720" s="1"/>
    </row>
    <row r="721" spans="2:4">
      <c r="B721" s="56">
        <v>45732</v>
      </c>
      <c r="C721" s="56">
        <v>46446</v>
      </c>
      <c r="D721" s="1"/>
    </row>
    <row r="722" spans="2:4">
      <c r="B722" s="56">
        <v>45738</v>
      </c>
      <c r="C722" s="56">
        <v>46452</v>
      </c>
      <c r="D722" s="1"/>
    </row>
    <row r="723" spans="2:4">
      <c r="B723" s="56">
        <v>45739</v>
      </c>
      <c r="C723" s="56">
        <v>46453</v>
      </c>
      <c r="D723" s="1"/>
    </row>
    <row r="724" spans="2:4">
      <c r="B724" s="56">
        <v>45745</v>
      </c>
      <c r="C724" s="56">
        <v>46459</v>
      </c>
      <c r="D724" s="1"/>
    </row>
    <row r="725" spans="2:4">
      <c r="B725" s="56">
        <v>45746</v>
      </c>
      <c r="C725" s="56">
        <v>46460</v>
      </c>
      <c r="D725" s="1"/>
    </row>
    <row r="726" spans="2:4">
      <c r="B726" s="56">
        <v>45751</v>
      </c>
      <c r="C726" s="56">
        <v>46466</v>
      </c>
      <c r="D726" s="1"/>
    </row>
    <row r="727" spans="2:4">
      <c r="B727" s="56">
        <v>45752</v>
      </c>
      <c r="C727" s="56">
        <v>46467</v>
      </c>
      <c r="D727" s="1"/>
    </row>
    <row r="728" spans="2:4">
      <c r="B728" s="56">
        <v>45753</v>
      </c>
      <c r="C728" s="56">
        <v>46473</v>
      </c>
      <c r="D728" s="1"/>
    </row>
    <row r="729" spans="2:4">
      <c r="B729" s="56">
        <v>45759</v>
      </c>
      <c r="C729" s="56">
        <v>46474</v>
      </c>
      <c r="D729" s="1"/>
    </row>
    <row r="730" spans="2:4">
      <c r="B730" s="56">
        <v>45760</v>
      </c>
      <c r="C730" s="56">
        <v>46480</v>
      </c>
      <c r="D730" s="1"/>
    </row>
    <row r="731" spans="2:4">
      <c r="B731" s="56">
        <v>45766</v>
      </c>
      <c r="C731" s="56">
        <v>46481</v>
      </c>
      <c r="D731" s="1"/>
    </row>
    <row r="732" spans="2:4">
      <c r="B732" s="56">
        <v>45767</v>
      </c>
      <c r="C732" s="56">
        <v>46487</v>
      </c>
      <c r="D732" s="1"/>
    </row>
    <row r="733" spans="2:4">
      <c r="B733" s="56">
        <v>45773</v>
      </c>
      <c r="C733" s="56">
        <v>46488</v>
      </c>
      <c r="D733" s="1"/>
    </row>
    <row r="734" spans="2:4">
      <c r="B734" s="56">
        <v>45774</v>
      </c>
      <c r="C734" s="56">
        <v>46494</v>
      </c>
      <c r="D734" s="1"/>
    </row>
    <row r="735" spans="2:4">
      <c r="B735" s="56">
        <v>45778</v>
      </c>
      <c r="C735" s="56">
        <v>46495</v>
      </c>
      <c r="D735" s="1"/>
    </row>
    <row r="736" spans="2:4">
      <c r="B736" s="56">
        <v>45780</v>
      </c>
      <c r="C736" s="56">
        <v>46501</v>
      </c>
      <c r="D736" s="1"/>
    </row>
    <row r="737" spans="2:4">
      <c r="B737" s="56">
        <v>45781</v>
      </c>
      <c r="C737" s="56">
        <v>46502</v>
      </c>
      <c r="D737" s="1"/>
    </row>
    <row r="738" spans="2:4">
      <c r="B738" s="56">
        <v>45787</v>
      </c>
      <c r="C738" s="56">
        <v>46508</v>
      </c>
      <c r="D738" s="1"/>
    </row>
    <row r="739" spans="2:4">
      <c r="B739" s="56">
        <v>45788</v>
      </c>
      <c r="C739" s="56">
        <v>46509</v>
      </c>
      <c r="D739" s="1"/>
    </row>
    <row r="740" spans="2:4">
      <c r="B740" s="56">
        <v>45794</v>
      </c>
      <c r="C740" s="56">
        <v>46515</v>
      </c>
      <c r="D740" s="1"/>
    </row>
    <row r="741" spans="2:4">
      <c r="B741" s="56">
        <v>45795</v>
      </c>
      <c r="C741" s="56">
        <v>46516</v>
      </c>
      <c r="D741" s="1"/>
    </row>
    <row r="742" spans="2:4">
      <c r="B742" s="56">
        <v>45801</v>
      </c>
      <c r="C742" s="56">
        <v>46522</v>
      </c>
      <c r="D742" s="1"/>
    </row>
    <row r="743" spans="2:4">
      <c r="B743" s="56">
        <v>45802</v>
      </c>
      <c r="C743" s="56">
        <v>46523</v>
      </c>
      <c r="D743" s="1"/>
    </row>
    <row r="744" spans="2:4">
      <c r="B744" s="56">
        <v>45808</v>
      </c>
      <c r="C744" s="56">
        <v>46529</v>
      </c>
      <c r="D744" s="1"/>
    </row>
    <row r="745" spans="2:4">
      <c r="B745" s="56">
        <v>45809</v>
      </c>
      <c r="C745" s="56">
        <v>46530</v>
      </c>
      <c r="D745" s="1"/>
    </row>
    <row r="746" spans="2:4">
      <c r="B746" s="56">
        <v>45815</v>
      </c>
      <c r="C746" s="56">
        <v>46536</v>
      </c>
      <c r="D746" s="1"/>
    </row>
    <row r="747" spans="2:4">
      <c r="B747" s="56">
        <v>45816</v>
      </c>
      <c r="C747" s="56">
        <v>46537</v>
      </c>
      <c r="D747" s="1"/>
    </row>
    <row r="748" spans="2:4">
      <c r="B748" s="56">
        <v>45822</v>
      </c>
      <c r="C748" s="56">
        <v>46538</v>
      </c>
      <c r="D748" s="1"/>
    </row>
    <row r="749" spans="2:4">
      <c r="B749" s="56">
        <v>45823</v>
      </c>
      <c r="C749" s="56">
        <v>46543</v>
      </c>
      <c r="D749" s="1"/>
    </row>
    <row r="750" spans="2:4">
      <c r="B750" s="56">
        <v>45829</v>
      </c>
      <c r="C750" s="56">
        <v>46544</v>
      </c>
      <c r="D750" s="1"/>
    </row>
    <row r="751" spans="2:4">
      <c r="B751" s="56">
        <v>45830</v>
      </c>
      <c r="C751" s="56">
        <v>46550</v>
      </c>
      <c r="D751" s="1"/>
    </row>
    <row r="752" spans="2:4">
      <c r="B752" s="56">
        <v>45836</v>
      </c>
      <c r="C752" s="56">
        <v>46551</v>
      </c>
      <c r="D752" s="1"/>
    </row>
    <row r="753" spans="2:4">
      <c r="B753" s="56">
        <v>45837</v>
      </c>
      <c r="C753" s="56">
        <v>46557</v>
      </c>
      <c r="D753" s="1"/>
    </row>
    <row r="754" spans="2:4">
      <c r="B754" s="56">
        <v>45843</v>
      </c>
      <c r="C754" s="56">
        <v>46558</v>
      </c>
      <c r="D754" s="1"/>
    </row>
    <row r="755" spans="2:4">
      <c r="B755" s="56">
        <v>45844</v>
      </c>
      <c r="C755" s="56">
        <v>46564</v>
      </c>
      <c r="D755" s="1"/>
    </row>
    <row r="756" spans="2:4">
      <c r="B756" s="56">
        <v>45850</v>
      </c>
      <c r="C756" s="56">
        <v>46565</v>
      </c>
      <c r="D756" s="1"/>
    </row>
    <row r="757" spans="2:4">
      <c r="B757" s="56">
        <v>45851</v>
      </c>
      <c r="C757" s="56">
        <v>46571</v>
      </c>
      <c r="D757" s="1"/>
    </row>
    <row r="758" spans="2:4">
      <c r="B758" s="56">
        <v>45857</v>
      </c>
      <c r="C758" s="56">
        <v>46572</v>
      </c>
      <c r="D758" s="1"/>
    </row>
    <row r="759" spans="2:4">
      <c r="B759" s="56">
        <v>45858</v>
      </c>
      <c r="C759" s="56">
        <v>46573</v>
      </c>
      <c r="D759" s="1"/>
    </row>
    <row r="760" spans="2:4">
      <c r="B760" s="56">
        <v>45864</v>
      </c>
      <c r="C760" s="56">
        <v>46578</v>
      </c>
      <c r="D760" s="1"/>
    </row>
    <row r="761" spans="2:4">
      <c r="B761" s="56">
        <v>45865</v>
      </c>
      <c r="C761" s="56">
        <v>46579</v>
      </c>
      <c r="D761" s="1"/>
    </row>
    <row r="762" spans="2:4">
      <c r="B762" s="56">
        <v>45871</v>
      </c>
      <c r="C762" s="56">
        <v>46585</v>
      </c>
      <c r="D762" s="1"/>
    </row>
    <row r="763" spans="2:4">
      <c r="B763" s="56">
        <v>45872</v>
      </c>
      <c r="C763" s="56">
        <v>46586</v>
      </c>
      <c r="D763" s="1"/>
    </row>
    <row r="764" spans="2:4">
      <c r="B764" s="56">
        <v>45878</v>
      </c>
      <c r="C764" s="56">
        <v>46592</v>
      </c>
      <c r="D764" s="1"/>
    </row>
    <row r="765" spans="2:4">
      <c r="B765" s="56">
        <v>45879</v>
      </c>
      <c r="C765" s="56">
        <v>46593</v>
      </c>
      <c r="D765" s="1"/>
    </row>
    <row r="766" spans="2:4">
      <c r="B766" s="56">
        <v>45885</v>
      </c>
      <c r="C766" s="56">
        <v>46599</v>
      </c>
      <c r="D766" s="1"/>
    </row>
    <row r="767" spans="2:4">
      <c r="B767" s="56">
        <v>45886</v>
      </c>
      <c r="C767" s="56">
        <v>46600</v>
      </c>
      <c r="D767" s="1"/>
    </row>
    <row r="768" spans="2:4">
      <c r="B768" s="56">
        <v>45892</v>
      </c>
      <c r="C768" s="56">
        <v>46606</v>
      </c>
      <c r="D768" s="1"/>
    </row>
    <row r="769" spans="2:4">
      <c r="B769" s="56">
        <v>45893</v>
      </c>
      <c r="C769" s="56">
        <v>46607</v>
      </c>
      <c r="D769" s="1"/>
    </row>
    <row r="770" spans="2:4">
      <c r="B770" s="56">
        <v>45899</v>
      </c>
      <c r="C770" s="56">
        <v>46613</v>
      </c>
      <c r="D770" s="1"/>
    </row>
    <row r="771" spans="2:4">
      <c r="B771" s="56">
        <v>45900</v>
      </c>
      <c r="C771" s="56">
        <v>46614</v>
      </c>
      <c r="D771" s="1"/>
    </row>
    <row r="772" spans="2:4">
      <c r="B772" s="56">
        <v>45906</v>
      </c>
      <c r="C772" s="56">
        <v>46620</v>
      </c>
      <c r="D772" s="1"/>
    </row>
    <row r="773" spans="2:4">
      <c r="B773" s="56">
        <v>45907</v>
      </c>
      <c r="C773" s="56">
        <v>46621</v>
      </c>
      <c r="D773" s="1"/>
    </row>
    <row r="774" spans="2:4">
      <c r="B774" s="56">
        <v>45913</v>
      </c>
      <c r="C774" s="56">
        <v>46627</v>
      </c>
      <c r="D774" s="1"/>
    </row>
    <row r="775" spans="2:4">
      <c r="B775" s="56">
        <v>45914</v>
      </c>
      <c r="C775" s="56">
        <v>46628</v>
      </c>
      <c r="D775" s="1"/>
    </row>
    <row r="776" spans="2:4">
      <c r="B776" s="56">
        <v>45920</v>
      </c>
      <c r="C776" s="56">
        <v>46634</v>
      </c>
      <c r="D776" s="1"/>
    </row>
    <row r="777" spans="2:4">
      <c r="B777" s="56">
        <v>45921</v>
      </c>
      <c r="C777" s="56">
        <v>46635</v>
      </c>
      <c r="D777" s="1"/>
    </row>
    <row r="778" spans="2:4">
      <c r="B778" s="56">
        <v>45927</v>
      </c>
      <c r="C778" s="56">
        <v>46636</v>
      </c>
      <c r="D778" s="1"/>
    </row>
    <row r="779" spans="2:4">
      <c r="B779" s="56">
        <v>45928</v>
      </c>
      <c r="C779" s="56">
        <v>46641</v>
      </c>
      <c r="D779" s="1"/>
    </row>
    <row r="780" spans="2:4">
      <c r="B780" s="56">
        <v>45931</v>
      </c>
      <c r="C780" s="56">
        <v>46642</v>
      </c>
      <c r="D780" s="1"/>
    </row>
    <row r="781" spans="2:4">
      <c r="B781" s="56">
        <v>45932</v>
      </c>
      <c r="C781" s="56">
        <v>46648</v>
      </c>
      <c r="D781" s="1"/>
    </row>
    <row r="782" spans="2:4">
      <c r="B782" s="56">
        <v>45933</v>
      </c>
      <c r="C782" s="56">
        <v>46649</v>
      </c>
      <c r="D782" s="1"/>
    </row>
    <row r="783" spans="2:4">
      <c r="B783" s="56">
        <v>45934</v>
      </c>
      <c r="C783" s="56">
        <v>46655</v>
      </c>
      <c r="D783" s="1"/>
    </row>
    <row r="784" spans="2:4">
      <c r="B784" s="56">
        <v>45935</v>
      </c>
      <c r="C784" s="56">
        <v>46656</v>
      </c>
      <c r="D784" s="1"/>
    </row>
    <row r="785" spans="2:4">
      <c r="B785" s="56">
        <v>45936</v>
      </c>
      <c r="C785" s="56">
        <v>46662</v>
      </c>
      <c r="D785" s="1"/>
    </row>
    <row r="786" spans="2:4">
      <c r="B786" s="56">
        <v>45941</v>
      </c>
      <c r="C786" s="56">
        <v>46663</v>
      </c>
      <c r="D786" s="1"/>
    </row>
    <row r="787" spans="2:4">
      <c r="B787" s="56">
        <v>45942</v>
      </c>
      <c r="C787" s="56">
        <v>46669</v>
      </c>
      <c r="D787" s="1"/>
    </row>
    <row r="788" spans="2:4">
      <c r="B788" s="56">
        <v>45948</v>
      </c>
      <c r="C788" s="56">
        <v>46670</v>
      </c>
      <c r="D788" s="1"/>
    </row>
    <row r="789" spans="2:4">
      <c r="B789" s="56">
        <v>45949</v>
      </c>
      <c r="C789" s="56">
        <v>46671</v>
      </c>
      <c r="D789" s="1"/>
    </row>
    <row r="790" spans="2:4">
      <c r="B790" s="56">
        <v>45955</v>
      </c>
      <c r="C790" s="56">
        <v>46676</v>
      </c>
      <c r="D790" s="1"/>
    </row>
    <row r="791" spans="2:4">
      <c r="B791" s="56">
        <v>45956</v>
      </c>
      <c r="C791" s="56">
        <v>46677</v>
      </c>
      <c r="D791" s="1"/>
    </row>
    <row r="792" spans="2:4">
      <c r="B792" s="56">
        <v>45962</v>
      </c>
      <c r="C792" s="56">
        <v>46683</v>
      </c>
      <c r="D792" s="1"/>
    </row>
    <row r="793" spans="2:4">
      <c r="B793" s="56">
        <v>45963</v>
      </c>
      <c r="C793" s="56">
        <v>46684</v>
      </c>
      <c r="D793" s="1"/>
    </row>
    <row r="794" spans="2:4">
      <c r="B794" s="56">
        <v>45969</v>
      </c>
      <c r="C794" s="56">
        <v>46690</v>
      </c>
      <c r="D794" s="1"/>
    </row>
    <row r="795" spans="2:4">
      <c r="B795" s="56">
        <v>45970</v>
      </c>
      <c r="C795" s="56">
        <v>46691</v>
      </c>
      <c r="D795" s="1"/>
    </row>
    <row r="796" spans="2:4">
      <c r="B796" s="56">
        <v>45976</v>
      </c>
      <c r="C796" s="56">
        <v>46697</v>
      </c>
      <c r="D796" s="1"/>
    </row>
    <row r="797" spans="2:4">
      <c r="B797" s="56">
        <v>45977</v>
      </c>
      <c r="C797" s="56">
        <v>46698</v>
      </c>
      <c r="D797" s="1"/>
    </row>
    <row r="798" spans="2:4">
      <c r="B798" s="56">
        <v>45983</v>
      </c>
      <c r="C798" s="56">
        <v>46702</v>
      </c>
      <c r="D798" s="1"/>
    </row>
    <row r="799" spans="2:4">
      <c r="B799" s="56">
        <v>45984</v>
      </c>
      <c r="C799" s="56">
        <v>46704</v>
      </c>
      <c r="D799" s="1"/>
    </row>
    <row r="800" spans="2:4">
      <c r="B800" s="56">
        <v>45990</v>
      </c>
      <c r="C800" s="56">
        <v>46705</v>
      </c>
      <c r="D800" s="1"/>
    </row>
    <row r="801" spans="2:4">
      <c r="B801" s="56">
        <v>45991</v>
      </c>
      <c r="C801" s="56">
        <v>46711</v>
      </c>
      <c r="D801" s="1"/>
    </row>
    <row r="802" spans="2:4">
      <c r="B802" s="56">
        <v>45997</v>
      </c>
      <c r="C802" s="56">
        <v>46712</v>
      </c>
      <c r="D802" s="1"/>
    </row>
    <row r="803" spans="2:4">
      <c r="B803" s="56">
        <v>45998</v>
      </c>
      <c r="C803" s="56">
        <v>46716</v>
      </c>
      <c r="D803" s="1"/>
    </row>
    <row r="804" spans="2:4">
      <c r="B804" s="56">
        <v>46004</v>
      </c>
      <c r="C804" s="56">
        <v>46718</v>
      </c>
      <c r="D804" s="1"/>
    </row>
    <row r="805" spans="2:4">
      <c r="B805" s="56">
        <v>46005</v>
      </c>
      <c r="C805" s="56">
        <v>46719</v>
      </c>
      <c r="D805" s="1"/>
    </row>
    <row r="806" spans="2:4">
      <c r="B806" s="56">
        <v>46011</v>
      </c>
      <c r="C806" s="56">
        <v>46725</v>
      </c>
      <c r="D806" s="1"/>
    </row>
    <row r="807" spans="2:4">
      <c r="B807" s="56">
        <v>46012</v>
      </c>
      <c r="C807" s="56">
        <v>46726</v>
      </c>
      <c r="D807" s="1"/>
    </row>
    <row r="808" spans="2:4">
      <c r="B808" s="56">
        <v>46018</v>
      </c>
      <c r="C808" s="56">
        <v>46732</v>
      </c>
      <c r="D808" s="1"/>
    </row>
    <row r="809" spans="2:4">
      <c r="B809" s="56">
        <v>46019</v>
      </c>
      <c r="C809" s="56">
        <v>46733</v>
      </c>
      <c r="D809" s="1"/>
    </row>
    <row r="810" spans="2:4">
      <c r="B810" s="56">
        <v>46023</v>
      </c>
      <c r="C810" s="56">
        <v>46739</v>
      </c>
      <c r="D810" s="1"/>
    </row>
    <row r="811" spans="2:4">
      <c r="B811" s="56">
        <v>46025</v>
      </c>
      <c r="C811" s="56">
        <v>46740</v>
      </c>
      <c r="D811" s="1"/>
    </row>
    <row r="812" spans="2:4">
      <c r="B812" s="56">
        <v>46026</v>
      </c>
      <c r="C812" s="56">
        <v>46746</v>
      </c>
      <c r="D812" s="1"/>
    </row>
    <row r="813" spans="2:4">
      <c r="B813" s="56">
        <v>46032</v>
      </c>
      <c r="C813" s="56">
        <v>46747</v>
      </c>
      <c r="D813" s="1"/>
    </row>
    <row r="814" spans="2:4">
      <c r="B814" s="56">
        <v>46033</v>
      </c>
      <c r="C814" s="56">
        <v>46753</v>
      </c>
      <c r="D814" s="1"/>
    </row>
    <row r="815" spans="2:4">
      <c r="B815" s="56">
        <v>46039</v>
      </c>
      <c r="C815" s="56">
        <v>46754</v>
      </c>
      <c r="D815" s="1"/>
    </row>
    <row r="816" spans="2:4">
      <c r="B816" s="56">
        <v>46040</v>
      </c>
      <c r="C816" s="56">
        <v>46760</v>
      </c>
      <c r="D816" s="1"/>
    </row>
    <row r="817" spans="2:4">
      <c r="B817" s="56">
        <v>46046</v>
      </c>
      <c r="C817" s="56">
        <v>46761</v>
      </c>
      <c r="D817" s="1"/>
    </row>
    <row r="818" spans="2:4">
      <c r="B818" s="56">
        <v>46047</v>
      </c>
      <c r="C818" s="56">
        <v>46767</v>
      </c>
      <c r="D818" s="1"/>
    </row>
    <row r="819" spans="2:4">
      <c r="B819" s="56">
        <v>46053</v>
      </c>
      <c r="C819" s="56">
        <v>46768</v>
      </c>
      <c r="D819" s="1"/>
    </row>
    <row r="820" spans="2:4">
      <c r="B820" s="56">
        <v>46054</v>
      </c>
      <c r="C820" s="56">
        <v>46769</v>
      </c>
      <c r="D820" s="1"/>
    </row>
    <row r="821" spans="2:4">
      <c r="B821" s="56">
        <v>46060</v>
      </c>
      <c r="C821" s="56">
        <v>46774</v>
      </c>
      <c r="D821" s="1"/>
    </row>
    <row r="822" spans="2:4">
      <c r="B822" s="56">
        <v>46061</v>
      </c>
      <c r="C822" s="56">
        <v>46775</v>
      </c>
      <c r="D822" s="1"/>
    </row>
    <row r="823" spans="2:4">
      <c r="B823" s="56">
        <v>46067</v>
      </c>
      <c r="C823" s="56">
        <v>46781</v>
      </c>
      <c r="D823" s="1"/>
    </row>
    <row r="824" spans="2:4">
      <c r="B824" s="56">
        <v>46068</v>
      </c>
      <c r="C824" s="56">
        <v>46782</v>
      </c>
      <c r="D824" s="1"/>
    </row>
    <row r="825" spans="2:4">
      <c r="B825" s="56">
        <v>46070</v>
      </c>
      <c r="C825" s="56">
        <v>46788</v>
      </c>
      <c r="D825" s="1"/>
    </row>
    <row r="826" spans="2:4">
      <c r="B826" s="56">
        <v>46071</v>
      </c>
      <c r="C826" s="56">
        <v>46789</v>
      </c>
      <c r="D826" s="1"/>
    </row>
    <row r="827" spans="2:4">
      <c r="B827" s="56">
        <v>46072</v>
      </c>
      <c r="C827" s="56">
        <v>46795</v>
      </c>
      <c r="D827" s="1"/>
    </row>
    <row r="828" spans="2:4">
      <c r="B828" s="56">
        <v>46073</v>
      </c>
      <c r="C828" s="56">
        <v>46796</v>
      </c>
      <c r="D828" s="1"/>
    </row>
    <row r="829" spans="2:4">
      <c r="B829" s="56">
        <v>46074</v>
      </c>
      <c r="C829" s="56">
        <v>46802</v>
      </c>
      <c r="D829" s="1"/>
    </row>
    <row r="830" spans="2:4">
      <c r="B830" s="56">
        <v>46075</v>
      </c>
      <c r="C830" s="56">
        <v>46803</v>
      </c>
      <c r="D830" s="1"/>
    </row>
    <row r="831" spans="2:4">
      <c r="B831" s="56">
        <v>46081</v>
      </c>
      <c r="C831" s="56">
        <v>46804</v>
      </c>
      <c r="D831" s="1"/>
    </row>
    <row r="832" spans="2:4">
      <c r="B832" s="56">
        <v>46082</v>
      </c>
      <c r="C832" s="56">
        <v>46809</v>
      </c>
      <c r="D832" s="1"/>
    </row>
    <row r="833" spans="2:4">
      <c r="B833" s="56">
        <v>46088</v>
      </c>
      <c r="C833" s="56">
        <v>46810</v>
      </c>
      <c r="D833" s="1"/>
    </row>
    <row r="834" spans="2:4">
      <c r="B834" s="56">
        <v>46089</v>
      </c>
      <c r="C834" s="56">
        <v>46816</v>
      </c>
      <c r="D834" s="1"/>
    </row>
    <row r="835" spans="2:4">
      <c r="B835" s="56">
        <v>46095</v>
      </c>
      <c r="C835" s="56">
        <v>46817</v>
      </c>
      <c r="D835" s="1"/>
    </row>
    <row r="836" spans="2:4">
      <c r="B836" s="56">
        <v>46096</v>
      </c>
      <c r="C836" s="56">
        <v>46823</v>
      </c>
      <c r="D836" s="1"/>
    </row>
    <row r="837" spans="2:4">
      <c r="B837" s="56">
        <v>46102</v>
      </c>
      <c r="C837" s="56">
        <v>46824</v>
      </c>
      <c r="D837" s="1"/>
    </row>
    <row r="838" spans="2:4">
      <c r="B838" s="56">
        <v>46103</v>
      </c>
      <c r="C838" s="56">
        <v>46830</v>
      </c>
      <c r="D838" s="1"/>
    </row>
    <row r="839" spans="2:4">
      <c r="B839" s="56">
        <v>46109</v>
      </c>
      <c r="C839" s="56">
        <v>46831</v>
      </c>
      <c r="D839" s="1"/>
    </row>
    <row r="840" spans="2:4">
      <c r="B840" s="56">
        <v>46110</v>
      </c>
      <c r="C840" s="56">
        <v>46837</v>
      </c>
      <c r="D840" s="1"/>
    </row>
    <row r="841" spans="2:4">
      <c r="B841" s="56">
        <v>46116</v>
      </c>
      <c r="C841" s="56">
        <v>46838</v>
      </c>
      <c r="D841" s="1"/>
    </row>
    <row r="842" spans="2:4">
      <c r="B842" s="56">
        <v>46117</v>
      </c>
      <c r="C842" s="56">
        <v>46844</v>
      </c>
      <c r="D842" s="1"/>
    </row>
    <row r="843" spans="2:4">
      <c r="B843" s="56">
        <v>46123</v>
      </c>
      <c r="C843" s="56">
        <v>46845</v>
      </c>
      <c r="D843" s="1"/>
    </row>
    <row r="844" spans="2:4">
      <c r="B844" s="56">
        <v>46124</v>
      </c>
      <c r="C844" s="56">
        <v>46851</v>
      </c>
      <c r="D844" s="1"/>
    </row>
    <row r="845" spans="2:4">
      <c r="B845" s="56">
        <v>46130</v>
      </c>
      <c r="C845" s="56">
        <v>46852</v>
      </c>
      <c r="D845" s="1"/>
    </row>
    <row r="846" spans="2:4">
      <c r="B846" s="56">
        <v>46131</v>
      </c>
      <c r="C846" s="56">
        <v>46858</v>
      </c>
      <c r="D846" s="1"/>
    </row>
    <row r="847" spans="2:4">
      <c r="B847" s="56">
        <v>46137</v>
      </c>
      <c r="C847" s="56">
        <v>46859</v>
      </c>
      <c r="D847" s="1"/>
    </row>
    <row r="848" spans="2:4">
      <c r="B848" s="56">
        <v>46138</v>
      </c>
      <c r="C848" s="56">
        <v>46865</v>
      </c>
      <c r="D848" s="1"/>
    </row>
    <row r="849" spans="2:4">
      <c r="B849" s="56">
        <v>46143</v>
      </c>
      <c r="C849" s="56">
        <v>46866</v>
      </c>
      <c r="D849" s="1"/>
    </row>
    <row r="850" spans="2:4">
      <c r="B850" s="56">
        <v>46144</v>
      </c>
      <c r="C850" s="56">
        <v>46872</v>
      </c>
      <c r="D850" s="1"/>
    </row>
    <row r="851" spans="2:4">
      <c r="B851" s="56">
        <v>46145</v>
      </c>
      <c r="C851" s="56">
        <v>46873</v>
      </c>
      <c r="D851" s="1"/>
    </row>
    <row r="852" spans="2:4">
      <c r="B852" s="56">
        <v>46151</v>
      </c>
      <c r="C852" s="56">
        <v>46879</v>
      </c>
      <c r="D852" s="1"/>
    </row>
    <row r="853" spans="2:4">
      <c r="B853" s="56">
        <v>46152</v>
      </c>
      <c r="C853" s="56">
        <v>46880</v>
      </c>
      <c r="D853" s="1"/>
    </row>
    <row r="854" spans="2:4">
      <c r="B854" s="56">
        <v>46158</v>
      </c>
      <c r="C854" s="56">
        <v>46886</v>
      </c>
      <c r="D854" s="1"/>
    </row>
    <row r="855" spans="2:4">
      <c r="B855" s="56">
        <v>46159</v>
      </c>
      <c r="C855" s="56">
        <v>46887</v>
      </c>
      <c r="D855" s="1"/>
    </row>
    <row r="856" spans="2:4">
      <c r="B856" s="56">
        <v>46165</v>
      </c>
      <c r="C856" s="56">
        <v>46893</v>
      </c>
      <c r="D856" s="1"/>
    </row>
    <row r="857" spans="2:4">
      <c r="B857" s="56">
        <v>46166</v>
      </c>
      <c r="C857" s="56">
        <v>46894</v>
      </c>
      <c r="D857" s="1"/>
    </row>
    <row r="858" spans="2:4">
      <c r="B858" s="56">
        <v>46172</v>
      </c>
      <c r="C858" s="56">
        <v>46900</v>
      </c>
      <c r="D858" s="1"/>
    </row>
    <row r="859" spans="2:4">
      <c r="B859" s="56">
        <v>46173</v>
      </c>
      <c r="C859" s="56">
        <v>46901</v>
      </c>
      <c r="D859" s="1"/>
    </row>
    <row r="860" spans="2:4">
      <c r="B860" s="56">
        <v>46179</v>
      </c>
      <c r="C860" s="56">
        <v>46902</v>
      </c>
      <c r="D860" s="1"/>
    </row>
    <row r="861" spans="2:4">
      <c r="B861" s="56">
        <v>46180</v>
      </c>
      <c r="C861" s="56">
        <v>46907</v>
      </c>
      <c r="D861" s="1"/>
    </row>
    <row r="862" spans="2:4">
      <c r="B862" s="56">
        <v>46186</v>
      </c>
      <c r="C862" s="56">
        <v>46908</v>
      </c>
      <c r="D862" s="1"/>
    </row>
    <row r="863" spans="2:4">
      <c r="B863" s="56">
        <v>46187</v>
      </c>
      <c r="C863" s="56">
        <v>46914</v>
      </c>
      <c r="D863" s="1"/>
    </row>
    <row r="864" spans="2:4">
      <c r="B864" s="56">
        <v>46192</v>
      </c>
      <c r="C864" s="56">
        <v>46915</v>
      </c>
      <c r="D864" s="1"/>
    </row>
    <row r="865" spans="2:4">
      <c r="B865" s="56">
        <v>46193</v>
      </c>
      <c r="C865" s="56">
        <v>46921</v>
      </c>
      <c r="D865" s="1"/>
    </row>
    <row r="866" spans="2:4">
      <c r="B866" s="56">
        <v>46194</v>
      </c>
      <c r="C866" s="56">
        <v>46922</v>
      </c>
      <c r="D866" s="1"/>
    </row>
    <row r="867" spans="2:4">
      <c r="B867" s="56">
        <v>46200</v>
      </c>
      <c r="C867" s="56">
        <v>46928</v>
      </c>
      <c r="D867" s="1"/>
    </row>
    <row r="868" spans="2:4">
      <c r="B868" s="56">
        <v>46201</v>
      </c>
      <c r="C868" s="56">
        <v>46929</v>
      </c>
      <c r="D868" s="1"/>
    </row>
    <row r="869" spans="2:4">
      <c r="B869" s="56">
        <v>46207</v>
      </c>
      <c r="C869" s="56">
        <v>46935</v>
      </c>
      <c r="D869" s="1"/>
    </row>
    <row r="870" spans="2:4">
      <c r="B870" s="56">
        <v>46208</v>
      </c>
      <c r="C870" s="56">
        <v>46936</v>
      </c>
      <c r="D870" s="1"/>
    </row>
    <row r="871" spans="2:4">
      <c r="B871" s="56">
        <v>46214</v>
      </c>
      <c r="C871" s="56">
        <v>46938</v>
      </c>
      <c r="D871" s="1"/>
    </row>
    <row r="872" spans="2:4">
      <c r="B872" s="56">
        <v>46215</v>
      </c>
      <c r="C872" s="56">
        <v>46942</v>
      </c>
      <c r="D872" s="1"/>
    </row>
    <row r="873" spans="2:4">
      <c r="B873" s="56">
        <v>46221</v>
      </c>
      <c r="C873" s="56">
        <v>46943</v>
      </c>
      <c r="D873" s="1"/>
    </row>
    <row r="874" spans="2:4">
      <c r="B874" s="56">
        <v>46222</v>
      </c>
      <c r="C874" s="56">
        <v>46949</v>
      </c>
      <c r="D874" s="1"/>
    </row>
    <row r="875" spans="2:4">
      <c r="B875" s="56">
        <v>46228</v>
      </c>
      <c r="C875" s="56">
        <v>46950</v>
      </c>
      <c r="D875" s="1"/>
    </row>
    <row r="876" spans="2:4">
      <c r="B876" s="56">
        <v>46229</v>
      </c>
      <c r="C876" s="56">
        <v>46956</v>
      </c>
      <c r="D876" s="1"/>
    </row>
    <row r="877" spans="2:4">
      <c r="B877" s="56">
        <v>46235</v>
      </c>
      <c r="C877" s="56">
        <v>46957</v>
      </c>
      <c r="D877" s="1"/>
    </row>
    <row r="878" spans="2:4">
      <c r="B878" s="56">
        <v>46236</v>
      </c>
      <c r="C878" s="56">
        <v>46963</v>
      </c>
      <c r="D878" s="1"/>
    </row>
    <row r="879" spans="2:4">
      <c r="B879" s="56">
        <v>46242</v>
      </c>
      <c r="C879" s="56">
        <v>46964</v>
      </c>
      <c r="D879" s="1"/>
    </row>
    <row r="880" spans="2:4">
      <c r="B880" s="56">
        <v>46243</v>
      </c>
      <c r="C880" s="56">
        <v>46970</v>
      </c>
      <c r="D880" s="1"/>
    </row>
    <row r="881" spans="2:4">
      <c r="B881" s="56">
        <v>46249</v>
      </c>
      <c r="C881" s="56">
        <v>46971</v>
      </c>
      <c r="D881" s="1"/>
    </row>
    <row r="882" spans="2:4">
      <c r="B882" s="56">
        <v>46250</v>
      </c>
      <c r="C882" s="56">
        <v>46977</v>
      </c>
      <c r="D882" s="1"/>
    </row>
    <row r="883" spans="2:4">
      <c r="B883" s="56">
        <v>46256</v>
      </c>
      <c r="C883" s="56">
        <v>46978</v>
      </c>
      <c r="D883" s="1"/>
    </row>
    <row r="884" spans="2:4">
      <c r="B884" s="56">
        <v>46257</v>
      </c>
      <c r="C884" s="56">
        <v>46984</v>
      </c>
      <c r="D884" s="1"/>
    </row>
    <row r="885" spans="2:4">
      <c r="B885" s="56">
        <v>46263</v>
      </c>
      <c r="C885" s="56">
        <v>46985</v>
      </c>
      <c r="D885" s="1"/>
    </row>
    <row r="886" spans="2:4">
      <c r="B886" s="56">
        <v>46264</v>
      </c>
      <c r="C886" s="56">
        <v>46991</v>
      </c>
      <c r="D886" s="1"/>
    </row>
    <row r="887" spans="2:4">
      <c r="B887" s="56">
        <v>46270</v>
      </c>
      <c r="C887" s="56">
        <v>46992</v>
      </c>
      <c r="D887" s="1"/>
    </row>
    <row r="888" spans="2:4">
      <c r="B888" s="56">
        <v>46271</v>
      </c>
      <c r="C888" s="56">
        <v>46998</v>
      </c>
      <c r="D888" s="1"/>
    </row>
    <row r="889" spans="2:4">
      <c r="B889" s="56">
        <v>46277</v>
      </c>
      <c r="C889" s="56">
        <v>46999</v>
      </c>
      <c r="D889" s="1"/>
    </row>
    <row r="890" spans="2:4">
      <c r="B890" s="56">
        <v>46278</v>
      </c>
      <c r="C890" s="56">
        <v>47000</v>
      </c>
      <c r="D890" s="1"/>
    </row>
    <row r="891" spans="2:4">
      <c r="B891" s="56">
        <v>46284</v>
      </c>
      <c r="C891" s="56">
        <v>47005</v>
      </c>
      <c r="D891" s="1"/>
    </row>
    <row r="892" spans="2:4">
      <c r="B892" s="56">
        <v>46285</v>
      </c>
      <c r="C892" s="56">
        <v>47006</v>
      </c>
      <c r="D892" s="1"/>
    </row>
    <row r="893" spans="2:4">
      <c r="B893" s="56">
        <v>46290</v>
      </c>
      <c r="C893" s="56">
        <v>47012</v>
      </c>
      <c r="D893" s="1"/>
    </row>
    <row r="894" spans="2:4">
      <c r="B894" s="56">
        <v>46291</v>
      </c>
      <c r="C894" s="56">
        <v>47013</v>
      </c>
      <c r="D894" s="1"/>
    </row>
    <row r="895" spans="2:4">
      <c r="B895" s="56">
        <v>46292</v>
      </c>
      <c r="C895" s="56">
        <v>47019</v>
      </c>
      <c r="D895" s="1"/>
    </row>
    <row r="896" spans="2:4">
      <c r="B896" s="56">
        <v>46296</v>
      </c>
      <c r="C896" s="56">
        <v>47020</v>
      </c>
      <c r="D896" s="1"/>
    </row>
    <row r="897" spans="2:4">
      <c r="B897" s="56">
        <v>46297</v>
      </c>
      <c r="C897" s="56">
        <v>47026</v>
      </c>
      <c r="D897" s="1"/>
    </row>
    <row r="898" spans="2:4">
      <c r="B898" s="56">
        <v>46298</v>
      </c>
      <c r="C898" s="56">
        <v>47027</v>
      </c>
      <c r="D898" s="1"/>
    </row>
    <row r="899" spans="2:4">
      <c r="B899" s="56">
        <v>46299</v>
      </c>
      <c r="C899" s="56">
        <v>47033</v>
      </c>
      <c r="D899" s="1"/>
    </row>
    <row r="900" spans="2:4">
      <c r="B900" s="56">
        <v>46300</v>
      </c>
      <c r="C900" s="56">
        <v>47034</v>
      </c>
      <c r="D900" s="1"/>
    </row>
    <row r="901" spans="2:4">
      <c r="B901" s="56">
        <v>46305</v>
      </c>
      <c r="C901" s="56">
        <v>47035</v>
      </c>
      <c r="D901" s="1"/>
    </row>
    <row r="902" spans="2:4">
      <c r="B902" s="56">
        <v>46306</v>
      </c>
      <c r="C902" s="56">
        <v>47040</v>
      </c>
      <c r="D902" s="1"/>
    </row>
    <row r="903" spans="2:4">
      <c r="B903" s="56">
        <v>46312</v>
      </c>
      <c r="C903" s="56">
        <v>47041</v>
      </c>
      <c r="D903" s="1"/>
    </row>
    <row r="904" spans="2:4">
      <c r="B904" s="56">
        <v>46313</v>
      </c>
      <c r="C904" s="56">
        <v>47047</v>
      </c>
      <c r="D904" s="1"/>
    </row>
    <row r="905" spans="2:4">
      <c r="B905" s="56">
        <v>46319</v>
      </c>
      <c r="C905" s="56">
        <v>47048</v>
      </c>
      <c r="D905" s="1"/>
    </row>
    <row r="906" spans="2:4">
      <c r="B906" s="56">
        <v>46320</v>
      </c>
      <c r="C906" s="56">
        <v>47054</v>
      </c>
      <c r="D906" s="1"/>
    </row>
    <row r="907" spans="2:4">
      <c r="B907" s="56">
        <v>46326</v>
      </c>
      <c r="C907" s="56">
        <v>47055</v>
      </c>
      <c r="D907" s="1"/>
    </row>
    <row r="908" spans="2:4">
      <c r="B908" s="56">
        <v>46327</v>
      </c>
      <c r="C908" s="56">
        <v>47061</v>
      </c>
      <c r="D908" s="1"/>
    </row>
    <row r="909" spans="2:4">
      <c r="B909" s="56">
        <v>46333</v>
      </c>
      <c r="C909" s="56">
        <v>47062</v>
      </c>
      <c r="D909" s="1"/>
    </row>
    <row r="910" spans="2:4">
      <c r="B910" s="56">
        <v>46334</v>
      </c>
      <c r="C910" s="56">
        <v>47068</v>
      </c>
      <c r="D910" s="1"/>
    </row>
    <row r="911" spans="2:4">
      <c r="B911" s="56">
        <v>46340</v>
      </c>
      <c r="C911" s="56">
        <v>47069</v>
      </c>
      <c r="D911" s="1"/>
    </row>
    <row r="912" spans="2:4">
      <c r="B912" s="56">
        <v>46341</v>
      </c>
      <c r="C912" s="56">
        <v>47075</v>
      </c>
      <c r="D912" s="1"/>
    </row>
    <row r="913" spans="2:4">
      <c r="B913" s="56">
        <v>46347</v>
      </c>
      <c r="C913" s="56">
        <v>47076</v>
      </c>
      <c r="D913" s="1"/>
    </row>
    <row r="914" spans="2:4">
      <c r="B914" s="56">
        <v>46348</v>
      </c>
      <c r="C914" s="56">
        <v>47080</v>
      </c>
      <c r="D914" s="1"/>
    </row>
    <row r="915" spans="2:4">
      <c r="B915" s="56">
        <v>46354</v>
      </c>
      <c r="C915" s="56">
        <v>47082</v>
      </c>
      <c r="D915" s="1"/>
    </row>
    <row r="916" spans="2:4">
      <c r="B916" s="56">
        <v>46355</v>
      </c>
      <c r="C916" s="56">
        <v>47083</v>
      </c>
      <c r="D916" s="1"/>
    </row>
    <row r="917" spans="2:4">
      <c r="B917" s="56">
        <v>46361</v>
      </c>
      <c r="C917" s="56">
        <v>47089</v>
      </c>
      <c r="D917" s="1"/>
    </row>
    <row r="918" spans="2:4">
      <c r="B918" s="56">
        <v>46362</v>
      </c>
      <c r="C918" s="56">
        <v>47090</v>
      </c>
      <c r="D918" s="1"/>
    </row>
    <row r="919" spans="2:4">
      <c r="B919" s="56">
        <v>46368</v>
      </c>
      <c r="C919" s="56">
        <v>47096</v>
      </c>
      <c r="D919" s="1"/>
    </row>
    <row r="920" spans="2:4">
      <c r="B920" s="56">
        <v>46369</v>
      </c>
      <c r="C920" s="56">
        <v>47097</v>
      </c>
      <c r="D920" s="1"/>
    </row>
    <row r="921" spans="2:4">
      <c r="B921" s="56">
        <v>46375</v>
      </c>
      <c r="C921" s="56">
        <v>47103</v>
      </c>
      <c r="D921" s="1"/>
    </row>
    <row r="922" spans="2:4">
      <c r="B922" s="56">
        <v>46376</v>
      </c>
      <c r="C922" s="56">
        <v>47104</v>
      </c>
      <c r="D922" s="1"/>
    </row>
    <row r="923" spans="2:4">
      <c r="B923" s="56">
        <v>46382</v>
      </c>
      <c r="C923" s="56">
        <v>47110</v>
      </c>
      <c r="D923" s="1"/>
    </row>
    <row r="924" spans="2:4">
      <c r="B924" s="56">
        <v>46383</v>
      </c>
      <c r="C924" s="56">
        <v>47111</v>
      </c>
      <c r="D924" s="1"/>
    </row>
    <row r="925" spans="2:4">
      <c r="B925" s="56">
        <v>46388</v>
      </c>
      <c r="C925" s="56">
        <v>47112</v>
      </c>
      <c r="D925" s="1"/>
    </row>
    <row r="926" spans="2:4">
      <c r="B926" s="56">
        <v>46389</v>
      </c>
      <c r="C926" s="56">
        <v>47117</v>
      </c>
      <c r="D926" s="1"/>
    </row>
    <row r="927" spans="2:4">
      <c r="B927" s="56">
        <v>46390</v>
      </c>
      <c r="C927" s="56">
        <v>47118</v>
      </c>
      <c r="D927" s="1"/>
    </row>
    <row r="928" spans="2:4">
      <c r="B928" s="56">
        <v>46396</v>
      </c>
      <c r="C928" s="56">
        <v>47119</v>
      </c>
      <c r="D928" s="1"/>
    </row>
    <row r="929" spans="2:4">
      <c r="B929" s="56">
        <v>46397</v>
      </c>
      <c r="C929" s="56">
        <v>47124</v>
      </c>
      <c r="D929" s="1"/>
    </row>
    <row r="930" spans="2:4">
      <c r="B930" s="56">
        <v>46403</v>
      </c>
      <c r="C930" s="56">
        <v>47125</v>
      </c>
      <c r="D930" s="1"/>
    </row>
    <row r="931" spans="2:4">
      <c r="B931" s="56">
        <v>46404</v>
      </c>
      <c r="C931" s="56">
        <v>47131</v>
      </c>
      <c r="D931" s="1"/>
    </row>
    <row r="932" spans="2:4">
      <c r="B932" s="56">
        <v>46410</v>
      </c>
      <c r="C932" s="56">
        <v>47132</v>
      </c>
      <c r="D932" s="1"/>
    </row>
    <row r="933" spans="2:4">
      <c r="B933" s="56">
        <v>46411</v>
      </c>
      <c r="C933" s="56">
        <v>47133</v>
      </c>
      <c r="D933" s="1"/>
    </row>
    <row r="934" spans="2:4">
      <c r="B934" s="56">
        <v>46417</v>
      </c>
      <c r="C934" s="56">
        <v>47138</v>
      </c>
      <c r="D934" s="1"/>
    </row>
    <row r="935" spans="2:4">
      <c r="B935" s="56">
        <v>46418</v>
      </c>
      <c r="C935" s="56">
        <v>47139</v>
      </c>
      <c r="D935" s="1"/>
    </row>
    <row r="936" spans="2:4">
      <c r="B936" s="56">
        <v>46424</v>
      </c>
      <c r="C936" s="56">
        <v>47145</v>
      </c>
      <c r="D936" s="1"/>
    </row>
    <row r="937" spans="2:4">
      <c r="B937" s="56">
        <v>46425</v>
      </c>
      <c r="C937" s="56">
        <v>47146</v>
      </c>
      <c r="D937" s="1"/>
    </row>
    <row r="938" spans="2:4">
      <c r="B938" s="56">
        <v>46426</v>
      </c>
      <c r="C938" s="56">
        <v>47152</v>
      </c>
      <c r="D938" s="1"/>
    </row>
    <row r="939" spans="2:4">
      <c r="B939" s="56">
        <v>46427</v>
      </c>
      <c r="C939" s="56">
        <v>47153</v>
      </c>
      <c r="D939" s="1"/>
    </row>
    <row r="940" spans="2:4">
      <c r="B940" s="56">
        <v>46428</v>
      </c>
      <c r="C940" s="56">
        <v>47159</v>
      </c>
      <c r="D940" s="1"/>
    </row>
    <row r="941" spans="2:4">
      <c r="B941" s="56">
        <v>46429</v>
      </c>
      <c r="C941" s="56">
        <v>47160</v>
      </c>
      <c r="D941" s="1"/>
    </row>
    <row r="942" spans="2:4">
      <c r="B942" s="56">
        <v>46431</v>
      </c>
      <c r="C942" s="56">
        <v>47166</v>
      </c>
      <c r="D942" s="1"/>
    </row>
    <row r="943" spans="2:4">
      <c r="B943" s="56">
        <v>46432</v>
      </c>
      <c r="C943" s="56">
        <v>47167</v>
      </c>
      <c r="D943" s="1"/>
    </row>
    <row r="944" spans="2:4">
      <c r="B944" s="56">
        <v>46438</v>
      </c>
      <c r="C944" s="56">
        <v>47168</v>
      </c>
      <c r="D944" s="1"/>
    </row>
    <row r="945" spans="2:4">
      <c r="B945" s="56">
        <v>46439</v>
      </c>
      <c r="C945" s="56">
        <v>47173</v>
      </c>
      <c r="D945" s="1"/>
    </row>
    <row r="946" spans="2:4">
      <c r="B946" s="56">
        <v>46445</v>
      </c>
      <c r="C946" s="56">
        <v>47174</v>
      </c>
      <c r="D946" s="1"/>
    </row>
    <row r="947" spans="2:4">
      <c r="B947" s="56">
        <v>46446</v>
      </c>
      <c r="C947" s="56">
        <v>47180</v>
      </c>
      <c r="D947" s="1"/>
    </row>
    <row r="948" spans="2:4">
      <c r="B948" s="56">
        <v>46452</v>
      </c>
      <c r="C948" s="56">
        <v>47181</v>
      </c>
      <c r="D948" s="1"/>
    </row>
    <row r="949" spans="2:4">
      <c r="B949" s="56">
        <v>46453</v>
      </c>
      <c r="C949" s="56">
        <v>47187</v>
      </c>
      <c r="D949" s="1"/>
    </row>
    <row r="950" spans="2:4">
      <c r="B950" s="56">
        <v>46459</v>
      </c>
      <c r="C950" s="56">
        <v>47188</v>
      </c>
      <c r="D950" s="1"/>
    </row>
    <row r="951" spans="2:4">
      <c r="B951" s="56">
        <v>46460</v>
      </c>
      <c r="C951" s="56">
        <v>47194</v>
      </c>
      <c r="D951" s="1"/>
    </row>
    <row r="952" spans="2:4">
      <c r="B952" s="56">
        <v>46466</v>
      </c>
      <c r="C952" s="56">
        <v>47195</v>
      </c>
      <c r="D952" s="1"/>
    </row>
    <row r="953" spans="2:4">
      <c r="B953" s="56">
        <v>46467</v>
      </c>
      <c r="C953" s="56">
        <v>47201</v>
      </c>
      <c r="D953" s="1"/>
    </row>
    <row r="954" spans="2:4">
      <c r="B954" s="56">
        <v>46473</v>
      </c>
      <c r="C954" s="56">
        <v>47202</v>
      </c>
      <c r="D954" s="1"/>
    </row>
    <row r="955" spans="2:4">
      <c r="B955" s="56">
        <v>46474</v>
      </c>
      <c r="C955" s="56">
        <v>47208</v>
      </c>
      <c r="D955" s="1"/>
    </row>
    <row r="956" spans="2:4">
      <c r="B956" s="56">
        <v>46480</v>
      </c>
      <c r="C956" s="56">
        <v>47209</v>
      </c>
      <c r="D956" s="1"/>
    </row>
    <row r="957" spans="2:4">
      <c r="B957" s="56">
        <v>46481</v>
      </c>
      <c r="C957" s="56">
        <v>47215</v>
      </c>
      <c r="D957" s="1"/>
    </row>
    <row r="958" spans="2:4">
      <c r="B958" s="56">
        <v>46482</v>
      </c>
      <c r="C958" s="56">
        <v>47216</v>
      </c>
      <c r="D958" s="1"/>
    </row>
    <row r="959" spans="2:4">
      <c r="B959" s="56">
        <v>46487</v>
      </c>
      <c r="C959" s="56">
        <v>47222</v>
      </c>
      <c r="D959" s="1"/>
    </row>
    <row r="960" spans="2:4">
      <c r="B960" s="56">
        <v>46488</v>
      </c>
      <c r="C960" s="56">
        <v>47223</v>
      </c>
      <c r="D960" s="1"/>
    </row>
    <row r="961" spans="2:4">
      <c r="B961" s="56">
        <v>46494</v>
      </c>
      <c r="C961" s="56">
        <v>47229</v>
      </c>
      <c r="D961" s="1"/>
    </row>
    <row r="962" spans="2:4">
      <c r="B962" s="56">
        <v>46495</v>
      </c>
      <c r="C962" s="56">
        <v>47230</v>
      </c>
      <c r="D962" s="1"/>
    </row>
    <row r="963" spans="2:4">
      <c r="B963" s="56">
        <v>46501</v>
      </c>
      <c r="C963" s="56">
        <v>47236</v>
      </c>
      <c r="D963" s="1"/>
    </row>
    <row r="964" spans="2:4">
      <c r="B964" s="56">
        <v>46502</v>
      </c>
      <c r="C964" s="56">
        <v>47237</v>
      </c>
      <c r="D964" s="1"/>
    </row>
    <row r="965" spans="2:4">
      <c r="B965" s="56">
        <v>46508</v>
      </c>
      <c r="C965" s="56">
        <v>47243</v>
      </c>
      <c r="D965" s="1"/>
    </row>
    <row r="966" spans="2:4">
      <c r="B966" s="56">
        <v>46509</v>
      </c>
      <c r="C966" s="56">
        <v>47244</v>
      </c>
      <c r="D966" s="1"/>
    </row>
    <row r="967" spans="2:4">
      <c r="B967" s="56">
        <v>46515</v>
      </c>
      <c r="C967" s="56">
        <v>47250</v>
      </c>
      <c r="D967" s="1"/>
    </row>
    <row r="968" spans="2:4">
      <c r="B968" s="56">
        <v>46516</v>
      </c>
      <c r="C968" s="56">
        <v>47251</v>
      </c>
      <c r="D968" s="1"/>
    </row>
    <row r="969" spans="2:4">
      <c r="B969" s="56">
        <v>46522</v>
      </c>
      <c r="C969" s="56">
        <v>47257</v>
      </c>
      <c r="D969" s="1"/>
    </row>
    <row r="970" spans="2:4">
      <c r="B970" s="56">
        <v>46523</v>
      </c>
      <c r="C970" s="56">
        <v>47258</v>
      </c>
      <c r="D970" s="1"/>
    </row>
    <row r="971" spans="2:4">
      <c r="B971" s="56">
        <v>46529</v>
      </c>
      <c r="C971" s="56">
        <v>47264</v>
      </c>
      <c r="D971" s="1"/>
    </row>
    <row r="972" spans="2:4">
      <c r="B972" s="56">
        <v>46530</v>
      </c>
      <c r="C972" s="56">
        <v>47265</v>
      </c>
      <c r="D972" s="1"/>
    </row>
    <row r="973" spans="2:4">
      <c r="B973" s="56">
        <v>46536</v>
      </c>
      <c r="C973" s="56">
        <v>47266</v>
      </c>
      <c r="D973" s="1"/>
    </row>
    <row r="974" spans="2:4">
      <c r="B974" s="56">
        <v>46537</v>
      </c>
      <c r="C974" s="56">
        <v>47271</v>
      </c>
      <c r="D974" s="1"/>
    </row>
    <row r="975" spans="2:4">
      <c r="B975" s="56">
        <v>46543</v>
      </c>
      <c r="C975" s="56">
        <v>47272</v>
      </c>
      <c r="D975" s="1"/>
    </row>
    <row r="976" spans="2:4">
      <c r="B976" s="56">
        <v>46544</v>
      </c>
      <c r="C976" s="56">
        <v>47278</v>
      </c>
      <c r="D976" s="1"/>
    </row>
    <row r="977" spans="2:4">
      <c r="B977" s="56">
        <v>46547</v>
      </c>
      <c r="C977" s="56">
        <v>47279</v>
      </c>
      <c r="D977" s="1"/>
    </row>
    <row r="978" spans="2:4">
      <c r="B978" s="56">
        <v>46550</v>
      </c>
      <c r="C978" s="56">
        <v>47285</v>
      </c>
      <c r="D978" s="1"/>
    </row>
    <row r="979" spans="2:4">
      <c r="B979" s="56">
        <v>46551</v>
      </c>
      <c r="C979" s="56">
        <v>47286</v>
      </c>
      <c r="D979" s="1"/>
    </row>
    <row r="980" spans="2:4">
      <c r="B980" s="56">
        <v>46557</v>
      </c>
      <c r="C980" s="56">
        <v>47292</v>
      </c>
      <c r="D980" s="1"/>
    </row>
    <row r="981" spans="2:4">
      <c r="B981" s="56">
        <v>46558</v>
      </c>
      <c r="C981" s="56">
        <v>47293</v>
      </c>
      <c r="D981" s="1"/>
    </row>
    <row r="982" spans="2:4">
      <c r="B982" s="56">
        <v>46564</v>
      </c>
      <c r="C982" s="56">
        <v>47299</v>
      </c>
      <c r="D982" s="1"/>
    </row>
    <row r="983" spans="2:4">
      <c r="B983" s="56">
        <v>46565</v>
      </c>
      <c r="C983" s="56">
        <v>47300</v>
      </c>
      <c r="D983" s="1"/>
    </row>
    <row r="984" spans="2:4">
      <c r="B984" s="56">
        <v>46571</v>
      </c>
      <c r="C984" s="56">
        <v>47303</v>
      </c>
      <c r="D984" s="1"/>
    </row>
    <row r="985" spans="2:4">
      <c r="B985" s="56">
        <v>46572</v>
      </c>
      <c r="C985" s="56">
        <v>47306</v>
      </c>
      <c r="D985" s="1"/>
    </row>
    <row r="986" spans="2:4">
      <c r="B986" s="56">
        <v>46578</v>
      </c>
      <c r="C986" s="56">
        <v>47307</v>
      </c>
      <c r="D986" s="1"/>
    </row>
    <row r="987" spans="2:4">
      <c r="B987" s="56">
        <v>46579</v>
      </c>
      <c r="C987" s="56">
        <v>47313</v>
      </c>
      <c r="D987" s="1"/>
    </row>
    <row r="988" spans="2:4">
      <c r="B988" s="56">
        <v>46585</v>
      </c>
      <c r="C988" s="56">
        <v>47314</v>
      </c>
      <c r="D988" s="1"/>
    </row>
    <row r="989" spans="2:4">
      <c r="B989" s="56">
        <v>46586</v>
      </c>
      <c r="C989" s="56">
        <v>47320</v>
      </c>
      <c r="D989" s="1"/>
    </row>
    <row r="990" spans="2:4">
      <c r="B990" s="56">
        <v>46592</v>
      </c>
      <c r="C990" s="56">
        <v>47321</v>
      </c>
      <c r="D990" s="1"/>
    </row>
    <row r="991" spans="2:4">
      <c r="B991" s="56">
        <v>46593</v>
      </c>
      <c r="C991" s="56">
        <v>47327</v>
      </c>
      <c r="D991" s="1"/>
    </row>
    <row r="992" spans="2:4">
      <c r="B992" s="56">
        <v>46599</v>
      </c>
      <c r="C992" s="56">
        <v>47328</v>
      </c>
      <c r="D992" s="1"/>
    </row>
    <row r="993" spans="2:4">
      <c r="B993" s="56">
        <v>46600</v>
      </c>
      <c r="C993" s="56">
        <v>47334</v>
      </c>
      <c r="D993" s="1"/>
    </row>
    <row r="994" spans="2:4">
      <c r="B994" s="56">
        <v>46606</v>
      </c>
      <c r="C994" s="56">
        <v>47335</v>
      </c>
      <c r="D994" s="1"/>
    </row>
    <row r="995" spans="2:4">
      <c r="B995" s="56">
        <v>46607</v>
      </c>
      <c r="C995" s="56">
        <v>47341</v>
      </c>
      <c r="D995" s="1"/>
    </row>
    <row r="996" spans="2:4">
      <c r="B996" s="56">
        <v>46613</v>
      </c>
      <c r="C996" s="56">
        <v>47342</v>
      </c>
      <c r="D996" s="1"/>
    </row>
    <row r="997" spans="2:4">
      <c r="B997" s="56">
        <v>46614</v>
      </c>
      <c r="C997" s="56">
        <v>47348</v>
      </c>
      <c r="D997" s="1"/>
    </row>
    <row r="998" spans="2:4">
      <c r="B998" s="56">
        <v>46620</v>
      </c>
      <c r="C998" s="56">
        <v>47349</v>
      </c>
      <c r="D998" s="1"/>
    </row>
    <row r="999" spans="2:4">
      <c r="B999" s="56">
        <v>46621</v>
      </c>
      <c r="C999" s="56">
        <v>47355</v>
      </c>
      <c r="D999" s="1"/>
    </row>
    <row r="1000" spans="2:4">
      <c r="B1000" s="56">
        <v>46627</v>
      </c>
      <c r="C1000" s="56">
        <v>47356</v>
      </c>
      <c r="D1000" s="1"/>
    </row>
    <row r="1001" spans="2:4">
      <c r="B1001" s="56">
        <v>46628</v>
      </c>
      <c r="C1001" s="56">
        <v>47362</v>
      </c>
      <c r="D1001" s="1"/>
    </row>
    <row r="1002" spans="2:4">
      <c r="B1002" s="56">
        <v>46634</v>
      </c>
      <c r="C1002" s="56">
        <v>47363</v>
      </c>
      <c r="D1002" s="1"/>
    </row>
    <row r="1003" spans="2:4">
      <c r="B1003" s="56">
        <v>46635</v>
      </c>
      <c r="C1003" s="56">
        <v>47364</v>
      </c>
      <c r="D1003" s="1"/>
    </row>
    <row r="1004" spans="2:4">
      <c r="B1004" s="56">
        <v>46641</v>
      </c>
      <c r="C1004" s="56">
        <v>47369</v>
      </c>
      <c r="D1004" s="1"/>
    </row>
    <row r="1005" spans="2:4">
      <c r="B1005" s="56">
        <v>46642</v>
      </c>
      <c r="C1005" s="56">
        <v>47370</v>
      </c>
      <c r="D1005" s="1"/>
    </row>
    <row r="1006" spans="2:4">
      <c r="B1006" s="56">
        <v>46645</v>
      </c>
      <c r="C1006" s="56">
        <v>47376</v>
      </c>
      <c r="D1006" s="1"/>
    </row>
    <row r="1007" spans="2:4">
      <c r="B1007" s="56">
        <v>46648</v>
      </c>
      <c r="C1007" s="56">
        <v>47377</v>
      </c>
      <c r="D1007" s="1"/>
    </row>
    <row r="1008" spans="2:4">
      <c r="B1008" s="56">
        <v>46649</v>
      </c>
      <c r="C1008" s="56">
        <v>47383</v>
      </c>
      <c r="D1008" s="1"/>
    </row>
    <row r="1009" spans="2:4">
      <c r="B1009" s="56">
        <v>46655</v>
      </c>
      <c r="C1009" s="56">
        <v>47384</v>
      </c>
      <c r="D1009" s="1"/>
    </row>
    <row r="1010" spans="2:4">
      <c r="B1010" s="56">
        <v>46656</v>
      </c>
      <c r="C1010" s="56">
        <v>47390</v>
      </c>
      <c r="D1010" s="1"/>
    </row>
    <row r="1011" spans="2:4">
      <c r="B1011" s="56">
        <v>46661</v>
      </c>
      <c r="C1011" s="56">
        <v>47391</v>
      </c>
      <c r="D1011" s="1"/>
    </row>
    <row r="1012" spans="2:4">
      <c r="B1012" s="56">
        <v>46662</v>
      </c>
      <c r="C1012" s="56">
        <v>47397</v>
      </c>
      <c r="D1012" s="1"/>
    </row>
    <row r="1013" spans="2:4">
      <c r="B1013" s="56">
        <v>46663</v>
      </c>
      <c r="C1013" s="56">
        <v>47398</v>
      </c>
      <c r="D1013" s="1"/>
    </row>
    <row r="1014" spans="2:4">
      <c r="B1014" s="56">
        <v>46664</v>
      </c>
      <c r="C1014" s="56">
        <v>47399</v>
      </c>
      <c r="D1014" s="1"/>
    </row>
    <row r="1015" spans="2:4">
      <c r="B1015" s="56">
        <v>46665</v>
      </c>
      <c r="C1015" s="56">
        <v>47404</v>
      </c>
      <c r="D1015" s="1"/>
    </row>
    <row r="1016" spans="2:4">
      <c r="B1016" s="56">
        <v>46669</v>
      </c>
      <c r="C1016" s="56">
        <v>47405</v>
      </c>
      <c r="D1016" s="1"/>
    </row>
    <row r="1017" spans="2:4">
      <c r="B1017" s="56">
        <v>46670</v>
      </c>
      <c r="C1017" s="56">
        <v>47411</v>
      </c>
      <c r="D1017" s="1"/>
    </row>
    <row r="1018" spans="2:4">
      <c r="B1018" s="56">
        <v>46676</v>
      </c>
      <c r="C1018" s="56">
        <v>47412</v>
      </c>
      <c r="D1018" s="1"/>
    </row>
    <row r="1019" spans="2:4">
      <c r="B1019" s="56">
        <v>46677</v>
      </c>
      <c r="C1019" s="56">
        <v>47418</v>
      </c>
      <c r="D1019" s="1"/>
    </row>
    <row r="1020" spans="2:4">
      <c r="B1020" s="56">
        <v>46683</v>
      </c>
      <c r="C1020" s="56">
        <v>47419</v>
      </c>
      <c r="D1020" s="1"/>
    </row>
    <row r="1021" spans="2:4">
      <c r="B1021" s="56">
        <v>46684</v>
      </c>
      <c r="C1021" s="56">
        <v>47425</v>
      </c>
      <c r="D1021" s="1"/>
    </row>
    <row r="1022" spans="2:4">
      <c r="B1022" s="56">
        <v>46690</v>
      </c>
      <c r="C1022" s="56">
        <v>47426</v>
      </c>
      <c r="D1022" s="1"/>
    </row>
    <row r="1023" spans="2:4">
      <c r="B1023" s="56">
        <v>46691</v>
      </c>
      <c r="C1023" s="56">
        <v>47432</v>
      </c>
      <c r="D1023" s="1"/>
    </row>
    <row r="1024" spans="2:4">
      <c r="B1024" s="56">
        <v>46697</v>
      </c>
      <c r="C1024" s="56">
        <v>47433</v>
      </c>
      <c r="D1024" s="1"/>
    </row>
    <row r="1025" spans="2:4">
      <c r="B1025" s="56">
        <v>46698</v>
      </c>
      <c r="C1025" s="56">
        <v>47434</v>
      </c>
      <c r="D1025" s="1"/>
    </row>
    <row r="1026" spans="2:4">
      <c r="B1026" s="56">
        <v>46704</v>
      </c>
      <c r="C1026" s="56">
        <v>47439</v>
      </c>
      <c r="D1026" s="1"/>
    </row>
    <row r="1027" spans="2:4">
      <c r="B1027" s="56">
        <v>46705</v>
      </c>
      <c r="C1027" s="56">
        <v>47440</v>
      </c>
      <c r="D1027" s="1"/>
    </row>
    <row r="1028" spans="2:4">
      <c r="B1028" s="56">
        <v>46711</v>
      </c>
      <c r="C1028" s="56">
        <v>47444</v>
      </c>
      <c r="D1028" s="1"/>
    </row>
    <row r="1029" spans="2:4">
      <c r="B1029" s="56">
        <v>46712</v>
      </c>
      <c r="C1029" s="56">
        <v>47446</v>
      </c>
      <c r="D1029" s="1"/>
    </row>
    <row r="1030" spans="2:4">
      <c r="B1030" s="56">
        <v>46718</v>
      </c>
      <c r="C1030" s="56">
        <v>47447</v>
      </c>
      <c r="D1030" s="1"/>
    </row>
    <row r="1031" spans="2:4">
      <c r="B1031" s="56">
        <v>46719</v>
      </c>
      <c r="C1031" s="56">
        <v>47453</v>
      </c>
      <c r="D1031" s="1"/>
    </row>
    <row r="1032" spans="2:4">
      <c r="B1032" s="56">
        <v>46725</v>
      </c>
      <c r="C1032" s="56">
        <v>47454</v>
      </c>
      <c r="D1032" s="1"/>
    </row>
    <row r="1033" spans="2:4">
      <c r="B1033" s="56">
        <v>46726</v>
      </c>
      <c r="C1033" s="56">
        <v>47460</v>
      </c>
      <c r="D1033" s="1"/>
    </row>
    <row r="1034" spans="2:4">
      <c r="B1034" s="56">
        <v>46732</v>
      </c>
      <c r="C1034" s="56">
        <v>47461</v>
      </c>
      <c r="D1034" s="1"/>
    </row>
    <row r="1035" spans="2:4">
      <c r="B1035" s="56">
        <v>46733</v>
      </c>
      <c r="C1035" s="56">
        <v>47467</v>
      </c>
      <c r="D1035" s="1"/>
    </row>
    <row r="1036" spans="2:4">
      <c r="B1036" s="56">
        <v>46739</v>
      </c>
      <c r="C1036" s="56">
        <v>47468</v>
      </c>
      <c r="D1036" s="1"/>
    </row>
    <row r="1037" spans="2:4">
      <c r="B1037" s="56">
        <v>46740</v>
      </c>
      <c r="C1037" s="56">
        <v>47474</v>
      </c>
      <c r="D1037" s="1"/>
    </row>
    <row r="1038" spans="2:4">
      <c r="B1038" s="56">
        <v>46746</v>
      </c>
      <c r="C1038" s="56">
        <v>47475</v>
      </c>
      <c r="D1038" s="1"/>
    </row>
    <row r="1039" spans="2:4">
      <c r="B1039" s="56">
        <v>46747</v>
      </c>
      <c r="C1039" s="56">
        <v>47477</v>
      </c>
      <c r="D1039" s="1"/>
    </row>
    <row r="1040" spans="2:4">
      <c r="B1040" s="56">
        <v>46753</v>
      </c>
      <c r="C1040" s="56">
        <v>47481</v>
      </c>
      <c r="D1040" s="1"/>
    </row>
    <row r="1041" spans="2:4">
      <c r="B1041" s="56">
        <v>46754</v>
      </c>
      <c r="C1041" s="56">
        <v>47482</v>
      </c>
      <c r="D1041" s="1"/>
    </row>
    <row r="1042" spans="2:4">
      <c r="B1042" s="56">
        <v>46755</v>
      </c>
      <c r="C1042" s="56">
        <v>47484</v>
      </c>
      <c r="D1042" s="1"/>
    </row>
    <row r="1043" spans="2:4">
      <c r="B1043" s="56">
        <v>46760</v>
      </c>
      <c r="C1043" s="56">
        <v>47488</v>
      </c>
      <c r="D1043" s="1"/>
    </row>
    <row r="1044" spans="2:4">
      <c r="B1044" s="56">
        <v>46761</v>
      </c>
      <c r="C1044" s="56">
        <v>47489</v>
      </c>
      <c r="D1044" s="1"/>
    </row>
    <row r="1045" spans="2:4">
      <c r="B1045" s="56">
        <v>46767</v>
      </c>
      <c r="C1045" s="56">
        <v>47495</v>
      </c>
      <c r="D1045" s="1"/>
    </row>
    <row r="1046" spans="2:4">
      <c r="B1046" s="56">
        <v>46768</v>
      </c>
      <c r="C1046" s="56">
        <v>47496</v>
      </c>
      <c r="D1046" s="1"/>
    </row>
    <row r="1047" spans="2:4">
      <c r="B1047" s="56">
        <v>46774</v>
      </c>
      <c r="C1047" s="56">
        <v>47502</v>
      </c>
      <c r="D1047" s="1"/>
    </row>
    <row r="1048" spans="2:4">
      <c r="B1048" s="56">
        <v>46775</v>
      </c>
      <c r="C1048" s="56">
        <v>47503</v>
      </c>
      <c r="D1048" s="1"/>
    </row>
    <row r="1049" spans="2:4">
      <c r="B1049" s="56">
        <v>46778</v>
      </c>
      <c r="C1049" s="56">
        <v>47504</v>
      </c>
      <c r="D1049" s="1"/>
    </row>
    <row r="1050" spans="2:4">
      <c r="B1050" s="56">
        <v>46779</v>
      </c>
      <c r="C1050" s="56">
        <v>47509</v>
      </c>
      <c r="D1050" s="1"/>
    </row>
    <row r="1051" spans="2:4">
      <c r="B1051" s="56">
        <v>46780</v>
      </c>
      <c r="C1051" s="56">
        <v>47510</v>
      </c>
      <c r="D1051" s="1"/>
    </row>
    <row r="1052" spans="2:4">
      <c r="B1052" s="56">
        <v>46781</v>
      </c>
      <c r="C1052" s="56">
        <v>47516</v>
      </c>
      <c r="D1052" s="1"/>
    </row>
    <row r="1053" spans="2:4">
      <c r="B1053" s="56">
        <v>46782</v>
      </c>
      <c r="C1053" s="56">
        <v>47517</v>
      </c>
      <c r="D1053" s="1"/>
    </row>
    <row r="1054" spans="2:4">
      <c r="B1054" s="56">
        <v>46783</v>
      </c>
      <c r="C1054" s="56">
        <v>47523</v>
      </c>
      <c r="D1054" s="1"/>
    </row>
    <row r="1055" spans="2:4">
      <c r="B1055" s="56">
        <v>46788</v>
      </c>
      <c r="C1055" s="56">
        <v>47524</v>
      </c>
      <c r="D1055" s="1"/>
    </row>
    <row r="1056" spans="2:4">
      <c r="B1056" s="56">
        <v>46789</v>
      </c>
      <c r="C1056" s="56">
        <v>47530</v>
      </c>
      <c r="D1056" s="1"/>
    </row>
    <row r="1057" spans="2:4">
      <c r="B1057" s="56">
        <v>46795</v>
      </c>
      <c r="C1057" s="56">
        <v>47531</v>
      </c>
      <c r="D1057" s="1"/>
    </row>
    <row r="1058" spans="2:4">
      <c r="B1058" s="56">
        <v>46796</v>
      </c>
      <c r="C1058" s="56">
        <v>47532</v>
      </c>
      <c r="D1058" s="1"/>
    </row>
    <row r="1059" spans="2:4">
      <c r="B1059" s="56">
        <v>46802</v>
      </c>
      <c r="C1059" s="56">
        <v>47537</v>
      </c>
      <c r="D1059" s="1"/>
    </row>
    <row r="1060" spans="2:4">
      <c r="B1060" s="56">
        <v>46803</v>
      </c>
      <c r="C1060" s="56">
        <v>47538</v>
      </c>
      <c r="D1060" s="1"/>
    </row>
    <row r="1061" spans="2:4">
      <c r="B1061" s="56">
        <v>46809</v>
      </c>
      <c r="C1061" s="56">
        <v>47544</v>
      </c>
      <c r="D1061" s="1"/>
    </row>
    <row r="1062" spans="2:4">
      <c r="B1062" s="56">
        <v>46810</v>
      </c>
      <c r="C1062" s="56">
        <v>47545</v>
      </c>
      <c r="D1062" s="1"/>
    </row>
    <row r="1063" spans="2:4">
      <c r="B1063" s="56">
        <v>46816</v>
      </c>
      <c r="C1063" s="56">
        <v>47551</v>
      </c>
      <c r="D1063" s="1"/>
    </row>
    <row r="1064" spans="2:4">
      <c r="B1064" s="56">
        <v>46817</v>
      </c>
      <c r="C1064" s="56">
        <v>47552</v>
      </c>
      <c r="D1064" s="1"/>
    </row>
    <row r="1065" spans="2:4">
      <c r="B1065" s="56">
        <v>46823</v>
      </c>
      <c r="C1065" s="56">
        <v>47558</v>
      </c>
      <c r="D1065" s="1"/>
    </row>
    <row r="1066" spans="2:4">
      <c r="B1066" s="56">
        <v>46824</v>
      </c>
      <c r="C1066" s="56">
        <v>47559</v>
      </c>
      <c r="D1066" s="1"/>
    </row>
    <row r="1067" spans="2:4">
      <c r="B1067" s="56">
        <v>46830</v>
      </c>
      <c r="C1067" s="56">
        <v>47565</v>
      </c>
      <c r="D1067" s="1"/>
    </row>
    <row r="1068" spans="2:4">
      <c r="B1068" s="56">
        <v>46831</v>
      </c>
      <c r="C1068" s="56">
        <v>47566</v>
      </c>
      <c r="D1068" s="1"/>
    </row>
    <row r="1069" spans="2:4">
      <c r="B1069" s="56">
        <v>46837</v>
      </c>
      <c r="C1069" s="56">
        <v>47572</v>
      </c>
      <c r="D1069" s="1"/>
    </row>
    <row r="1070" spans="2:4">
      <c r="B1070" s="56">
        <v>46838</v>
      </c>
      <c r="C1070" s="56">
        <v>47573</v>
      </c>
      <c r="D1070" s="1"/>
    </row>
    <row r="1071" spans="2:4">
      <c r="B1071" s="56">
        <v>46844</v>
      </c>
      <c r="C1071" s="56">
        <v>47579</v>
      </c>
      <c r="D1071" s="1"/>
    </row>
    <row r="1072" spans="2:4">
      <c r="B1072" s="56">
        <v>46845</v>
      </c>
      <c r="C1072" s="56">
        <v>47580</v>
      </c>
      <c r="D1072" s="1"/>
    </row>
    <row r="1073" spans="2:4">
      <c r="B1073" s="56">
        <v>46847</v>
      </c>
      <c r="C1073" s="56">
        <v>47586</v>
      </c>
      <c r="D1073" s="1"/>
    </row>
    <row r="1074" spans="2:4">
      <c r="B1074" s="56">
        <v>46851</v>
      </c>
      <c r="C1074" s="56">
        <v>47587</v>
      </c>
      <c r="D1074" s="1"/>
    </row>
    <row r="1075" spans="2:4">
      <c r="B1075" s="56">
        <v>46852</v>
      </c>
      <c r="C1075" s="56">
        <v>47593</v>
      </c>
      <c r="D1075" s="1"/>
    </row>
    <row r="1076" spans="2:4">
      <c r="B1076" s="56">
        <v>46858</v>
      </c>
      <c r="C1076" s="56">
        <v>47594</v>
      </c>
      <c r="D1076" s="1"/>
    </row>
    <row r="1077" spans="2:4">
      <c r="B1077" s="56">
        <v>46859</v>
      </c>
      <c r="C1077" s="56">
        <v>47600</v>
      </c>
      <c r="D1077" s="1"/>
    </row>
    <row r="1078" spans="2:4">
      <c r="B1078" s="56">
        <v>46865</v>
      </c>
      <c r="C1078" s="56">
        <v>47601</v>
      </c>
      <c r="D1078" s="1"/>
    </row>
    <row r="1079" spans="2:4">
      <c r="B1079" s="56">
        <v>46866</v>
      </c>
      <c r="C1079" s="56">
        <v>47607</v>
      </c>
      <c r="D1079" s="1"/>
    </row>
    <row r="1080" spans="2:4">
      <c r="B1080" s="56">
        <v>46872</v>
      </c>
      <c r="C1080" s="56">
        <v>47608</v>
      </c>
      <c r="D1080" s="1"/>
    </row>
    <row r="1081" spans="2:4">
      <c r="B1081" s="56">
        <v>46873</v>
      </c>
      <c r="C1081" s="56">
        <v>47614</v>
      </c>
      <c r="D1081" s="1"/>
    </row>
    <row r="1082" spans="2:4">
      <c r="B1082" s="56">
        <v>46874</v>
      </c>
      <c r="C1082" s="56">
        <v>47615</v>
      </c>
      <c r="D1082" s="1"/>
    </row>
    <row r="1083" spans="2:4">
      <c r="B1083" s="56">
        <v>46879</v>
      </c>
      <c r="C1083" s="56">
        <v>47621</v>
      </c>
      <c r="D1083" s="1"/>
    </row>
    <row r="1084" spans="2:4">
      <c r="B1084" s="56">
        <v>46880</v>
      </c>
      <c r="C1084" s="56">
        <v>47622</v>
      </c>
      <c r="D1084" s="1"/>
    </row>
    <row r="1085" spans="2:4">
      <c r="B1085" s="56">
        <v>46886</v>
      </c>
      <c r="C1085" s="56">
        <v>47628</v>
      </c>
      <c r="D1085" s="1"/>
    </row>
    <row r="1086" spans="2:4">
      <c r="B1086" s="56">
        <v>46887</v>
      </c>
      <c r="C1086" s="56">
        <v>47629</v>
      </c>
      <c r="D1086" s="1"/>
    </row>
    <row r="1087" spans="2:4">
      <c r="B1087" s="56">
        <v>46893</v>
      </c>
      <c r="C1087" s="56">
        <v>47630</v>
      </c>
      <c r="D1087" s="1"/>
    </row>
    <row r="1088" spans="2:4">
      <c r="B1088" s="56">
        <v>46894</v>
      </c>
      <c r="C1088" s="56">
        <v>47635</v>
      </c>
      <c r="D1088" s="1"/>
    </row>
    <row r="1089" spans="2:4">
      <c r="B1089" s="56">
        <v>46900</v>
      </c>
      <c r="C1089" s="56">
        <v>47636</v>
      </c>
      <c r="D1089" s="1"/>
    </row>
    <row r="1090" spans="2:4">
      <c r="B1090" s="56">
        <v>46901</v>
      </c>
      <c r="C1090" s="56">
        <v>47642</v>
      </c>
      <c r="D1090" s="1"/>
    </row>
    <row r="1091" spans="2:4">
      <c r="B1091" s="56">
        <v>46902</v>
      </c>
      <c r="C1091" s="56">
        <v>47643</v>
      </c>
      <c r="D1091" s="1"/>
    </row>
    <row r="1092" spans="2:4">
      <c r="B1092" s="56">
        <v>46907</v>
      </c>
      <c r="C1092" s="56">
        <v>47649</v>
      </c>
      <c r="D1092" s="1"/>
    </row>
    <row r="1093" spans="2:4">
      <c r="B1093" s="56">
        <v>46908</v>
      </c>
      <c r="C1093" s="56">
        <v>47650</v>
      </c>
      <c r="D1093" s="1"/>
    </row>
    <row r="1094" spans="2:4">
      <c r="B1094" s="56">
        <v>46914</v>
      </c>
      <c r="C1094" s="56">
        <v>47656</v>
      </c>
      <c r="D1094" s="1"/>
    </row>
    <row r="1095" spans="2:4">
      <c r="B1095" s="56">
        <v>46915</v>
      </c>
      <c r="C1095" s="56">
        <v>47657</v>
      </c>
      <c r="D1095" s="1"/>
    </row>
    <row r="1096" spans="2:4">
      <c r="B1096" s="56">
        <v>46921</v>
      </c>
      <c r="C1096" s="56">
        <v>47663</v>
      </c>
      <c r="D1096" s="1"/>
    </row>
    <row r="1097" spans="2:4">
      <c r="B1097" s="56">
        <v>46922</v>
      </c>
      <c r="C1097" s="56">
        <v>47664</v>
      </c>
      <c r="D1097" s="1"/>
    </row>
    <row r="1098" spans="2:4">
      <c r="B1098" s="56">
        <v>46928</v>
      </c>
      <c r="C1098" s="56">
        <v>47668</v>
      </c>
      <c r="D1098" s="1"/>
    </row>
    <row r="1099" spans="2:4">
      <c r="B1099" s="56">
        <v>46929</v>
      </c>
      <c r="C1099" s="56">
        <v>47670</v>
      </c>
      <c r="D1099" s="1"/>
    </row>
    <row r="1100" spans="2:4">
      <c r="B1100" s="56">
        <v>46935</v>
      </c>
      <c r="C1100" s="56">
        <v>47671</v>
      </c>
      <c r="D1100" s="1"/>
    </row>
    <row r="1101" spans="2:4">
      <c r="B1101" s="56">
        <v>46936</v>
      </c>
      <c r="C1101" s="56">
        <v>47677</v>
      </c>
      <c r="D1101" s="1"/>
    </row>
    <row r="1102" spans="2:4">
      <c r="B1102" s="56">
        <v>46942</v>
      </c>
      <c r="C1102" s="56">
        <v>47678</v>
      </c>
      <c r="D1102" s="1"/>
    </row>
    <row r="1103" spans="2:4">
      <c r="B1103" s="56">
        <v>46943</v>
      </c>
      <c r="C1103" s="56">
        <v>47684</v>
      </c>
      <c r="D1103" s="1"/>
    </row>
    <row r="1104" spans="2:4">
      <c r="B1104" s="56">
        <v>46949</v>
      </c>
      <c r="C1104" s="56">
        <v>47685</v>
      </c>
      <c r="D1104" s="1"/>
    </row>
    <row r="1105" spans="2:4">
      <c r="B1105" s="56">
        <v>46950</v>
      </c>
      <c r="C1105" s="56">
        <v>47691</v>
      </c>
      <c r="D1105" s="1"/>
    </row>
    <row r="1106" spans="2:4">
      <c r="B1106" s="56">
        <v>46956</v>
      </c>
      <c r="C1106" s="56">
        <v>47692</v>
      </c>
      <c r="D1106" s="1"/>
    </row>
    <row r="1107" spans="2:4">
      <c r="B1107" s="56">
        <v>46957</v>
      </c>
      <c r="C1107" s="56">
        <v>47698</v>
      </c>
      <c r="D1107" s="1"/>
    </row>
    <row r="1108" spans="2:4">
      <c r="B1108" s="56">
        <v>46963</v>
      </c>
      <c r="C1108" s="56">
        <v>47699</v>
      </c>
      <c r="D1108" s="1"/>
    </row>
    <row r="1109" spans="2:4">
      <c r="B1109" s="56">
        <v>46964</v>
      </c>
      <c r="C1109" s="56">
        <v>47705</v>
      </c>
      <c r="D1109" s="1"/>
    </row>
    <row r="1110" spans="2:4">
      <c r="B1110" s="56">
        <v>46970</v>
      </c>
      <c r="C1110" s="56">
        <v>47706</v>
      </c>
      <c r="D1110" s="1"/>
    </row>
    <row r="1111" spans="2:4">
      <c r="B1111" s="56">
        <v>46971</v>
      </c>
      <c r="C1111" s="56">
        <v>47712</v>
      </c>
      <c r="D1111" s="1"/>
    </row>
    <row r="1112" spans="2:4">
      <c r="B1112" s="56">
        <v>46977</v>
      </c>
      <c r="C1112" s="56">
        <v>47713</v>
      </c>
      <c r="D1112" s="1"/>
    </row>
    <row r="1113" spans="2:4">
      <c r="B1113" s="56">
        <v>46978</v>
      </c>
      <c r="C1113" s="56">
        <v>47719</v>
      </c>
      <c r="D1113" s="1"/>
    </row>
    <row r="1114" spans="2:4">
      <c r="B1114" s="56">
        <v>46984</v>
      </c>
      <c r="C1114" s="56">
        <v>47720</v>
      </c>
      <c r="D1114" s="1"/>
    </row>
    <row r="1115" spans="2:4">
      <c r="B1115" s="56">
        <v>46985</v>
      </c>
      <c r="C1115" s="56">
        <v>47726</v>
      </c>
      <c r="D1115" s="1"/>
    </row>
    <row r="1116" spans="2:4">
      <c r="B1116" s="56">
        <v>46991</v>
      </c>
      <c r="C1116" s="56">
        <v>47727</v>
      </c>
      <c r="D1116" s="1"/>
    </row>
    <row r="1117" spans="2:4">
      <c r="B1117" s="56">
        <v>46992</v>
      </c>
      <c r="C1117" s="56">
        <v>47728</v>
      </c>
      <c r="D1117" s="1"/>
    </row>
    <row r="1118" spans="2:4">
      <c r="B1118" s="56">
        <v>46998</v>
      </c>
      <c r="C1118" s="56">
        <v>47733</v>
      </c>
      <c r="D1118" s="1"/>
    </row>
    <row r="1119" spans="2:4">
      <c r="B1119" s="56">
        <v>46999</v>
      </c>
      <c r="C1119" s="56">
        <v>47734</v>
      </c>
      <c r="D1119" s="1"/>
    </row>
    <row r="1120" spans="2:4">
      <c r="B1120" s="56">
        <v>47005</v>
      </c>
      <c r="C1120" s="56">
        <v>47740</v>
      </c>
      <c r="D1120" s="1"/>
    </row>
    <row r="1121" spans="2:4">
      <c r="B1121" s="56">
        <v>47006</v>
      </c>
      <c r="C1121" s="56">
        <v>47741</v>
      </c>
      <c r="D1121" s="1"/>
    </row>
    <row r="1122" spans="2:4">
      <c r="B1122" s="56">
        <v>47012</v>
      </c>
      <c r="C1122" s="56">
        <v>47747</v>
      </c>
      <c r="D1122" s="1"/>
    </row>
    <row r="1123" spans="2:4">
      <c r="B1123" s="56">
        <v>47013</v>
      </c>
      <c r="C1123" s="56">
        <v>47748</v>
      </c>
      <c r="D1123" s="1"/>
    </row>
    <row r="1124" spans="2:4">
      <c r="B1124" s="56">
        <v>47019</v>
      </c>
      <c r="C1124" s="56">
        <v>47754</v>
      </c>
      <c r="D1124" s="1"/>
    </row>
    <row r="1125" spans="2:4">
      <c r="B1125" s="56">
        <v>47020</v>
      </c>
      <c r="C1125" s="56">
        <v>47755</v>
      </c>
      <c r="D1125" s="1"/>
    </row>
    <row r="1126" spans="2:4">
      <c r="B1126" s="56">
        <v>47026</v>
      </c>
      <c r="C1126" s="56">
        <v>47761</v>
      </c>
      <c r="D1126" s="1"/>
    </row>
    <row r="1127" spans="2:4">
      <c r="B1127" s="56">
        <v>47027</v>
      </c>
      <c r="C1127" s="56">
        <v>47762</v>
      </c>
      <c r="D1127" s="1"/>
    </row>
    <row r="1128" spans="2:4">
      <c r="B1128" s="56">
        <v>47028</v>
      </c>
      <c r="C1128" s="56">
        <v>47768</v>
      </c>
      <c r="D1128" s="1"/>
    </row>
    <row r="1129" spans="2:4">
      <c r="B1129" s="56">
        <v>47029</v>
      </c>
      <c r="C1129" s="56">
        <v>47769</v>
      </c>
      <c r="D1129" s="1"/>
    </row>
    <row r="1130" spans="2:4">
      <c r="B1130" s="56">
        <v>47030</v>
      </c>
      <c r="C1130" s="56">
        <v>47770</v>
      </c>
      <c r="D1130" s="1"/>
    </row>
    <row r="1131" spans="2:4">
      <c r="B1131" s="56">
        <v>47031</v>
      </c>
      <c r="C1131" s="56">
        <v>47775</v>
      </c>
      <c r="D1131" s="1"/>
    </row>
    <row r="1132" spans="2:4">
      <c r="B1132" s="56">
        <v>47033</v>
      </c>
      <c r="C1132" s="56">
        <v>47776</v>
      </c>
      <c r="D1132" s="1"/>
    </row>
    <row r="1133" spans="2:4">
      <c r="B1133" s="56">
        <v>47034</v>
      </c>
      <c r="C1133" s="56">
        <v>47782</v>
      </c>
      <c r="D1133" s="1"/>
    </row>
    <row r="1134" spans="2:4">
      <c r="B1134" s="56">
        <v>47040</v>
      </c>
      <c r="C1134" s="56">
        <v>47783</v>
      </c>
      <c r="D1134" s="1"/>
    </row>
    <row r="1135" spans="2:4">
      <c r="B1135" s="56">
        <v>47041</v>
      </c>
      <c r="C1135" s="56">
        <v>47789</v>
      </c>
      <c r="D1135" s="1"/>
    </row>
    <row r="1136" spans="2:4">
      <c r="B1136" s="56">
        <v>47047</v>
      </c>
      <c r="C1136" s="56">
        <v>47790</v>
      </c>
      <c r="D1136" s="1"/>
    </row>
    <row r="1137" spans="2:4">
      <c r="B1137" s="56">
        <v>47048</v>
      </c>
      <c r="C1137" s="56">
        <v>47796</v>
      </c>
      <c r="D1137" s="1"/>
    </row>
    <row r="1138" spans="2:4">
      <c r="B1138" s="56">
        <v>47054</v>
      </c>
      <c r="C1138" s="56">
        <v>47797</v>
      </c>
      <c r="D1138" s="1"/>
    </row>
    <row r="1139" spans="2:4">
      <c r="B1139" s="56">
        <v>47055</v>
      </c>
      <c r="C1139" s="56">
        <v>47798</v>
      </c>
      <c r="D1139" s="1"/>
    </row>
    <row r="1140" spans="2:4">
      <c r="B1140" s="56">
        <v>47061</v>
      </c>
      <c r="C1140" s="56">
        <v>47803</v>
      </c>
      <c r="D1140" s="1"/>
    </row>
    <row r="1141" spans="2:4">
      <c r="B1141" s="56">
        <v>47062</v>
      </c>
      <c r="C1141" s="56">
        <v>47804</v>
      </c>
      <c r="D1141" s="1"/>
    </row>
    <row r="1142" spans="2:4">
      <c r="B1142" s="56">
        <v>47068</v>
      </c>
      <c r="C1142" s="56">
        <v>47810</v>
      </c>
      <c r="D1142" s="1"/>
    </row>
    <row r="1143" spans="2:4">
      <c r="B1143" s="56">
        <v>47069</v>
      </c>
      <c r="C1143" s="56">
        <v>47811</v>
      </c>
      <c r="D1143" s="1"/>
    </row>
    <row r="1144" spans="2:4">
      <c r="B1144" s="56">
        <v>47075</v>
      </c>
      <c r="C1144" s="56">
        <v>47815</v>
      </c>
      <c r="D1144" s="1"/>
    </row>
    <row r="1145" spans="2:4">
      <c r="B1145" s="56">
        <v>47076</v>
      </c>
      <c r="C1145" s="56">
        <v>47817</v>
      </c>
      <c r="D1145" s="1"/>
    </row>
    <row r="1146" spans="2:4">
      <c r="B1146" s="56">
        <v>47082</v>
      </c>
      <c r="C1146" s="56">
        <v>47818</v>
      </c>
      <c r="D1146" s="1"/>
    </row>
    <row r="1147" spans="2:4">
      <c r="B1147" s="56">
        <v>47083</v>
      </c>
      <c r="C1147" s="56">
        <v>47824</v>
      </c>
      <c r="D1147" s="1"/>
    </row>
    <row r="1148" spans="2:4">
      <c r="B1148" s="56">
        <v>47089</v>
      </c>
      <c r="C1148" s="56">
        <v>47825</v>
      </c>
      <c r="D1148" s="1"/>
    </row>
    <row r="1149" spans="2:4">
      <c r="B1149" s="56">
        <v>47090</v>
      </c>
      <c r="C1149" s="56">
        <v>47831</v>
      </c>
      <c r="D1149" s="1"/>
    </row>
    <row r="1150" spans="2:4">
      <c r="B1150" s="56">
        <v>47096</v>
      </c>
      <c r="C1150" s="56">
        <v>47832</v>
      </c>
      <c r="D1150" s="1"/>
    </row>
    <row r="1151" spans="2:4">
      <c r="B1151" s="56">
        <v>47097</v>
      </c>
      <c r="C1151" s="56">
        <v>47838</v>
      </c>
      <c r="D1151" s="1"/>
    </row>
    <row r="1152" spans="2:4">
      <c r="B1152" s="56">
        <v>47103</v>
      </c>
      <c r="C1152" s="56">
        <v>47839</v>
      </c>
      <c r="D1152" s="1"/>
    </row>
    <row r="1153" spans="2:4">
      <c r="B1153" s="56">
        <v>47104</v>
      </c>
      <c r="C1153" s="56">
        <v>47842</v>
      </c>
      <c r="D1153" s="1"/>
    </row>
    <row r="1154" spans="2:4">
      <c r="B1154" s="56">
        <v>47110</v>
      </c>
      <c r="C1154" s="56">
        <v>47845</v>
      </c>
      <c r="D1154" s="1"/>
    </row>
    <row r="1155" spans="2:4">
      <c r="B1155" s="56">
        <v>47111</v>
      </c>
      <c r="C1155" s="56">
        <v>47846</v>
      </c>
      <c r="D1155" s="1"/>
    </row>
    <row r="1156" spans="2:4">
      <c r="B1156" s="56">
        <v>47117</v>
      </c>
      <c r="C1156" s="56"/>
      <c r="D1156" s="1"/>
    </row>
    <row r="1157" spans="2:4">
      <c r="B1157" s="56">
        <v>47118</v>
      </c>
      <c r="C1157" s="56"/>
      <c r="D1157" s="1"/>
    </row>
    <row r="1158" spans="2:4">
      <c r="B1158" s="56">
        <v>47119</v>
      </c>
      <c r="C1158" s="56"/>
      <c r="D1158" s="1"/>
    </row>
    <row r="1159" spans="2:4">
      <c r="B1159" s="56">
        <v>47124</v>
      </c>
      <c r="C1159" s="56"/>
      <c r="D1159" s="1"/>
    </row>
    <row r="1160" spans="2:4">
      <c r="B1160" s="56">
        <v>47125</v>
      </c>
      <c r="C1160" s="56"/>
      <c r="D1160" s="1"/>
    </row>
    <row r="1161" spans="2:4">
      <c r="B1161" s="56">
        <v>47131</v>
      </c>
      <c r="C1161" s="56"/>
      <c r="D1161" s="1"/>
    </row>
    <row r="1162" spans="2:4">
      <c r="B1162" s="56">
        <v>47132</v>
      </c>
      <c r="C1162" s="56"/>
      <c r="D1162" s="1"/>
    </row>
    <row r="1163" spans="2:4">
      <c r="B1163" s="56">
        <v>47138</v>
      </c>
      <c r="C1163" s="56"/>
      <c r="D1163" s="1"/>
    </row>
    <row r="1164" spans="2:4">
      <c r="B1164" s="56">
        <v>47139</v>
      </c>
      <c r="C1164" s="56"/>
      <c r="D1164" s="1"/>
    </row>
    <row r="1165" spans="2:4">
      <c r="B1165" s="56">
        <v>47145</v>
      </c>
      <c r="C1165" s="56"/>
      <c r="D1165" s="1"/>
    </row>
    <row r="1166" spans="2:4">
      <c r="B1166" s="56">
        <v>47146</v>
      </c>
      <c r="C1166" s="56"/>
      <c r="D1166" s="1"/>
    </row>
    <row r="1167" spans="2:4">
      <c r="B1167" s="56">
        <v>47152</v>
      </c>
      <c r="C1167" s="56"/>
      <c r="D1167" s="1"/>
    </row>
    <row r="1168" spans="2:4">
      <c r="B1168" s="56">
        <v>47153</v>
      </c>
      <c r="C1168" s="56"/>
      <c r="D1168" s="1"/>
    </row>
    <row r="1169" spans="2:4">
      <c r="B1169" s="56">
        <v>47159</v>
      </c>
      <c r="C1169" s="56"/>
      <c r="D1169" s="1"/>
    </row>
    <row r="1170" spans="2:4">
      <c r="B1170" s="56">
        <v>47160</v>
      </c>
      <c r="C1170" s="56"/>
      <c r="D1170" s="1"/>
    </row>
    <row r="1171" spans="2:4">
      <c r="B1171" s="56">
        <v>47162</v>
      </c>
      <c r="C1171" s="56"/>
      <c r="D1171" s="1"/>
    </row>
    <row r="1172" spans="2:4">
      <c r="B1172" s="56">
        <v>47163</v>
      </c>
      <c r="C1172" s="56"/>
      <c r="D1172" s="1"/>
    </row>
    <row r="1173" spans="2:4">
      <c r="B1173" s="56">
        <v>47164</v>
      </c>
      <c r="C1173" s="56"/>
      <c r="D1173" s="1"/>
    </row>
    <row r="1174" spans="2:4">
      <c r="B1174" s="56">
        <v>47165</v>
      </c>
      <c r="C1174" s="56"/>
      <c r="D1174" s="1"/>
    </row>
    <row r="1175" spans="2:4">
      <c r="B1175" s="56">
        <v>47166</v>
      </c>
      <c r="C1175" s="56"/>
      <c r="D1175" s="1"/>
    </row>
    <row r="1176" spans="2:4">
      <c r="B1176" s="56">
        <v>47167</v>
      </c>
      <c r="C1176" s="56"/>
      <c r="D1176" s="1"/>
    </row>
    <row r="1177" spans="2:4">
      <c r="B1177" s="56">
        <v>47173</v>
      </c>
      <c r="C1177" s="56"/>
      <c r="D1177" s="1"/>
    </row>
    <row r="1178" spans="2:4">
      <c r="B1178" s="56">
        <v>47174</v>
      </c>
      <c r="C1178" s="56"/>
      <c r="D1178" s="1"/>
    </row>
    <row r="1179" spans="2:4">
      <c r="B1179" s="56">
        <v>47180</v>
      </c>
      <c r="C1179" s="56"/>
      <c r="D1179" s="1"/>
    </row>
    <row r="1180" spans="2:4">
      <c r="B1180" s="56">
        <v>47181</v>
      </c>
      <c r="C1180" s="56"/>
      <c r="D1180" s="1"/>
    </row>
    <row r="1181" spans="2:4">
      <c r="B1181" s="56">
        <v>47187</v>
      </c>
      <c r="C1181" s="56"/>
      <c r="D1181" s="1"/>
    </row>
    <row r="1182" spans="2:4">
      <c r="B1182" s="56">
        <v>47188</v>
      </c>
      <c r="C1182" s="56"/>
      <c r="D1182" s="1"/>
    </row>
    <row r="1183" spans="2:4">
      <c r="B1183" s="56">
        <v>47194</v>
      </c>
      <c r="C1183" s="56"/>
      <c r="D1183" s="1"/>
    </row>
    <row r="1184" spans="2:4">
      <c r="B1184" s="56">
        <v>47195</v>
      </c>
      <c r="C1184" s="56"/>
      <c r="D1184" s="1"/>
    </row>
    <row r="1185" spans="2:4">
      <c r="B1185" s="56">
        <v>47201</v>
      </c>
      <c r="C1185" s="56"/>
      <c r="D1185" s="1"/>
    </row>
    <row r="1186" spans="2:4">
      <c r="B1186" s="56">
        <v>47202</v>
      </c>
      <c r="C1186" s="56"/>
      <c r="D1186" s="1"/>
    </row>
    <row r="1187" spans="2:4">
      <c r="B1187" s="56">
        <v>47208</v>
      </c>
      <c r="C1187" s="56"/>
      <c r="D1187" s="1"/>
    </row>
    <row r="1188" spans="2:4">
      <c r="B1188" s="56">
        <v>47209</v>
      </c>
      <c r="C1188" s="56"/>
      <c r="D1188" s="1"/>
    </row>
    <row r="1189" spans="2:4">
      <c r="B1189" s="56">
        <v>47212</v>
      </c>
      <c r="C1189" s="56"/>
      <c r="D1189" s="1"/>
    </row>
    <row r="1190" spans="2:4">
      <c r="B1190" s="56">
        <v>47215</v>
      </c>
      <c r="C1190" s="56"/>
      <c r="D1190" s="1"/>
    </row>
    <row r="1191" spans="2:4">
      <c r="B1191" s="56">
        <v>47216</v>
      </c>
      <c r="C1191" s="56"/>
      <c r="D1191" s="1"/>
    </row>
    <row r="1192" spans="2:4">
      <c r="B1192" s="56">
        <v>47222</v>
      </c>
      <c r="C1192" s="56"/>
      <c r="D1192" s="1"/>
    </row>
    <row r="1193" spans="2:4">
      <c r="B1193" s="56">
        <v>47223</v>
      </c>
      <c r="C1193" s="56"/>
      <c r="D1193" s="1"/>
    </row>
    <row r="1194" spans="2:4">
      <c r="B1194" s="56">
        <v>47229</v>
      </c>
      <c r="C1194" s="56"/>
      <c r="D1194" s="1"/>
    </row>
    <row r="1195" spans="2:4">
      <c r="B1195" s="56">
        <v>47230</v>
      </c>
      <c r="C1195" s="56"/>
      <c r="D1195" s="1"/>
    </row>
    <row r="1196" spans="2:4">
      <c r="B1196" s="56">
        <v>47236</v>
      </c>
      <c r="C1196" s="56"/>
      <c r="D1196" s="1"/>
    </row>
    <row r="1197" spans="2:4">
      <c r="B1197" s="56">
        <v>47237</v>
      </c>
      <c r="C1197" s="56"/>
      <c r="D1197" s="1"/>
    </row>
    <row r="1198" spans="2:4">
      <c r="B1198" s="56">
        <v>47239</v>
      </c>
      <c r="C1198" s="56"/>
      <c r="D1198" s="1"/>
    </row>
    <row r="1199" spans="2:4">
      <c r="B1199" s="56">
        <v>47243</v>
      </c>
      <c r="C1199" s="56"/>
      <c r="D1199" s="1"/>
    </row>
    <row r="1200" spans="2:4">
      <c r="B1200" s="56">
        <v>47244</v>
      </c>
      <c r="C1200" s="56"/>
      <c r="D1200" s="1"/>
    </row>
    <row r="1201" spans="2:4">
      <c r="B1201" s="56">
        <v>47250</v>
      </c>
      <c r="C1201" s="56"/>
      <c r="D1201" s="1"/>
    </row>
    <row r="1202" spans="2:4">
      <c r="B1202" s="56">
        <v>47251</v>
      </c>
      <c r="C1202" s="56"/>
      <c r="D1202" s="1"/>
    </row>
    <row r="1203" spans="2:4">
      <c r="B1203" s="56">
        <v>47257</v>
      </c>
      <c r="C1203" s="56"/>
      <c r="D1203" s="1"/>
    </row>
    <row r="1204" spans="2:4">
      <c r="B1204" s="56">
        <v>47258</v>
      </c>
      <c r="C1204" s="56"/>
      <c r="D1204" s="1"/>
    </row>
    <row r="1205" spans="2:4">
      <c r="B1205" s="56">
        <v>47264</v>
      </c>
      <c r="C1205" s="56"/>
      <c r="D1205" s="1"/>
    </row>
    <row r="1206" spans="2:4">
      <c r="B1206" s="56">
        <v>47265</v>
      </c>
      <c r="C1206" s="56"/>
      <c r="D1206" s="1"/>
    </row>
    <row r="1207" spans="2:4">
      <c r="B1207" s="56">
        <v>47271</v>
      </c>
      <c r="C1207" s="56"/>
      <c r="D1207" s="1"/>
    </row>
    <row r="1208" spans="2:4">
      <c r="B1208" s="56">
        <v>47272</v>
      </c>
      <c r="C1208" s="56"/>
      <c r="D1208" s="1"/>
    </row>
    <row r="1209" spans="2:4">
      <c r="B1209" s="56">
        <v>47278</v>
      </c>
      <c r="C1209" s="56"/>
      <c r="D1209" s="1"/>
    </row>
    <row r="1210" spans="2:4">
      <c r="B1210" s="56">
        <v>47279</v>
      </c>
      <c r="C1210" s="56"/>
      <c r="D1210" s="1"/>
    </row>
    <row r="1211" spans="2:4">
      <c r="B1211" s="56">
        <v>47285</v>
      </c>
      <c r="C1211" s="56"/>
      <c r="D1211" s="1"/>
    </row>
    <row r="1212" spans="2:4">
      <c r="B1212" s="56">
        <v>47286</v>
      </c>
      <c r="C1212" s="56"/>
      <c r="D1212" s="1"/>
    </row>
    <row r="1213" spans="2:4">
      <c r="B1213" s="56">
        <v>47292</v>
      </c>
      <c r="C1213" s="56"/>
      <c r="D1213" s="1"/>
    </row>
    <row r="1214" spans="2:4">
      <c r="B1214" s="56">
        <v>47293</v>
      </c>
      <c r="C1214" s="56"/>
      <c r="D1214" s="1"/>
    </row>
    <row r="1215" spans="2:4">
      <c r="B1215" s="56">
        <v>47299</v>
      </c>
      <c r="C1215" s="56"/>
      <c r="D1215" s="1"/>
    </row>
    <row r="1216" spans="2:4">
      <c r="B1216" s="56">
        <v>47300</v>
      </c>
      <c r="C1216" s="56"/>
      <c r="D1216" s="1"/>
    </row>
    <row r="1217" spans="2:4">
      <c r="B1217" s="56">
        <v>47306</v>
      </c>
      <c r="C1217" s="56"/>
      <c r="D1217" s="1"/>
    </row>
    <row r="1218" spans="2:4">
      <c r="B1218" s="56">
        <v>47307</v>
      </c>
      <c r="C1218" s="56"/>
      <c r="D1218" s="1"/>
    </row>
    <row r="1219" spans="2:4">
      <c r="B1219" s="56">
        <v>47313</v>
      </c>
      <c r="C1219" s="56"/>
      <c r="D1219" s="1"/>
    </row>
    <row r="1220" spans="2:4">
      <c r="B1220" s="56">
        <v>47314</v>
      </c>
      <c r="C1220" s="56"/>
      <c r="D1220" s="1"/>
    </row>
    <row r="1221" spans="2:4">
      <c r="B1221" s="56">
        <v>47320</v>
      </c>
      <c r="C1221" s="56"/>
      <c r="D1221" s="1"/>
    </row>
    <row r="1222" spans="2:4">
      <c r="B1222" s="56">
        <v>47321</v>
      </c>
      <c r="C1222" s="56"/>
      <c r="D1222" s="1"/>
    </row>
    <row r="1223" spans="2:4">
      <c r="B1223" s="56">
        <v>47327</v>
      </c>
      <c r="C1223" s="56"/>
      <c r="D1223" s="1"/>
    </row>
    <row r="1224" spans="2:4">
      <c r="B1224" s="56">
        <v>47328</v>
      </c>
      <c r="C1224" s="56"/>
      <c r="D1224" s="1"/>
    </row>
    <row r="1225" spans="2:4">
      <c r="B1225" s="56">
        <v>47334</v>
      </c>
      <c r="C1225" s="56"/>
      <c r="D1225" s="1"/>
    </row>
    <row r="1226" spans="2:4">
      <c r="B1226" s="56">
        <v>47335</v>
      </c>
      <c r="C1226" s="56"/>
      <c r="D1226" s="1"/>
    </row>
    <row r="1227" spans="2:4">
      <c r="B1227" s="56">
        <v>47341</v>
      </c>
      <c r="C1227" s="56"/>
      <c r="D1227" s="1"/>
    </row>
    <row r="1228" spans="2:4">
      <c r="B1228" s="56">
        <v>47342</v>
      </c>
      <c r="C1228" s="56"/>
      <c r="D1228" s="1"/>
    </row>
    <row r="1229" spans="2:4">
      <c r="B1229" s="56">
        <v>47348</v>
      </c>
      <c r="C1229" s="56"/>
      <c r="D1229" s="1"/>
    </row>
    <row r="1230" spans="2:4">
      <c r="B1230" s="56">
        <v>47349</v>
      </c>
      <c r="C1230" s="56"/>
      <c r="D1230" s="1"/>
    </row>
    <row r="1231" spans="2:4">
      <c r="B1231" s="56">
        <v>47355</v>
      </c>
      <c r="C1231" s="56"/>
      <c r="D1231" s="1"/>
    </row>
    <row r="1232" spans="2:4">
      <c r="B1232" s="56">
        <v>47356</v>
      </c>
      <c r="C1232" s="56"/>
      <c r="D1232" s="1"/>
    </row>
    <row r="1233" spans="2:4">
      <c r="B1233" s="56">
        <v>47362</v>
      </c>
      <c r="C1233" s="56"/>
      <c r="D1233" s="1"/>
    </row>
    <row r="1234" spans="2:4">
      <c r="B1234" s="56">
        <v>47363</v>
      </c>
      <c r="C1234" s="56"/>
      <c r="D1234" s="1"/>
    </row>
    <row r="1235" spans="2:4">
      <c r="B1235" s="56">
        <v>47369</v>
      </c>
      <c r="C1235" s="56"/>
      <c r="D1235" s="1"/>
    </row>
    <row r="1236" spans="2:4">
      <c r="B1236" s="56">
        <v>47370</v>
      </c>
      <c r="C1236" s="56"/>
      <c r="D1236" s="1"/>
    </row>
    <row r="1237" spans="2:4">
      <c r="B1237" s="56">
        <v>47376</v>
      </c>
      <c r="C1237" s="56"/>
      <c r="D1237" s="1"/>
    </row>
    <row r="1238" spans="2:4">
      <c r="B1238" s="56">
        <v>47377</v>
      </c>
      <c r="C1238" s="56"/>
      <c r="D1238" s="1"/>
    </row>
    <row r="1239" spans="2:4">
      <c r="B1239" s="56">
        <v>47383</v>
      </c>
      <c r="C1239" s="56"/>
      <c r="D1239" s="1"/>
    </row>
    <row r="1240" spans="2:4">
      <c r="B1240" s="56">
        <v>47384</v>
      </c>
      <c r="C1240" s="56"/>
      <c r="D1240" s="1"/>
    </row>
    <row r="1241" spans="2:4">
      <c r="B1241" s="56">
        <v>47390</v>
      </c>
      <c r="C1241" s="56"/>
      <c r="D1241" s="1"/>
    </row>
    <row r="1242" spans="2:4">
      <c r="B1242" s="56">
        <v>47391</v>
      </c>
      <c r="C1242" s="56"/>
      <c r="D1242" s="1"/>
    </row>
    <row r="1243" spans="2:4">
      <c r="B1243" s="56">
        <v>47392</v>
      </c>
      <c r="C1243" s="56"/>
      <c r="D1243" s="1"/>
    </row>
    <row r="1244" spans="2:4">
      <c r="B1244" s="56">
        <v>47393</v>
      </c>
      <c r="C1244" s="56"/>
      <c r="D1244" s="1"/>
    </row>
    <row r="1245" spans="2:4">
      <c r="B1245" s="56">
        <v>47394</v>
      </c>
      <c r="C1245" s="56"/>
      <c r="D1245" s="1"/>
    </row>
    <row r="1246" spans="2:4">
      <c r="B1246" s="56">
        <v>47395</v>
      </c>
      <c r="C1246" s="56"/>
      <c r="D1246" s="1"/>
    </row>
    <row r="1247" spans="2:4">
      <c r="B1247" s="56">
        <v>47396</v>
      </c>
      <c r="C1247" s="56"/>
      <c r="D1247" s="1"/>
    </row>
    <row r="1248" spans="2:4">
      <c r="B1248" s="56">
        <v>47397</v>
      </c>
      <c r="C1248" s="56"/>
      <c r="D1248" s="1"/>
    </row>
    <row r="1249" spans="2:4">
      <c r="B1249" s="56">
        <v>47398</v>
      </c>
      <c r="C1249" s="56"/>
      <c r="D1249" s="1"/>
    </row>
    <row r="1250" spans="2:4">
      <c r="B1250" s="56">
        <v>47404</v>
      </c>
      <c r="C1250" s="56"/>
      <c r="D1250" s="1"/>
    </row>
    <row r="1251" spans="2:4">
      <c r="B1251" s="56">
        <v>47405</v>
      </c>
      <c r="C1251" s="56"/>
      <c r="D1251" s="1"/>
    </row>
    <row r="1252" spans="2:4">
      <c r="B1252" s="56">
        <v>47411</v>
      </c>
      <c r="C1252" s="56"/>
      <c r="D1252" s="1"/>
    </row>
    <row r="1253" spans="2:4">
      <c r="B1253" s="56">
        <v>47412</v>
      </c>
      <c r="C1253" s="56"/>
      <c r="D1253" s="1"/>
    </row>
    <row r="1254" spans="2:4">
      <c r="B1254" s="56">
        <v>47418</v>
      </c>
      <c r="C1254" s="56"/>
      <c r="D1254" s="1"/>
    </row>
    <row r="1255" spans="2:4">
      <c r="B1255" s="56">
        <v>47419</v>
      </c>
      <c r="C1255" s="56"/>
      <c r="D1255" s="1"/>
    </row>
    <row r="1256" spans="2:4">
      <c r="B1256" s="56">
        <v>47425</v>
      </c>
      <c r="C1256" s="56"/>
      <c r="D1256" s="1"/>
    </row>
    <row r="1257" spans="2:4">
      <c r="B1257" s="56">
        <v>47426</v>
      </c>
      <c r="C1257" s="56"/>
      <c r="D1257" s="1"/>
    </row>
    <row r="1258" spans="2:4">
      <c r="B1258" s="56">
        <v>47432</v>
      </c>
      <c r="C1258" s="56"/>
      <c r="D1258" s="1"/>
    </row>
    <row r="1259" spans="2:4">
      <c r="B1259" s="56">
        <v>47433</v>
      </c>
      <c r="C1259" s="56"/>
      <c r="D1259" s="1"/>
    </row>
    <row r="1260" spans="2:4">
      <c r="B1260" s="56">
        <v>47439</v>
      </c>
      <c r="C1260" s="56"/>
      <c r="D1260" s="1"/>
    </row>
    <row r="1261" spans="2:4">
      <c r="B1261" s="56">
        <v>47440</v>
      </c>
      <c r="C1261" s="56"/>
      <c r="D1261" s="1"/>
    </row>
    <row r="1262" spans="2:4">
      <c r="B1262" s="56">
        <v>47446</v>
      </c>
      <c r="C1262" s="56"/>
      <c r="D1262" s="1"/>
    </row>
    <row r="1263" spans="2:4">
      <c r="B1263" s="56">
        <v>47447</v>
      </c>
      <c r="C1263" s="56"/>
      <c r="D1263" s="1"/>
    </row>
    <row r="1264" spans="2:4">
      <c r="B1264" s="56">
        <v>47453</v>
      </c>
      <c r="C1264" s="56"/>
      <c r="D1264" s="1"/>
    </row>
    <row r="1265" spans="2:4">
      <c r="B1265" s="56">
        <v>47454</v>
      </c>
      <c r="C1265" s="56"/>
      <c r="D1265" s="1"/>
    </row>
    <row r="1266" spans="2:4">
      <c r="B1266" s="56">
        <v>47460</v>
      </c>
      <c r="C1266" s="56"/>
      <c r="D1266" s="1"/>
    </row>
    <row r="1267" spans="2:4">
      <c r="B1267" s="56">
        <v>47461</v>
      </c>
      <c r="C1267" s="56"/>
      <c r="D1267" s="1"/>
    </row>
    <row r="1268" spans="2:4">
      <c r="B1268" s="56">
        <v>47467</v>
      </c>
      <c r="C1268" s="56"/>
      <c r="D1268" s="1"/>
    </row>
    <row r="1269" spans="2:4">
      <c r="B1269" s="56">
        <v>47468</v>
      </c>
      <c r="C1269" s="56"/>
      <c r="D1269" s="1"/>
    </row>
    <row r="1270" spans="2:4">
      <c r="B1270" s="56">
        <v>47474</v>
      </c>
      <c r="C1270" s="56"/>
      <c r="D1270" s="1"/>
    </row>
    <row r="1271" spans="2:4">
      <c r="B1271" s="56">
        <v>47475</v>
      </c>
      <c r="C1271" s="56"/>
      <c r="D1271" s="1"/>
    </row>
    <row r="1272" spans="2:4">
      <c r="B1272" s="56">
        <v>47481</v>
      </c>
      <c r="C1272" s="56"/>
      <c r="D1272" s="1"/>
    </row>
    <row r="1273" spans="2:4">
      <c r="B1273" s="56">
        <v>47482</v>
      </c>
      <c r="C1273" s="56"/>
      <c r="D1273" s="1"/>
    </row>
    <row r="1274" spans="2:4">
      <c r="B1274" s="56">
        <v>47484</v>
      </c>
      <c r="C1274" s="56"/>
      <c r="D1274" s="1"/>
    </row>
    <row r="1275" spans="2:4">
      <c r="B1275" s="56">
        <v>47488</v>
      </c>
      <c r="C1275" s="56"/>
      <c r="D1275" s="1"/>
    </row>
    <row r="1276" spans="2:4">
      <c r="B1276" s="56">
        <v>47489</v>
      </c>
      <c r="C1276" s="56"/>
      <c r="D1276" s="1"/>
    </row>
    <row r="1277" spans="2:4">
      <c r="B1277" s="56">
        <v>47495</v>
      </c>
      <c r="C1277" s="56"/>
      <c r="D1277" s="1"/>
    </row>
    <row r="1278" spans="2:4">
      <c r="B1278" s="56">
        <v>47496</v>
      </c>
      <c r="C1278" s="56"/>
      <c r="D1278" s="1"/>
    </row>
    <row r="1279" spans="2:4">
      <c r="B1279" s="56">
        <v>47502</v>
      </c>
      <c r="C1279" s="56"/>
      <c r="D1279" s="1"/>
    </row>
    <row r="1280" spans="2:4">
      <c r="B1280" s="56">
        <v>47503</v>
      </c>
      <c r="C1280" s="56"/>
      <c r="D1280" s="1"/>
    </row>
    <row r="1281" spans="2:4">
      <c r="B1281" s="56">
        <v>47509</v>
      </c>
      <c r="C1281" s="56"/>
      <c r="D1281" s="1"/>
    </row>
    <row r="1282" spans="2:4">
      <c r="B1282" s="56">
        <v>47510</v>
      </c>
      <c r="C1282" s="56"/>
      <c r="D1282" s="1"/>
    </row>
    <row r="1283" spans="2:4">
      <c r="B1283" s="56">
        <v>47516</v>
      </c>
      <c r="C1283" s="56"/>
      <c r="D1283" s="1"/>
    </row>
    <row r="1284" spans="2:4">
      <c r="B1284" s="56">
        <v>47517</v>
      </c>
      <c r="C1284" s="56"/>
      <c r="D1284" s="1"/>
    </row>
    <row r="1285" spans="2:4">
      <c r="B1285" s="56">
        <v>47518</v>
      </c>
      <c r="C1285" s="56"/>
      <c r="D1285" s="1"/>
    </row>
    <row r="1286" spans="2:4">
      <c r="B1286" s="56">
        <v>47519</v>
      </c>
      <c r="C1286" s="56"/>
      <c r="D1286" s="1"/>
    </row>
    <row r="1287" spans="2:4">
      <c r="B1287" s="56">
        <v>47520</v>
      </c>
      <c r="C1287" s="56"/>
      <c r="D1287" s="1"/>
    </row>
    <row r="1288" spans="2:4">
      <c r="B1288" s="56">
        <v>47521</v>
      </c>
      <c r="C1288" s="56"/>
      <c r="D1288" s="1"/>
    </row>
    <row r="1289" spans="2:4">
      <c r="B1289" s="56">
        <v>47522</v>
      </c>
      <c r="C1289" s="56"/>
      <c r="D1289" s="1"/>
    </row>
    <row r="1290" spans="2:4">
      <c r="B1290" s="56">
        <v>47523</v>
      </c>
      <c r="C1290" s="56"/>
      <c r="D1290" s="1"/>
    </row>
    <row r="1291" spans="2:4">
      <c r="B1291" s="56">
        <v>47524</v>
      </c>
      <c r="C1291" s="56"/>
      <c r="D1291" s="1"/>
    </row>
    <row r="1292" spans="2:4">
      <c r="B1292" s="56">
        <v>47530</v>
      </c>
      <c r="C1292" s="56"/>
      <c r="D1292" s="1"/>
    </row>
    <row r="1293" spans="2:4">
      <c r="B1293" s="56">
        <v>47531</v>
      </c>
      <c r="C1293" s="56"/>
      <c r="D1293" s="1"/>
    </row>
    <row r="1294" spans="2:4">
      <c r="B1294" s="56">
        <v>47537</v>
      </c>
      <c r="C1294" s="56"/>
      <c r="D1294" s="1"/>
    </row>
    <row r="1295" spans="2:4">
      <c r="B1295" s="56">
        <v>47538</v>
      </c>
      <c r="C1295" s="56"/>
      <c r="D1295" s="1"/>
    </row>
    <row r="1296" spans="2:4">
      <c r="B1296" s="56">
        <v>47544</v>
      </c>
      <c r="C1296" s="56"/>
      <c r="D1296" s="1"/>
    </row>
    <row r="1297" spans="2:4">
      <c r="B1297" s="56">
        <v>47545</v>
      </c>
      <c r="C1297" s="56"/>
      <c r="D1297" s="1"/>
    </row>
    <row r="1298" spans="2:4">
      <c r="B1298" s="56">
        <v>47551</v>
      </c>
      <c r="C1298" s="56"/>
      <c r="D1298" s="1"/>
    </row>
    <row r="1299" spans="2:4">
      <c r="B1299" s="56">
        <v>47552</v>
      </c>
      <c r="C1299" s="56"/>
      <c r="D1299" s="1"/>
    </row>
    <row r="1300" spans="2:4">
      <c r="B1300" s="56">
        <v>47558</v>
      </c>
      <c r="C1300" s="56"/>
      <c r="D1300" s="1"/>
    </row>
    <row r="1301" spans="2:4">
      <c r="B1301" s="56">
        <v>47559</v>
      </c>
      <c r="C1301" s="56"/>
      <c r="D1301" s="1"/>
    </row>
    <row r="1302" spans="2:4">
      <c r="B1302" s="56">
        <v>47565</v>
      </c>
      <c r="C1302" s="56"/>
      <c r="D1302" s="1"/>
    </row>
    <row r="1303" spans="2:4">
      <c r="B1303" s="56">
        <v>47566</v>
      </c>
      <c r="C1303" s="56"/>
      <c r="D1303" s="1"/>
    </row>
    <row r="1304" spans="2:4">
      <c r="B1304" s="56">
        <v>47572</v>
      </c>
      <c r="C1304" s="56"/>
      <c r="D1304" s="1"/>
    </row>
    <row r="1305" spans="2:4">
      <c r="B1305" s="56">
        <v>47573</v>
      </c>
      <c r="C1305" s="56"/>
      <c r="D1305" s="1"/>
    </row>
    <row r="1306" spans="2:4">
      <c r="B1306" s="56">
        <v>47577</v>
      </c>
      <c r="C1306" s="56"/>
      <c r="D1306" s="1"/>
    </row>
    <row r="1307" spans="2:4">
      <c r="B1307" s="56">
        <v>47579</v>
      </c>
      <c r="C1307" s="56"/>
      <c r="D1307" s="1"/>
    </row>
    <row r="1308" spans="2:4">
      <c r="B1308" s="56">
        <v>47580</v>
      </c>
      <c r="C1308" s="56"/>
      <c r="D1308" s="1"/>
    </row>
    <row r="1309" spans="2:4">
      <c r="B1309" s="56">
        <v>47586</v>
      </c>
      <c r="C1309" s="56"/>
      <c r="D1309" s="1"/>
    </row>
    <row r="1310" spans="2:4">
      <c r="B1310" s="56">
        <v>47587</v>
      </c>
      <c r="C1310" s="56"/>
      <c r="D1310" s="1"/>
    </row>
    <row r="1311" spans="2:4">
      <c r="B1311" s="56">
        <v>47593</v>
      </c>
      <c r="C1311" s="56"/>
      <c r="D1311" s="1"/>
    </row>
    <row r="1312" spans="2:4">
      <c r="B1312" s="56">
        <v>47594</v>
      </c>
      <c r="C1312" s="56"/>
      <c r="D1312" s="1"/>
    </row>
    <row r="1313" spans="2:4">
      <c r="B1313" s="56">
        <v>47600</v>
      </c>
      <c r="C1313" s="56"/>
      <c r="D1313" s="1"/>
    </row>
    <row r="1314" spans="2:4">
      <c r="B1314" s="56">
        <v>47601</v>
      </c>
      <c r="C1314" s="56"/>
      <c r="D1314" s="1"/>
    </row>
    <row r="1315" spans="2:4">
      <c r="B1315" s="56">
        <v>47604</v>
      </c>
      <c r="C1315" s="56"/>
      <c r="D1315" s="1"/>
    </row>
    <row r="1316" spans="2:4">
      <c r="B1316" s="56">
        <v>47607</v>
      </c>
      <c r="C1316" s="56"/>
      <c r="D1316" s="1"/>
    </row>
    <row r="1317" spans="2:4">
      <c r="B1317" s="56">
        <v>47608</v>
      </c>
      <c r="C1317" s="56"/>
      <c r="D1317" s="1"/>
    </row>
    <row r="1318" spans="2:4">
      <c r="B1318" s="56">
        <v>47614</v>
      </c>
      <c r="C1318" s="56"/>
      <c r="D1318" s="1"/>
    </row>
    <row r="1319" spans="2:4">
      <c r="B1319" s="56">
        <v>47615</v>
      </c>
      <c r="C1319" s="56"/>
      <c r="D1319" s="1"/>
    </row>
    <row r="1320" spans="2:4">
      <c r="B1320" s="56">
        <v>47621</v>
      </c>
      <c r="C1320" s="56"/>
      <c r="D1320" s="1"/>
    </row>
    <row r="1321" spans="2:4">
      <c r="B1321" s="56">
        <v>47622</v>
      </c>
      <c r="C1321" s="56"/>
      <c r="D1321" s="1"/>
    </row>
    <row r="1322" spans="2:4">
      <c r="B1322" s="56">
        <v>47628</v>
      </c>
      <c r="C1322" s="56"/>
      <c r="D1322" s="1"/>
    </row>
    <row r="1323" spans="2:4">
      <c r="B1323" s="56">
        <v>47629</v>
      </c>
      <c r="C1323" s="56"/>
      <c r="D1323" s="1"/>
    </row>
    <row r="1324" spans="2:4">
      <c r="B1324" s="56">
        <v>47635</v>
      </c>
      <c r="C1324" s="56"/>
      <c r="D1324" s="1"/>
    </row>
    <row r="1325" spans="2:4">
      <c r="B1325" s="56">
        <v>47636</v>
      </c>
      <c r="C1325" s="56"/>
      <c r="D1325" s="1"/>
    </row>
    <row r="1326" spans="2:4">
      <c r="B1326" s="56">
        <v>47639</v>
      </c>
      <c r="C1326" s="56"/>
      <c r="D1326" s="1"/>
    </row>
    <row r="1327" spans="2:4">
      <c r="B1327" s="56">
        <v>47642</v>
      </c>
      <c r="C1327" s="56"/>
      <c r="D1327" s="1"/>
    </row>
    <row r="1328" spans="2:4">
      <c r="B1328" s="56">
        <v>47643</v>
      </c>
      <c r="C1328" s="56"/>
      <c r="D1328" s="1"/>
    </row>
    <row r="1329" spans="2:4">
      <c r="B1329" s="56">
        <v>47649</v>
      </c>
      <c r="C1329" s="56"/>
      <c r="D1329" s="1"/>
    </row>
    <row r="1330" spans="2:4">
      <c r="B1330" s="56">
        <v>47650</v>
      </c>
      <c r="C1330" s="56"/>
      <c r="D1330" s="1"/>
    </row>
    <row r="1331" spans="2:4">
      <c r="B1331" s="56">
        <v>47656</v>
      </c>
      <c r="C1331" s="56"/>
      <c r="D1331" s="1"/>
    </row>
    <row r="1332" spans="2:4">
      <c r="B1332" s="56">
        <v>47657</v>
      </c>
      <c r="C1332" s="56"/>
      <c r="D1332" s="1"/>
    </row>
    <row r="1333" spans="2:4">
      <c r="B1333" s="56">
        <v>47663</v>
      </c>
      <c r="C1333" s="56"/>
      <c r="D1333" s="1"/>
    </row>
    <row r="1334" spans="2:4">
      <c r="B1334" s="56">
        <v>47664</v>
      </c>
      <c r="C1334" s="56"/>
      <c r="D1334" s="1"/>
    </row>
    <row r="1335" spans="2:4">
      <c r="B1335" s="56">
        <v>47670</v>
      </c>
      <c r="C1335" s="56"/>
      <c r="D1335" s="1"/>
    </row>
    <row r="1336" spans="2:4">
      <c r="B1336" s="56">
        <v>47671</v>
      </c>
      <c r="C1336" s="56"/>
      <c r="D1336" s="1"/>
    </row>
    <row r="1337" spans="2:4">
      <c r="B1337" s="56">
        <v>47677</v>
      </c>
      <c r="C1337" s="56"/>
      <c r="D1337" s="1"/>
    </row>
    <row r="1338" spans="2:4">
      <c r="B1338" s="56">
        <v>47678</v>
      </c>
      <c r="C1338" s="56"/>
      <c r="D1338" s="1"/>
    </row>
    <row r="1339" spans="2:4">
      <c r="B1339" s="56">
        <v>47684</v>
      </c>
      <c r="C1339" s="56"/>
      <c r="D1339" s="1"/>
    </row>
    <row r="1340" spans="2:4">
      <c r="B1340" s="56">
        <v>47685</v>
      </c>
      <c r="C1340" s="56"/>
      <c r="D1340" s="1"/>
    </row>
    <row r="1341" spans="2:4">
      <c r="B1341" s="56">
        <v>47691</v>
      </c>
      <c r="C1341" s="56"/>
      <c r="D1341" s="1"/>
    </row>
    <row r="1342" spans="2:4">
      <c r="B1342" s="56">
        <v>47692</v>
      </c>
      <c r="C1342" s="56"/>
      <c r="D1342" s="1"/>
    </row>
    <row r="1343" spans="2:4">
      <c r="B1343" s="56">
        <v>47698</v>
      </c>
      <c r="C1343" s="56"/>
      <c r="D1343" s="1"/>
    </row>
    <row r="1344" spans="2:4">
      <c r="B1344" s="56">
        <v>47699</v>
      </c>
      <c r="C1344" s="56"/>
      <c r="D1344" s="1"/>
    </row>
    <row r="1345" spans="2:4">
      <c r="B1345" s="56">
        <v>47705</v>
      </c>
      <c r="C1345" s="56"/>
      <c r="D1345" s="1"/>
    </row>
    <row r="1346" spans="2:4">
      <c r="B1346" s="56">
        <v>47706</v>
      </c>
      <c r="C1346" s="56"/>
      <c r="D1346" s="1"/>
    </row>
    <row r="1347" spans="2:4">
      <c r="B1347" s="56">
        <v>47712</v>
      </c>
      <c r="C1347" s="56"/>
      <c r="D1347" s="1"/>
    </row>
    <row r="1348" spans="2:4">
      <c r="B1348" s="56">
        <v>47713</v>
      </c>
      <c r="C1348" s="56"/>
      <c r="D1348" s="1"/>
    </row>
    <row r="1349" spans="2:4">
      <c r="B1349" s="56">
        <v>47719</v>
      </c>
      <c r="C1349" s="56"/>
      <c r="D1349" s="1"/>
    </row>
    <row r="1350" spans="2:4">
      <c r="B1350" s="56">
        <v>47720</v>
      </c>
      <c r="C1350" s="56"/>
      <c r="D1350" s="1"/>
    </row>
    <row r="1351" spans="2:4">
      <c r="B1351" s="56">
        <v>47726</v>
      </c>
      <c r="C1351" s="56"/>
      <c r="D1351" s="1"/>
    </row>
    <row r="1352" spans="2:4">
      <c r="B1352" s="56">
        <v>47727</v>
      </c>
      <c r="C1352" s="56"/>
      <c r="D1352" s="1"/>
    </row>
    <row r="1353" spans="2:4">
      <c r="B1353" s="56">
        <v>47733</v>
      </c>
      <c r="C1353" s="56"/>
      <c r="D1353" s="1"/>
    </row>
    <row r="1354" spans="2:4">
      <c r="B1354" s="56">
        <v>47734</v>
      </c>
      <c r="C1354" s="56"/>
      <c r="D1354" s="1"/>
    </row>
    <row r="1355" spans="2:4">
      <c r="B1355" s="56">
        <v>47738</v>
      </c>
      <c r="C1355" s="56"/>
      <c r="D1355" s="1"/>
    </row>
    <row r="1356" spans="2:4">
      <c r="B1356" s="56">
        <v>47740</v>
      </c>
      <c r="C1356" s="56"/>
      <c r="D1356" s="1"/>
    </row>
    <row r="1357" spans="2:4">
      <c r="B1357" s="56">
        <v>47741</v>
      </c>
      <c r="C1357" s="56"/>
      <c r="D1357" s="1"/>
    </row>
    <row r="1358" spans="2:4">
      <c r="B1358" s="56">
        <v>47747</v>
      </c>
      <c r="C1358" s="56"/>
      <c r="D1358" s="1"/>
    </row>
    <row r="1359" spans="2:4">
      <c r="B1359" s="56">
        <v>47748</v>
      </c>
      <c r="C1359" s="56"/>
      <c r="D1359" s="1"/>
    </row>
    <row r="1360" spans="2:4">
      <c r="B1360" s="56">
        <v>47754</v>
      </c>
      <c r="C1360" s="56"/>
      <c r="D1360" s="1"/>
    </row>
    <row r="1361" spans="2:4">
      <c r="B1361" s="56">
        <v>47755</v>
      </c>
      <c r="C1361" s="56"/>
      <c r="D1361" s="1"/>
    </row>
    <row r="1362" spans="2:4">
      <c r="B1362" s="56">
        <v>47757</v>
      </c>
      <c r="C1362" s="56"/>
      <c r="D1362" s="1"/>
    </row>
    <row r="1363" spans="2:4">
      <c r="B1363" s="56">
        <v>47758</v>
      </c>
      <c r="C1363" s="56"/>
      <c r="D1363" s="1"/>
    </row>
    <row r="1364" spans="2:4">
      <c r="B1364" s="56">
        <v>47759</v>
      </c>
      <c r="C1364" s="56"/>
      <c r="D1364" s="1"/>
    </row>
    <row r="1365" spans="2:4">
      <c r="B1365" s="56">
        <v>47760</v>
      </c>
      <c r="C1365" s="56"/>
      <c r="D1365" s="1"/>
    </row>
    <row r="1366" spans="2:4">
      <c r="B1366" s="56">
        <v>47761</v>
      </c>
      <c r="C1366" s="56"/>
      <c r="D1366" s="1"/>
    </row>
    <row r="1367" spans="2:4">
      <c r="B1367" s="56">
        <v>47762</v>
      </c>
      <c r="C1367" s="56"/>
      <c r="D1367" s="1"/>
    </row>
    <row r="1368" spans="2:4">
      <c r="B1368" s="56">
        <v>47768</v>
      </c>
      <c r="C1368" s="56"/>
      <c r="D1368" s="1"/>
    </row>
    <row r="1369" spans="2:4">
      <c r="B1369" s="56">
        <v>47769</v>
      </c>
      <c r="C1369" s="56"/>
      <c r="D1369" s="1"/>
    </row>
    <row r="1370" spans="2:4">
      <c r="B1370" s="56">
        <v>47775</v>
      </c>
      <c r="C1370" s="56"/>
      <c r="D1370" s="1"/>
    </row>
    <row r="1371" spans="2:4">
      <c r="B1371" s="56">
        <v>47776</v>
      </c>
      <c r="C1371" s="56"/>
      <c r="D1371" s="1"/>
    </row>
    <row r="1372" spans="2:4">
      <c r="B1372" s="56">
        <v>47782</v>
      </c>
      <c r="C1372" s="56"/>
      <c r="D1372" s="1"/>
    </row>
    <row r="1373" spans="2:4">
      <c r="B1373" s="56">
        <v>47783</v>
      </c>
      <c r="C1373" s="56"/>
      <c r="D1373" s="1"/>
    </row>
    <row r="1374" spans="2:4">
      <c r="B1374" s="56">
        <v>47789</v>
      </c>
      <c r="C1374" s="56"/>
      <c r="D1374" s="1"/>
    </row>
    <row r="1375" spans="2:4">
      <c r="B1375" s="56">
        <v>47790</v>
      </c>
      <c r="C1375" s="56"/>
      <c r="D1375" s="1"/>
    </row>
    <row r="1376" spans="2:4">
      <c r="B1376" s="56">
        <v>47796</v>
      </c>
      <c r="C1376" s="56"/>
      <c r="D1376" s="1"/>
    </row>
    <row r="1377" spans="2:4">
      <c r="B1377" s="56">
        <v>47797</v>
      </c>
      <c r="C1377" s="56"/>
      <c r="D1377" s="1"/>
    </row>
    <row r="1378" spans="2:4">
      <c r="B1378" s="56">
        <v>47803</v>
      </c>
      <c r="C1378" s="56"/>
      <c r="D1378" s="1"/>
    </row>
    <row r="1379" spans="2:4">
      <c r="B1379" s="56">
        <v>47804</v>
      </c>
      <c r="C1379" s="56"/>
      <c r="D1379" s="1"/>
    </row>
    <row r="1380" spans="2:4">
      <c r="B1380" s="56">
        <v>47810</v>
      </c>
      <c r="C1380" s="56"/>
      <c r="D1380" s="1"/>
    </row>
    <row r="1381" spans="2:4">
      <c r="B1381" s="56">
        <v>47811</v>
      </c>
      <c r="C1381" s="56"/>
      <c r="D1381" s="1"/>
    </row>
    <row r="1382" spans="2:4">
      <c r="B1382" s="56">
        <v>47817</v>
      </c>
      <c r="C1382" s="56"/>
      <c r="D1382" s="1"/>
    </row>
    <row r="1383" spans="2:4">
      <c r="B1383" s="56">
        <v>47818</v>
      </c>
      <c r="C1383" s="56"/>
      <c r="D1383" s="1"/>
    </row>
    <row r="1384" spans="2:4">
      <c r="B1384" s="56">
        <v>47824</v>
      </c>
      <c r="C1384" s="56"/>
      <c r="D1384" s="1"/>
    </row>
    <row r="1385" spans="2:4">
      <c r="B1385" s="56">
        <v>47825</v>
      </c>
      <c r="C1385" s="56"/>
      <c r="D1385" s="1"/>
    </row>
    <row r="1386" spans="2:4">
      <c r="B1386" s="56">
        <v>47831</v>
      </c>
      <c r="C1386" s="56"/>
      <c r="D1386" s="1"/>
    </row>
    <row r="1387" spans="2:4">
      <c r="B1387" s="56">
        <v>47832</v>
      </c>
      <c r="C1387" s="56"/>
      <c r="D1387" s="1"/>
    </row>
    <row r="1388" spans="2:4">
      <c r="B1388" s="56">
        <v>47838</v>
      </c>
      <c r="C1388" s="56"/>
      <c r="D1388" s="1"/>
    </row>
    <row r="1389" spans="2:4">
      <c r="B1389" s="56">
        <v>47839</v>
      </c>
      <c r="C1389" s="56"/>
      <c r="D1389" s="1"/>
    </row>
    <row r="1390" spans="2:4">
      <c r="B1390" s="56">
        <v>47845</v>
      </c>
      <c r="C1390" s="56"/>
      <c r="D1390" s="1"/>
    </row>
    <row r="1391" spans="2:4">
      <c r="B1391" s="56">
        <v>47846</v>
      </c>
      <c r="C1391" s="56"/>
      <c r="D1391" s="1"/>
    </row>
  </sheetData>
  <phoneticPr fontId="1" type="noConversion"/>
  <dataValidations disablePrompts="1" count="1">
    <dataValidation type="list" allowBlank="1" showInputMessage="1" showErrorMessage="1" sqref="G12:G13" xr:uid="{00000000-0002-0000-0000-000000000000}">
      <formula1>$K$12:$K$18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37"/>
  <sheetViews>
    <sheetView workbookViewId="0">
      <selection activeCell="N5" sqref="N5"/>
    </sheetView>
  </sheetViews>
  <sheetFormatPr defaultRowHeight="15"/>
  <cols>
    <col min="1" max="1" width="2.7109375" customWidth="1"/>
    <col min="2" max="2" width="13.42578125" customWidth="1"/>
    <col min="3" max="3" width="11.42578125" bestFit="1" customWidth="1"/>
    <col min="4" max="4" width="15.42578125" customWidth="1"/>
    <col min="5" max="5" width="14.140625" customWidth="1"/>
    <col min="6" max="6" width="15.7109375" bestFit="1" customWidth="1"/>
    <col min="8" max="8" width="16.140625" customWidth="1"/>
    <col min="9" max="9" width="17.5703125" customWidth="1"/>
    <col min="10" max="10" width="18" customWidth="1"/>
    <col min="14" max="14" width="27.140625" customWidth="1"/>
  </cols>
  <sheetData>
    <row r="1" spans="2:10" s="20" customFormat="1" ht="18.75">
      <c r="B1" s="63" t="s">
        <v>296</v>
      </c>
      <c r="C1" s="21"/>
      <c r="D1" s="21"/>
      <c r="E1" s="21"/>
      <c r="F1" s="21"/>
      <c r="G1" s="21"/>
      <c r="H1" s="21"/>
      <c r="I1" s="21"/>
      <c r="J1" s="21"/>
    </row>
    <row r="2" spans="2:10" ht="15.75" thickBot="1">
      <c r="B2" s="54" t="s">
        <v>297</v>
      </c>
      <c r="C2" s="54"/>
      <c r="D2" s="54"/>
      <c r="E2" s="54"/>
      <c r="F2" s="59" t="str">
        <f>_xll.McpYieldCurve(H3:I7,E3:F14)</f>
        <v>McpYieldCurve@2</v>
      </c>
      <c r="H2" s="54" t="s">
        <v>298</v>
      </c>
      <c r="I2" s="54"/>
      <c r="J2" s="54"/>
    </row>
    <row r="3" spans="2:10" ht="16.5" thickTop="1" thickBot="1">
      <c r="B3" s="14" t="s">
        <v>129</v>
      </c>
      <c r="C3" s="15" t="s">
        <v>114</v>
      </c>
      <c r="D3" s="15" t="s">
        <v>113</v>
      </c>
      <c r="E3" s="15" t="s">
        <v>161</v>
      </c>
      <c r="F3" s="15" t="s">
        <v>162</v>
      </c>
      <c r="H3" s="9" t="s">
        <v>5</v>
      </c>
      <c r="I3" s="10" t="str">
        <f>$D$4</f>
        <v>2021-08-04</v>
      </c>
      <c r="J3" s="11"/>
    </row>
    <row r="4" spans="2:10" ht="16.5" thickTop="1" thickBot="1">
      <c r="B4" s="13" t="s">
        <v>120</v>
      </c>
      <c r="C4" s="7" t="s">
        <v>261</v>
      </c>
      <c r="D4" s="7" t="s">
        <v>260</v>
      </c>
      <c r="E4" s="8">
        <f>_xll.CalendarAddPeriod(Calendar!$B$3,$I$3,C4)</f>
        <v>44443</v>
      </c>
      <c r="F4" s="7">
        <v>2.1899999999999999E-2</v>
      </c>
      <c r="H4" s="9" t="s">
        <v>12</v>
      </c>
      <c r="I4" s="7">
        <f>VLOOKUP(J4,Enum!E3:F20,2,FALSE)</f>
        <v>-1</v>
      </c>
      <c r="J4" s="7" t="s">
        <v>14</v>
      </c>
    </row>
    <row r="5" spans="2:10" ht="16.5" thickTop="1" thickBot="1">
      <c r="B5" s="13" t="s">
        <v>121</v>
      </c>
      <c r="C5" s="7" t="s">
        <v>232</v>
      </c>
      <c r="D5" s="7" t="s">
        <v>260</v>
      </c>
      <c r="E5" s="8">
        <f>_xll.CalendarAddPeriod(Calendar!$B$3,$I$3,C5)</f>
        <v>44504</v>
      </c>
      <c r="F5" s="7">
        <v>2.2713000000000001E-2</v>
      </c>
      <c r="H5" s="12" t="s">
        <v>85</v>
      </c>
      <c r="I5" s="7">
        <f>VLOOKUP(J5,Enum!B30:C51,2,FALSE)</f>
        <v>0</v>
      </c>
      <c r="J5" s="7" t="s">
        <v>32</v>
      </c>
    </row>
    <row r="6" spans="2:10" ht="16.5" hidden="1" thickTop="1" thickBot="1">
      <c r="B6" s="13" t="s">
        <v>122</v>
      </c>
      <c r="C6" s="7" t="s">
        <v>115</v>
      </c>
      <c r="D6" s="7" t="s">
        <v>260</v>
      </c>
      <c r="E6" s="8">
        <f>_xll.CalendarAddPeriod(Calendar!$B$3,$I$3,C6)</f>
        <v>44596</v>
      </c>
      <c r="F6" s="7">
        <v>2.2888000000000002E-2</v>
      </c>
      <c r="H6" s="12"/>
      <c r="I6" s="7"/>
      <c r="J6" s="7"/>
    </row>
    <row r="7" spans="2:10" ht="16.5" thickTop="1" thickBot="1">
      <c r="B7" s="13" t="s">
        <v>123</v>
      </c>
      <c r="C7" s="7" t="s">
        <v>116</v>
      </c>
      <c r="D7" s="7" t="s">
        <v>260</v>
      </c>
      <c r="E7" s="8">
        <f>_xll.CalendarAddPeriod(Calendar!$B$3,$I$3,C7)</f>
        <v>44685</v>
      </c>
      <c r="F7" s="7">
        <v>2.3025000000000004E-2</v>
      </c>
      <c r="H7" s="12" t="s">
        <v>13</v>
      </c>
      <c r="I7" s="7">
        <f>VLOOKUP(J7,Enum!B53:C62,2,FALSE)</f>
        <v>2</v>
      </c>
      <c r="J7" s="7" t="s">
        <v>56</v>
      </c>
    </row>
    <row r="8" spans="2:10" ht="16.5" thickTop="1" thickBot="1">
      <c r="B8" s="13" t="s">
        <v>124</v>
      </c>
      <c r="C8" s="7" t="s">
        <v>117</v>
      </c>
      <c r="D8" s="7" t="s">
        <v>260</v>
      </c>
      <c r="E8" s="8">
        <f>_xll.CalendarAddPeriod(Calendar!$B$3,$I$3,C8)</f>
        <v>44777</v>
      </c>
      <c r="F8" s="7">
        <v>2.3225000000000003E-2</v>
      </c>
      <c r="H8" s="12"/>
      <c r="I8" s="7"/>
      <c r="J8" s="7"/>
    </row>
    <row r="9" spans="2:10" ht="16.5" thickTop="1" thickBot="1">
      <c r="B9" s="13" t="s">
        <v>125</v>
      </c>
      <c r="C9" s="7" t="s">
        <v>226</v>
      </c>
      <c r="D9" s="7" t="s">
        <v>260</v>
      </c>
      <c r="E9" s="8">
        <f>_xll.CalendarAddPeriod(Calendar!$B$3,$I$3,C9)</f>
        <v>45142</v>
      </c>
      <c r="F9" s="7">
        <v>2.4125000000000001E-2</v>
      </c>
      <c r="H9" s="12"/>
      <c r="I9" s="7"/>
      <c r="J9" s="7"/>
    </row>
    <row r="10" spans="2:10" ht="16.5" thickTop="1" thickBot="1">
      <c r="B10" s="13" t="s">
        <v>126</v>
      </c>
      <c r="C10" s="7" t="s">
        <v>227</v>
      </c>
      <c r="D10" s="7" t="s">
        <v>260</v>
      </c>
      <c r="E10" s="8">
        <f>_xll.CalendarAddPeriod(Calendar!$B$3,$I$3,C10)</f>
        <v>45508</v>
      </c>
      <c r="F10" s="7">
        <v>2.5113000000000003E-2</v>
      </c>
      <c r="H10" s="12"/>
      <c r="I10" s="7"/>
      <c r="J10" s="7"/>
    </row>
    <row r="11" spans="2:10" ht="16.5" thickTop="1" thickBot="1">
      <c r="B11" s="13" t="s">
        <v>127</v>
      </c>
      <c r="C11" s="7" t="s">
        <v>228</v>
      </c>
      <c r="D11" s="7" t="s">
        <v>260</v>
      </c>
      <c r="E11" s="8">
        <f>_xll.CalendarAddPeriod(Calendar!$B$3,$I$3,C11)</f>
        <v>45873</v>
      </c>
      <c r="F11" s="7">
        <v>2.605E-2</v>
      </c>
      <c r="H11" s="12"/>
      <c r="I11" s="7"/>
      <c r="J11" s="7"/>
    </row>
    <row r="12" spans="2:10" ht="16.5" thickTop="1" thickBot="1">
      <c r="B12" s="13" t="s">
        <v>128</v>
      </c>
      <c r="C12" s="7" t="s">
        <v>229</v>
      </c>
      <c r="D12" s="7" t="s">
        <v>260</v>
      </c>
      <c r="E12" s="8">
        <f>_xll.CalendarAddPeriod(Calendar!$B$3,$I$3,C12)</f>
        <v>46238</v>
      </c>
      <c r="F12" s="7">
        <v>2.6875E-2</v>
      </c>
      <c r="H12" s="12"/>
      <c r="I12" s="7"/>
      <c r="J12" s="7"/>
    </row>
    <row r="13" spans="2:10" ht="16.5" thickTop="1" thickBot="1">
      <c r="B13" s="13" t="s">
        <v>137</v>
      </c>
      <c r="C13" s="7" t="s">
        <v>118</v>
      </c>
      <c r="D13" s="7" t="s">
        <v>260</v>
      </c>
      <c r="E13" s="8">
        <f>_xll.CalendarAddPeriod(Calendar!$B$3,$I$3,C13)</f>
        <v>46969</v>
      </c>
      <c r="F13" s="7">
        <v>2.8238000000000003E-2</v>
      </c>
      <c r="H13" s="12"/>
      <c r="I13" s="7"/>
      <c r="J13" s="7"/>
    </row>
    <row r="14" spans="2:10" ht="16.5" thickTop="1" thickBot="1">
      <c r="B14" s="13" t="s">
        <v>138</v>
      </c>
      <c r="C14" s="7" t="s">
        <v>119</v>
      </c>
      <c r="D14" s="7" t="s">
        <v>260</v>
      </c>
      <c r="E14" s="8">
        <f>_xll.CalendarAddPeriod(Calendar!$B$3,$I$3,C14)</f>
        <v>48064</v>
      </c>
      <c r="F14" s="7">
        <v>2.9725000000000001E-2</v>
      </c>
      <c r="H14" s="12"/>
      <c r="I14" s="7"/>
      <c r="J14" s="7"/>
    </row>
    <row r="15" spans="2:10" ht="15.75" thickTop="1">
      <c r="H15" s="1"/>
    </row>
    <row r="16" spans="2:10" ht="15.75" thickBot="1">
      <c r="B16" s="54" t="s">
        <v>299</v>
      </c>
      <c r="C16" s="54"/>
      <c r="D16" s="54"/>
      <c r="E16" s="54"/>
      <c r="F16" s="54"/>
      <c r="I16" s="1"/>
    </row>
    <row r="17" spans="2:9" ht="16.5" thickTop="1" thickBot="1">
      <c r="B17" s="16" t="s">
        <v>130</v>
      </c>
      <c r="C17" s="15" t="s">
        <v>114</v>
      </c>
      <c r="D17" s="15" t="s">
        <v>131</v>
      </c>
      <c r="E17" s="17" t="s">
        <v>132</v>
      </c>
      <c r="F17" s="15"/>
      <c r="I17" s="1"/>
    </row>
    <row r="18" spans="2:9" ht="16.5" thickTop="1" thickBot="1">
      <c r="B18" s="60">
        <f>_xll.CalendarAddPeriod(Calendar!$B$3,$I$3,C18)</f>
        <v>44596</v>
      </c>
      <c r="C18" s="11" t="s">
        <v>115</v>
      </c>
      <c r="D18" s="59">
        <f>_xll.YieldCurveZeroRate($F$2,B18)</f>
        <v>2.2888000000000002E-2</v>
      </c>
      <c r="E18" s="59">
        <f>_xll.YieldCurveDiscountFactor($F$2,B18)</f>
        <v>0.98859354805606869</v>
      </c>
      <c r="F18" s="11"/>
      <c r="I18" s="1"/>
    </row>
    <row r="19" spans="2:9" ht="16.5" thickTop="1" thickBot="1">
      <c r="B19" s="60">
        <f>_xll.CalendarAddPeriod(Calendar!$B$3,$I$3,C19)</f>
        <v>44685</v>
      </c>
      <c r="C19" s="7" t="s">
        <v>116</v>
      </c>
      <c r="D19" s="59">
        <f>_xll.YieldCurveZeroRate($F$2,B19)</f>
        <v>2.3025000000000007E-2</v>
      </c>
      <c r="E19" s="59">
        <f>_xll.YieldCurveDiscountFactor($F$2,B19)</f>
        <v>0.98307011855354287</v>
      </c>
      <c r="F19" s="7"/>
      <c r="I19" s="1"/>
    </row>
    <row r="20" spans="2:9" ht="16.5" thickTop="1" thickBot="1">
      <c r="B20" s="60">
        <f>_xll.CalendarAddPeriod(Calendar!$B$3,$I$3,C20)</f>
        <v>44777</v>
      </c>
      <c r="C20" s="7" t="s">
        <v>117</v>
      </c>
      <c r="D20" s="59">
        <f>_xll.YieldCurveZeroRate($F$2,B20)</f>
        <v>2.3225000000000006E-2</v>
      </c>
      <c r="E20" s="59">
        <f>_xll.YieldCurveDiscountFactor($F$2,B20)</f>
        <v>0.97730215739451243</v>
      </c>
      <c r="F20" s="7"/>
      <c r="I20" s="1"/>
    </row>
    <row r="21" spans="2:9" ht="16.5" thickTop="1" thickBot="1">
      <c r="B21" s="60">
        <f>_xll.CalendarAddPeriod(Calendar!$B$3,$I$3,C21)</f>
        <v>44869</v>
      </c>
      <c r="C21" s="18" t="s">
        <v>133</v>
      </c>
      <c r="D21" s="59">
        <f>_xll.YieldCurveZeroRate($F$2,B21)</f>
        <v>2.3451849315068499E-2</v>
      </c>
      <c r="E21" s="59">
        <f>_xll.YieldCurveDiscountFactor($F$2,B21)</f>
        <v>0.97147459121359603</v>
      </c>
      <c r="F21" s="7"/>
      <c r="I21" s="1"/>
    </row>
    <row r="22" spans="2:9" ht="16.5" thickTop="1" thickBot="1">
      <c r="B22" s="60">
        <f>_xll.CalendarAddPeriod(Calendar!$B$3,$I$3,C22)</f>
        <v>44961</v>
      </c>
      <c r="C22" s="18" t="s">
        <v>9</v>
      </c>
      <c r="D22" s="59">
        <f>_xll.YieldCurveZeroRate($F$2,B22)</f>
        <v>2.3678698630136989E-2</v>
      </c>
      <c r="E22" s="59">
        <f>_xll.YieldCurveDiscountFactor($F$2,B22)</f>
        <v>0.96560947324508162</v>
      </c>
      <c r="F22" s="7"/>
      <c r="I22" s="1"/>
    </row>
    <row r="23" spans="2:9" ht="16.5" thickTop="1" thickBot="1">
      <c r="B23" s="60">
        <f>_xll.CalendarAddPeriod(Calendar!$B$3,$I$3,C23)</f>
        <v>45142</v>
      </c>
      <c r="C23" s="18" t="s">
        <v>10</v>
      </c>
      <c r="D23" s="59">
        <f>_xll.YieldCurveZeroRate($F$2,B23)</f>
        <v>2.4125000000000001E-2</v>
      </c>
      <c r="E23" s="59">
        <f>_xll.YieldCurveDiscountFactor($F$2,B23)</f>
        <v>0.95397090388743155</v>
      </c>
      <c r="F23" s="7"/>
    </row>
    <row r="24" spans="2:9" ht="16.5" thickTop="1" thickBot="1">
      <c r="B24" s="60">
        <f>_xll.CalendarAddPeriod(Calendar!$B$3,$I$3,C24)</f>
        <v>45508</v>
      </c>
      <c r="C24" s="7" t="s">
        <v>11</v>
      </c>
      <c r="D24" s="59">
        <f>_xll.YieldCurveZeroRate($F$2,B24)</f>
        <v>2.5113000000000007E-2</v>
      </c>
      <c r="E24" s="59">
        <f>_xll.YieldCurveDiscountFactor($F$2,B24)</f>
        <v>0.92991491836905305</v>
      </c>
      <c r="F24" s="7"/>
    </row>
    <row r="25" spans="2:9" ht="16.5" thickTop="1" thickBot="1">
      <c r="B25" s="60">
        <f>_xll.CalendarAddPeriod(Calendar!$B$3,$I$3,C25)</f>
        <v>45873</v>
      </c>
      <c r="C25" s="11" t="s">
        <v>134</v>
      </c>
      <c r="D25" s="59">
        <f>_xll.YieldCurveZeroRate($F$2,B25)</f>
        <v>2.6050000000000004E-2</v>
      </c>
      <c r="E25" s="59">
        <f>_xll.YieldCurveDiscountFactor($F$2,B25)</f>
        <v>0.90563303749320767</v>
      </c>
      <c r="F25" s="7"/>
      <c r="H25" s="4"/>
    </row>
    <row r="26" spans="2:9" ht="16.5" thickTop="1" thickBot="1">
      <c r="B26" s="60">
        <f>_xll.CalendarAddPeriod(Calendar!$B$3,$I$3,C26)</f>
        <v>46238</v>
      </c>
      <c r="C26" s="7" t="s">
        <v>135</v>
      </c>
      <c r="D26" s="59">
        <f>_xll.YieldCurveZeroRate($F$2,B26)</f>
        <v>2.6875E-2</v>
      </c>
      <c r="E26" s="59">
        <f>_xll.YieldCurveDiscountFactor($F$2,B26)</f>
        <v>0.88154269972451793</v>
      </c>
      <c r="F26" s="7"/>
    </row>
    <row r="27" spans="2:9" ht="16.5" thickTop="1" thickBot="1">
      <c r="B27" s="60">
        <f>_xll.CalendarAddPeriod(Calendar!$B$3,$I$3,C27)</f>
        <v>46603</v>
      </c>
      <c r="C27" s="7" t="s">
        <v>136</v>
      </c>
      <c r="D27" s="59">
        <f>_xll.YieldCurveZeroRate($F$2,B27)</f>
        <v>2.7556117607451469E-2</v>
      </c>
      <c r="E27" s="59">
        <f>_xll.YieldCurveDiscountFactor($F$2,B27)</f>
        <v>0.85812108651186936</v>
      </c>
      <c r="F27" s="7"/>
    </row>
    <row r="28" spans="2:9" ht="16.5" thickTop="1" thickBot="1">
      <c r="B28" s="60">
        <f>_xll.CalendarAddPeriod(Calendar!$B$3,$I$3,C28)</f>
        <v>46969</v>
      </c>
      <c r="C28" s="7" t="s">
        <v>118</v>
      </c>
      <c r="D28" s="59">
        <f>_xll.YieldCurveZeroRate($F$2,B28)</f>
        <v>2.8238000000000006E-2</v>
      </c>
      <c r="E28" s="59">
        <f>_xll.YieldCurveDiscountFactor($F$2,B28)</f>
        <v>0.83493522146178067</v>
      </c>
      <c r="F28" s="7"/>
      <c r="H28" s="1"/>
    </row>
    <row r="29" spans="2:9" ht="16.5" thickTop="1" thickBot="1">
      <c r="B29" s="60">
        <f>_xll.CalendarAddPeriod(Calendar!$B$3,$I$3,C29)</f>
        <v>48064</v>
      </c>
      <c r="C29" s="7" t="s">
        <v>119</v>
      </c>
      <c r="D29" s="59">
        <f>_xll.YieldCurveZeroRate($F$2,B29)</f>
        <v>2.9724999999999998E-2</v>
      </c>
      <c r="E29" s="59">
        <f>_xll.YieldCurveDiscountFactor($F$2,B29)</f>
        <v>0.77086143765658122</v>
      </c>
      <c r="F29" s="7"/>
      <c r="H29" s="1"/>
    </row>
    <row r="30" spans="2:9" ht="16.5" thickTop="1" thickBot="1">
      <c r="B30" s="12"/>
      <c r="C30" s="7"/>
      <c r="D30" s="7"/>
      <c r="E30" s="8"/>
      <c r="F30" s="7"/>
      <c r="H30" s="1"/>
    </row>
    <row r="31" spans="2:9" ht="15.75" thickTop="1">
      <c r="H31" s="1"/>
    </row>
    <row r="32" spans="2:9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</sheetData>
  <phoneticPr fontId="1" type="noConversion"/>
  <dataValidations count="1">
    <dataValidation type="list" allowBlank="1" showInputMessage="1" showErrorMessage="1" sqref="J6" xr:uid="{00000000-0002-0000-0400-000000000000}">
      <formula1>$N$24:$N$37</formula1>
    </dataValidation>
  </dataValidations>
  <pageMargins left="0.7" right="0.7" top="0.75" bottom="0.75" header="0.3" footer="0.3"/>
  <pageSetup paperSize="9" orientation="portrait" horizontalDpi="300" verticalDpi="300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1000000}">
          <x14:formula1>
            <xm:f>Enum!$E$3:$E$20</xm:f>
          </x14:formula1>
          <xm:sqref>J4</xm:sqref>
        </x14:dataValidation>
        <x14:dataValidation type="list" allowBlank="1" showInputMessage="1" showErrorMessage="1" xr:uid="{00000000-0002-0000-0400-000002000000}">
          <x14:formula1>
            <xm:f>Enum!$B$53:$B$62</xm:f>
          </x14:formula1>
          <xm:sqref>J7</xm:sqref>
        </x14:dataValidation>
        <x14:dataValidation type="list" allowBlank="1" showInputMessage="1" showErrorMessage="1" xr:uid="{00000000-0002-0000-0400-000003000000}">
          <x14:formula1>
            <xm:f>Enum!$B$30:$B$51</xm:f>
          </x14:formula1>
          <xm:sqref>J5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1:AH503"/>
  <sheetViews>
    <sheetView workbookViewId="0">
      <selection activeCell="K12" sqref="K12"/>
    </sheetView>
  </sheetViews>
  <sheetFormatPr defaultRowHeight="15"/>
  <cols>
    <col min="2" max="2" width="10.7109375" customWidth="1"/>
    <col min="4" max="4" width="7.42578125" customWidth="1"/>
    <col min="5" max="6" width="23.28515625" bestFit="1" customWidth="1"/>
    <col min="7" max="7" width="7.42578125" customWidth="1"/>
    <col min="33" max="34" width="23.28515625" bestFit="1" customWidth="1"/>
  </cols>
  <sheetData>
    <row r="1" spans="5:34">
      <c r="G1" s="19"/>
      <c r="AG1" s="5" t="s">
        <v>163</v>
      </c>
      <c r="AH1" s="5" t="s">
        <v>164</v>
      </c>
    </row>
    <row r="2" spans="5:34" ht="15.75" thickBot="1">
      <c r="E2" s="54" t="s">
        <v>163</v>
      </c>
      <c r="F2" s="54" t="s">
        <v>164</v>
      </c>
      <c r="G2" s="19"/>
      <c r="AG2" s="1">
        <v>44392</v>
      </c>
      <c r="AH2" s="19">
        <v>2.2000000000000002E-2</v>
      </c>
    </row>
    <row r="3" spans="5:34" ht="16.5" thickTop="1" thickBot="1">
      <c r="E3" s="8">
        <v>44392</v>
      </c>
      <c r="F3" s="58">
        <v>2.2000000000000002E-2</v>
      </c>
      <c r="G3" s="19"/>
      <c r="AG3" s="1">
        <v>44391</v>
      </c>
      <c r="AH3" s="19">
        <v>2.2000000000000002E-2</v>
      </c>
    </row>
    <row r="4" spans="5:34" ht="16.5" thickTop="1" thickBot="1">
      <c r="E4" s="8">
        <v>44391</v>
      </c>
      <c r="F4" s="58">
        <v>2.2000000000000002E-2</v>
      </c>
      <c r="G4" s="19"/>
      <c r="AG4" s="1">
        <v>44390</v>
      </c>
      <c r="AH4" s="19">
        <v>2.2000000000000002E-2</v>
      </c>
    </row>
    <row r="5" spans="5:34" ht="16.5" thickTop="1" thickBot="1">
      <c r="E5" s="8">
        <v>44390</v>
      </c>
      <c r="F5" s="58">
        <v>2.2000000000000002E-2</v>
      </c>
      <c r="G5" s="19"/>
      <c r="AG5" s="1">
        <v>44389</v>
      </c>
      <c r="AH5" s="19">
        <v>2.2000000000000002E-2</v>
      </c>
    </row>
    <row r="6" spans="5:34" ht="16.5" thickTop="1" thickBot="1">
      <c r="E6" s="8">
        <v>44389</v>
      </c>
      <c r="F6" s="58">
        <v>2.2000000000000002E-2</v>
      </c>
      <c r="G6" s="19"/>
      <c r="AG6" s="1">
        <v>44386</v>
      </c>
      <c r="AH6" s="19">
        <v>2.2200000000000001E-2</v>
      </c>
    </row>
    <row r="7" spans="5:34" ht="16.5" thickTop="1" thickBot="1">
      <c r="E7" s="8">
        <v>44386</v>
      </c>
      <c r="F7" s="58">
        <v>2.2200000000000001E-2</v>
      </c>
      <c r="G7" s="19"/>
      <c r="AG7" s="1">
        <v>44385</v>
      </c>
      <c r="AH7" s="19">
        <v>2.1000000000000001E-2</v>
      </c>
    </row>
    <row r="8" spans="5:34" ht="16.5" thickTop="1" thickBot="1">
      <c r="E8" s="8">
        <v>44385</v>
      </c>
      <c r="F8" s="58">
        <v>2.1000000000000001E-2</v>
      </c>
      <c r="G8" s="19"/>
      <c r="AG8" s="1">
        <v>44384</v>
      </c>
      <c r="AH8" s="19">
        <v>2.1165E-2</v>
      </c>
    </row>
    <row r="9" spans="5:34" ht="16.5" thickTop="1" thickBot="1">
      <c r="E9" s="8">
        <v>44384</v>
      </c>
      <c r="F9" s="58">
        <v>2.1165E-2</v>
      </c>
      <c r="G9" s="19"/>
      <c r="AG9" s="1">
        <v>44383</v>
      </c>
      <c r="AH9" s="19">
        <v>2.0400000000000001E-2</v>
      </c>
    </row>
    <row r="10" spans="5:34" ht="16.5" thickTop="1" thickBot="1">
      <c r="E10" s="8">
        <v>44383</v>
      </c>
      <c r="F10" s="58">
        <v>2.0400000000000001E-2</v>
      </c>
      <c r="G10" s="19"/>
      <c r="AG10" s="1">
        <v>44382</v>
      </c>
      <c r="AH10" s="19">
        <v>2.0199999999999999E-2</v>
      </c>
    </row>
    <row r="11" spans="5:34" ht="16.5" thickTop="1" thickBot="1">
      <c r="E11" s="8">
        <v>44382</v>
      </c>
      <c r="F11" s="58">
        <v>2.0199999999999999E-2</v>
      </c>
      <c r="G11" s="19"/>
      <c r="AG11" s="1">
        <v>44379</v>
      </c>
      <c r="AH11" s="19">
        <v>0.02</v>
      </c>
    </row>
    <row r="12" spans="5:34" ht="16.5" thickTop="1" thickBot="1">
      <c r="E12" s="8">
        <v>44379</v>
      </c>
      <c r="F12" s="58">
        <v>0.02</v>
      </c>
      <c r="G12" s="19"/>
      <c r="AG12" s="1">
        <v>44378</v>
      </c>
      <c r="AH12" s="19">
        <v>2.18E-2</v>
      </c>
    </row>
    <row r="13" spans="5:34" ht="16.5" thickTop="1" thickBot="1">
      <c r="E13" s="8">
        <v>44378</v>
      </c>
      <c r="F13" s="58">
        <v>2.18E-2</v>
      </c>
      <c r="G13" s="19"/>
      <c r="AG13" s="1">
        <v>44377</v>
      </c>
      <c r="AH13" s="19">
        <v>3.1E-2</v>
      </c>
    </row>
    <row r="14" spans="5:34" ht="16.5" thickTop="1" thickBot="1">
      <c r="E14" s="8">
        <v>44377</v>
      </c>
      <c r="F14" s="58">
        <v>3.1E-2</v>
      </c>
      <c r="G14" s="19"/>
      <c r="AG14" s="1">
        <v>44376</v>
      </c>
      <c r="AH14" s="19">
        <v>3.15E-2</v>
      </c>
    </row>
    <row r="15" spans="5:34" ht="16.5" thickTop="1" thickBot="1">
      <c r="E15" s="8">
        <v>44376</v>
      </c>
      <c r="F15" s="58">
        <v>3.15E-2</v>
      </c>
      <c r="G15" s="19"/>
      <c r="AG15" s="1">
        <v>44375</v>
      </c>
      <c r="AH15" s="19">
        <v>2.6000000000000002E-2</v>
      </c>
    </row>
    <row r="16" spans="5:34" ht="16.5" thickTop="1" thickBot="1">
      <c r="E16" s="8">
        <v>44375</v>
      </c>
      <c r="F16" s="58">
        <v>2.6000000000000002E-2</v>
      </c>
      <c r="G16" s="19"/>
      <c r="AG16" s="1">
        <v>44372</v>
      </c>
      <c r="AH16" s="19">
        <v>2.6499999999999999E-2</v>
      </c>
    </row>
    <row r="17" spans="5:34" ht="16.5" thickTop="1" thickBot="1">
      <c r="E17" s="8">
        <v>44372</v>
      </c>
      <c r="F17" s="58">
        <v>2.6499999999999999E-2</v>
      </c>
      <c r="G17" s="19"/>
      <c r="AG17" s="1">
        <v>44371</v>
      </c>
      <c r="AH17" s="19">
        <v>2.6600000000000002E-2</v>
      </c>
    </row>
    <row r="18" spans="5:34" ht="16.5" thickTop="1" thickBot="1">
      <c r="E18" s="8">
        <v>44371</v>
      </c>
      <c r="F18" s="58">
        <v>2.6600000000000002E-2</v>
      </c>
      <c r="G18" s="19"/>
      <c r="AG18" s="1">
        <v>44370</v>
      </c>
      <c r="AH18" s="19">
        <v>2.3E-2</v>
      </c>
    </row>
    <row r="19" spans="5:34" ht="16.5" thickTop="1" thickBot="1">
      <c r="E19" s="8">
        <v>44370</v>
      </c>
      <c r="F19" s="58">
        <v>2.3E-2</v>
      </c>
      <c r="G19" s="19"/>
      <c r="AG19" s="1">
        <v>44369</v>
      </c>
      <c r="AH19" s="19">
        <v>2.3511999999999998E-2</v>
      </c>
    </row>
    <row r="20" spans="5:34" ht="16.5" thickTop="1" thickBot="1">
      <c r="E20" s="8">
        <v>44369</v>
      </c>
      <c r="F20" s="58">
        <v>2.3511999999999998E-2</v>
      </c>
      <c r="G20" s="19"/>
      <c r="AG20" s="1">
        <v>44368</v>
      </c>
      <c r="AH20" s="19">
        <v>2.3E-2</v>
      </c>
    </row>
    <row r="21" spans="5:34" ht="16.5" thickTop="1" thickBot="1">
      <c r="E21" s="8">
        <v>44368</v>
      </c>
      <c r="F21" s="58">
        <v>2.3E-2</v>
      </c>
      <c r="G21" s="19"/>
      <c r="AG21" s="1">
        <v>44365</v>
      </c>
      <c r="AH21" s="19">
        <v>2.2099999999999998E-2</v>
      </c>
    </row>
    <row r="22" spans="5:34" ht="16.5" thickTop="1" thickBot="1">
      <c r="E22" s="8">
        <v>44365</v>
      </c>
      <c r="F22" s="58">
        <v>2.2099999999999998E-2</v>
      </c>
      <c r="G22" s="19"/>
      <c r="AG22" s="1">
        <v>44364</v>
      </c>
      <c r="AH22" s="19">
        <v>2.2000000000000002E-2</v>
      </c>
    </row>
    <row r="23" spans="5:34" ht="16.5" thickTop="1" thickBot="1">
      <c r="E23" s="8">
        <v>44364</v>
      </c>
      <c r="F23" s="58">
        <v>2.2000000000000002E-2</v>
      </c>
      <c r="G23" s="19"/>
      <c r="AG23" s="1">
        <v>44363</v>
      </c>
      <c r="AH23" s="19">
        <v>2.2499999999999999E-2</v>
      </c>
    </row>
    <row r="24" spans="5:34" ht="16.5" thickTop="1" thickBot="1">
      <c r="E24" s="8">
        <v>44363</v>
      </c>
      <c r="F24" s="58">
        <v>2.2499999999999999E-2</v>
      </c>
      <c r="G24" s="19"/>
      <c r="AG24" s="1">
        <v>44362</v>
      </c>
      <c r="AH24" s="19">
        <v>2.2416999999999999E-2</v>
      </c>
    </row>
    <row r="25" spans="5:34" ht="16.5" thickTop="1" thickBot="1">
      <c r="E25" s="8">
        <v>44362</v>
      </c>
      <c r="F25" s="58">
        <v>2.2416999999999999E-2</v>
      </c>
      <c r="G25" s="19"/>
      <c r="AG25" s="1">
        <v>44358</v>
      </c>
      <c r="AH25" s="19">
        <v>2.1524000000000001E-2</v>
      </c>
    </row>
    <row r="26" spans="5:34" ht="16.5" thickTop="1" thickBot="1">
      <c r="E26" s="8">
        <v>44358</v>
      </c>
      <c r="F26" s="58">
        <v>2.1524000000000001E-2</v>
      </c>
      <c r="G26" s="19"/>
      <c r="AG26" s="1">
        <v>44357</v>
      </c>
      <c r="AH26" s="19">
        <v>2.1499999999999998E-2</v>
      </c>
    </row>
    <row r="27" spans="5:34" ht="16.5" thickTop="1" thickBot="1">
      <c r="E27" s="8">
        <v>44357</v>
      </c>
      <c r="F27" s="58">
        <v>2.1499999999999998E-2</v>
      </c>
      <c r="G27" s="19"/>
      <c r="AG27" s="1">
        <v>44356</v>
      </c>
      <c r="AH27" s="19">
        <v>2.3E-2</v>
      </c>
    </row>
    <row r="28" spans="5:34" ht="16.5" thickTop="1" thickBot="1">
      <c r="E28" s="8">
        <v>44356</v>
      </c>
      <c r="F28" s="58">
        <v>2.3E-2</v>
      </c>
      <c r="G28" s="19"/>
      <c r="AG28" s="1">
        <v>44355</v>
      </c>
      <c r="AH28" s="19">
        <v>2.3E-2</v>
      </c>
    </row>
    <row r="29" spans="5:34" ht="16.5" thickTop="1" thickBot="1">
      <c r="E29" s="8">
        <v>44355</v>
      </c>
      <c r="F29" s="58">
        <v>2.3E-2</v>
      </c>
      <c r="G29" s="19"/>
      <c r="AG29" s="1">
        <v>44354</v>
      </c>
      <c r="AH29" s="19">
        <v>2.3E-2</v>
      </c>
    </row>
    <row r="30" spans="5:34" ht="16.5" thickTop="1" thickBot="1">
      <c r="E30" s="8">
        <v>44354</v>
      </c>
      <c r="F30" s="58">
        <v>2.3E-2</v>
      </c>
      <c r="G30" s="19"/>
      <c r="AG30" s="1">
        <v>44351</v>
      </c>
      <c r="AH30" s="19">
        <v>2.1499999999999998E-2</v>
      </c>
    </row>
    <row r="31" spans="5:34" ht="16.5" thickTop="1" thickBot="1">
      <c r="E31" s="8">
        <v>44351</v>
      </c>
      <c r="F31" s="58">
        <v>2.1499999999999998E-2</v>
      </c>
      <c r="G31" s="19"/>
      <c r="AG31" s="1">
        <v>44350</v>
      </c>
      <c r="AH31" s="19">
        <v>2.0990999999999999E-2</v>
      </c>
    </row>
    <row r="32" spans="5:34" ht="16.5" thickTop="1" thickBot="1">
      <c r="E32" s="8">
        <v>44350</v>
      </c>
      <c r="F32" s="58">
        <v>2.0990999999999999E-2</v>
      </c>
      <c r="G32" s="19"/>
      <c r="AG32" s="1">
        <v>44349</v>
      </c>
      <c r="AH32" s="19">
        <v>2.2099999999999998E-2</v>
      </c>
    </row>
    <row r="33" spans="5:34" ht="16.5" thickTop="1" thickBot="1">
      <c r="E33" s="8">
        <v>44349</v>
      </c>
      <c r="F33" s="58">
        <v>2.2099999999999998E-2</v>
      </c>
      <c r="G33" s="19"/>
      <c r="AG33" s="1">
        <v>44348</v>
      </c>
      <c r="AH33" s="19">
        <v>2.2499999999999999E-2</v>
      </c>
    </row>
    <row r="34" spans="5:34" ht="16.5" thickTop="1" thickBot="1">
      <c r="E34" s="8">
        <v>44348</v>
      </c>
      <c r="F34" s="58">
        <v>2.2499999999999999E-2</v>
      </c>
      <c r="G34" s="19"/>
      <c r="AG34" s="1">
        <v>44347</v>
      </c>
      <c r="AH34" s="19">
        <v>2.6499999999999999E-2</v>
      </c>
    </row>
    <row r="35" spans="5:34" ht="16.5" thickTop="1" thickBot="1">
      <c r="E35" s="8">
        <v>44347</v>
      </c>
      <c r="F35" s="58">
        <v>2.6499999999999999E-2</v>
      </c>
      <c r="G35" s="19"/>
      <c r="AG35" s="1">
        <v>44344</v>
      </c>
      <c r="AH35" s="19">
        <v>2.4E-2</v>
      </c>
    </row>
    <row r="36" spans="5:34" ht="16.5" thickTop="1" thickBot="1">
      <c r="E36" s="8">
        <v>44344</v>
      </c>
      <c r="F36" s="58">
        <v>2.4E-2</v>
      </c>
      <c r="G36" s="19"/>
      <c r="AG36" s="1">
        <v>44343</v>
      </c>
      <c r="AH36" s="19">
        <v>2.35E-2</v>
      </c>
    </row>
    <row r="37" spans="5:34" ht="16.5" thickTop="1" thickBot="1">
      <c r="E37" s="8">
        <v>44343</v>
      </c>
      <c r="F37" s="58">
        <v>2.35E-2</v>
      </c>
      <c r="G37" s="19"/>
      <c r="AG37" s="1">
        <v>44342</v>
      </c>
      <c r="AH37" s="19">
        <v>2.35E-2</v>
      </c>
    </row>
    <row r="38" spans="5:34" ht="16.5" thickTop="1" thickBot="1">
      <c r="E38" s="8">
        <v>44342</v>
      </c>
      <c r="F38" s="58">
        <v>2.35E-2</v>
      </c>
      <c r="G38" s="19"/>
      <c r="AG38" s="1">
        <v>44341</v>
      </c>
      <c r="AH38" s="19">
        <v>2.4E-2</v>
      </c>
    </row>
    <row r="39" spans="5:34" ht="16.5" thickTop="1" thickBot="1">
      <c r="E39" s="8">
        <v>44341</v>
      </c>
      <c r="F39" s="58">
        <v>2.4E-2</v>
      </c>
      <c r="G39" s="19"/>
      <c r="AG39" s="1">
        <v>44340</v>
      </c>
      <c r="AH39" s="19">
        <v>2.1299999999999999E-2</v>
      </c>
    </row>
    <row r="40" spans="5:34" ht="16.5" thickTop="1" thickBot="1">
      <c r="E40" s="8">
        <v>44340</v>
      </c>
      <c r="F40" s="58">
        <v>2.1299999999999999E-2</v>
      </c>
      <c r="G40" s="19"/>
      <c r="AG40" s="1">
        <v>44337</v>
      </c>
      <c r="AH40" s="19">
        <v>2.1499999999999998E-2</v>
      </c>
    </row>
    <row r="41" spans="5:34" ht="16.5" thickTop="1" thickBot="1">
      <c r="E41" s="8">
        <v>44337</v>
      </c>
      <c r="F41" s="58">
        <v>2.1499999999999998E-2</v>
      </c>
      <c r="G41" s="19"/>
      <c r="AG41" s="1">
        <v>44336</v>
      </c>
      <c r="AH41" s="19">
        <v>2.1700000000000001E-2</v>
      </c>
    </row>
    <row r="42" spans="5:34" ht="16.5" thickTop="1" thickBot="1">
      <c r="E42" s="8">
        <v>44336</v>
      </c>
      <c r="F42" s="58">
        <v>2.1700000000000001E-2</v>
      </c>
      <c r="G42" s="19"/>
      <c r="AG42" s="1">
        <v>44335</v>
      </c>
      <c r="AH42" s="19">
        <v>2.1676000000000001E-2</v>
      </c>
    </row>
    <row r="43" spans="5:34" ht="16.5" thickTop="1" thickBot="1">
      <c r="E43" s="8">
        <v>44335</v>
      </c>
      <c r="F43" s="58">
        <v>2.1676000000000001E-2</v>
      </c>
      <c r="G43" s="19"/>
      <c r="AG43" s="1">
        <v>44334</v>
      </c>
      <c r="AH43" s="19">
        <v>2.2200000000000001E-2</v>
      </c>
    </row>
    <row r="44" spans="5:34" ht="16.5" thickTop="1" thickBot="1">
      <c r="E44" s="8">
        <v>44334</v>
      </c>
      <c r="F44" s="58">
        <v>2.2200000000000001E-2</v>
      </c>
      <c r="G44" s="19"/>
      <c r="AG44" s="1">
        <v>44333</v>
      </c>
      <c r="AH44" s="19">
        <v>2.18E-2</v>
      </c>
    </row>
    <row r="45" spans="5:34" ht="16.5" thickTop="1" thickBot="1">
      <c r="E45" s="8">
        <v>44333</v>
      </c>
      <c r="F45" s="58">
        <v>2.18E-2</v>
      </c>
      <c r="G45" s="19"/>
      <c r="AG45" s="1">
        <v>44330</v>
      </c>
      <c r="AH45" s="19">
        <v>2.0499999999999997E-2</v>
      </c>
    </row>
    <row r="46" spans="5:34" ht="16.5" thickTop="1" thickBot="1">
      <c r="E46" s="8">
        <v>44330</v>
      </c>
      <c r="F46" s="58">
        <v>2.0499999999999997E-2</v>
      </c>
      <c r="G46" s="19"/>
      <c r="AG46" s="1">
        <v>44329</v>
      </c>
      <c r="AH46" s="19">
        <v>2.07E-2</v>
      </c>
    </row>
    <row r="47" spans="5:34" ht="16.5" thickTop="1" thickBot="1">
      <c r="E47" s="8">
        <v>44329</v>
      </c>
      <c r="F47" s="58">
        <v>2.07E-2</v>
      </c>
      <c r="G47" s="19"/>
      <c r="AG47" s="1">
        <v>44328</v>
      </c>
      <c r="AH47" s="19">
        <v>0.02</v>
      </c>
    </row>
    <row r="48" spans="5:34" ht="16.5" thickTop="1" thickBot="1">
      <c r="E48" s="8">
        <v>44328</v>
      </c>
      <c r="F48" s="58">
        <v>0.02</v>
      </c>
      <c r="G48" s="19"/>
      <c r="AG48" s="1">
        <v>44327</v>
      </c>
      <c r="AH48" s="19">
        <v>0.02</v>
      </c>
    </row>
    <row r="49" spans="5:34" ht="16.5" thickTop="1" thickBot="1">
      <c r="E49" s="8">
        <v>44327</v>
      </c>
      <c r="F49" s="58">
        <v>0.02</v>
      </c>
      <c r="G49" s="19"/>
      <c r="AG49" s="1">
        <v>44326</v>
      </c>
      <c r="AH49" s="19">
        <v>1.9E-2</v>
      </c>
    </row>
    <row r="50" spans="5:34" ht="16.5" thickTop="1" thickBot="1">
      <c r="E50" s="8">
        <v>44326</v>
      </c>
      <c r="F50" s="58">
        <v>1.9E-2</v>
      </c>
      <c r="G50" s="19"/>
      <c r="AG50" s="1">
        <v>44324</v>
      </c>
      <c r="AH50" s="19">
        <v>1.8500000000000003E-2</v>
      </c>
    </row>
    <row r="51" spans="5:34" ht="16.5" thickTop="1" thickBot="1">
      <c r="E51" s="8">
        <v>44324</v>
      </c>
      <c r="F51" s="58">
        <v>1.8500000000000003E-2</v>
      </c>
      <c r="G51" s="19"/>
      <c r="AG51" s="1">
        <v>44323</v>
      </c>
      <c r="AH51" s="19">
        <v>1.9809E-2</v>
      </c>
    </row>
    <row r="52" spans="5:34" ht="16.5" thickTop="1" thickBot="1">
      <c r="E52" s="8">
        <v>44323</v>
      </c>
      <c r="F52" s="58">
        <v>1.9809E-2</v>
      </c>
      <c r="G52" s="19"/>
      <c r="AG52" s="1">
        <v>44322</v>
      </c>
      <c r="AH52" s="19">
        <v>2.1299999999999999E-2</v>
      </c>
    </row>
    <row r="53" spans="5:34" ht="16.5" thickTop="1" thickBot="1">
      <c r="E53" s="8">
        <v>44322</v>
      </c>
      <c r="F53" s="58">
        <v>2.1299999999999999E-2</v>
      </c>
      <c r="G53" s="19"/>
      <c r="AG53" s="1">
        <v>44316</v>
      </c>
      <c r="AH53" s="19">
        <v>2.3599999999999999E-2</v>
      </c>
    </row>
    <row r="54" spans="5:34" ht="16.5" thickTop="1" thickBot="1">
      <c r="E54" s="8">
        <v>44316</v>
      </c>
      <c r="F54" s="58">
        <v>2.3599999999999999E-2</v>
      </c>
      <c r="G54" s="19"/>
      <c r="AG54" s="1">
        <v>44315</v>
      </c>
      <c r="AH54" s="19">
        <v>2.3E-2</v>
      </c>
    </row>
    <row r="55" spans="5:34" ht="16.5" thickTop="1" thickBot="1">
      <c r="E55" s="8">
        <v>44315</v>
      </c>
      <c r="F55" s="58">
        <v>2.3E-2</v>
      </c>
      <c r="G55" s="19"/>
      <c r="AG55" s="1">
        <v>44314</v>
      </c>
      <c r="AH55" s="19">
        <v>2.2185E-2</v>
      </c>
    </row>
    <row r="56" spans="5:34" ht="16.5" thickTop="1" thickBot="1">
      <c r="E56" s="8">
        <v>44314</v>
      </c>
      <c r="F56" s="58">
        <v>2.2185E-2</v>
      </c>
      <c r="G56" s="19"/>
      <c r="AG56" s="1">
        <v>44313</v>
      </c>
      <c r="AH56" s="19">
        <v>2.3E-2</v>
      </c>
    </row>
    <row r="57" spans="5:34" ht="16.5" thickTop="1" thickBot="1">
      <c r="E57" s="8">
        <v>44313</v>
      </c>
      <c r="F57" s="58">
        <v>2.3E-2</v>
      </c>
      <c r="G57" s="19"/>
      <c r="AG57" s="1">
        <v>44312</v>
      </c>
      <c r="AH57" s="19">
        <v>2.3E-2</v>
      </c>
    </row>
    <row r="58" spans="5:34" ht="16.5" thickTop="1" thickBot="1">
      <c r="E58" s="8">
        <v>44312</v>
      </c>
      <c r="F58" s="58">
        <v>2.3E-2</v>
      </c>
      <c r="G58" s="19"/>
      <c r="AG58" s="1">
        <v>44311</v>
      </c>
      <c r="AH58" s="19">
        <v>2.2000000000000002E-2</v>
      </c>
    </row>
    <row r="59" spans="5:34" ht="16.5" thickTop="1" thickBot="1">
      <c r="E59" s="8">
        <v>44311</v>
      </c>
      <c r="F59" s="58">
        <v>2.2000000000000002E-2</v>
      </c>
      <c r="G59" s="19"/>
      <c r="AG59" s="1">
        <v>44309</v>
      </c>
      <c r="AH59" s="19">
        <v>2.12E-2</v>
      </c>
    </row>
    <row r="60" spans="5:34" ht="16.5" thickTop="1" thickBot="1">
      <c r="E60" s="8">
        <v>44309</v>
      </c>
      <c r="F60" s="58">
        <v>2.12E-2</v>
      </c>
      <c r="G60" s="19"/>
      <c r="AG60" s="1">
        <v>44308</v>
      </c>
      <c r="AH60" s="19">
        <v>2.1400000000000002E-2</v>
      </c>
    </row>
    <row r="61" spans="5:34" ht="16.5" thickTop="1" thickBot="1">
      <c r="E61" s="8">
        <v>44308</v>
      </c>
      <c r="F61" s="58">
        <v>2.1400000000000002E-2</v>
      </c>
      <c r="G61" s="19"/>
      <c r="AG61" s="1">
        <v>44307</v>
      </c>
      <c r="AH61" s="19">
        <v>2.1000000000000001E-2</v>
      </c>
    </row>
    <row r="62" spans="5:34" ht="16.5" thickTop="1" thickBot="1">
      <c r="E62" s="8">
        <v>44307</v>
      </c>
      <c r="F62" s="58">
        <v>2.1000000000000001E-2</v>
      </c>
      <c r="G62" s="19"/>
      <c r="AG62" s="1">
        <v>44306</v>
      </c>
      <c r="AH62" s="19">
        <v>2.2200000000000001E-2</v>
      </c>
    </row>
    <row r="63" spans="5:34" ht="16.5" thickTop="1" thickBot="1">
      <c r="E63" s="8">
        <v>44306</v>
      </c>
      <c r="F63" s="58">
        <v>2.2200000000000001E-2</v>
      </c>
      <c r="G63" s="19"/>
      <c r="AG63" s="1">
        <v>44305</v>
      </c>
      <c r="AH63" s="19">
        <v>2.2499999999999999E-2</v>
      </c>
    </row>
    <row r="64" spans="5:34" ht="16.5" thickTop="1" thickBot="1">
      <c r="E64" s="8">
        <v>44305</v>
      </c>
      <c r="F64" s="58">
        <v>2.2499999999999999E-2</v>
      </c>
      <c r="G64" s="19"/>
      <c r="AG64" s="1">
        <v>44302</v>
      </c>
      <c r="AH64" s="19">
        <v>2.1932999999999998E-2</v>
      </c>
    </row>
    <row r="65" spans="5:34" ht="16.5" thickTop="1" thickBot="1">
      <c r="E65" s="8">
        <v>44302</v>
      </c>
      <c r="F65" s="58">
        <v>2.1932999999999998E-2</v>
      </c>
      <c r="G65" s="19"/>
      <c r="AG65" s="1">
        <v>44301</v>
      </c>
      <c r="AH65" s="19">
        <v>2.0499999999999997E-2</v>
      </c>
    </row>
    <row r="66" spans="5:34" ht="16.5" thickTop="1" thickBot="1">
      <c r="E66" s="8">
        <v>44301</v>
      </c>
      <c r="F66" s="58">
        <v>2.0499999999999997E-2</v>
      </c>
      <c r="G66" s="19"/>
      <c r="AG66" s="1">
        <v>44300</v>
      </c>
      <c r="AH66" s="19">
        <v>0.02</v>
      </c>
    </row>
    <row r="67" spans="5:34" ht="16.5" thickTop="1" thickBot="1">
      <c r="E67" s="8">
        <v>44300</v>
      </c>
      <c r="F67" s="58">
        <v>0.02</v>
      </c>
      <c r="G67" s="19"/>
      <c r="AG67" s="1">
        <v>44299</v>
      </c>
      <c r="AH67" s="19">
        <v>0.02</v>
      </c>
    </row>
    <row r="68" spans="5:34" ht="16.5" thickTop="1" thickBot="1">
      <c r="E68" s="8">
        <v>44299</v>
      </c>
      <c r="F68" s="58">
        <v>0.02</v>
      </c>
      <c r="G68" s="19"/>
      <c r="AG68" s="1">
        <v>44298</v>
      </c>
      <c r="AH68" s="19">
        <v>0.02</v>
      </c>
    </row>
    <row r="69" spans="5:34" ht="16.5" thickTop="1" thickBot="1">
      <c r="E69" s="8">
        <v>44298</v>
      </c>
      <c r="F69" s="58">
        <v>0.02</v>
      </c>
      <c r="G69" s="19"/>
      <c r="AG69" s="1">
        <v>44295</v>
      </c>
      <c r="AH69" s="19">
        <v>1.95E-2</v>
      </c>
    </row>
    <row r="70" spans="5:34" ht="16.5" thickTop="1" thickBot="1">
      <c r="E70" s="8">
        <v>44295</v>
      </c>
      <c r="F70" s="58">
        <v>1.95E-2</v>
      </c>
      <c r="G70" s="19"/>
      <c r="AG70" s="1">
        <v>44294</v>
      </c>
      <c r="AH70" s="19">
        <v>1.95E-2</v>
      </c>
    </row>
    <row r="71" spans="5:34" ht="16.5" thickTop="1" thickBot="1">
      <c r="E71" s="8">
        <v>44294</v>
      </c>
      <c r="F71" s="58">
        <v>1.95E-2</v>
      </c>
      <c r="G71" s="19"/>
      <c r="AG71" s="1">
        <v>44293</v>
      </c>
      <c r="AH71" s="19">
        <v>1.9199999999999998E-2</v>
      </c>
    </row>
    <row r="72" spans="5:34" ht="16.5" thickTop="1" thickBot="1">
      <c r="E72" s="8">
        <v>44293</v>
      </c>
      <c r="F72" s="58">
        <v>1.9199999999999998E-2</v>
      </c>
      <c r="G72" s="19"/>
      <c r="AG72" s="1">
        <v>44292</v>
      </c>
      <c r="AH72" s="19">
        <v>0.02</v>
      </c>
    </row>
    <row r="73" spans="5:34" ht="16.5" thickTop="1" thickBot="1">
      <c r="E73" s="8">
        <v>44292</v>
      </c>
      <c r="F73" s="58">
        <v>0.02</v>
      </c>
      <c r="G73" s="19"/>
      <c r="AG73" s="1">
        <v>44288</v>
      </c>
      <c r="AH73" s="19">
        <v>2.1299999999999999E-2</v>
      </c>
    </row>
    <row r="74" spans="5:34" ht="16.5" thickTop="1" thickBot="1">
      <c r="E74" s="8">
        <v>44288</v>
      </c>
      <c r="F74" s="58">
        <v>2.1299999999999999E-2</v>
      </c>
      <c r="G74" s="19"/>
      <c r="AG74" s="1">
        <v>44287</v>
      </c>
      <c r="AH74" s="19">
        <v>2.1507000000000002E-2</v>
      </c>
    </row>
    <row r="75" spans="5:34" ht="16.5" thickTop="1" thickBot="1">
      <c r="E75" s="8">
        <v>44287</v>
      </c>
      <c r="F75" s="58">
        <v>2.1507000000000002E-2</v>
      </c>
      <c r="G75" s="19"/>
      <c r="AG75" s="25">
        <v>44286</v>
      </c>
      <c r="AH75" s="19">
        <v>2.5499999999999998E-2</v>
      </c>
    </row>
    <row r="76" spans="5:34" ht="16.5" thickTop="1" thickBot="1">
      <c r="E76" s="8">
        <v>44286</v>
      </c>
      <c r="F76" s="58">
        <v>2.5499999999999998E-2</v>
      </c>
      <c r="G76" s="19"/>
      <c r="AG76" s="1">
        <v>44285</v>
      </c>
      <c r="AH76" s="19">
        <v>2.4E-2</v>
      </c>
    </row>
    <row r="77" spans="5:34" ht="16.5" thickTop="1" thickBot="1">
      <c r="E77" s="8">
        <v>44285</v>
      </c>
      <c r="F77" s="58">
        <v>2.4E-2</v>
      </c>
      <c r="G77" s="19"/>
      <c r="AG77" s="1">
        <v>44284</v>
      </c>
      <c r="AH77" s="19">
        <v>2.4E-2</v>
      </c>
    </row>
    <row r="78" spans="5:34" ht="16.5" thickTop="1" thickBot="1">
      <c r="E78" s="8">
        <v>44284</v>
      </c>
      <c r="F78" s="58">
        <v>2.4E-2</v>
      </c>
      <c r="G78" s="19"/>
      <c r="AG78" s="1">
        <v>44281</v>
      </c>
      <c r="AH78" s="19">
        <v>2.4500000000000001E-2</v>
      </c>
    </row>
    <row r="79" spans="5:34" ht="16.5" thickTop="1" thickBot="1">
      <c r="E79" s="8">
        <v>44281</v>
      </c>
      <c r="F79" s="58">
        <v>2.4500000000000001E-2</v>
      </c>
      <c r="G79" s="19"/>
      <c r="AG79" s="1">
        <v>44280</v>
      </c>
      <c r="AH79" s="19">
        <v>2.2799999999999997E-2</v>
      </c>
    </row>
    <row r="80" spans="5:34" ht="16.5" thickTop="1" thickBot="1">
      <c r="E80" s="8">
        <v>44280</v>
      </c>
      <c r="F80" s="58">
        <v>2.2799999999999997E-2</v>
      </c>
      <c r="G80" s="19"/>
      <c r="AG80" s="1">
        <v>44279</v>
      </c>
      <c r="AH80" s="19">
        <v>0.02</v>
      </c>
    </row>
    <row r="81" spans="5:34" ht="16.5" thickTop="1" thickBot="1">
      <c r="E81" s="8">
        <v>44279</v>
      </c>
      <c r="F81" s="58">
        <v>0.02</v>
      </c>
      <c r="G81" s="19"/>
      <c r="AG81" s="1">
        <v>44278</v>
      </c>
      <c r="AH81" s="19">
        <v>2.1096E-2</v>
      </c>
    </row>
    <row r="82" spans="5:34" ht="16.5" thickTop="1" thickBot="1">
      <c r="E82" s="8">
        <v>44278</v>
      </c>
      <c r="F82" s="58">
        <v>2.1096E-2</v>
      </c>
      <c r="G82" s="19"/>
      <c r="AG82" s="1">
        <v>44277</v>
      </c>
      <c r="AH82" s="19">
        <v>2.1499999999999998E-2</v>
      </c>
    </row>
    <row r="83" spans="5:34" ht="16.5" thickTop="1" thickBot="1">
      <c r="E83" s="8">
        <v>44277</v>
      </c>
      <c r="F83" s="58">
        <v>2.1499999999999998E-2</v>
      </c>
      <c r="G83" s="19"/>
      <c r="AG83" s="1">
        <v>44274</v>
      </c>
      <c r="AH83" s="19">
        <v>2.2000000000000002E-2</v>
      </c>
    </row>
    <row r="84" spans="5:34" ht="16.5" thickTop="1" thickBot="1">
      <c r="E84" s="8">
        <v>44274</v>
      </c>
      <c r="F84" s="58">
        <v>2.2000000000000002E-2</v>
      </c>
      <c r="G84" s="19"/>
      <c r="AG84" s="1">
        <v>44273</v>
      </c>
      <c r="AH84" s="19">
        <v>2.18E-2</v>
      </c>
    </row>
    <row r="85" spans="5:34" ht="16.5" thickTop="1" thickBot="1">
      <c r="E85" s="8">
        <v>44273</v>
      </c>
      <c r="F85" s="58">
        <v>2.18E-2</v>
      </c>
      <c r="G85" s="19"/>
      <c r="AG85" s="1">
        <v>44272</v>
      </c>
      <c r="AH85" s="19">
        <v>2.1499999999999998E-2</v>
      </c>
    </row>
    <row r="86" spans="5:34" ht="16.5" thickTop="1" thickBot="1">
      <c r="E86" s="8">
        <v>44272</v>
      </c>
      <c r="F86" s="58">
        <v>2.1499999999999998E-2</v>
      </c>
      <c r="G86" s="19"/>
      <c r="AG86" s="1">
        <v>44271</v>
      </c>
      <c r="AH86" s="19">
        <v>2.2599999999999999E-2</v>
      </c>
    </row>
    <row r="87" spans="5:34" ht="16.5" thickTop="1" thickBot="1">
      <c r="E87" s="8">
        <v>44271</v>
      </c>
      <c r="F87" s="58">
        <v>2.2599999999999999E-2</v>
      </c>
      <c r="G87" s="19"/>
      <c r="AG87" s="1">
        <v>44270</v>
      </c>
      <c r="AH87" s="19">
        <v>2.2799999999999997E-2</v>
      </c>
    </row>
    <row r="88" spans="5:34" ht="16.5" thickTop="1" thickBot="1">
      <c r="E88" s="8">
        <v>44270</v>
      </c>
      <c r="F88" s="58">
        <v>2.2799999999999997E-2</v>
      </c>
      <c r="G88" s="19"/>
      <c r="AG88" s="1">
        <v>44267</v>
      </c>
      <c r="AH88" s="19">
        <v>2.1000000000000001E-2</v>
      </c>
    </row>
    <row r="89" spans="5:34" ht="16.5" thickTop="1" thickBot="1">
      <c r="E89" s="8">
        <v>44267</v>
      </c>
      <c r="F89" s="58">
        <v>2.1000000000000001E-2</v>
      </c>
      <c r="G89" s="19"/>
      <c r="AG89" s="1">
        <v>44266</v>
      </c>
      <c r="AH89" s="19">
        <v>2.0499999999999997E-2</v>
      </c>
    </row>
    <row r="90" spans="5:34" ht="16.5" thickTop="1" thickBot="1">
      <c r="E90" s="8">
        <v>44266</v>
      </c>
      <c r="F90" s="58">
        <v>2.0499999999999997E-2</v>
      </c>
      <c r="G90" s="19"/>
      <c r="AG90" s="1">
        <v>44265</v>
      </c>
      <c r="AH90" s="19">
        <v>2.0099999999999996E-2</v>
      </c>
    </row>
    <row r="91" spans="5:34" ht="16.5" thickTop="1" thickBot="1">
      <c r="E91" s="8">
        <v>44265</v>
      </c>
      <c r="F91" s="58">
        <v>2.0099999999999996E-2</v>
      </c>
      <c r="G91" s="19"/>
      <c r="AG91" s="1">
        <v>44264</v>
      </c>
      <c r="AH91" s="19">
        <v>2.0499999999999997E-2</v>
      </c>
    </row>
    <row r="92" spans="5:34" ht="16.5" thickTop="1" thickBot="1">
      <c r="E92" s="8">
        <v>44264</v>
      </c>
      <c r="F92" s="58">
        <v>2.0499999999999997E-2</v>
      </c>
      <c r="G92" s="19"/>
      <c r="AG92" s="1">
        <v>44263</v>
      </c>
      <c r="AH92" s="19">
        <v>2.1000000000000001E-2</v>
      </c>
    </row>
    <row r="93" spans="5:34" ht="16.5" thickTop="1" thickBot="1">
      <c r="E93" s="8">
        <v>44263</v>
      </c>
      <c r="F93" s="58">
        <v>2.1000000000000001E-2</v>
      </c>
      <c r="G93" s="19"/>
      <c r="AG93" s="1">
        <v>44260</v>
      </c>
      <c r="AH93" s="19">
        <v>0.02</v>
      </c>
    </row>
    <row r="94" spans="5:34" ht="16.5" thickTop="1" thickBot="1">
      <c r="E94" s="8">
        <v>44260</v>
      </c>
      <c r="F94" s="58">
        <v>0.02</v>
      </c>
      <c r="G94" s="19"/>
      <c r="AG94" s="1">
        <v>44259</v>
      </c>
      <c r="AH94" s="19">
        <v>2.1400000000000002E-2</v>
      </c>
    </row>
    <row r="95" spans="5:34" ht="16.5" thickTop="1" thickBot="1">
      <c r="E95" s="8">
        <v>44259</v>
      </c>
      <c r="F95" s="58">
        <v>2.1400000000000002E-2</v>
      </c>
      <c r="G95" s="19"/>
      <c r="AG95" s="1">
        <v>44258</v>
      </c>
      <c r="AH95" s="19">
        <v>1.95E-2</v>
      </c>
    </row>
    <row r="96" spans="5:34" ht="16.5" thickTop="1" thickBot="1">
      <c r="E96" s="8">
        <v>44258</v>
      </c>
      <c r="F96" s="58">
        <v>1.95E-2</v>
      </c>
      <c r="G96" s="19"/>
      <c r="AG96" s="1">
        <v>44257</v>
      </c>
      <c r="AH96" s="19">
        <v>2.1499999999999998E-2</v>
      </c>
    </row>
    <row r="97" spans="5:34" ht="16.5" thickTop="1" thickBot="1">
      <c r="E97" s="8">
        <v>44257</v>
      </c>
      <c r="F97" s="58">
        <v>2.1499999999999998E-2</v>
      </c>
      <c r="G97" s="19"/>
      <c r="AG97" s="1">
        <v>44256</v>
      </c>
      <c r="AH97" s="19">
        <v>2.2000000000000002E-2</v>
      </c>
    </row>
    <row r="98" spans="5:34" ht="16.5" thickTop="1" thickBot="1">
      <c r="E98" s="8">
        <v>44256</v>
      </c>
      <c r="F98" s="58">
        <v>2.2000000000000002E-2</v>
      </c>
      <c r="G98" s="19"/>
      <c r="AG98" s="1">
        <v>44253</v>
      </c>
      <c r="AH98" s="19">
        <v>2.2499999999999999E-2</v>
      </c>
    </row>
    <row r="99" spans="5:34" ht="16.5" thickTop="1" thickBot="1">
      <c r="E99" s="8">
        <v>44253</v>
      </c>
      <c r="F99" s="58">
        <v>2.2499999999999999E-2</v>
      </c>
      <c r="G99" s="19"/>
      <c r="AG99" s="1">
        <v>44252</v>
      </c>
      <c r="AH99" s="19">
        <v>2.2499999999999999E-2</v>
      </c>
    </row>
    <row r="100" spans="5:34" ht="16.5" thickTop="1" thickBot="1">
      <c r="E100" s="8">
        <v>44252</v>
      </c>
      <c r="F100" s="58">
        <v>2.2499999999999999E-2</v>
      </c>
      <c r="G100" s="19"/>
      <c r="AG100" s="1">
        <v>44251</v>
      </c>
      <c r="AH100" s="19">
        <v>2.2599999999999999E-2</v>
      </c>
    </row>
    <row r="101" spans="5:34" ht="16.5" thickTop="1" thickBot="1">
      <c r="E101" s="8">
        <v>44251</v>
      </c>
      <c r="F101" s="58">
        <v>2.2599999999999999E-2</v>
      </c>
      <c r="G101" s="19"/>
      <c r="AG101" s="1">
        <v>44250</v>
      </c>
      <c r="AH101" s="19">
        <v>2.4E-2</v>
      </c>
    </row>
    <row r="102" spans="5:34" ht="16.5" thickTop="1" thickBot="1">
      <c r="E102" s="8">
        <v>44250</v>
      </c>
      <c r="F102" s="58">
        <v>2.4E-2</v>
      </c>
      <c r="G102" s="19"/>
      <c r="AG102" s="1">
        <v>44249</v>
      </c>
      <c r="AH102" s="19">
        <v>2.4E-2</v>
      </c>
    </row>
    <row r="103" spans="5:34" ht="16.5" thickTop="1" thickBot="1">
      <c r="E103" s="8">
        <v>44249</v>
      </c>
      <c r="F103" s="58">
        <v>2.4E-2</v>
      </c>
      <c r="G103" s="19"/>
      <c r="AG103" s="1">
        <v>44247</v>
      </c>
      <c r="AH103" s="19">
        <v>0.02</v>
      </c>
    </row>
    <row r="104" spans="5:34" ht="16.5" thickTop="1" thickBot="1">
      <c r="E104" s="8">
        <v>44247</v>
      </c>
      <c r="F104" s="58">
        <v>0.02</v>
      </c>
      <c r="G104" s="19"/>
      <c r="AG104" s="1">
        <v>44246</v>
      </c>
      <c r="AH104" s="19">
        <v>2.0799999999999999E-2</v>
      </c>
    </row>
    <row r="105" spans="5:34" ht="16.5" thickTop="1" thickBot="1">
      <c r="E105" s="8">
        <v>44246</v>
      </c>
      <c r="F105" s="58">
        <v>2.0799999999999999E-2</v>
      </c>
      <c r="G105" s="19"/>
      <c r="AG105" s="1">
        <v>44245</v>
      </c>
      <c r="AH105" s="19">
        <v>2.2000000000000002E-2</v>
      </c>
    </row>
    <row r="106" spans="5:34" ht="16.5" thickTop="1" thickBot="1">
      <c r="E106" s="8">
        <v>44245</v>
      </c>
      <c r="F106" s="58">
        <v>2.2000000000000002E-2</v>
      </c>
      <c r="G106" s="19"/>
      <c r="AG106" s="1">
        <v>44237</v>
      </c>
      <c r="AH106" s="19">
        <v>2.2000000000000002E-2</v>
      </c>
    </row>
    <row r="107" spans="5:34" ht="16.5" thickTop="1" thickBot="1">
      <c r="E107" s="8">
        <v>44237</v>
      </c>
      <c r="F107" s="58">
        <v>2.2000000000000002E-2</v>
      </c>
      <c r="G107" s="19"/>
      <c r="AG107" s="1">
        <v>44236</v>
      </c>
      <c r="AH107" s="19">
        <v>2.6000000000000002E-2</v>
      </c>
    </row>
    <row r="108" spans="5:34" ht="16.5" thickTop="1" thickBot="1">
      <c r="E108" s="8">
        <v>44236</v>
      </c>
      <c r="F108" s="58">
        <v>2.6000000000000002E-2</v>
      </c>
      <c r="G108" s="19"/>
      <c r="AG108" s="1">
        <v>44235</v>
      </c>
      <c r="AH108" s="19">
        <v>2.4399999999999998E-2</v>
      </c>
    </row>
    <row r="109" spans="5:34" ht="16.5" thickTop="1" thickBot="1">
      <c r="E109" s="8">
        <v>44235</v>
      </c>
      <c r="F109" s="58">
        <v>2.4399999999999998E-2</v>
      </c>
      <c r="G109" s="19"/>
      <c r="AG109" s="1">
        <v>44234</v>
      </c>
      <c r="AH109" s="19">
        <v>2.3799999999999998E-2</v>
      </c>
    </row>
    <row r="110" spans="5:34" ht="16.5" thickTop="1" thickBot="1">
      <c r="E110" s="8">
        <v>44234</v>
      </c>
      <c r="F110" s="58">
        <v>2.3799999999999998E-2</v>
      </c>
      <c r="G110" s="19"/>
      <c r="AG110" s="1">
        <v>44232</v>
      </c>
      <c r="AH110" s="19">
        <v>2.3399999999999997E-2</v>
      </c>
    </row>
    <row r="111" spans="5:34" ht="16.5" thickTop="1" thickBot="1">
      <c r="E111" s="8">
        <v>44232</v>
      </c>
      <c r="F111" s="58">
        <v>2.3399999999999997E-2</v>
      </c>
      <c r="G111" s="19"/>
      <c r="AG111" s="1">
        <v>44231</v>
      </c>
      <c r="AH111" s="19">
        <v>2.3199999999999998E-2</v>
      </c>
    </row>
    <row r="112" spans="5:34" ht="16.5" thickTop="1" thickBot="1">
      <c r="E112" s="8">
        <v>44231</v>
      </c>
      <c r="F112" s="58">
        <v>2.3199999999999998E-2</v>
      </c>
      <c r="G112" s="19"/>
      <c r="AG112" s="1">
        <v>44230</v>
      </c>
      <c r="AH112" s="19">
        <v>2.1333000000000001E-2</v>
      </c>
    </row>
    <row r="113" spans="5:34" ht="16.5" thickTop="1" thickBot="1">
      <c r="E113" s="8">
        <v>44230</v>
      </c>
      <c r="F113" s="58">
        <v>2.1333000000000001E-2</v>
      </c>
      <c r="G113" s="19"/>
      <c r="AG113" s="1">
        <v>44229</v>
      </c>
      <c r="AH113" s="19">
        <v>2.2799999999999997E-2</v>
      </c>
    </row>
    <row r="114" spans="5:34" ht="16.5" thickTop="1" thickBot="1">
      <c r="E114" s="8">
        <v>44229</v>
      </c>
      <c r="F114" s="58">
        <v>2.2799999999999997E-2</v>
      </c>
      <c r="G114" s="19"/>
      <c r="AG114" s="1">
        <v>44228</v>
      </c>
      <c r="AH114" s="19">
        <v>3.1899999999999998E-2</v>
      </c>
    </row>
    <row r="115" spans="5:34" ht="16.5" thickTop="1" thickBot="1">
      <c r="E115" s="8">
        <v>44228</v>
      </c>
      <c r="F115" s="58">
        <v>3.1899999999999998E-2</v>
      </c>
      <c r="G115" s="19"/>
      <c r="AG115" s="1">
        <v>44225</v>
      </c>
      <c r="AH115" s="19">
        <v>3.1899999999999998E-2</v>
      </c>
    </row>
    <row r="116" spans="5:34" ht="16.5" thickTop="1" thickBot="1">
      <c r="E116" s="8">
        <v>44225</v>
      </c>
      <c r="F116" s="58">
        <v>3.1899999999999998E-2</v>
      </c>
      <c r="G116" s="19"/>
      <c r="AG116" s="1">
        <v>44224</v>
      </c>
      <c r="AH116" s="19">
        <v>3.1899999999999998E-2</v>
      </c>
    </row>
    <row r="117" spans="5:34" ht="16.5" thickTop="1" thickBot="1">
      <c r="E117" s="8">
        <v>44224</v>
      </c>
      <c r="F117" s="58">
        <v>3.1899999999999998E-2</v>
      </c>
      <c r="G117" s="19"/>
      <c r="AG117" s="1">
        <v>44223</v>
      </c>
      <c r="AH117" s="19">
        <v>3.1E-2</v>
      </c>
    </row>
    <row r="118" spans="5:34" ht="16.5" thickTop="1" thickBot="1">
      <c r="E118" s="8">
        <v>44223</v>
      </c>
      <c r="F118" s="58">
        <v>3.1E-2</v>
      </c>
      <c r="G118" s="19"/>
      <c r="AG118" s="1">
        <v>44222</v>
      </c>
      <c r="AH118" s="19">
        <v>2.7699999999999999E-2</v>
      </c>
    </row>
    <row r="119" spans="5:34" ht="16.5" thickTop="1" thickBot="1">
      <c r="E119" s="8">
        <v>44222</v>
      </c>
      <c r="F119" s="58">
        <v>2.7699999999999999E-2</v>
      </c>
      <c r="G119" s="19"/>
      <c r="AG119" s="1">
        <v>44221</v>
      </c>
      <c r="AH119" s="19">
        <v>2.5000000000000001E-2</v>
      </c>
    </row>
    <row r="120" spans="5:34" ht="16.5" thickTop="1" thickBot="1">
      <c r="E120" s="8">
        <v>44221</v>
      </c>
      <c r="F120" s="58">
        <v>2.5000000000000001E-2</v>
      </c>
      <c r="G120" s="19"/>
      <c r="AG120" s="1">
        <v>44218</v>
      </c>
      <c r="AH120" s="19">
        <v>2.4E-2</v>
      </c>
    </row>
    <row r="121" spans="5:34" ht="16.5" thickTop="1" thickBot="1">
      <c r="E121" s="8">
        <v>44218</v>
      </c>
      <c r="F121" s="58">
        <v>2.4E-2</v>
      </c>
      <c r="G121" s="19"/>
      <c r="AG121" s="1">
        <v>44217</v>
      </c>
      <c r="AH121" s="19">
        <v>2.6000000000000002E-2</v>
      </c>
    </row>
    <row r="122" spans="5:34" ht="16.5" thickTop="1" thickBot="1">
      <c r="E122" s="8">
        <v>44217</v>
      </c>
      <c r="F122" s="58">
        <v>2.6000000000000002E-2</v>
      </c>
      <c r="G122" s="19"/>
      <c r="AG122" s="1">
        <v>44216</v>
      </c>
      <c r="AH122" s="19">
        <v>2.6499999999999999E-2</v>
      </c>
    </row>
    <row r="123" spans="5:34" ht="16.5" thickTop="1" thickBot="1">
      <c r="E123" s="8">
        <v>44216</v>
      </c>
      <c r="F123" s="58">
        <v>2.6499999999999999E-2</v>
      </c>
      <c r="G123" s="19"/>
      <c r="AG123" s="1">
        <v>44215</v>
      </c>
      <c r="AH123" s="19">
        <v>2.46E-2</v>
      </c>
    </row>
    <row r="124" spans="5:34" ht="16.5" thickTop="1" thickBot="1">
      <c r="E124" s="8">
        <v>44215</v>
      </c>
      <c r="F124" s="58">
        <v>2.46E-2</v>
      </c>
      <c r="G124" s="19"/>
      <c r="AG124" s="1">
        <v>44214</v>
      </c>
      <c r="AH124" s="19">
        <v>2.1899999999999999E-2</v>
      </c>
    </row>
    <row r="125" spans="5:34" ht="16.5" thickTop="1" thickBot="1">
      <c r="E125" s="8">
        <v>44214</v>
      </c>
      <c r="F125" s="58">
        <v>2.1899999999999999E-2</v>
      </c>
      <c r="G125" s="19"/>
      <c r="AG125" s="1">
        <v>44211</v>
      </c>
      <c r="AH125" s="19">
        <v>0.02</v>
      </c>
    </row>
    <row r="126" spans="5:34" ht="16.5" thickTop="1" thickBot="1">
      <c r="E126" s="8">
        <v>44211</v>
      </c>
      <c r="F126" s="58">
        <v>0.02</v>
      </c>
      <c r="G126" s="19"/>
      <c r="AG126" s="1">
        <v>44210</v>
      </c>
      <c r="AH126" s="19">
        <v>1.9687E-2</v>
      </c>
    </row>
    <row r="127" spans="5:34" ht="16.5" thickTop="1" thickBot="1">
      <c r="E127" s="8">
        <v>44210</v>
      </c>
      <c r="F127" s="58">
        <v>1.9687E-2</v>
      </c>
      <c r="G127" s="19"/>
      <c r="AG127" s="1">
        <v>44209</v>
      </c>
      <c r="AH127" s="19">
        <v>1.985E-2</v>
      </c>
    </row>
    <row r="128" spans="5:34" ht="16.5" thickTop="1" thickBot="1">
      <c r="E128" s="8">
        <v>44209</v>
      </c>
      <c r="F128" s="58">
        <v>1.985E-2</v>
      </c>
      <c r="G128" s="19"/>
      <c r="AG128" s="1">
        <v>44208</v>
      </c>
      <c r="AH128" s="19">
        <v>1.9599999999999999E-2</v>
      </c>
    </row>
    <row r="129" spans="5:34" ht="16.5" thickTop="1" thickBot="1">
      <c r="E129" s="8">
        <v>44208</v>
      </c>
      <c r="F129" s="58">
        <v>1.9599999999999999E-2</v>
      </c>
      <c r="G129" s="19"/>
      <c r="AG129" s="1">
        <v>44207</v>
      </c>
      <c r="AH129" s="19">
        <v>0.02</v>
      </c>
    </row>
    <row r="130" spans="5:34" ht="16.5" thickTop="1" thickBot="1">
      <c r="E130" s="8">
        <v>44207</v>
      </c>
      <c r="F130" s="58">
        <v>0.02</v>
      </c>
      <c r="G130" s="19"/>
      <c r="AG130" s="1">
        <v>44204</v>
      </c>
      <c r="AH130" s="19">
        <v>2.0799999999999999E-2</v>
      </c>
    </row>
    <row r="131" spans="5:34" ht="16.5" thickTop="1" thickBot="1">
      <c r="E131" s="8">
        <v>44204</v>
      </c>
      <c r="F131" s="58">
        <v>2.0799999999999999E-2</v>
      </c>
      <c r="G131" s="19"/>
      <c r="AG131" s="1">
        <v>44203</v>
      </c>
      <c r="AH131" s="19">
        <v>1.8500000000000003E-2</v>
      </c>
    </row>
    <row r="132" spans="5:34" ht="16.5" thickTop="1" thickBot="1">
      <c r="E132" s="8">
        <v>44203</v>
      </c>
      <c r="F132" s="58">
        <v>1.8500000000000003E-2</v>
      </c>
      <c r="G132" s="19"/>
      <c r="AG132" s="1">
        <v>44202</v>
      </c>
      <c r="AH132" s="19">
        <v>0.02</v>
      </c>
    </row>
    <row r="133" spans="5:34" ht="16.5" thickTop="1" thickBot="1">
      <c r="E133" s="8">
        <v>44202</v>
      </c>
      <c r="F133" s="58">
        <v>0.02</v>
      </c>
      <c r="G133" s="19"/>
      <c r="AG133" s="1">
        <v>44201</v>
      </c>
      <c r="AH133" s="19">
        <v>1.8200000000000001E-2</v>
      </c>
    </row>
    <row r="134" spans="5:34" ht="16.5" thickTop="1" thickBot="1">
      <c r="E134" s="8">
        <v>44201</v>
      </c>
      <c r="F134" s="58">
        <v>1.8200000000000001E-2</v>
      </c>
      <c r="G134" s="19"/>
      <c r="AG134" s="1">
        <v>44200</v>
      </c>
      <c r="AH134" s="19">
        <v>2.0199999999999999E-2</v>
      </c>
    </row>
    <row r="135" spans="5:34" ht="16.5" thickTop="1" thickBot="1">
      <c r="E135" s="8">
        <v>44200</v>
      </c>
      <c r="F135" s="58">
        <v>2.0199999999999999E-2</v>
      </c>
      <c r="G135" s="19"/>
      <c r="AG135" s="1">
        <v>44196</v>
      </c>
      <c r="AH135" s="19">
        <v>2.6000000000000002E-2</v>
      </c>
    </row>
    <row r="136" spans="5:34" ht="16.5" thickTop="1" thickBot="1">
      <c r="E136" s="8">
        <v>44196</v>
      </c>
      <c r="F136" s="58">
        <v>2.6000000000000002E-2</v>
      </c>
      <c r="G136" s="19"/>
      <c r="AG136" s="1">
        <v>44195</v>
      </c>
      <c r="AH136" s="19">
        <v>0.03</v>
      </c>
    </row>
    <row r="137" spans="5:34" ht="16.5" thickTop="1" thickBot="1">
      <c r="E137" s="8">
        <v>44195</v>
      </c>
      <c r="F137" s="58">
        <v>0.03</v>
      </c>
      <c r="G137" s="19"/>
      <c r="AG137" s="1">
        <v>44194</v>
      </c>
      <c r="AH137" s="19">
        <v>2.6600000000000002E-2</v>
      </c>
    </row>
    <row r="138" spans="5:34" ht="16.5" thickTop="1" thickBot="1">
      <c r="E138" s="8">
        <v>44194</v>
      </c>
      <c r="F138" s="58">
        <v>2.6600000000000002E-2</v>
      </c>
      <c r="G138" s="19"/>
      <c r="AG138" s="1">
        <v>44193</v>
      </c>
      <c r="AH138" s="19">
        <v>2.6000000000000002E-2</v>
      </c>
    </row>
    <row r="139" spans="5:34" ht="16.5" thickTop="1" thickBot="1">
      <c r="E139" s="8">
        <v>44193</v>
      </c>
      <c r="F139" s="58">
        <v>2.6000000000000002E-2</v>
      </c>
      <c r="G139" s="19"/>
      <c r="AG139" s="1">
        <v>44190</v>
      </c>
      <c r="AH139" s="19">
        <v>2.1600000000000001E-2</v>
      </c>
    </row>
    <row r="140" spans="5:34" ht="16.5" thickTop="1" thickBot="1">
      <c r="E140" s="8">
        <v>44190</v>
      </c>
      <c r="F140" s="58">
        <v>2.1600000000000001E-2</v>
      </c>
      <c r="G140" s="19"/>
      <c r="AG140" s="1">
        <v>44189</v>
      </c>
      <c r="AH140" s="19">
        <v>1.6500000000000001E-2</v>
      </c>
    </row>
    <row r="141" spans="5:34" ht="16.5" thickTop="1" thickBot="1">
      <c r="E141" s="8">
        <v>44189</v>
      </c>
      <c r="F141" s="58">
        <v>1.6500000000000001E-2</v>
      </c>
      <c r="G141" s="19"/>
      <c r="AG141" s="1">
        <v>44188</v>
      </c>
      <c r="AH141" s="19">
        <v>0.02</v>
      </c>
    </row>
    <row r="142" spans="5:34" ht="16.5" thickTop="1" thickBot="1">
      <c r="E142" s="8">
        <v>44188</v>
      </c>
      <c r="F142" s="58">
        <v>0.02</v>
      </c>
      <c r="G142" s="19"/>
      <c r="AG142" s="1">
        <v>44187</v>
      </c>
      <c r="AH142" s="19">
        <v>2.1000000000000001E-2</v>
      </c>
    </row>
    <row r="143" spans="5:34" ht="16.5" thickTop="1" thickBot="1">
      <c r="E143" s="8">
        <v>44187</v>
      </c>
      <c r="F143" s="58">
        <v>2.1000000000000001E-2</v>
      </c>
      <c r="G143" s="19"/>
      <c r="AG143" s="1">
        <v>44186</v>
      </c>
      <c r="AH143" s="19">
        <v>2.1000000000000001E-2</v>
      </c>
    </row>
    <row r="144" spans="5:34" ht="16.5" thickTop="1" thickBot="1">
      <c r="E144" s="8">
        <v>44186</v>
      </c>
      <c r="F144" s="58">
        <v>2.1000000000000001E-2</v>
      </c>
      <c r="G144" s="19"/>
      <c r="AG144" s="1">
        <v>44183</v>
      </c>
      <c r="AH144" s="19">
        <v>2.2000000000000002E-2</v>
      </c>
    </row>
    <row r="145" spans="5:34" ht="16.5" thickTop="1" thickBot="1">
      <c r="E145" s="8">
        <v>44183</v>
      </c>
      <c r="F145" s="58">
        <v>2.2000000000000002E-2</v>
      </c>
      <c r="G145" s="19"/>
      <c r="AG145" s="1">
        <v>44182</v>
      </c>
      <c r="AH145" s="19">
        <v>0.02</v>
      </c>
    </row>
    <row r="146" spans="5:34" ht="16.5" thickTop="1" thickBot="1">
      <c r="E146" s="8">
        <v>44182</v>
      </c>
      <c r="F146" s="58">
        <v>0.02</v>
      </c>
      <c r="G146" s="19"/>
      <c r="AG146" s="1">
        <v>44181</v>
      </c>
      <c r="AH146" s="19">
        <v>2.1000000000000001E-2</v>
      </c>
    </row>
    <row r="147" spans="5:34" ht="16.5" thickTop="1" thickBot="1">
      <c r="E147" s="8">
        <v>44181</v>
      </c>
      <c r="F147" s="58">
        <v>2.1000000000000001E-2</v>
      </c>
      <c r="G147" s="19"/>
      <c r="AG147" s="1">
        <v>44180</v>
      </c>
      <c r="AH147" s="19">
        <v>2.2000000000000002E-2</v>
      </c>
    </row>
    <row r="148" spans="5:34" ht="16.5" thickTop="1" thickBot="1">
      <c r="E148" s="8">
        <v>44180</v>
      </c>
      <c r="F148" s="58">
        <v>2.2000000000000002E-2</v>
      </c>
      <c r="G148" s="19"/>
      <c r="AG148" s="1">
        <v>44179</v>
      </c>
      <c r="AH148" s="19">
        <v>2.23E-2</v>
      </c>
    </row>
    <row r="149" spans="5:34" ht="16.5" thickTop="1" thickBot="1">
      <c r="E149" s="8">
        <v>44179</v>
      </c>
      <c r="F149" s="58">
        <v>2.23E-2</v>
      </c>
      <c r="G149" s="19"/>
      <c r="AG149" s="1">
        <v>44176</v>
      </c>
      <c r="AH149" s="19">
        <v>2.2200000000000001E-2</v>
      </c>
    </row>
    <row r="150" spans="5:34" ht="16.5" thickTop="1" thickBot="1">
      <c r="E150" s="8">
        <v>44176</v>
      </c>
      <c r="F150" s="58">
        <v>2.2200000000000001E-2</v>
      </c>
      <c r="G150" s="19"/>
      <c r="AG150" s="1">
        <v>44175</v>
      </c>
      <c r="AH150" s="19">
        <v>2.1000000000000001E-2</v>
      </c>
    </row>
    <row r="151" spans="5:34" ht="16.5" thickTop="1" thickBot="1">
      <c r="E151" s="8">
        <v>44175</v>
      </c>
      <c r="F151" s="58">
        <v>2.1000000000000001E-2</v>
      </c>
      <c r="G151" s="19"/>
      <c r="AG151" s="1">
        <v>44174</v>
      </c>
      <c r="AH151" s="19">
        <v>2.2000000000000002E-2</v>
      </c>
    </row>
    <row r="152" spans="5:34" ht="16.5" thickTop="1" thickBot="1">
      <c r="E152" s="8">
        <v>44174</v>
      </c>
      <c r="F152" s="58">
        <v>2.2000000000000002E-2</v>
      </c>
      <c r="G152" s="19"/>
      <c r="AG152" s="1">
        <v>44173</v>
      </c>
      <c r="AH152" s="19">
        <v>2.1700000000000001E-2</v>
      </c>
    </row>
    <row r="153" spans="5:34" ht="16.5" thickTop="1" thickBot="1">
      <c r="E153" s="8">
        <v>44173</v>
      </c>
      <c r="F153" s="58">
        <v>2.1700000000000001E-2</v>
      </c>
      <c r="G153" s="19"/>
      <c r="AG153" s="1">
        <v>44172</v>
      </c>
      <c r="AH153" s="19">
        <v>2.18E-2</v>
      </c>
    </row>
    <row r="154" spans="5:34" ht="16.5" thickTop="1" thickBot="1">
      <c r="E154" s="8">
        <v>44172</v>
      </c>
      <c r="F154" s="58">
        <v>2.18E-2</v>
      </c>
      <c r="G154" s="19"/>
      <c r="AG154" s="1">
        <v>44169</v>
      </c>
      <c r="AH154" s="19">
        <v>2.1600000000000001E-2</v>
      </c>
    </row>
    <row r="155" spans="5:34" ht="16.5" thickTop="1" thickBot="1">
      <c r="E155" s="8">
        <v>44169</v>
      </c>
      <c r="F155" s="58">
        <v>2.1600000000000001E-2</v>
      </c>
      <c r="G155" s="19"/>
      <c r="AG155" s="1">
        <v>44168</v>
      </c>
      <c r="AH155" s="19">
        <v>2.1499999999999998E-2</v>
      </c>
    </row>
    <row r="156" spans="5:34" ht="16.5" thickTop="1" thickBot="1">
      <c r="E156" s="8">
        <v>44168</v>
      </c>
      <c r="F156" s="58">
        <v>2.1499999999999998E-2</v>
      </c>
      <c r="G156" s="19"/>
      <c r="AG156" s="1">
        <v>44167</v>
      </c>
      <c r="AH156" s="19">
        <v>2.0499999999999997E-2</v>
      </c>
    </row>
    <row r="157" spans="5:34" ht="16.5" thickTop="1" thickBot="1">
      <c r="E157" s="8">
        <v>44167</v>
      </c>
      <c r="F157" s="58">
        <v>2.0499999999999997E-2</v>
      </c>
      <c r="G157" s="19"/>
      <c r="AG157" s="1">
        <v>44166</v>
      </c>
      <c r="AH157" s="19">
        <v>0.02</v>
      </c>
    </row>
    <row r="158" spans="5:34" ht="16.5" thickTop="1" thickBot="1">
      <c r="E158" s="8">
        <v>44166</v>
      </c>
      <c r="F158" s="58">
        <v>0.02</v>
      </c>
      <c r="G158" s="19"/>
      <c r="AG158" s="1">
        <v>44165</v>
      </c>
      <c r="AH158" s="19">
        <v>2.4700000000000003E-2</v>
      </c>
    </row>
    <row r="159" spans="5:34" ht="16.5" thickTop="1" thickBot="1">
      <c r="E159" s="8">
        <v>44165</v>
      </c>
      <c r="F159" s="58">
        <v>2.4700000000000003E-2</v>
      </c>
      <c r="G159" s="19"/>
      <c r="AG159" s="1">
        <v>44162</v>
      </c>
      <c r="AH159" s="19">
        <v>2.5000000000000001E-2</v>
      </c>
    </row>
    <row r="160" spans="5:34" ht="16.5" thickTop="1" thickBot="1">
      <c r="E160" s="8">
        <v>44162</v>
      </c>
      <c r="F160" s="58">
        <v>2.5000000000000001E-2</v>
      </c>
      <c r="G160" s="19"/>
      <c r="AG160" s="1">
        <v>44161</v>
      </c>
      <c r="AH160" s="19">
        <v>2.8999999999999998E-2</v>
      </c>
    </row>
    <row r="161" spans="5:34" ht="16.5" thickTop="1" thickBot="1">
      <c r="E161" s="8">
        <v>44161</v>
      </c>
      <c r="F161" s="58">
        <v>2.8999999999999998E-2</v>
      </c>
      <c r="G161" s="19"/>
      <c r="AG161" s="1">
        <v>44160</v>
      </c>
      <c r="AH161" s="19">
        <v>3.3000000000000002E-2</v>
      </c>
    </row>
    <row r="162" spans="5:34" ht="16.5" thickTop="1" thickBot="1">
      <c r="E162" s="8">
        <v>44160</v>
      </c>
      <c r="F162" s="58">
        <v>3.3000000000000002E-2</v>
      </c>
      <c r="G162" s="19"/>
      <c r="AG162" s="1">
        <v>44159</v>
      </c>
      <c r="AH162" s="19">
        <v>3.1E-2</v>
      </c>
    </row>
    <row r="163" spans="5:34" ht="16.5" thickTop="1" thickBot="1">
      <c r="E163" s="8">
        <v>44159</v>
      </c>
      <c r="F163" s="58">
        <v>3.1E-2</v>
      </c>
      <c r="G163" s="19"/>
      <c r="AG163" s="1">
        <v>44158</v>
      </c>
      <c r="AH163" s="19">
        <v>2.2499999999999999E-2</v>
      </c>
    </row>
    <row r="164" spans="5:34" ht="16.5" thickTop="1" thickBot="1">
      <c r="E164" s="8">
        <v>44158</v>
      </c>
      <c r="F164" s="58">
        <v>2.2499999999999999E-2</v>
      </c>
      <c r="G164" s="19"/>
      <c r="AG164" s="1">
        <v>44155</v>
      </c>
      <c r="AH164" s="19">
        <v>2.3E-2</v>
      </c>
    </row>
    <row r="165" spans="5:34" ht="16.5" thickTop="1" thickBot="1">
      <c r="E165" s="8">
        <v>44155</v>
      </c>
      <c r="F165" s="58">
        <v>2.3E-2</v>
      </c>
      <c r="G165" s="19"/>
      <c r="AG165" s="1">
        <v>44154</v>
      </c>
      <c r="AH165" s="19">
        <v>2.3E-2</v>
      </c>
    </row>
    <row r="166" spans="5:34" ht="16.5" thickTop="1" thickBot="1">
      <c r="E166" s="8">
        <v>44154</v>
      </c>
      <c r="F166" s="58">
        <v>2.3E-2</v>
      </c>
      <c r="G166" s="19"/>
      <c r="AG166" s="1">
        <v>44153</v>
      </c>
      <c r="AH166" s="19">
        <v>2.3E-2</v>
      </c>
    </row>
    <row r="167" spans="5:34" ht="16.5" thickTop="1" thickBot="1">
      <c r="E167" s="8">
        <v>44153</v>
      </c>
      <c r="F167" s="58">
        <v>2.3E-2</v>
      </c>
      <c r="G167" s="19"/>
      <c r="AG167" s="1">
        <v>44152</v>
      </c>
      <c r="AH167" s="19">
        <v>2.4E-2</v>
      </c>
    </row>
    <row r="168" spans="5:34" ht="16.5" thickTop="1" thickBot="1">
      <c r="E168" s="8">
        <v>44152</v>
      </c>
      <c r="F168" s="58">
        <v>2.4E-2</v>
      </c>
      <c r="G168" s="19"/>
      <c r="AG168" s="1">
        <v>44151</v>
      </c>
      <c r="AH168" s="19">
        <v>2.53E-2</v>
      </c>
    </row>
    <row r="169" spans="5:34" ht="16.5" thickTop="1" thickBot="1">
      <c r="E169" s="8">
        <v>44151</v>
      </c>
      <c r="F169" s="58">
        <v>2.53E-2</v>
      </c>
      <c r="G169" s="19"/>
      <c r="AG169" s="1">
        <v>44148</v>
      </c>
      <c r="AH169" s="19">
        <v>3.2000000000000001E-2</v>
      </c>
    </row>
    <row r="170" spans="5:34" ht="16.5" thickTop="1" thickBot="1">
      <c r="E170" s="8">
        <v>44148</v>
      </c>
      <c r="F170" s="58">
        <v>3.2000000000000001E-2</v>
      </c>
      <c r="G170" s="19"/>
      <c r="AG170" s="1">
        <v>44147</v>
      </c>
      <c r="AH170" s="19">
        <v>2.8999999999999998E-2</v>
      </c>
    </row>
    <row r="171" spans="5:34" ht="16.5" thickTop="1" thickBot="1">
      <c r="E171" s="8">
        <v>44147</v>
      </c>
      <c r="F171" s="58">
        <v>2.8999999999999998E-2</v>
      </c>
      <c r="G171" s="19"/>
      <c r="AG171" s="1">
        <v>44146</v>
      </c>
      <c r="AH171" s="19">
        <v>2.7000000000000003E-2</v>
      </c>
    </row>
    <row r="172" spans="5:34" ht="16.5" thickTop="1" thickBot="1">
      <c r="E172" s="8">
        <v>44146</v>
      </c>
      <c r="F172" s="58">
        <v>2.7000000000000003E-2</v>
      </c>
      <c r="G172" s="19"/>
      <c r="AG172" s="1">
        <v>44145</v>
      </c>
      <c r="AH172" s="19">
        <v>2.5499999999999998E-2</v>
      </c>
    </row>
    <row r="173" spans="5:34" ht="16.5" thickTop="1" thickBot="1">
      <c r="E173" s="8">
        <v>44145</v>
      </c>
      <c r="F173" s="58">
        <v>2.5499999999999998E-2</v>
      </c>
      <c r="G173" s="19"/>
      <c r="AG173" s="1">
        <v>44144</v>
      </c>
      <c r="AH173" s="19">
        <v>2.4E-2</v>
      </c>
    </row>
    <row r="174" spans="5:34" ht="16.5" thickTop="1" thickBot="1">
      <c r="E174" s="8">
        <v>44144</v>
      </c>
      <c r="F174" s="58">
        <v>2.4E-2</v>
      </c>
      <c r="G174" s="19"/>
      <c r="AG174" s="1">
        <v>44141</v>
      </c>
      <c r="AH174" s="19">
        <v>2.3E-2</v>
      </c>
    </row>
    <row r="175" spans="5:34" ht="16.5" thickTop="1" thickBot="1">
      <c r="E175" s="8">
        <v>44141</v>
      </c>
      <c r="F175" s="58">
        <v>2.3E-2</v>
      </c>
      <c r="G175" s="19"/>
      <c r="AG175" s="1">
        <v>44140</v>
      </c>
      <c r="AH175" s="19">
        <v>2.1000000000000001E-2</v>
      </c>
    </row>
    <row r="176" spans="5:34" ht="16.5" thickTop="1" thickBot="1">
      <c r="E176" s="8">
        <v>44140</v>
      </c>
      <c r="F176" s="58">
        <v>2.1000000000000001E-2</v>
      </c>
      <c r="G176" s="19"/>
      <c r="AG176" s="1">
        <v>44139</v>
      </c>
      <c r="AH176" s="19">
        <v>2.1899999999999999E-2</v>
      </c>
    </row>
    <row r="177" spans="5:34" ht="16.5" thickTop="1" thickBot="1">
      <c r="E177" s="8">
        <v>44139</v>
      </c>
      <c r="F177" s="58">
        <v>2.1899999999999999E-2</v>
      </c>
      <c r="G177" s="19"/>
      <c r="AG177" s="1">
        <v>44138</v>
      </c>
      <c r="AH177" s="19">
        <v>2.35E-2</v>
      </c>
    </row>
    <row r="178" spans="5:34" ht="16.5" thickTop="1" thickBot="1">
      <c r="E178" s="8">
        <v>44138</v>
      </c>
      <c r="F178" s="58">
        <v>2.35E-2</v>
      </c>
      <c r="G178" s="19"/>
      <c r="AG178" s="1">
        <v>44137</v>
      </c>
      <c r="AH178" s="19">
        <v>2.6000000000000002E-2</v>
      </c>
    </row>
    <row r="179" spans="5:34" ht="16.5" thickTop="1" thickBot="1">
      <c r="E179" s="8">
        <v>44137</v>
      </c>
      <c r="F179" s="58">
        <v>2.6000000000000002E-2</v>
      </c>
      <c r="G179" s="19"/>
      <c r="AG179" s="1">
        <v>44134</v>
      </c>
      <c r="AH179" s="19">
        <v>3.3000000000000002E-2</v>
      </c>
    </row>
    <row r="180" spans="5:34" ht="16.5" thickTop="1" thickBot="1">
      <c r="E180" s="8">
        <v>44134</v>
      </c>
      <c r="F180" s="58">
        <v>3.3000000000000002E-2</v>
      </c>
      <c r="G180" s="19"/>
      <c r="AG180" s="1">
        <v>44133</v>
      </c>
      <c r="AH180" s="19">
        <v>3.15E-2</v>
      </c>
    </row>
    <row r="181" spans="5:34" ht="16.5" thickTop="1" thickBot="1">
      <c r="E181" s="8">
        <v>44133</v>
      </c>
      <c r="F181" s="58">
        <v>3.15E-2</v>
      </c>
      <c r="G181" s="19"/>
      <c r="AG181" s="1">
        <v>44132</v>
      </c>
      <c r="AH181" s="19">
        <v>0.03</v>
      </c>
    </row>
    <row r="182" spans="5:34" ht="16.5" thickTop="1" thickBot="1">
      <c r="E182" s="8">
        <v>44132</v>
      </c>
      <c r="F182" s="58">
        <v>0.03</v>
      </c>
      <c r="G182" s="19"/>
      <c r="AG182" s="1">
        <v>44131</v>
      </c>
      <c r="AH182" s="19">
        <v>0.03</v>
      </c>
    </row>
    <row r="183" spans="5:34" ht="16.5" thickTop="1" thickBot="1">
      <c r="E183" s="8">
        <v>44131</v>
      </c>
      <c r="F183" s="58">
        <v>0.03</v>
      </c>
      <c r="G183" s="19"/>
      <c r="AG183" s="1">
        <v>44130</v>
      </c>
      <c r="AH183" s="19">
        <v>2.5000000000000001E-2</v>
      </c>
    </row>
    <row r="184" spans="5:34" ht="16.5" thickTop="1" thickBot="1">
      <c r="E184" s="8">
        <v>44130</v>
      </c>
      <c r="F184" s="58">
        <v>2.5000000000000001E-2</v>
      </c>
      <c r="G184" s="19"/>
      <c r="AG184" s="1">
        <v>44127</v>
      </c>
      <c r="AH184" s="19">
        <v>2.2000000000000002E-2</v>
      </c>
    </row>
    <row r="185" spans="5:34" ht="16.5" thickTop="1" thickBot="1">
      <c r="E185" s="8">
        <v>44127</v>
      </c>
      <c r="F185" s="58">
        <v>2.2000000000000002E-2</v>
      </c>
      <c r="G185" s="19"/>
      <c r="AG185" s="1">
        <v>44126</v>
      </c>
      <c r="AH185" s="19">
        <v>2.3E-2</v>
      </c>
    </row>
    <row r="186" spans="5:34" ht="16.5" thickTop="1" thickBot="1">
      <c r="E186" s="8">
        <v>44126</v>
      </c>
      <c r="F186" s="58">
        <v>2.3E-2</v>
      </c>
      <c r="G186" s="19"/>
      <c r="AG186" s="1">
        <v>44125</v>
      </c>
      <c r="AH186" s="19">
        <v>2.35E-2</v>
      </c>
    </row>
    <row r="187" spans="5:34" ht="16.5" thickTop="1" thickBot="1">
      <c r="E187" s="8">
        <v>44125</v>
      </c>
      <c r="F187" s="58">
        <v>2.35E-2</v>
      </c>
      <c r="G187" s="19"/>
      <c r="AG187" s="1">
        <v>44124</v>
      </c>
      <c r="AH187" s="19">
        <v>2.4E-2</v>
      </c>
    </row>
    <row r="188" spans="5:34" ht="16.5" thickTop="1" thickBot="1">
      <c r="E188" s="8">
        <v>44124</v>
      </c>
      <c r="F188" s="58">
        <v>2.4E-2</v>
      </c>
      <c r="G188" s="19"/>
      <c r="AG188" s="1">
        <v>44123</v>
      </c>
      <c r="AH188" s="19">
        <v>2.3E-2</v>
      </c>
    </row>
    <row r="189" spans="5:34" ht="16.5" thickTop="1" thickBot="1">
      <c r="E189" s="8">
        <v>44123</v>
      </c>
      <c r="F189" s="58">
        <v>2.3E-2</v>
      </c>
      <c r="G189" s="19"/>
      <c r="AG189" s="1">
        <v>44120</v>
      </c>
      <c r="AH189" s="19">
        <v>2.2499999999999999E-2</v>
      </c>
    </row>
    <row r="190" spans="5:34" ht="16.5" thickTop="1" thickBot="1">
      <c r="E190" s="8">
        <v>44120</v>
      </c>
      <c r="F190" s="58">
        <v>2.2499999999999999E-2</v>
      </c>
      <c r="G190" s="19"/>
      <c r="AG190" s="1">
        <v>44119</v>
      </c>
      <c r="AH190" s="19">
        <v>2.3E-2</v>
      </c>
    </row>
    <row r="191" spans="5:34" ht="16.5" thickTop="1" thickBot="1">
      <c r="E191" s="8">
        <v>44119</v>
      </c>
      <c r="F191" s="58">
        <v>2.3E-2</v>
      </c>
      <c r="G191" s="19"/>
      <c r="AG191" s="1">
        <v>44118</v>
      </c>
      <c r="AH191" s="19">
        <v>2.2000000000000002E-2</v>
      </c>
    </row>
    <row r="192" spans="5:34" ht="16.5" thickTop="1" thickBot="1">
      <c r="E192" s="8">
        <v>44118</v>
      </c>
      <c r="F192" s="58">
        <v>2.2000000000000002E-2</v>
      </c>
      <c r="G192" s="19"/>
      <c r="AG192" s="1">
        <v>44117</v>
      </c>
      <c r="AH192" s="19">
        <v>2.1499999999999998E-2</v>
      </c>
    </row>
    <row r="193" spans="5:34" ht="16.5" thickTop="1" thickBot="1">
      <c r="E193" s="8">
        <v>44117</v>
      </c>
      <c r="F193" s="58">
        <v>2.1499999999999998E-2</v>
      </c>
      <c r="G193" s="19"/>
      <c r="AG193" s="1">
        <v>44116</v>
      </c>
      <c r="AH193" s="19">
        <v>2.1408E-2</v>
      </c>
    </row>
    <row r="194" spans="5:34" ht="16.5" thickTop="1" thickBot="1">
      <c r="E194" s="8">
        <v>44116</v>
      </c>
      <c r="F194" s="58">
        <v>2.1408E-2</v>
      </c>
      <c r="G194" s="19"/>
      <c r="AG194" s="1">
        <v>44114</v>
      </c>
      <c r="AH194" s="19">
        <v>0.02</v>
      </c>
    </row>
    <row r="195" spans="5:34" ht="16.5" thickTop="1" thickBot="1">
      <c r="E195" s="8">
        <v>44114</v>
      </c>
      <c r="F195" s="58">
        <v>0.02</v>
      </c>
      <c r="G195" s="19"/>
      <c r="AG195" s="1">
        <v>44113</v>
      </c>
      <c r="AH195" s="19">
        <v>2.23E-2</v>
      </c>
    </row>
    <row r="196" spans="5:34" ht="16.5" thickTop="1" thickBot="1">
      <c r="E196" s="8">
        <v>44113</v>
      </c>
      <c r="F196" s="58">
        <v>2.23E-2</v>
      </c>
      <c r="G196" s="19"/>
      <c r="AG196" s="1">
        <v>44104</v>
      </c>
      <c r="AH196" s="19">
        <v>2.5000000000000001E-2</v>
      </c>
    </row>
    <row r="197" spans="5:34" ht="16.5" thickTop="1" thickBot="1">
      <c r="E197" s="8">
        <v>44104</v>
      </c>
      <c r="F197" s="58">
        <v>2.5000000000000001E-2</v>
      </c>
      <c r="G197" s="19"/>
      <c r="AG197" s="1">
        <v>44103</v>
      </c>
      <c r="AH197" s="19">
        <v>2.4900000000000002E-2</v>
      </c>
    </row>
    <row r="198" spans="5:34" ht="16.5" thickTop="1" thickBot="1">
      <c r="E198" s="8">
        <v>44103</v>
      </c>
      <c r="F198" s="58">
        <v>2.4900000000000002E-2</v>
      </c>
      <c r="G198" s="19"/>
      <c r="AG198" s="1">
        <v>44102</v>
      </c>
      <c r="AH198" s="19">
        <v>2.4500000000000001E-2</v>
      </c>
    </row>
    <row r="199" spans="5:34" ht="16.5" thickTop="1" thickBot="1">
      <c r="E199" s="8">
        <v>44102</v>
      </c>
      <c r="F199" s="58">
        <v>2.4500000000000001E-2</v>
      </c>
      <c r="G199" s="19"/>
      <c r="AG199" s="1">
        <v>44101</v>
      </c>
      <c r="AH199" s="19">
        <v>1.8500000000000003E-2</v>
      </c>
    </row>
    <row r="200" spans="5:34" ht="16.5" thickTop="1" thickBot="1">
      <c r="E200" s="8">
        <v>44101</v>
      </c>
      <c r="F200" s="58">
        <v>1.8500000000000003E-2</v>
      </c>
      <c r="G200" s="19"/>
      <c r="AG200" s="1">
        <v>44099</v>
      </c>
      <c r="AH200" s="19">
        <v>0.02</v>
      </c>
    </row>
    <row r="201" spans="5:34" ht="16.5" thickTop="1" thickBot="1">
      <c r="E201" s="8">
        <v>44099</v>
      </c>
      <c r="F201" s="58">
        <v>0.02</v>
      </c>
      <c r="G201" s="19"/>
      <c r="AG201" s="1">
        <v>44098</v>
      </c>
      <c r="AH201" s="19">
        <v>2.1144E-2</v>
      </c>
    </row>
    <row r="202" spans="5:34" ht="16.5" thickTop="1" thickBot="1">
      <c r="E202" s="8">
        <v>44098</v>
      </c>
      <c r="F202" s="58">
        <v>2.1144E-2</v>
      </c>
      <c r="G202" s="19"/>
      <c r="AG202" s="1">
        <v>44097</v>
      </c>
      <c r="AH202" s="19">
        <v>2.2000000000000002E-2</v>
      </c>
    </row>
    <row r="203" spans="5:34" ht="16.5" thickTop="1" thickBot="1">
      <c r="E203" s="8">
        <v>44097</v>
      </c>
      <c r="F203" s="58">
        <v>2.2000000000000002E-2</v>
      </c>
      <c r="G203" s="19"/>
      <c r="AG203" s="1">
        <v>44096</v>
      </c>
      <c r="AH203" s="19">
        <v>2.5000000000000001E-2</v>
      </c>
    </row>
    <row r="204" spans="5:34" ht="16.5" thickTop="1" thickBot="1">
      <c r="E204" s="8">
        <v>44096</v>
      </c>
      <c r="F204" s="58">
        <v>2.5000000000000001E-2</v>
      </c>
      <c r="G204" s="19"/>
      <c r="AG204" s="1">
        <v>44095</v>
      </c>
      <c r="AH204" s="19">
        <v>2.5000000000000001E-2</v>
      </c>
    </row>
    <row r="205" spans="5:34" ht="16.5" thickTop="1" thickBot="1">
      <c r="E205" s="8">
        <v>44095</v>
      </c>
      <c r="F205" s="58">
        <v>2.5000000000000001E-2</v>
      </c>
      <c r="G205" s="19"/>
      <c r="AG205" s="1">
        <v>44092</v>
      </c>
      <c r="AH205" s="19">
        <v>2.3199999999999998E-2</v>
      </c>
    </row>
    <row r="206" spans="5:34" ht="16.5" thickTop="1" thickBot="1">
      <c r="E206" s="8">
        <v>44092</v>
      </c>
      <c r="F206" s="58">
        <v>2.3199999999999998E-2</v>
      </c>
      <c r="G206" s="19"/>
      <c r="AG206" s="1">
        <v>44091</v>
      </c>
      <c r="AH206" s="19">
        <v>2.23E-2</v>
      </c>
    </row>
    <row r="207" spans="5:34" ht="16.5" thickTop="1" thickBot="1">
      <c r="E207" s="8">
        <v>44091</v>
      </c>
      <c r="F207" s="58">
        <v>2.23E-2</v>
      </c>
      <c r="G207" s="19"/>
      <c r="AG207" s="1">
        <v>44090</v>
      </c>
      <c r="AH207" s="19">
        <v>2.2000000000000002E-2</v>
      </c>
    </row>
    <row r="208" spans="5:34" ht="16.5" thickTop="1" thickBot="1">
      <c r="E208" s="8">
        <v>44090</v>
      </c>
      <c r="F208" s="58">
        <v>2.2000000000000002E-2</v>
      </c>
      <c r="G208" s="19"/>
      <c r="AG208" s="1">
        <v>44089</v>
      </c>
      <c r="AH208" s="19">
        <v>2.2000000000000002E-2</v>
      </c>
    </row>
    <row r="209" spans="5:34" ht="16.5" thickTop="1" thickBot="1">
      <c r="E209" s="8">
        <v>44089</v>
      </c>
      <c r="F209" s="58">
        <v>2.2000000000000002E-2</v>
      </c>
      <c r="G209" s="19"/>
      <c r="AG209" s="1">
        <v>44088</v>
      </c>
      <c r="AH209" s="19">
        <v>2.2000000000000002E-2</v>
      </c>
    </row>
    <row r="210" spans="5:34" ht="16.5" thickTop="1" thickBot="1">
      <c r="E210" s="8">
        <v>44088</v>
      </c>
      <c r="F210" s="58">
        <v>2.2000000000000002E-2</v>
      </c>
      <c r="G210" s="19"/>
      <c r="AG210" s="1">
        <v>44085</v>
      </c>
      <c r="AH210" s="19">
        <v>2.2000000000000002E-2</v>
      </c>
    </row>
    <row r="211" spans="5:34" ht="16.5" thickTop="1" thickBot="1">
      <c r="E211" s="8">
        <v>44085</v>
      </c>
      <c r="F211" s="58">
        <v>2.2000000000000002E-2</v>
      </c>
      <c r="G211" s="19"/>
      <c r="AG211" s="1">
        <v>44084</v>
      </c>
      <c r="AH211" s="19">
        <v>2.1600000000000001E-2</v>
      </c>
    </row>
    <row r="212" spans="5:34" ht="16.5" thickTop="1" thickBot="1">
      <c r="E212" s="8">
        <v>44084</v>
      </c>
      <c r="F212" s="58">
        <v>2.1600000000000001E-2</v>
      </c>
      <c r="G212" s="19"/>
      <c r="AG212" s="1">
        <v>44083</v>
      </c>
      <c r="AH212" s="19">
        <v>2.2499999999999999E-2</v>
      </c>
    </row>
    <row r="213" spans="5:34" ht="16.5" thickTop="1" thickBot="1">
      <c r="E213" s="8">
        <v>44083</v>
      </c>
      <c r="F213" s="58">
        <v>2.2499999999999999E-2</v>
      </c>
      <c r="G213" s="19"/>
      <c r="AG213" s="1">
        <v>44082</v>
      </c>
      <c r="AH213" s="19">
        <v>2.2599999999999999E-2</v>
      </c>
    </row>
    <row r="214" spans="5:34" ht="16.5" thickTop="1" thickBot="1">
      <c r="E214" s="8">
        <v>44082</v>
      </c>
      <c r="F214" s="58">
        <v>2.2599999999999999E-2</v>
      </c>
      <c r="G214" s="19"/>
      <c r="AG214" s="1">
        <v>44081</v>
      </c>
      <c r="AH214" s="19">
        <v>2.2499999999999999E-2</v>
      </c>
    </row>
    <row r="215" spans="5:34" ht="16.5" thickTop="1" thickBot="1">
      <c r="E215" s="8">
        <v>44081</v>
      </c>
      <c r="F215" s="58">
        <v>2.2499999999999999E-2</v>
      </c>
      <c r="G215" s="19"/>
      <c r="AG215" s="1">
        <v>44078</v>
      </c>
      <c r="AH215" s="19">
        <v>2.3E-2</v>
      </c>
    </row>
    <row r="216" spans="5:34" ht="16.5" thickTop="1" thickBot="1">
      <c r="E216" s="8">
        <v>44078</v>
      </c>
      <c r="F216" s="58">
        <v>2.3E-2</v>
      </c>
      <c r="G216" s="19"/>
      <c r="AG216" s="1">
        <v>44077</v>
      </c>
      <c r="AH216" s="19">
        <v>2.2499999999999999E-2</v>
      </c>
    </row>
    <row r="217" spans="5:34" ht="16.5" thickTop="1" thickBot="1">
      <c r="E217" s="8">
        <v>44077</v>
      </c>
      <c r="F217" s="58">
        <v>2.2499999999999999E-2</v>
      </c>
      <c r="G217" s="19"/>
      <c r="AG217" s="1">
        <v>44076</v>
      </c>
      <c r="AH217" s="19">
        <v>2.3E-2</v>
      </c>
    </row>
    <row r="218" spans="5:34" ht="16.5" thickTop="1" thickBot="1">
      <c r="E218" s="8">
        <v>44076</v>
      </c>
      <c r="F218" s="58">
        <v>2.3E-2</v>
      </c>
      <c r="G218" s="19"/>
      <c r="AG218" s="1">
        <v>44075</v>
      </c>
      <c r="AH218" s="19">
        <v>2.2499999999999999E-2</v>
      </c>
    </row>
    <row r="219" spans="5:34" ht="16.5" thickTop="1" thickBot="1">
      <c r="E219" s="8">
        <v>44075</v>
      </c>
      <c r="F219" s="58">
        <v>2.2499999999999999E-2</v>
      </c>
      <c r="G219" s="19"/>
      <c r="AG219" s="1">
        <v>44074</v>
      </c>
      <c r="AH219" s="19">
        <v>2.4E-2</v>
      </c>
    </row>
    <row r="220" spans="5:34" ht="16.5" thickTop="1" thickBot="1">
      <c r="E220" s="8">
        <v>44074</v>
      </c>
      <c r="F220" s="58">
        <v>2.4E-2</v>
      </c>
      <c r="G220" s="19"/>
      <c r="AG220" s="1">
        <v>44071</v>
      </c>
      <c r="AH220" s="19">
        <v>2.4E-2</v>
      </c>
    </row>
    <row r="221" spans="5:34" ht="16.5" thickTop="1" thickBot="1">
      <c r="E221" s="8">
        <v>44071</v>
      </c>
      <c r="F221" s="58">
        <v>2.4E-2</v>
      </c>
      <c r="G221" s="19"/>
      <c r="AG221" s="1">
        <v>44070</v>
      </c>
      <c r="AH221" s="19">
        <v>2.5000000000000001E-2</v>
      </c>
    </row>
    <row r="222" spans="5:34" ht="16.5" thickTop="1" thickBot="1">
      <c r="E222" s="8">
        <v>44070</v>
      </c>
      <c r="F222" s="58">
        <v>2.5000000000000001E-2</v>
      </c>
      <c r="G222" s="19"/>
      <c r="AG222" s="1">
        <v>44069</v>
      </c>
      <c r="AH222" s="19">
        <v>2.5000000000000001E-2</v>
      </c>
    </row>
    <row r="223" spans="5:34" ht="16.5" thickTop="1" thickBot="1">
      <c r="E223" s="8">
        <v>44069</v>
      </c>
      <c r="F223" s="58">
        <v>2.5000000000000001E-2</v>
      </c>
      <c r="G223" s="19"/>
      <c r="AG223" s="1">
        <v>44068</v>
      </c>
      <c r="AH223" s="19">
        <v>2.6000000000000002E-2</v>
      </c>
    </row>
    <row r="224" spans="5:34" ht="16.5" thickTop="1" thickBot="1">
      <c r="E224" s="8">
        <v>44068</v>
      </c>
      <c r="F224" s="58">
        <v>2.6000000000000002E-2</v>
      </c>
      <c r="G224" s="19"/>
      <c r="AG224" s="1">
        <v>44067</v>
      </c>
      <c r="AH224" s="19">
        <v>2.3700000000000002E-2</v>
      </c>
    </row>
    <row r="225" spans="5:34" ht="16.5" thickTop="1" thickBot="1">
      <c r="E225" s="8">
        <v>44067</v>
      </c>
      <c r="F225" s="58">
        <v>2.3700000000000002E-2</v>
      </c>
      <c r="G225" s="19"/>
      <c r="AG225" s="1">
        <v>44064</v>
      </c>
      <c r="AH225" s="19">
        <v>2.4700000000000003E-2</v>
      </c>
    </row>
    <row r="226" spans="5:34" ht="16.5" thickTop="1" thickBot="1">
      <c r="E226" s="8">
        <v>44064</v>
      </c>
      <c r="F226" s="58">
        <v>2.4700000000000003E-2</v>
      </c>
      <c r="G226" s="19"/>
      <c r="AG226" s="1">
        <v>44063</v>
      </c>
      <c r="AH226" s="19">
        <v>2.3300000000000001E-2</v>
      </c>
    </row>
    <row r="227" spans="5:34" ht="16.5" thickTop="1" thickBot="1">
      <c r="E227" s="8">
        <v>44063</v>
      </c>
      <c r="F227" s="58">
        <v>2.3300000000000001E-2</v>
      </c>
      <c r="G227" s="19"/>
      <c r="AG227" s="1">
        <v>44062</v>
      </c>
      <c r="AH227" s="19">
        <v>2.3300000000000001E-2</v>
      </c>
    </row>
    <row r="228" spans="5:34" ht="16.5" thickTop="1" thickBot="1">
      <c r="E228" s="8">
        <v>44062</v>
      </c>
      <c r="F228" s="58">
        <v>2.3300000000000001E-2</v>
      </c>
      <c r="G228" s="19"/>
      <c r="AG228" s="1">
        <v>44061</v>
      </c>
      <c r="AH228" s="19">
        <v>2.3E-2</v>
      </c>
    </row>
    <row r="229" spans="5:34" ht="16.5" thickTop="1" thickBot="1">
      <c r="E229" s="8">
        <v>44061</v>
      </c>
      <c r="F229" s="58">
        <v>2.3E-2</v>
      </c>
      <c r="G229" s="19"/>
      <c r="AG229" s="1">
        <v>44060</v>
      </c>
      <c r="AH229" s="19">
        <v>2.3E-2</v>
      </c>
    </row>
    <row r="230" spans="5:34" ht="16.5" thickTop="1" thickBot="1">
      <c r="E230" s="8">
        <v>44060</v>
      </c>
      <c r="F230" s="58">
        <v>2.3E-2</v>
      </c>
      <c r="G230" s="19"/>
      <c r="AG230" s="1">
        <v>44057</v>
      </c>
      <c r="AH230" s="19">
        <v>2.35E-2</v>
      </c>
    </row>
    <row r="231" spans="5:34" ht="16.5" thickTop="1" thickBot="1">
      <c r="E231" s="8">
        <v>44057</v>
      </c>
      <c r="F231" s="58">
        <v>2.35E-2</v>
      </c>
      <c r="G231" s="19"/>
      <c r="AG231" s="1">
        <v>44056</v>
      </c>
      <c r="AH231" s="19">
        <v>2.3E-2</v>
      </c>
    </row>
    <row r="232" spans="5:34" ht="16.5" thickTop="1" thickBot="1">
      <c r="E232" s="8">
        <v>44056</v>
      </c>
      <c r="F232" s="58">
        <v>2.3E-2</v>
      </c>
      <c r="G232" s="19"/>
      <c r="AG232" s="1">
        <v>44055</v>
      </c>
      <c r="AH232" s="19">
        <v>2.3E-2</v>
      </c>
    </row>
    <row r="233" spans="5:34" ht="16.5" thickTop="1" thickBot="1">
      <c r="E233" s="8">
        <v>44055</v>
      </c>
      <c r="F233" s="58">
        <v>2.3E-2</v>
      </c>
      <c r="G233" s="19"/>
      <c r="AG233" s="1">
        <v>44054</v>
      </c>
      <c r="AH233" s="19">
        <v>2.29E-2</v>
      </c>
    </row>
    <row r="234" spans="5:34" ht="16.5" thickTop="1" thickBot="1">
      <c r="E234" s="8">
        <v>44054</v>
      </c>
      <c r="F234" s="58">
        <v>2.29E-2</v>
      </c>
      <c r="G234" s="19"/>
      <c r="AG234" s="1">
        <v>44053</v>
      </c>
      <c r="AH234" s="19">
        <v>2.2000000000000002E-2</v>
      </c>
    </row>
    <row r="235" spans="5:34" ht="16.5" thickTop="1" thickBot="1">
      <c r="E235" s="8">
        <v>44053</v>
      </c>
      <c r="F235" s="58">
        <v>2.2000000000000002E-2</v>
      </c>
      <c r="G235" s="19"/>
      <c r="AG235" s="1">
        <v>44050</v>
      </c>
      <c r="AH235" s="19">
        <v>2.2000000000000002E-2</v>
      </c>
    </row>
    <row r="236" spans="5:34" ht="16.5" thickTop="1" thickBot="1">
      <c r="E236" s="8">
        <v>44050</v>
      </c>
      <c r="F236" s="58">
        <v>2.2000000000000002E-2</v>
      </c>
      <c r="G236" s="19"/>
      <c r="AG236" s="1">
        <v>44049</v>
      </c>
      <c r="AH236" s="19">
        <v>2.07E-2</v>
      </c>
    </row>
    <row r="237" spans="5:34" ht="16.5" thickTop="1" thickBot="1">
      <c r="E237" s="8">
        <v>44049</v>
      </c>
      <c r="F237" s="58">
        <v>2.07E-2</v>
      </c>
      <c r="G237" s="19"/>
      <c r="AG237" s="1">
        <v>44048</v>
      </c>
      <c r="AH237" s="19">
        <v>2.1000000000000001E-2</v>
      </c>
    </row>
    <row r="238" spans="5:34" ht="16.5" thickTop="1" thickBot="1">
      <c r="E238" s="8">
        <v>44048</v>
      </c>
      <c r="F238" s="58">
        <v>2.1000000000000001E-2</v>
      </c>
      <c r="G238" s="19"/>
      <c r="AG238" s="1">
        <v>44047</v>
      </c>
      <c r="AH238" s="19">
        <v>2.1400000000000002E-2</v>
      </c>
    </row>
    <row r="239" spans="5:34" ht="16.5" thickTop="1" thickBot="1">
      <c r="E239" s="8">
        <v>44047</v>
      </c>
      <c r="F239" s="58">
        <v>2.1400000000000002E-2</v>
      </c>
      <c r="G239" s="19"/>
      <c r="AG239" s="1">
        <v>44046</v>
      </c>
      <c r="AH239" s="19">
        <v>2.07E-2</v>
      </c>
    </row>
    <row r="240" spans="5:34" ht="16.5" thickTop="1" thickBot="1">
      <c r="E240" s="8">
        <v>44046</v>
      </c>
      <c r="F240" s="58">
        <v>2.07E-2</v>
      </c>
      <c r="G240" s="19"/>
      <c r="AG240" s="1">
        <v>44043</v>
      </c>
      <c r="AH240" s="19">
        <v>2.3E-2</v>
      </c>
    </row>
    <row r="241" spans="5:34" ht="16.5" thickTop="1" thickBot="1">
      <c r="E241" s="8">
        <v>44043</v>
      </c>
      <c r="F241" s="58">
        <v>2.3E-2</v>
      </c>
      <c r="G241" s="19"/>
      <c r="AG241" s="1">
        <v>44042</v>
      </c>
      <c r="AH241" s="19">
        <v>2.3E-2</v>
      </c>
    </row>
    <row r="242" spans="5:34" ht="16.5" thickTop="1" thickBot="1">
      <c r="E242" s="8">
        <v>44042</v>
      </c>
      <c r="F242" s="58">
        <v>2.3E-2</v>
      </c>
      <c r="G242" s="19"/>
      <c r="AG242" s="1">
        <v>44041</v>
      </c>
      <c r="AH242" s="19">
        <v>2.35E-2</v>
      </c>
    </row>
    <row r="243" spans="5:34" ht="16.5" thickTop="1" thickBot="1">
      <c r="E243" s="8">
        <v>44041</v>
      </c>
      <c r="F243" s="58">
        <v>2.35E-2</v>
      </c>
      <c r="G243" s="19"/>
      <c r="AG243" s="1">
        <v>44040</v>
      </c>
      <c r="AH243" s="19">
        <v>2.4E-2</v>
      </c>
    </row>
    <row r="244" spans="5:34" ht="16.5" thickTop="1" thickBot="1">
      <c r="E244" s="8">
        <v>44040</v>
      </c>
      <c r="F244" s="58">
        <v>2.4E-2</v>
      </c>
      <c r="G244" s="19"/>
      <c r="AG244" s="1">
        <v>44039</v>
      </c>
      <c r="AH244" s="19">
        <v>2.4E-2</v>
      </c>
    </row>
    <row r="245" spans="5:34" ht="16.5" thickTop="1" thickBot="1">
      <c r="E245" s="8">
        <v>44039</v>
      </c>
      <c r="F245" s="58">
        <v>2.4E-2</v>
      </c>
      <c r="G245" s="19"/>
      <c r="AG245" s="1">
        <v>44036</v>
      </c>
      <c r="AH245" s="19">
        <v>2.1299999999999999E-2</v>
      </c>
    </row>
    <row r="246" spans="5:34" ht="16.5" thickTop="1" thickBot="1">
      <c r="E246" s="8">
        <v>44036</v>
      </c>
      <c r="F246" s="58">
        <v>2.1299999999999999E-2</v>
      </c>
      <c r="G246" s="19"/>
      <c r="AG246" s="1">
        <v>44035</v>
      </c>
      <c r="AH246" s="19">
        <v>2.2000000000000002E-2</v>
      </c>
    </row>
    <row r="247" spans="5:34" ht="16.5" thickTop="1" thickBot="1">
      <c r="E247" s="8">
        <v>44035</v>
      </c>
      <c r="F247" s="58">
        <v>2.2000000000000002E-2</v>
      </c>
      <c r="G247" s="19"/>
      <c r="AG247" s="1">
        <v>44034</v>
      </c>
      <c r="AH247" s="19">
        <v>0.02</v>
      </c>
    </row>
    <row r="248" spans="5:34" ht="16.5" thickTop="1" thickBot="1">
      <c r="E248" s="8">
        <v>44034</v>
      </c>
      <c r="F248" s="58">
        <v>0.02</v>
      </c>
      <c r="G248" s="19"/>
      <c r="AG248" s="1">
        <v>44033</v>
      </c>
      <c r="AH248" s="19">
        <v>2.1000000000000001E-2</v>
      </c>
    </row>
    <row r="249" spans="5:34" ht="16.5" thickTop="1" thickBot="1">
      <c r="E249" s="8">
        <v>44033</v>
      </c>
      <c r="F249" s="58">
        <v>2.1000000000000001E-2</v>
      </c>
      <c r="G249" s="19"/>
      <c r="AG249" s="1">
        <v>44032</v>
      </c>
      <c r="AH249" s="19">
        <v>2.2000000000000002E-2</v>
      </c>
    </row>
    <row r="250" spans="5:34" ht="16.5" thickTop="1" thickBot="1">
      <c r="E250" s="8">
        <v>44032</v>
      </c>
      <c r="F250" s="58">
        <v>2.2000000000000002E-2</v>
      </c>
      <c r="G250" s="19"/>
      <c r="AG250" s="1">
        <v>44029</v>
      </c>
      <c r="AH250" s="19">
        <v>2.35E-2</v>
      </c>
    </row>
    <row r="251" spans="5:34" ht="16.5" thickTop="1" thickBot="1">
      <c r="E251" s="8">
        <v>44029</v>
      </c>
      <c r="F251" s="58">
        <v>2.35E-2</v>
      </c>
      <c r="G251" s="19"/>
      <c r="AG251" s="1">
        <v>44028</v>
      </c>
      <c r="AH251" s="19">
        <v>2.2499999999999999E-2</v>
      </c>
    </row>
    <row r="252" spans="5:34" ht="16.5" thickTop="1" thickBot="1">
      <c r="E252" s="8">
        <v>44028</v>
      </c>
      <c r="F252" s="58">
        <v>2.2499999999999999E-2</v>
      </c>
      <c r="G252" s="19"/>
      <c r="AG252" s="1">
        <v>44027</v>
      </c>
      <c r="AH252" s="19">
        <v>2.2000000000000002E-2</v>
      </c>
    </row>
    <row r="253" spans="5:34" ht="16.5" thickTop="1" thickBot="1">
      <c r="E253" s="8">
        <v>44027</v>
      </c>
      <c r="F253" s="58">
        <v>2.2000000000000002E-2</v>
      </c>
      <c r="G253" s="19"/>
      <c r="AG253" s="1">
        <v>44026</v>
      </c>
      <c r="AH253" s="19">
        <v>2.2000000000000002E-2</v>
      </c>
    </row>
    <row r="254" spans="5:34" ht="16.5" thickTop="1" thickBot="1">
      <c r="E254" s="8">
        <v>44026</v>
      </c>
      <c r="F254" s="58">
        <v>2.2000000000000002E-2</v>
      </c>
      <c r="G254" s="19"/>
      <c r="AG254" s="1">
        <v>44025</v>
      </c>
      <c r="AH254" s="19">
        <v>2.2000000000000002E-2</v>
      </c>
    </row>
    <row r="255" spans="5:34" ht="16.5" thickTop="1" thickBot="1">
      <c r="E255" s="8">
        <v>44025</v>
      </c>
      <c r="F255" s="58">
        <v>2.2000000000000002E-2</v>
      </c>
      <c r="G255" s="19"/>
      <c r="AG255" s="1">
        <v>44024</v>
      </c>
      <c r="AH255" s="19">
        <v>2.2000000000000002E-2</v>
      </c>
    </row>
    <row r="256" spans="5:34" ht="16.5" thickTop="1" thickBot="1">
      <c r="E256" s="8">
        <v>44024</v>
      </c>
      <c r="F256" s="58">
        <v>2.2000000000000002E-2</v>
      </c>
      <c r="G256" s="19"/>
      <c r="AG256" s="1">
        <v>44023</v>
      </c>
      <c r="AH256" s="19">
        <v>2.2200000000000001E-2</v>
      </c>
    </row>
    <row r="257" spans="5:34" ht="16.5" thickTop="1" thickBot="1">
      <c r="E257" s="8">
        <v>44023</v>
      </c>
      <c r="F257" s="58">
        <v>2.2200000000000001E-2</v>
      </c>
      <c r="G257" s="19"/>
      <c r="AG257" s="1">
        <v>44022</v>
      </c>
      <c r="AH257" s="19">
        <v>2.1000000000000001E-2</v>
      </c>
    </row>
    <row r="258" spans="5:34" ht="16.5" thickTop="1" thickBot="1">
      <c r="E258" s="8">
        <v>44022</v>
      </c>
      <c r="F258" s="58">
        <v>2.1000000000000001E-2</v>
      </c>
      <c r="G258" s="19"/>
      <c r="AG258" s="1">
        <v>44021</v>
      </c>
      <c r="AH258" s="19">
        <v>2.1165E-2</v>
      </c>
    </row>
    <row r="259" spans="5:34" ht="16.5" thickTop="1" thickBot="1">
      <c r="E259" s="8">
        <v>44021</v>
      </c>
      <c r="F259" s="58">
        <v>2.1165E-2</v>
      </c>
      <c r="G259" s="19"/>
      <c r="AG259" s="1">
        <v>44020</v>
      </c>
      <c r="AH259" s="19">
        <v>2.0400000000000001E-2</v>
      </c>
    </row>
    <row r="260" spans="5:34" ht="16.5" thickTop="1" thickBot="1">
      <c r="E260" s="8">
        <v>44020</v>
      </c>
      <c r="F260" s="58">
        <v>2.0400000000000001E-2</v>
      </c>
      <c r="G260" s="19"/>
      <c r="AG260" s="1">
        <v>44019</v>
      </c>
      <c r="AH260" s="19">
        <v>2.0199999999999999E-2</v>
      </c>
    </row>
    <row r="261" spans="5:34" ht="16.5" thickTop="1" thickBot="1">
      <c r="E261" s="8">
        <v>44019</v>
      </c>
      <c r="F261" s="58">
        <v>2.0199999999999999E-2</v>
      </c>
      <c r="G261" s="19"/>
      <c r="AG261" s="1">
        <v>44018</v>
      </c>
      <c r="AH261" s="19">
        <v>0.02</v>
      </c>
    </row>
    <row r="262" spans="5:34" ht="16.5" thickTop="1" thickBot="1">
      <c r="E262" s="8">
        <v>44018</v>
      </c>
      <c r="F262" s="58">
        <v>0.02</v>
      </c>
      <c r="G262" s="19"/>
      <c r="AG262" s="1">
        <v>44017</v>
      </c>
      <c r="AH262" s="19">
        <v>2.18E-2</v>
      </c>
    </row>
    <row r="263" spans="5:34" ht="16.5" thickTop="1" thickBot="1">
      <c r="E263" s="8">
        <v>44017</v>
      </c>
      <c r="F263" s="58">
        <v>2.18E-2</v>
      </c>
      <c r="G263" s="19"/>
      <c r="AG263" s="1">
        <v>44016</v>
      </c>
      <c r="AH263" s="19">
        <v>3.1E-2</v>
      </c>
    </row>
    <row r="264" spans="5:34" ht="16.5" thickTop="1" thickBot="1">
      <c r="E264" s="8">
        <v>44016</v>
      </c>
      <c r="F264" s="58">
        <v>3.1E-2</v>
      </c>
      <c r="G264" s="19"/>
      <c r="AG264" s="1">
        <v>44015</v>
      </c>
      <c r="AH264" s="19">
        <v>3.15E-2</v>
      </c>
    </row>
    <row r="265" spans="5:34" ht="16.5" thickTop="1" thickBot="1">
      <c r="E265" s="8">
        <v>44015</v>
      </c>
      <c r="F265" s="58">
        <v>3.15E-2</v>
      </c>
      <c r="G265" s="19"/>
      <c r="AG265" s="1">
        <v>44014</v>
      </c>
      <c r="AH265" s="19">
        <v>2.6000000000000002E-2</v>
      </c>
    </row>
    <row r="266" spans="5:34" ht="16.5" thickTop="1" thickBot="1">
      <c r="E266" s="8">
        <v>44014</v>
      </c>
      <c r="F266" s="58">
        <v>2.6000000000000002E-2</v>
      </c>
      <c r="G266" s="19"/>
      <c r="AG266" s="1">
        <v>44013</v>
      </c>
      <c r="AH266" s="19">
        <v>2.6499999999999999E-2</v>
      </c>
    </row>
    <row r="267" spans="5:34" ht="16.5" thickTop="1" thickBot="1">
      <c r="E267" s="8">
        <v>44013</v>
      </c>
      <c r="F267" s="58">
        <v>2.6499999999999999E-2</v>
      </c>
      <c r="G267" s="19"/>
      <c r="AG267" s="1">
        <v>44012</v>
      </c>
      <c r="AH267" s="19">
        <v>2.6600000000000002E-2</v>
      </c>
    </row>
    <row r="268" spans="5:34" ht="16.5" thickTop="1" thickBot="1">
      <c r="E268" s="8">
        <v>44012</v>
      </c>
      <c r="F268" s="58">
        <v>2.6600000000000002E-2</v>
      </c>
      <c r="G268" s="19"/>
      <c r="AG268" s="1">
        <v>44011</v>
      </c>
      <c r="AH268" s="19">
        <v>2.3E-2</v>
      </c>
    </row>
    <row r="269" spans="5:34" ht="16.5" thickTop="1" thickBot="1">
      <c r="E269" s="8">
        <v>44011</v>
      </c>
      <c r="F269" s="58">
        <v>2.3E-2</v>
      </c>
      <c r="G269" s="19"/>
      <c r="AG269" s="1">
        <v>44010</v>
      </c>
      <c r="AH269" s="19">
        <v>2.3511999999999998E-2</v>
      </c>
    </row>
    <row r="270" spans="5:34" ht="16.5" thickTop="1" thickBot="1">
      <c r="E270" s="8">
        <v>44010</v>
      </c>
      <c r="F270" s="58">
        <v>2.3511999999999998E-2</v>
      </c>
      <c r="G270" s="19"/>
      <c r="AG270" s="1">
        <v>44009</v>
      </c>
      <c r="AH270" s="19">
        <v>2.3E-2</v>
      </c>
    </row>
    <row r="271" spans="5:34" ht="16.5" thickTop="1" thickBot="1">
      <c r="E271" s="8">
        <v>44009</v>
      </c>
      <c r="F271" s="58">
        <v>2.3E-2</v>
      </c>
      <c r="G271" s="19"/>
      <c r="AG271" s="1">
        <v>44008</v>
      </c>
      <c r="AH271" s="19">
        <v>2.2099999999999998E-2</v>
      </c>
    </row>
    <row r="272" spans="5:34" ht="16.5" thickTop="1" thickBot="1">
      <c r="E272" s="8">
        <v>44008</v>
      </c>
      <c r="F272" s="58">
        <v>2.2099999999999998E-2</v>
      </c>
      <c r="G272" s="19"/>
      <c r="AG272" s="1">
        <v>44007</v>
      </c>
      <c r="AH272" s="19">
        <v>2.2000000000000002E-2</v>
      </c>
    </row>
    <row r="273" spans="5:34" ht="16.5" thickTop="1" thickBot="1">
      <c r="E273" s="8">
        <v>44007</v>
      </c>
      <c r="F273" s="58">
        <v>2.2000000000000002E-2</v>
      </c>
      <c r="G273" s="19"/>
      <c r="AG273" s="1">
        <v>44006</v>
      </c>
      <c r="AH273" s="19">
        <v>2.2499999999999999E-2</v>
      </c>
    </row>
    <row r="274" spans="5:34" ht="16.5" thickTop="1" thickBot="1">
      <c r="E274" s="8">
        <v>44006</v>
      </c>
      <c r="F274" s="58">
        <v>2.2499999999999999E-2</v>
      </c>
      <c r="G274" s="19"/>
      <c r="AG274" s="1">
        <v>44005</v>
      </c>
      <c r="AH274" s="19">
        <v>2.2416999999999999E-2</v>
      </c>
    </row>
    <row r="275" spans="5:34" ht="16.5" thickTop="1" thickBot="1">
      <c r="E275" s="8">
        <v>44005</v>
      </c>
      <c r="F275" s="58">
        <v>2.2416999999999999E-2</v>
      </c>
      <c r="G275" s="19"/>
      <c r="AG275" s="1">
        <v>44004</v>
      </c>
      <c r="AH275" s="19">
        <v>2.1524000000000001E-2</v>
      </c>
    </row>
    <row r="276" spans="5:34" ht="16.5" thickTop="1" thickBot="1">
      <c r="E276" s="8">
        <v>44004</v>
      </c>
      <c r="F276" s="58">
        <v>2.1524000000000001E-2</v>
      </c>
      <c r="G276" s="19"/>
      <c r="AG276" s="1">
        <v>44003</v>
      </c>
      <c r="AH276" s="19">
        <v>2.1499999999999998E-2</v>
      </c>
    </row>
    <row r="277" spans="5:34" ht="16.5" thickTop="1" thickBot="1">
      <c r="E277" s="8">
        <v>44003</v>
      </c>
      <c r="F277" s="58">
        <v>2.1499999999999998E-2</v>
      </c>
      <c r="G277" s="19"/>
      <c r="AG277" s="1">
        <v>44002</v>
      </c>
      <c r="AH277" s="19">
        <v>2.3E-2</v>
      </c>
    </row>
    <row r="278" spans="5:34" ht="16.5" thickTop="1" thickBot="1">
      <c r="E278" s="8">
        <v>44002</v>
      </c>
      <c r="F278" s="58">
        <v>2.3E-2</v>
      </c>
      <c r="G278" s="19"/>
      <c r="AG278" s="1">
        <v>44001</v>
      </c>
      <c r="AH278" s="19">
        <v>2.3E-2</v>
      </c>
    </row>
    <row r="279" spans="5:34" ht="16.5" thickTop="1" thickBot="1">
      <c r="E279" s="8">
        <v>44001</v>
      </c>
      <c r="F279" s="58">
        <v>2.3E-2</v>
      </c>
      <c r="G279" s="19"/>
      <c r="AG279" s="1">
        <v>44000</v>
      </c>
      <c r="AH279" s="19">
        <v>2.3E-2</v>
      </c>
    </row>
    <row r="280" spans="5:34" ht="16.5" thickTop="1" thickBot="1">
      <c r="E280" s="8">
        <v>44000</v>
      </c>
      <c r="F280" s="58">
        <v>2.3E-2</v>
      </c>
      <c r="G280" s="19"/>
      <c r="AG280" s="1">
        <v>43999</v>
      </c>
      <c r="AH280" s="19">
        <v>2.1499999999999998E-2</v>
      </c>
    </row>
    <row r="281" spans="5:34" ht="16.5" thickTop="1" thickBot="1">
      <c r="E281" s="8">
        <v>43999</v>
      </c>
      <c r="F281" s="58">
        <v>2.1499999999999998E-2</v>
      </c>
      <c r="G281" s="19"/>
      <c r="AG281" s="1">
        <v>43998</v>
      </c>
      <c r="AH281" s="19">
        <v>2.0990999999999999E-2</v>
      </c>
    </row>
    <row r="282" spans="5:34" ht="16.5" thickTop="1" thickBot="1">
      <c r="E282" s="8">
        <v>43998</v>
      </c>
      <c r="F282" s="58">
        <v>2.0990999999999999E-2</v>
      </c>
      <c r="G282" s="19"/>
      <c r="AG282" s="1">
        <v>43997</v>
      </c>
      <c r="AH282" s="19">
        <v>2.2099999999999998E-2</v>
      </c>
    </row>
    <row r="283" spans="5:34" ht="16.5" thickTop="1" thickBot="1">
      <c r="E283" s="8">
        <v>43997</v>
      </c>
      <c r="F283" s="58">
        <v>2.2099999999999998E-2</v>
      </c>
      <c r="G283" s="19"/>
      <c r="AG283" s="1">
        <v>43996</v>
      </c>
      <c r="AH283" s="19">
        <v>2.2499999999999999E-2</v>
      </c>
    </row>
    <row r="284" spans="5:34" ht="16.5" thickTop="1" thickBot="1">
      <c r="E284" s="8">
        <v>43996</v>
      </c>
      <c r="F284" s="58">
        <v>2.2499999999999999E-2</v>
      </c>
      <c r="G284" s="19"/>
      <c r="AG284" s="1">
        <v>43995</v>
      </c>
      <c r="AH284" s="19">
        <v>2.6499999999999999E-2</v>
      </c>
    </row>
    <row r="285" spans="5:34" ht="16.5" thickTop="1" thickBot="1">
      <c r="E285" s="8">
        <v>43995</v>
      </c>
      <c r="F285" s="58">
        <v>2.6499999999999999E-2</v>
      </c>
      <c r="G285" s="19"/>
      <c r="AG285" s="1">
        <v>43994</v>
      </c>
      <c r="AH285" s="19">
        <v>2.4E-2</v>
      </c>
    </row>
    <row r="286" spans="5:34" ht="16.5" thickTop="1" thickBot="1">
      <c r="E286" s="8">
        <v>43994</v>
      </c>
      <c r="F286" s="58">
        <v>2.4E-2</v>
      </c>
      <c r="G286" s="19"/>
      <c r="AG286" s="1">
        <v>43993</v>
      </c>
      <c r="AH286" s="19">
        <v>2.35E-2</v>
      </c>
    </row>
    <row r="287" spans="5:34" ht="16.5" thickTop="1" thickBot="1">
      <c r="E287" s="8">
        <v>43993</v>
      </c>
      <c r="F287" s="58">
        <v>2.35E-2</v>
      </c>
      <c r="G287" s="19"/>
      <c r="AG287" s="1">
        <v>43992</v>
      </c>
      <c r="AH287" s="19">
        <v>2.35E-2</v>
      </c>
    </row>
    <row r="288" spans="5:34" ht="16.5" thickTop="1" thickBot="1">
      <c r="E288" s="8">
        <v>43992</v>
      </c>
      <c r="F288" s="58">
        <v>2.35E-2</v>
      </c>
      <c r="G288" s="19"/>
      <c r="AG288" s="1">
        <v>43991</v>
      </c>
      <c r="AH288" s="19">
        <v>2.4E-2</v>
      </c>
    </row>
    <row r="289" spans="5:34" ht="16.5" thickTop="1" thickBot="1">
      <c r="E289" s="8">
        <v>43991</v>
      </c>
      <c r="F289" s="58">
        <v>2.4E-2</v>
      </c>
      <c r="G289" s="19"/>
      <c r="AG289" s="1">
        <v>43990</v>
      </c>
      <c r="AH289" s="19">
        <v>2.1299999999999999E-2</v>
      </c>
    </row>
    <row r="290" spans="5:34" ht="16.5" thickTop="1" thickBot="1">
      <c r="E290" s="8">
        <v>43990</v>
      </c>
      <c r="F290" s="58">
        <v>2.1299999999999999E-2</v>
      </c>
      <c r="G290" s="19"/>
      <c r="AG290" s="1">
        <v>43989</v>
      </c>
      <c r="AH290" s="19">
        <v>2.1499999999999998E-2</v>
      </c>
    </row>
    <row r="291" spans="5:34" ht="16.5" thickTop="1" thickBot="1">
      <c r="E291" s="8">
        <v>43989</v>
      </c>
      <c r="F291" s="58">
        <v>2.1499999999999998E-2</v>
      </c>
      <c r="G291" s="19"/>
      <c r="AG291" s="1">
        <v>43988</v>
      </c>
      <c r="AH291" s="19">
        <v>2.1700000000000001E-2</v>
      </c>
    </row>
    <row r="292" spans="5:34" ht="16.5" thickTop="1" thickBot="1">
      <c r="E292" s="8">
        <v>43988</v>
      </c>
      <c r="F292" s="58">
        <v>2.1700000000000001E-2</v>
      </c>
      <c r="G292" s="19"/>
      <c r="AG292" s="1">
        <v>43987</v>
      </c>
      <c r="AH292" s="19">
        <v>2.1676000000000001E-2</v>
      </c>
    </row>
    <row r="293" spans="5:34" ht="16.5" thickTop="1" thickBot="1">
      <c r="E293" s="8">
        <v>43987</v>
      </c>
      <c r="F293" s="58">
        <v>2.1676000000000001E-2</v>
      </c>
      <c r="G293" s="19"/>
      <c r="AG293" s="1">
        <v>43986</v>
      </c>
      <c r="AH293" s="19">
        <v>2.2200000000000001E-2</v>
      </c>
    </row>
    <row r="294" spans="5:34" ht="16.5" thickTop="1" thickBot="1">
      <c r="E294" s="8">
        <v>43986</v>
      </c>
      <c r="F294" s="58">
        <v>2.2200000000000001E-2</v>
      </c>
      <c r="G294" s="19"/>
      <c r="AG294" s="1">
        <v>43985</v>
      </c>
      <c r="AH294" s="19">
        <v>2.18E-2</v>
      </c>
    </row>
    <row r="295" spans="5:34" ht="16.5" thickTop="1" thickBot="1">
      <c r="E295" s="8">
        <v>43985</v>
      </c>
      <c r="F295" s="58">
        <v>2.18E-2</v>
      </c>
      <c r="G295" s="19"/>
      <c r="AG295" s="1">
        <v>43984</v>
      </c>
      <c r="AH295" s="19">
        <v>2.0499999999999997E-2</v>
      </c>
    </row>
    <row r="296" spans="5:34" ht="16.5" thickTop="1" thickBot="1">
      <c r="E296" s="8">
        <v>43984</v>
      </c>
      <c r="F296" s="58">
        <v>2.0499999999999997E-2</v>
      </c>
      <c r="G296" s="19"/>
      <c r="AG296" s="1">
        <v>43983</v>
      </c>
      <c r="AH296" s="19">
        <v>2.07E-2</v>
      </c>
    </row>
    <row r="297" spans="5:34" ht="16.5" thickTop="1" thickBot="1">
      <c r="E297" s="8">
        <v>43983</v>
      </c>
      <c r="F297" s="58">
        <v>2.07E-2</v>
      </c>
      <c r="G297" s="19"/>
      <c r="AG297" s="1">
        <v>43982</v>
      </c>
      <c r="AH297" s="19">
        <v>0.02</v>
      </c>
    </row>
    <row r="298" spans="5:34" ht="16.5" thickTop="1" thickBot="1">
      <c r="E298" s="8">
        <v>43982</v>
      </c>
      <c r="F298" s="58">
        <v>0.02</v>
      </c>
      <c r="G298" s="19"/>
      <c r="AG298" s="1">
        <v>43981</v>
      </c>
      <c r="AH298" s="19">
        <v>0.02</v>
      </c>
    </row>
    <row r="299" spans="5:34" ht="16.5" thickTop="1" thickBot="1">
      <c r="E299" s="8">
        <v>43981</v>
      </c>
      <c r="F299" s="58">
        <v>0.02</v>
      </c>
      <c r="G299" s="19"/>
      <c r="AG299" s="1">
        <v>43980</v>
      </c>
      <c r="AH299" s="19">
        <v>1.9E-2</v>
      </c>
    </row>
    <row r="300" spans="5:34" ht="16.5" thickTop="1" thickBot="1">
      <c r="E300" s="8">
        <v>43980</v>
      </c>
      <c r="F300" s="58">
        <v>1.9E-2</v>
      </c>
      <c r="G300" s="19"/>
      <c r="AG300" s="1">
        <v>43979</v>
      </c>
      <c r="AH300" s="19">
        <v>1.8500000000000003E-2</v>
      </c>
    </row>
    <row r="301" spans="5:34" ht="16.5" thickTop="1" thickBot="1">
      <c r="E301" s="8">
        <v>43979</v>
      </c>
      <c r="F301" s="58">
        <v>1.8500000000000003E-2</v>
      </c>
      <c r="G301" s="19"/>
      <c r="AG301" s="1">
        <v>43978</v>
      </c>
      <c r="AH301" s="19">
        <v>1.9809E-2</v>
      </c>
    </row>
    <row r="302" spans="5:34" ht="16.5" thickTop="1" thickBot="1">
      <c r="E302" s="8">
        <v>43978</v>
      </c>
      <c r="F302" s="58">
        <v>1.9809E-2</v>
      </c>
      <c r="G302" s="19"/>
      <c r="AG302" s="1">
        <v>43977</v>
      </c>
      <c r="AH302" s="19">
        <v>2.1299999999999999E-2</v>
      </c>
    </row>
    <row r="303" spans="5:34" ht="16.5" thickTop="1" thickBot="1">
      <c r="E303" s="8">
        <v>43977</v>
      </c>
      <c r="F303" s="58">
        <v>2.1299999999999999E-2</v>
      </c>
      <c r="G303" s="19"/>
      <c r="AG303" s="1">
        <v>43976</v>
      </c>
      <c r="AH303" s="19">
        <v>2.3599999999999999E-2</v>
      </c>
    </row>
    <row r="304" spans="5:34" ht="16.5" thickTop="1" thickBot="1">
      <c r="E304" s="8">
        <v>43976</v>
      </c>
      <c r="F304" s="58">
        <v>2.3599999999999999E-2</v>
      </c>
      <c r="G304" s="19"/>
      <c r="AG304" s="1">
        <v>43975</v>
      </c>
      <c r="AH304" s="19">
        <v>2.3E-2</v>
      </c>
    </row>
    <row r="305" spans="5:34" ht="16.5" thickTop="1" thickBot="1">
      <c r="E305" s="8">
        <v>43975</v>
      </c>
      <c r="F305" s="58">
        <v>2.3E-2</v>
      </c>
      <c r="G305" s="19"/>
      <c r="AG305" s="1">
        <v>43974</v>
      </c>
      <c r="AH305" s="19">
        <v>2.2185E-2</v>
      </c>
    </row>
    <row r="306" spans="5:34" ht="16.5" thickTop="1" thickBot="1">
      <c r="E306" s="8">
        <v>43974</v>
      </c>
      <c r="F306" s="58">
        <v>2.2185E-2</v>
      </c>
      <c r="G306" s="19"/>
      <c r="AG306" s="1">
        <v>43973</v>
      </c>
      <c r="AH306" s="19">
        <v>2.3E-2</v>
      </c>
    </row>
    <row r="307" spans="5:34" ht="16.5" thickTop="1" thickBot="1">
      <c r="E307" s="8">
        <v>43973</v>
      </c>
      <c r="F307" s="58">
        <v>2.3E-2</v>
      </c>
      <c r="G307" s="19"/>
      <c r="AG307" s="1">
        <v>43972</v>
      </c>
      <c r="AH307" s="19">
        <v>2.3E-2</v>
      </c>
    </row>
    <row r="308" spans="5:34" ht="16.5" thickTop="1" thickBot="1">
      <c r="E308" s="8">
        <v>43972</v>
      </c>
      <c r="F308" s="58">
        <v>2.3E-2</v>
      </c>
      <c r="G308" s="19"/>
      <c r="AG308" s="1">
        <v>43971</v>
      </c>
      <c r="AH308" s="19">
        <v>2.2000000000000002E-2</v>
      </c>
    </row>
    <row r="309" spans="5:34" ht="16.5" thickTop="1" thickBot="1">
      <c r="E309" s="8">
        <v>43971</v>
      </c>
      <c r="F309" s="58">
        <v>2.2000000000000002E-2</v>
      </c>
      <c r="G309" s="19"/>
      <c r="AG309" s="1">
        <v>43970</v>
      </c>
      <c r="AH309" s="19">
        <v>2.12E-2</v>
      </c>
    </row>
    <row r="310" spans="5:34" ht="16.5" thickTop="1" thickBot="1">
      <c r="E310" s="8">
        <v>43970</v>
      </c>
      <c r="F310" s="58">
        <v>2.12E-2</v>
      </c>
      <c r="G310" s="19"/>
      <c r="AG310" s="1">
        <v>43969</v>
      </c>
      <c r="AH310" s="19">
        <v>2.1400000000000002E-2</v>
      </c>
    </row>
    <row r="311" spans="5:34" ht="16.5" thickTop="1" thickBot="1">
      <c r="E311" s="8">
        <v>43969</v>
      </c>
      <c r="F311" s="58">
        <v>2.1400000000000002E-2</v>
      </c>
      <c r="G311" s="19"/>
      <c r="AG311" s="1">
        <v>43968</v>
      </c>
      <c r="AH311" s="19">
        <v>2.1000000000000001E-2</v>
      </c>
    </row>
    <row r="312" spans="5:34" ht="16.5" thickTop="1" thickBot="1">
      <c r="E312" s="8">
        <v>43968</v>
      </c>
      <c r="F312" s="58">
        <v>2.1000000000000001E-2</v>
      </c>
      <c r="G312" s="19"/>
      <c r="AG312" s="1">
        <v>43967</v>
      </c>
      <c r="AH312" s="19">
        <v>2.2200000000000001E-2</v>
      </c>
    </row>
    <row r="313" spans="5:34" ht="16.5" thickTop="1" thickBot="1">
      <c r="E313" s="8">
        <v>43967</v>
      </c>
      <c r="F313" s="58">
        <v>2.2200000000000001E-2</v>
      </c>
      <c r="G313" s="19"/>
      <c r="AG313" s="1">
        <v>43966</v>
      </c>
      <c r="AH313" s="19">
        <v>2.2499999999999999E-2</v>
      </c>
    </row>
    <row r="314" spans="5:34" ht="16.5" thickTop="1" thickBot="1">
      <c r="E314" s="8">
        <v>43966</v>
      </c>
      <c r="F314" s="58">
        <v>2.2499999999999999E-2</v>
      </c>
      <c r="G314" s="19"/>
      <c r="AG314" s="1">
        <v>43965</v>
      </c>
      <c r="AH314" s="19">
        <v>2.1932999999999998E-2</v>
      </c>
    </row>
    <row r="315" spans="5:34" ht="16.5" thickTop="1" thickBot="1">
      <c r="E315" s="8">
        <v>43965</v>
      </c>
      <c r="F315" s="58">
        <v>2.1932999999999998E-2</v>
      </c>
      <c r="G315" s="19"/>
      <c r="AG315" s="1">
        <v>43964</v>
      </c>
      <c r="AH315" s="19">
        <v>2.0499999999999997E-2</v>
      </c>
    </row>
    <row r="316" spans="5:34" ht="16.5" thickTop="1" thickBot="1">
      <c r="E316" s="8">
        <v>43964</v>
      </c>
      <c r="F316" s="58">
        <v>2.0499999999999997E-2</v>
      </c>
      <c r="G316" s="19"/>
      <c r="AG316" s="1">
        <v>43963</v>
      </c>
      <c r="AH316" s="19">
        <v>0.02</v>
      </c>
    </row>
    <row r="317" spans="5:34" ht="16.5" thickTop="1" thickBot="1">
      <c r="E317" s="8">
        <v>43963</v>
      </c>
      <c r="F317" s="58">
        <v>0.02</v>
      </c>
      <c r="G317" s="19"/>
      <c r="AG317" s="1">
        <v>43962</v>
      </c>
      <c r="AH317" s="19">
        <v>0.02</v>
      </c>
    </row>
    <row r="318" spans="5:34" ht="16.5" thickTop="1" thickBot="1">
      <c r="E318" s="8">
        <v>43962</v>
      </c>
      <c r="F318" s="58">
        <v>0.02</v>
      </c>
      <c r="G318" s="19"/>
      <c r="AG318" s="1">
        <v>43961</v>
      </c>
      <c r="AH318" s="19">
        <v>0.02</v>
      </c>
    </row>
    <row r="319" spans="5:34" ht="16.5" thickTop="1" thickBot="1">
      <c r="E319" s="8">
        <v>43961</v>
      </c>
      <c r="F319" s="58">
        <v>0.02</v>
      </c>
      <c r="G319" s="19"/>
      <c r="AG319" s="1">
        <v>43960</v>
      </c>
      <c r="AH319" s="19">
        <v>1.95E-2</v>
      </c>
    </row>
    <row r="320" spans="5:34" ht="16.5" thickTop="1" thickBot="1">
      <c r="E320" s="8">
        <v>43960</v>
      </c>
      <c r="F320" s="58">
        <v>1.95E-2</v>
      </c>
      <c r="G320" s="19"/>
      <c r="AG320" s="1">
        <v>43959</v>
      </c>
      <c r="AH320" s="19">
        <v>1.95E-2</v>
      </c>
    </row>
    <row r="321" spans="5:34" ht="16.5" thickTop="1" thickBot="1">
      <c r="E321" s="8">
        <v>43959</v>
      </c>
      <c r="F321" s="58">
        <v>1.95E-2</v>
      </c>
      <c r="G321" s="19"/>
      <c r="AG321" s="1">
        <v>43958</v>
      </c>
      <c r="AH321" s="19">
        <v>1.9199999999999998E-2</v>
      </c>
    </row>
    <row r="322" spans="5:34" ht="16.5" thickTop="1" thickBot="1">
      <c r="E322" s="8">
        <v>43958</v>
      </c>
      <c r="F322" s="58">
        <v>1.9199999999999998E-2</v>
      </c>
      <c r="G322" s="19"/>
      <c r="AG322" s="1">
        <v>43957</v>
      </c>
      <c r="AH322" s="19">
        <v>0.02</v>
      </c>
    </row>
    <row r="323" spans="5:34" ht="16.5" thickTop="1" thickBot="1">
      <c r="E323" s="8">
        <v>43957</v>
      </c>
      <c r="F323" s="58">
        <v>0.02</v>
      </c>
      <c r="G323" s="19"/>
      <c r="AG323" s="1">
        <v>43956</v>
      </c>
      <c r="AH323" s="19">
        <v>2.1299999999999999E-2</v>
      </c>
    </row>
    <row r="324" spans="5:34" ht="16.5" thickTop="1" thickBot="1">
      <c r="E324" s="8">
        <v>43956</v>
      </c>
      <c r="F324" s="58">
        <v>2.1299999999999999E-2</v>
      </c>
      <c r="G324" s="19"/>
      <c r="AG324" s="1">
        <v>43955</v>
      </c>
      <c r="AH324" s="19">
        <v>2.1507000000000002E-2</v>
      </c>
    </row>
    <row r="325" spans="5:34" ht="16.5" thickTop="1" thickBot="1">
      <c r="E325" s="8">
        <v>43955</v>
      </c>
      <c r="F325" s="58">
        <v>2.1507000000000002E-2</v>
      </c>
      <c r="G325" s="19"/>
      <c r="AG325" s="1">
        <v>43954</v>
      </c>
      <c r="AH325" s="19">
        <v>2.5499999999999998E-2</v>
      </c>
    </row>
    <row r="326" spans="5:34" ht="16.5" thickTop="1" thickBot="1">
      <c r="E326" s="8">
        <v>43954</v>
      </c>
      <c r="F326" s="58">
        <v>2.5499999999999998E-2</v>
      </c>
      <c r="G326" s="19"/>
      <c r="AG326" s="1">
        <v>43953</v>
      </c>
      <c r="AH326" s="19">
        <v>2.4E-2</v>
      </c>
    </row>
    <row r="327" spans="5:34" ht="16.5" thickTop="1" thickBot="1">
      <c r="E327" s="8">
        <v>43953</v>
      </c>
      <c r="F327" s="58">
        <v>2.4E-2</v>
      </c>
      <c r="G327" s="19"/>
      <c r="AG327" s="1">
        <v>43952</v>
      </c>
      <c r="AH327" s="19">
        <v>2.4E-2</v>
      </c>
    </row>
    <row r="328" spans="5:34" ht="16.5" thickTop="1" thickBot="1">
      <c r="E328" s="8">
        <v>43952</v>
      </c>
      <c r="F328" s="58">
        <v>2.4E-2</v>
      </c>
      <c r="G328" s="19"/>
      <c r="AG328" s="1">
        <v>43951</v>
      </c>
      <c r="AH328" s="19">
        <v>2.4500000000000001E-2</v>
      </c>
    </row>
    <row r="329" spans="5:34" ht="16.5" thickTop="1" thickBot="1">
      <c r="E329" s="8">
        <v>43951</v>
      </c>
      <c r="F329" s="58">
        <v>2.4500000000000001E-2</v>
      </c>
      <c r="G329" s="19"/>
      <c r="AG329" s="1">
        <v>43950</v>
      </c>
      <c r="AH329" s="19">
        <v>2.2799999999999997E-2</v>
      </c>
    </row>
    <row r="330" spans="5:34" ht="16.5" thickTop="1" thickBot="1">
      <c r="E330" s="8">
        <v>43950</v>
      </c>
      <c r="F330" s="58">
        <v>2.2799999999999997E-2</v>
      </c>
      <c r="G330" s="19"/>
      <c r="AG330" s="1">
        <v>43949</v>
      </c>
      <c r="AH330" s="19">
        <v>0.02</v>
      </c>
    </row>
    <row r="331" spans="5:34" ht="16.5" thickTop="1" thickBot="1">
      <c r="E331" s="8">
        <v>43949</v>
      </c>
      <c r="F331" s="58">
        <v>0.02</v>
      </c>
      <c r="G331" s="19"/>
      <c r="AG331" s="1">
        <v>43948</v>
      </c>
      <c r="AH331" s="19">
        <v>2.1096E-2</v>
      </c>
    </row>
    <row r="332" spans="5:34" ht="16.5" thickTop="1" thickBot="1">
      <c r="E332" s="8">
        <v>43948</v>
      </c>
      <c r="F332" s="58">
        <v>2.1096E-2</v>
      </c>
      <c r="G332" s="19"/>
      <c r="AG332" s="1">
        <v>43947</v>
      </c>
      <c r="AH332" s="19">
        <v>2.1499999999999998E-2</v>
      </c>
    </row>
    <row r="333" spans="5:34" ht="16.5" thickTop="1" thickBot="1">
      <c r="E333" s="8">
        <v>43947</v>
      </c>
      <c r="F333" s="58">
        <v>2.1499999999999998E-2</v>
      </c>
      <c r="G333" s="19"/>
      <c r="AG333" s="1">
        <v>43946</v>
      </c>
      <c r="AH333" s="19">
        <v>2.2000000000000002E-2</v>
      </c>
    </row>
    <row r="334" spans="5:34" ht="16.5" thickTop="1" thickBot="1">
      <c r="E334" s="8">
        <v>43946</v>
      </c>
      <c r="F334" s="58">
        <v>2.2000000000000002E-2</v>
      </c>
      <c r="G334" s="19"/>
      <c r="AG334" s="1">
        <v>43945</v>
      </c>
      <c r="AH334" s="19">
        <v>2.18E-2</v>
      </c>
    </row>
    <row r="335" spans="5:34" ht="16.5" thickTop="1" thickBot="1">
      <c r="E335" s="8">
        <v>43945</v>
      </c>
      <c r="F335" s="58">
        <v>2.18E-2</v>
      </c>
      <c r="G335" s="19"/>
      <c r="AG335" s="1">
        <v>43944</v>
      </c>
      <c r="AH335" s="19">
        <v>2.1499999999999998E-2</v>
      </c>
    </row>
    <row r="336" spans="5:34" ht="16.5" thickTop="1" thickBot="1">
      <c r="E336" s="8">
        <v>43944</v>
      </c>
      <c r="F336" s="58">
        <v>2.1499999999999998E-2</v>
      </c>
      <c r="G336" s="19"/>
      <c r="AG336" s="1">
        <v>43943</v>
      </c>
      <c r="AH336" s="19">
        <v>2.2599999999999999E-2</v>
      </c>
    </row>
    <row r="337" spans="5:34" ht="16.5" thickTop="1" thickBot="1">
      <c r="E337" s="8">
        <v>43943</v>
      </c>
      <c r="F337" s="58">
        <v>2.2599999999999999E-2</v>
      </c>
      <c r="G337" s="19"/>
      <c r="AG337" s="1">
        <v>43942</v>
      </c>
      <c r="AH337" s="19">
        <v>2.2799999999999997E-2</v>
      </c>
    </row>
    <row r="338" spans="5:34" ht="16.5" thickTop="1" thickBot="1">
      <c r="E338" s="8">
        <v>43942</v>
      </c>
      <c r="F338" s="58">
        <v>2.2799999999999997E-2</v>
      </c>
      <c r="G338" s="19"/>
      <c r="AG338" s="1">
        <v>43941</v>
      </c>
      <c r="AH338" s="19">
        <v>2.1000000000000001E-2</v>
      </c>
    </row>
    <row r="339" spans="5:34" ht="16.5" thickTop="1" thickBot="1">
      <c r="E339" s="8">
        <v>43941</v>
      </c>
      <c r="F339" s="58">
        <v>2.1000000000000001E-2</v>
      </c>
      <c r="G339" s="19"/>
      <c r="AG339" s="1">
        <v>43940</v>
      </c>
      <c r="AH339" s="19">
        <v>2.0499999999999997E-2</v>
      </c>
    </row>
    <row r="340" spans="5:34" ht="16.5" thickTop="1" thickBot="1">
      <c r="E340" s="8">
        <v>43940</v>
      </c>
      <c r="F340" s="58">
        <v>2.0499999999999997E-2</v>
      </c>
      <c r="G340" s="19"/>
      <c r="AG340" s="1">
        <v>43939</v>
      </c>
      <c r="AH340" s="19">
        <v>2.0099999999999996E-2</v>
      </c>
    </row>
    <row r="341" spans="5:34" ht="16.5" thickTop="1" thickBot="1">
      <c r="E341" s="8">
        <v>43939</v>
      </c>
      <c r="F341" s="58">
        <v>2.0099999999999996E-2</v>
      </c>
      <c r="G341" s="19"/>
      <c r="AG341" s="1">
        <v>43938</v>
      </c>
      <c r="AH341" s="19">
        <v>2.0499999999999997E-2</v>
      </c>
    </row>
    <row r="342" spans="5:34" ht="16.5" thickTop="1" thickBot="1">
      <c r="E342" s="8">
        <v>43938</v>
      </c>
      <c r="F342" s="58">
        <v>2.0499999999999997E-2</v>
      </c>
      <c r="G342" s="19"/>
      <c r="AG342" s="1">
        <v>43937</v>
      </c>
      <c r="AH342" s="19">
        <v>2.1000000000000001E-2</v>
      </c>
    </row>
    <row r="343" spans="5:34" ht="16.5" thickTop="1" thickBot="1">
      <c r="E343" s="8">
        <v>43937</v>
      </c>
      <c r="F343" s="58">
        <v>2.1000000000000001E-2</v>
      </c>
      <c r="G343" s="19"/>
      <c r="AG343" s="1">
        <v>43936</v>
      </c>
      <c r="AH343" s="19">
        <v>0.02</v>
      </c>
    </row>
    <row r="344" spans="5:34" ht="16.5" thickTop="1" thickBot="1">
      <c r="E344" s="8">
        <v>43936</v>
      </c>
      <c r="F344" s="58">
        <v>0.02</v>
      </c>
      <c r="G344" s="19"/>
      <c r="AG344" s="1">
        <v>43935</v>
      </c>
      <c r="AH344" s="19">
        <v>2.1400000000000002E-2</v>
      </c>
    </row>
    <row r="345" spans="5:34" ht="16.5" thickTop="1" thickBot="1">
      <c r="E345" s="8">
        <v>43935</v>
      </c>
      <c r="F345" s="58">
        <v>2.1400000000000002E-2</v>
      </c>
      <c r="G345" s="19"/>
      <c r="AG345" s="1">
        <v>43934</v>
      </c>
      <c r="AH345" s="19">
        <v>1.95E-2</v>
      </c>
    </row>
    <row r="346" spans="5:34" ht="16.5" thickTop="1" thickBot="1">
      <c r="E346" s="8">
        <v>43934</v>
      </c>
      <c r="F346" s="58">
        <v>1.95E-2</v>
      </c>
      <c r="G346" s="19"/>
      <c r="AG346" s="1">
        <v>43933</v>
      </c>
      <c r="AH346" s="19">
        <v>2.1499999999999998E-2</v>
      </c>
    </row>
    <row r="347" spans="5:34" ht="16.5" thickTop="1" thickBot="1">
      <c r="E347" s="8">
        <v>43933</v>
      </c>
      <c r="F347" s="58">
        <v>2.1499999999999998E-2</v>
      </c>
      <c r="G347" s="19"/>
      <c r="AG347" s="1">
        <v>43932</v>
      </c>
      <c r="AH347" s="19">
        <v>2.2000000000000002E-2</v>
      </c>
    </row>
    <row r="348" spans="5:34" ht="16.5" thickTop="1" thickBot="1">
      <c r="E348" s="8">
        <v>43932</v>
      </c>
      <c r="F348" s="58">
        <v>2.2000000000000002E-2</v>
      </c>
      <c r="G348" s="19"/>
      <c r="AG348" s="1">
        <v>43931</v>
      </c>
      <c r="AH348" s="19">
        <v>2.2499999999999999E-2</v>
      </c>
    </row>
    <row r="349" spans="5:34" ht="16.5" thickTop="1" thickBot="1">
      <c r="E349" s="8">
        <v>43931</v>
      </c>
      <c r="F349" s="58">
        <v>2.2499999999999999E-2</v>
      </c>
      <c r="G349" s="19"/>
      <c r="AG349" s="1">
        <v>43930</v>
      </c>
      <c r="AH349" s="19">
        <v>2.2499999999999999E-2</v>
      </c>
    </row>
    <row r="350" spans="5:34" ht="16.5" thickTop="1" thickBot="1">
      <c r="E350" s="8">
        <v>43930</v>
      </c>
      <c r="F350" s="58">
        <v>2.2499999999999999E-2</v>
      </c>
      <c r="G350" s="19"/>
      <c r="AG350" s="1">
        <v>43929</v>
      </c>
      <c r="AH350" s="19">
        <v>2.2599999999999999E-2</v>
      </c>
    </row>
    <row r="351" spans="5:34" ht="16.5" thickTop="1" thickBot="1">
      <c r="E351" s="8">
        <v>43929</v>
      </c>
      <c r="F351" s="58">
        <v>2.2599999999999999E-2</v>
      </c>
      <c r="G351" s="19"/>
      <c r="AG351" s="1">
        <v>43928</v>
      </c>
      <c r="AH351" s="19">
        <v>2.4E-2</v>
      </c>
    </row>
    <row r="352" spans="5:34" ht="16.5" thickTop="1" thickBot="1">
      <c r="E352" s="8">
        <v>43928</v>
      </c>
      <c r="F352" s="58">
        <v>2.4E-2</v>
      </c>
      <c r="G352" s="19"/>
      <c r="AG352" s="1">
        <v>43927</v>
      </c>
      <c r="AH352" s="19">
        <v>2.4E-2</v>
      </c>
    </row>
    <row r="353" spans="5:34" ht="16.5" thickTop="1" thickBot="1">
      <c r="E353" s="8">
        <v>43927</v>
      </c>
      <c r="F353" s="58">
        <v>2.4E-2</v>
      </c>
      <c r="G353" s="19"/>
      <c r="AG353" s="1">
        <v>43926</v>
      </c>
      <c r="AH353" s="19">
        <v>0.02</v>
      </c>
    </row>
    <row r="354" spans="5:34" ht="16.5" thickTop="1" thickBot="1">
      <c r="E354" s="8">
        <v>43926</v>
      </c>
      <c r="F354" s="58">
        <v>0.02</v>
      </c>
      <c r="G354" s="19"/>
      <c r="AG354" s="1">
        <v>43925</v>
      </c>
      <c r="AH354" s="19">
        <v>2.0799999999999999E-2</v>
      </c>
    </row>
    <row r="355" spans="5:34" ht="16.5" thickTop="1" thickBot="1">
      <c r="E355" s="8">
        <v>43925</v>
      </c>
      <c r="F355" s="58">
        <v>2.0799999999999999E-2</v>
      </c>
      <c r="G355" s="19"/>
      <c r="AG355" s="1">
        <v>43924</v>
      </c>
      <c r="AH355" s="19">
        <v>2.2000000000000002E-2</v>
      </c>
    </row>
    <row r="356" spans="5:34" ht="16.5" thickTop="1" thickBot="1">
      <c r="E356" s="8">
        <v>43924</v>
      </c>
      <c r="F356" s="58">
        <v>2.2000000000000002E-2</v>
      </c>
      <c r="G356" s="19"/>
      <c r="AG356" s="1">
        <v>43923</v>
      </c>
      <c r="AH356" s="19">
        <v>2.2000000000000002E-2</v>
      </c>
    </row>
    <row r="357" spans="5:34" ht="16.5" thickTop="1" thickBot="1">
      <c r="E357" s="8">
        <v>43923</v>
      </c>
      <c r="F357" s="58">
        <v>2.2000000000000002E-2</v>
      </c>
      <c r="G357" s="19"/>
      <c r="AG357" s="1">
        <v>43922</v>
      </c>
      <c r="AH357" s="19">
        <v>2.6000000000000002E-2</v>
      </c>
    </row>
    <row r="358" spans="5:34" ht="16.5" thickTop="1" thickBot="1">
      <c r="E358" s="8">
        <v>43922</v>
      </c>
      <c r="F358" s="58">
        <v>2.6000000000000002E-2</v>
      </c>
      <c r="G358" s="19"/>
      <c r="AG358" s="1">
        <v>43921</v>
      </c>
      <c r="AH358" s="19">
        <v>2.4399999999999998E-2</v>
      </c>
    </row>
    <row r="359" spans="5:34" ht="16.5" thickTop="1" thickBot="1">
      <c r="E359" s="8">
        <v>43921</v>
      </c>
      <c r="F359" s="58">
        <v>2.4399999999999998E-2</v>
      </c>
      <c r="G359" s="19"/>
      <c r="AG359" s="1">
        <v>43920</v>
      </c>
      <c r="AH359" s="19">
        <v>2.3799999999999998E-2</v>
      </c>
    </row>
    <row r="360" spans="5:34" ht="16.5" thickTop="1" thickBot="1">
      <c r="E360" s="8">
        <v>43920</v>
      </c>
      <c r="F360" s="58">
        <v>2.3799999999999998E-2</v>
      </c>
      <c r="G360" s="19"/>
      <c r="AG360" s="1">
        <v>43919</v>
      </c>
      <c r="AH360" s="19">
        <v>2.3399999999999997E-2</v>
      </c>
    </row>
    <row r="361" spans="5:34" ht="16.5" thickTop="1" thickBot="1">
      <c r="E361" s="8">
        <v>43919</v>
      </c>
      <c r="F361" s="58">
        <v>2.3399999999999997E-2</v>
      </c>
      <c r="G361" s="19"/>
      <c r="AG361" s="1">
        <v>43918</v>
      </c>
      <c r="AH361" s="19">
        <v>2.3199999999999998E-2</v>
      </c>
    </row>
    <row r="362" spans="5:34" ht="16.5" thickTop="1" thickBot="1">
      <c r="E362" s="8">
        <v>43918</v>
      </c>
      <c r="F362" s="58">
        <v>2.3199999999999998E-2</v>
      </c>
      <c r="G362" s="19"/>
      <c r="AG362" s="1">
        <v>43917</v>
      </c>
      <c r="AH362" s="19">
        <v>2.1333000000000001E-2</v>
      </c>
    </row>
    <row r="363" spans="5:34" ht="16.5" thickTop="1" thickBot="1">
      <c r="E363" s="8">
        <v>43917</v>
      </c>
      <c r="F363" s="58">
        <v>2.1333000000000001E-2</v>
      </c>
      <c r="G363" s="19"/>
      <c r="AG363" s="1">
        <v>43916</v>
      </c>
      <c r="AH363" s="19">
        <v>2.2799999999999997E-2</v>
      </c>
    </row>
    <row r="364" spans="5:34" ht="16.5" thickTop="1" thickBot="1">
      <c r="E364" s="8">
        <v>43916</v>
      </c>
      <c r="F364" s="58">
        <v>2.2799999999999997E-2</v>
      </c>
      <c r="G364" s="19"/>
      <c r="AG364" s="1">
        <v>43915</v>
      </c>
      <c r="AH364" s="19">
        <v>3.1899999999999998E-2</v>
      </c>
    </row>
    <row r="365" spans="5:34" ht="16.5" thickTop="1" thickBot="1">
      <c r="E365" s="8">
        <v>43915</v>
      </c>
      <c r="F365" s="58">
        <v>3.1899999999999998E-2</v>
      </c>
      <c r="G365" s="19"/>
      <c r="AG365" s="1">
        <v>43914</v>
      </c>
      <c r="AH365" s="19">
        <v>3.1899999999999998E-2</v>
      </c>
    </row>
    <row r="366" spans="5:34" ht="16.5" thickTop="1" thickBot="1">
      <c r="E366" s="8">
        <v>43914</v>
      </c>
      <c r="F366" s="58">
        <v>3.1899999999999998E-2</v>
      </c>
      <c r="G366" s="19"/>
      <c r="AG366" s="1">
        <v>43913</v>
      </c>
      <c r="AH366" s="19">
        <v>3.1899999999999998E-2</v>
      </c>
    </row>
    <row r="367" spans="5:34" ht="16.5" thickTop="1" thickBot="1">
      <c r="E367" s="8">
        <v>43913</v>
      </c>
      <c r="F367" s="58">
        <v>3.1899999999999998E-2</v>
      </c>
      <c r="G367" s="19"/>
      <c r="AG367" s="1">
        <v>43912</v>
      </c>
      <c r="AH367" s="19">
        <v>3.1E-2</v>
      </c>
    </row>
    <row r="368" spans="5:34" ht="16.5" thickTop="1" thickBot="1">
      <c r="E368" s="8">
        <v>43912</v>
      </c>
      <c r="F368" s="58">
        <v>3.1E-2</v>
      </c>
      <c r="G368" s="19"/>
      <c r="AG368" s="1">
        <v>43911</v>
      </c>
      <c r="AH368" s="19">
        <v>2.7699999999999999E-2</v>
      </c>
    </row>
    <row r="369" spans="5:34" ht="16.5" thickTop="1" thickBot="1">
      <c r="E369" s="8">
        <v>43911</v>
      </c>
      <c r="F369" s="58">
        <v>2.7699999999999999E-2</v>
      </c>
      <c r="G369" s="19"/>
      <c r="AG369" s="1">
        <v>43910</v>
      </c>
      <c r="AH369" s="19">
        <v>2.5000000000000001E-2</v>
      </c>
    </row>
    <row r="370" spans="5:34" ht="16.5" thickTop="1" thickBot="1">
      <c r="E370" s="8">
        <v>43910</v>
      </c>
      <c r="F370" s="58">
        <v>2.5000000000000001E-2</v>
      </c>
      <c r="G370" s="19"/>
      <c r="AG370" s="1">
        <v>43909</v>
      </c>
      <c r="AH370" s="19">
        <v>2.4E-2</v>
      </c>
    </row>
    <row r="371" spans="5:34" ht="16.5" thickTop="1" thickBot="1">
      <c r="E371" s="8">
        <v>43909</v>
      </c>
      <c r="F371" s="58">
        <v>2.4E-2</v>
      </c>
      <c r="G371" s="19"/>
      <c r="AG371" s="1">
        <v>43908</v>
      </c>
      <c r="AH371" s="19">
        <v>2.6000000000000002E-2</v>
      </c>
    </row>
    <row r="372" spans="5:34" ht="16.5" thickTop="1" thickBot="1">
      <c r="E372" s="8">
        <v>43908</v>
      </c>
      <c r="F372" s="58">
        <v>2.6000000000000002E-2</v>
      </c>
      <c r="G372" s="19"/>
      <c r="AG372" s="1">
        <v>43907</v>
      </c>
      <c r="AH372" s="19">
        <v>2.6499999999999999E-2</v>
      </c>
    </row>
    <row r="373" spans="5:34" ht="16.5" thickTop="1" thickBot="1">
      <c r="E373" s="8">
        <v>43907</v>
      </c>
      <c r="F373" s="58">
        <v>2.6499999999999999E-2</v>
      </c>
      <c r="G373" s="19"/>
      <c r="AG373" s="1">
        <v>43906</v>
      </c>
      <c r="AH373" s="19">
        <v>2.46E-2</v>
      </c>
    </row>
    <row r="374" spans="5:34" ht="16.5" thickTop="1" thickBot="1">
      <c r="E374" s="8">
        <v>43906</v>
      </c>
      <c r="F374" s="58">
        <v>2.46E-2</v>
      </c>
      <c r="G374" s="19"/>
      <c r="AG374" s="1">
        <v>43905</v>
      </c>
      <c r="AH374" s="19">
        <v>2.1899999999999999E-2</v>
      </c>
    </row>
    <row r="375" spans="5:34" ht="16.5" thickTop="1" thickBot="1">
      <c r="E375" s="8">
        <v>43905</v>
      </c>
      <c r="F375" s="58">
        <v>2.1899999999999999E-2</v>
      </c>
      <c r="G375" s="19"/>
      <c r="AG375" s="1">
        <v>43904</v>
      </c>
      <c r="AH375" s="19">
        <v>0.02</v>
      </c>
    </row>
    <row r="376" spans="5:34" ht="16.5" thickTop="1" thickBot="1">
      <c r="E376" s="8">
        <v>43904</v>
      </c>
      <c r="F376" s="58">
        <v>0.02</v>
      </c>
      <c r="G376" s="19"/>
      <c r="AG376" s="1">
        <v>43903</v>
      </c>
      <c r="AH376" s="19">
        <v>1.9687E-2</v>
      </c>
    </row>
    <row r="377" spans="5:34" ht="16.5" thickTop="1" thickBot="1">
      <c r="E377" s="8">
        <v>43903</v>
      </c>
      <c r="F377" s="58">
        <v>1.9687E-2</v>
      </c>
      <c r="G377" s="19"/>
      <c r="AG377" s="1">
        <v>43902</v>
      </c>
      <c r="AH377" s="19">
        <v>1.985E-2</v>
      </c>
    </row>
    <row r="378" spans="5:34" ht="16.5" thickTop="1" thickBot="1">
      <c r="E378" s="8">
        <v>43902</v>
      </c>
      <c r="F378" s="58">
        <v>1.985E-2</v>
      </c>
      <c r="G378" s="19"/>
      <c r="AG378" s="1">
        <v>43901</v>
      </c>
      <c r="AH378" s="19">
        <v>1.9599999999999999E-2</v>
      </c>
    </row>
    <row r="379" spans="5:34" ht="16.5" thickTop="1" thickBot="1">
      <c r="E379" s="8">
        <v>43901</v>
      </c>
      <c r="F379" s="58">
        <v>1.9599999999999999E-2</v>
      </c>
      <c r="G379" s="19"/>
      <c r="AG379" s="1">
        <v>43900</v>
      </c>
      <c r="AH379" s="19">
        <v>0.02</v>
      </c>
    </row>
    <row r="380" spans="5:34" ht="16.5" thickTop="1" thickBot="1">
      <c r="E380" s="8">
        <v>43900</v>
      </c>
      <c r="F380" s="58">
        <v>0.02</v>
      </c>
      <c r="G380" s="19"/>
      <c r="AG380" s="1">
        <v>43899</v>
      </c>
      <c r="AH380" s="19">
        <v>2.0799999999999999E-2</v>
      </c>
    </row>
    <row r="381" spans="5:34" ht="16.5" thickTop="1" thickBot="1">
      <c r="E381" s="8">
        <v>43899</v>
      </c>
      <c r="F381" s="58">
        <v>2.0799999999999999E-2</v>
      </c>
      <c r="G381" s="19"/>
      <c r="AG381" s="1">
        <v>43898</v>
      </c>
      <c r="AH381" s="19">
        <v>1.8500000000000003E-2</v>
      </c>
    </row>
    <row r="382" spans="5:34" ht="16.5" thickTop="1" thickBot="1">
      <c r="E382" s="8">
        <v>43898</v>
      </c>
      <c r="F382" s="58">
        <v>1.8500000000000003E-2</v>
      </c>
      <c r="G382" s="19"/>
      <c r="AG382" s="1">
        <v>43897</v>
      </c>
      <c r="AH382" s="19">
        <v>0.02</v>
      </c>
    </row>
    <row r="383" spans="5:34" ht="16.5" thickTop="1" thickBot="1">
      <c r="E383" s="8">
        <v>43897</v>
      </c>
      <c r="F383" s="58">
        <v>0.02</v>
      </c>
      <c r="G383" s="19"/>
      <c r="AG383" s="1">
        <v>43896</v>
      </c>
      <c r="AH383" s="19">
        <v>1.8200000000000001E-2</v>
      </c>
    </row>
    <row r="384" spans="5:34" ht="16.5" thickTop="1" thickBot="1">
      <c r="E384" s="8">
        <v>43896</v>
      </c>
      <c r="F384" s="58">
        <v>1.8200000000000001E-2</v>
      </c>
      <c r="G384" s="19"/>
      <c r="AG384" s="1">
        <v>43895</v>
      </c>
      <c r="AH384" s="19">
        <v>2.0199999999999999E-2</v>
      </c>
    </row>
    <row r="385" spans="5:34" ht="16.5" thickTop="1" thickBot="1">
      <c r="E385" s="8">
        <v>43895</v>
      </c>
      <c r="F385" s="58">
        <v>2.0199999999999999E-2</v>
      </c>
      <c r="G385" s="19"/>
      <c r="AG385" s="1">
        <v>43894</v>
      </c>
      <c r="AH385" s="19">
        <v>2.6000000000000002E-2</v>
      </c>
    </row>
    <row r="386" spans="5:34" ht="16.5" thickTop="1" thickBot="1">
      <c r="E386" s="8">
        <v>43894</v>
      </c>
      <c r="F386" s="58">
        <v>2.6000000000000002E-2</v>
      </c>
      <c r="G386" s="19"/>
      <c r="AG386" s="1">
        <v>43893</v>
      </c>
      <c r="AH386" s="19">
        <v>0.03</v>
      </c>
    </row>
    <row r="387" spans="5:34" ht="16.5" thickTop="1" thickBot="1">
      <c r="E387" s="8">
        <v>43893</v>
      </c>
      <c r="F387" s="58">
        <v>0.03</v>
      </c>
      <c r="G387" s="19"/>
      <c r="AG387" s="1">
        <v>43892</v>
      </c>
      <c r="AH387" s="19">
        <v>2.6600000000000002E-2</v>
      </c>
    </row>
    <row r="388" spans="5:34" ht="16.5" thickTop="1" thickBot="1">
      <c r="E388" s="8">
        <v>43892</v>
      </c>
      <c r="F388" s="58">
        <v>2.6600000000000002E-2</v>
      </c>
      <c r="G388" s="19"/>
      <c r="AG388" s="1">
        <v>43891</v>
      </c>
      <c r="AH388" s="19">
        <v>2.6000000000000002E-2</v>
      </c>
    </row>
    <row r="389" spans="5:34" ht="16.5" thickTop="1" thickBot="1">
      <c r="E389" s="8">
        <v>43891</v>
      </c>
      <c r="F389" s="58">
        <v>2.6000000000000002E-2</v>
      </c>
      <c r="G389" s="19"/>
      <c r="AG389" s="1">
        <v>43890</v>
      </c>
      <c r="AH389" s="19">
        <v>2.1600000000000001E-2</v>
      </c>
    </row>
    <row r="390" spans="5:34" ht="16.5" thickTop="1" thickBot="1">
      <c r="E390" s="8">
        <v>43890</v>
      </c>
      <c r="F390" s="58">
        <v>2.1600000000000001E-2</v>
      </c>
      <c r="G390" s="19"/>
      <c r="AG390" s="1">
        <v>43889</v>
      </c>
      <c r="AH390" s="19">
        <v>1.6500000000000001E-2</v>
      </c>
    </row>
    <row r="391" spans="5:34" ht="16.5" thickTop="1" thickBot="1">
      <c r="E391" s="8">
        <v>43889</v>
      </c>
      <c r="F391" s="58">
        <v>1.6500000000000001E-2</v>
      </c>
      <c r="G391" s="19"/>
      <c r="AG391" s="1">
        <v>43888</v>
      </c>
      <c r="AH391" s="19">
        <v>0.02</v>
      </c>
    </row>
    <row r="392" spans="5:34" ht="16.5" thickTop="1" thickBot="1">
      <c r="E392" s="8">
        <v>43888</v>
      </c>
      <c r="F392" s="58">
        <v>0.02</v>
      </c>
      <c r="G392" s="19"/>
      <c r="AG392" s="1">
        <v>43887</v>
      </c>
      <c r="AH392" s="19">
        <v>2.1000000000000001E-2</v>
      </c>
    </row>
    <row r="393" spans="5:34" ht="16.5" thickTop="1" thickBot="1">
      <c r="E393" s="8">
        <v>43887</v>
      </c>
      <c r="F393" s="58">
        <v>2.1000000000000001E-2</v>
      </c>
      <c r="G393" s="19"/>
      <c r="AG393" s="1">
        <v>43886</v>
      </c>
      <c r="AH393" s="19">
        <v>2.1000000000000001E-2</v>
      </c>
    </row>
    <row r="394" spans="5:34" ht="16.5" thickTop="1" thickBot="1">
      <c r="E394" s="8">
        <v>43886</v>
      </c>
      <c r="F394" s="58">
        <v>2.1000000000000001E-2</v>
      </c>
      <c r="G394" s="19"/>
      <c r="AG394" s="1">
        <v>43885</v>
      </c>
      <c r="AH394" s="19">
        <v>2.2000000000000002E-2</v>
      </c>
    </row>
    <row r="395" spans="5:34" ht="16.5" thickTop="1" thickBot="1">
      <c r="E395" s="8">
        <v>43885</v>
      </c>
      <c r="F395" s="58">
        <v>2.2000000000000002E-2</v>
      </c>
      <c r="G395" s="19"/>
      <c r="AG395" s="1">
        <v>43884</v>
      </c>
      <c r="AH395" s="19">
        <v>0.02</v>
      </c>
    </row>
    <row r="396" spans="5:34" ht="16.5" thickTop="1" thickBot="1">
      <c r="E396" s="8">
        <v>43884</v>
      </c>
      <c r="F396" s="58">
        <v>0.02</v>
      </c>
      <c r="G396" s="19"/>
      <c r="AG396" s="1">
        <v>43883</v>
      </c>
      <c r="AH396" s="19">
        <v>2.1000000000000001E-2</v>
      </c>
    </row>
    <row r="397" spans="5:34" ht="16.5" thickTop="1" thickBot="1">
      <c r="E397" s="8">
        <v>43883</v>
      </c>
      <c r="F397" s="58">
        <v>2.1000000000000001E-2</v>
      </c>
      <c r="G397" s="19"/>
      <c r="AG397" s="1">
        <v>43882</v>
      </c>
      <c r="AH397" s="19">
        <v>2.2000000000000002E-2</v>
      </c>
    </row>
    <row r="398" spans="5:34" ht="16.5" thickTop="1" thickBot="1">
      <c r="E398" s="8">
        <v>43882</v>
      </c>
      <c r="F398" s="58">
        <v>2.2000000000000002E-2</v>
      </c>
      <c r="G398" s="19"/>
      <c r="AG398" s="1">
        <v>43881</v>
      </c>
      <c r="AH398" s="19">
        <v>2.23E-2</v>
      </c>
    </row>
    <row r="399" spans="5:34" ht="16.5" thickTop="1" thickBot="1">
      <c r="E399" s="8">
        <v>43881</v>
      </c>
      <c r="F399" s="58">
        <v>2.23E-2</v>
      </c>
      <c r="G399" s="19"/>
      <c r="AG399" s="1">
        <v>43880</v>
      </c>
      <c r="AH399" s="19">
        <v>2.2200000000000001E-2</v>
      </c>
    </row>
    <row r="400" spans="5:34" ht="16.5" thickTop="1" thickBot="1">
      <c r="E400" s="8">
        <v>43880</v>
      </c>
      <c r="F400" s="58">
        <v>2.2200000000000001E-2</v>
      </c>
      <c r="G400" s="19"/>
      <c r="AG400" s="1">
        <v>43879</v>
      </c>
      <c r="AH400" s="19">
        <v>2.1000000000000001E-2</v>
      </c>
    </row>
    <row r="401" spans="5:34" ht="16.5" thickTop="1" thickBot="1">
      <c r="E401" s="8">
        <v>43879</v>
      </c>
      <c r="F401" s="58">
        <v>2.1000000000000001E-2</v>
      </c>
      <c r="G401" s="19"/>
      <c r="AG401" s="1">
        <v>43878</v>
      </c>
      <c r="AH401" s="19">
        <v>2.2000000000000002E-2</v>
      </c>
    </row>
    <row r="402" spans="5:34" ht="16.5" thickTop="1" thickBot="1">
      <c r="E402" s="8">
        <v>43878</v>
      </c>
      <c r="F402" s="58">
        <v>2.2000000000000002E-2</v>
      </c>
      <c r="G402" s="19"/>
      <c r="AG402" s="1">
        <v>43877</v>
      </c>
      <c r="AH402" s="19">
        <v>2.1700000000000001E-2</v>
      </c>
    </row>
    <row r="403" spans="5:34" ht="16.5" thickTop="1" thickBot="1">
      <c r="E403" s="8">
        <v>43877</v>
      </c>
      <c r="F403" s="58">
        <v>2.1700000000000001E-2</v>
      </c>
      <c r="G403" s="19"/>
      <c r="AG403" s="1">
        <v>43876</v>
      </c>
      <c r="AH403" s="19">
        <v>2.18E-2</v>
      </c>
    </row>
    <row r="404" spans="5:34" ht="16.5" thickTop="1" thickBot="1">
      <c r="E404" s="8">
        <v>43876</v>
      </c>
      <c r="F404" s="58">
        <v>2.18E-2</v>
      </c>
      <c r="G404" s="19"/>
      <c r="AG404" s="1">
        <v>43875</v>
      </c>
      <c r="AH404" s="19">
        <v>2.1600000000000001E-2</v>
      </c>
    </row>
    <row r="405" spans="5:34" ht="16.5" thickTop="1" thickBot="1">
      <c r="E405" s="8">
        <v>43875</v>
      </c>
      <c r="F405" s="58">
        <v>2.1600000000000001E-2</v>
      </c>
      <c r="G405" s="19"/>
      <c r="AG405" s="1">
        <v>43874</v>
      </c>
      <c r="AH405" s="19">
        <v>2.1499999999999998E-2</v>
      </c>
    </row>
    <row r="406" spans="5:34" ht="16.5" thickTop="1" thickBot="1">
      <c r="E406" s="8">
        <v>43874</v>
      </c>
      <c r="F406" s="58">
        <v>2.1499999999999998E-2</v>
      </c>
      <c r="G406" s="19"/>
      <c r="AG406" s="1">
        <v>43873</v>
      </c>
      <c r="AH406" s="19">
        <v>2.0499999999999997E-2</v>
      </c>
    </row>
    <row r="407" spans="5:34" ht="16.5" thickTop="1" thickBot="1">
      <c r="E407" s="8">
        <v>43873</v>
      </c>
      <c r="F407" s="58">
        <v>2.0499999999999997E-2</v>
      </c>
      <c r="G407" s="19"/>
      <c r="AG407" s="1">
        <v>43872</v>
      </c>
      <c r="AH407" s="19">
        <v>0.02</v>
      </c>
    </row>
    <row r="408" spans="5:34" ht="16.5" thickTop="1" thickBot="1">
      <c r="E408" s="8">
        <v>43872</v>
      </c>
      <c r="F408" s="58">
        <v>0.02</v>
      </c>
      <c r="G408" s="19"/>
      <c r="AG408" s="1">
        <v>43871</v>
      </c>
      <c r="AH408" s="19">
        <v>2.4700000000000003E-2</v>
      </c>
    </row>
    <row r="409" spans="5:34" ht="16.5" thickTop="1" thickBot="1">
      <c r="E409" s="8">
        <v>43871</v>
      </c>
      <c r="F409" s="58">
        <v>2.4700000000000003E-2</v>
      </c>
      <c r="G409" s="19"/>
      <c r="AG409" s="1">
        <v>43870</v>
      </c>
      <c r="AH409" s="19">
        <v>2.5000000000000001E-2</v>
      </c>
    </row>
    <row r="410" spans="5:34" ht="16.5" thickTop="1" thickBot="1">
      <c r="E410" s="8">
        <v>43870</v>
      </c>
      <c r="F410" s="58">
        <v>2.5000000000000001E-2</v>
      </c>
      <c r="G410" s="19"/>
      <c r="AG410" s="1">
        <v>43869</v>
      </c>
      <c r="AH410" s="19">
        <v>2.8999999999999998E-2</v>
      </c>
    </row>
    <row r="411" spans="5:34" ht="16.5" thickTop="1" thickBot="1">
      <c r="E411" s="8">
        <v>43869</v>
      </c>
      <c r="F411" s="58">
        <v>2.8999999999999998E-2</v>
      </c>
      <c r="G411" s="19"/>
      <c r="AG411" s="1">
        <v>43868</v>
      </c>
      <c r="AH411" s="19">
        <v>3.3000000000000002E-2</v>
      </c>
    </row>
    <row r="412" spans="5:34" ht="16.5" thickTop="1" thickBot="1">
      <c r="E412" s="8">
        <v>43868</v>
      </c>
      <c r="F412" s="58">
        <v>3.3000000000000002E-2</v>
      </c>
      <c r="G412" s="19"/>
      <c r="AG412" s="1">
        <v>43867</v>
      </c>
      <c r="AH412" s="19">
        <v>3.1E-2</v>
      </c>
    </row>
    <row r="413" spans="5:34" ht="16.5" thickTop="1" thickBot="1">
      <c r="E413" s="8">
        <v>43867</v>
      </c>
      <c r="F413" s="58">
        <v>3.1E-2</v>
      </c>
      <c r="G413" s="19"/>
      <c r="AG413" s="1">
        <v>43866</v>
      </c>
      <c r="AH413" s="19">
        <v>2.2499999999999999E-2</v>
      </c>
    </row>
    <row r="414" spans="5:34" ht="16.5" thickTop="1" thickBot="1">
      <c r="E414" s="8">
        <v>43866</v>
      </c>
      <c r="F414" s="58">
        <v>2.2499999999999999E-2</v>
      </c>
      <c r="G414" s="19"/>
      <c r="AG414" s="1">
        <v>43865</v>
      </c>
      <c r="AH414" s="19">
        <v>2.3E-2</v>
      </c>
    </row>
    <row r="415" spans="5:34" ht="16.5" thickTop="1" thickBot="1">
      <c r="E415" s="8">
        <v>43865</v>
      </c>
      <c r="F415" s="58">
        <v>2.3E-2</v>
      </c>
      <c r="G415" s="19"/>
      <c r="AG415" s="1">
        <v>43864</v>
      </c>
      <c r="AH415" s="19">
        <v>2.3E-2</v>
      </c>
    </row>
    <row r="416" spans="5:34" ht="16.5" thickTop="1" thickBot="1">
      <c r="E416" s="8">
        <v>43864</v>
      </c>
      <c r="F416" s="58">
        <v>2.3E-2</v>
      </c>
      <c r="G416" s="19"/>
      <c r="AG416" s="1">
        <v>43863</v>
      </c>
      <c r="AH416" s="19">
        <v>2.3E-2</v>
      </c>
    </row>
    <row r="417" spans="5:34" ht="16.5" thickTop="1" thickBot="1">
      <c r="E417" s="8">
        <v>43863</v>
      </c>
      <c r="F417" s="58">
        <v>2.3E-2</v>
      </c>
      <c r="G417" s="19"/>
      <c r="AG417" s="1">
        <v>43862</v>
      </c>
      <c r="AH417" s="19">
        <v>2.4E-2</v>
      </c>
    </row>
    <row r="418" spans="5:34" ht="16.5" thickTop="1" thickBot="1">
      <c r="E418" s="8">
        <v>43862</v>
      </c>
      <c r="F418" s="58">
        <v>2.4E-2</v>
      </c>
      <c r="G418" s="19"/>
      <c r="AG418" s="1">
        <v>43861</v>
      </c>
      <c r="AH418" s="19">
        <v>2.53E-2</v>
      </c>
    </row>
    <row r="419" spans="5:34" ht="16.5" thickTop="1" thickBot="1">
      <c r="E419" s="8">
        <v>43861</v>
      </c>
      <c r="F419" s="58">
        <v>2.53E-2</v>
      </c>
      <c r="G419" s="19"/>
      <c r="AG419" s="1">
        <v>43860</v>
      </c>
      <c r="AH419" s="19">
        <v>3.2000000000000001E-2</v>
      </c>
    </row>
    <row r="420" spans="5:34" ht="16.5" thickTop="1" thickBot="1">
      <c r="E420" s="8">
        <v>43860</v>
      </c>
      <c r="F420" s="58">
        <v>3.2000000000000001E-2</v>
      </c>
      <c r="G420" s="19"/>
      <c r="AG420" s="1">
        <v>43859</v>
      </c>
      <c r="AH420" s="19">
        <v>2.8999999999999998E-2</v>
      </c>
    </row>
    <row r="421" spans="5:34" ht="16.5" thickTop="1" thickBot="1">
      <c r="E421" s="8">
        <v>43859</v>
      </c>
      <c r="F421" s="58">
        <v>2.8999999999999998E-2</v>
      </c>
      <c r="G421" s="19"/>
      <c r="AG421" s="1">
        <v>43858</v>
      </c>
      <c r="AH421" s="19">
        <v>2.7000000000000003E-2</v>
      </c>
    </row>
    <row r="422" spans="5:34" ht="16.5" thickTop="1" thickBot="1">
      <c r="E422" s="8">
        <v>43858</v>
      </c>
      <c r="F422" s="58">
        <v>2.7000000000000003E-2</v>
      </c>
      <c r="G422" s="19"/>
      <c r="AG422" s="1">
        <v>43857</v>
      </c>
      <c r="AH422" s="19">
        <v>2.5499999999999998E-2</v>
      </c>
    </row>
    <row r="423" spans="5:34" ht="16.5" thickTop="1" thickBot="1">
      <c r="E423" s="8">
        <v>43857</v>
      </c>
      <c r="F423" s="58">
        <v>2.5499999999999998E-2</v>
      </c>
      <c r="G423" s="19"/>
      <c r="AG423" s="1">
        <v>43856</v>
      </c>
      <c r="AH423" s="19">
        <v>2.4E-2</v>
      </c>
    </row>
    <row r="424" spans="5:34" ht="16.5" thickTop="1" thickBot="1">
      <c r="E424" s="8">
        <v>43856</v>
      </c>
      <c r="F424" s="58">
        <v>2.4E-2</v>
      </c>
      <c r="G424" s="19"/>
      <c r="AG424" s="1">
        <v>43855</v>
      </c>
      <c r="AH424" s="19">
        <v>2.3E-2</v>
      </c>
    </row>
    <row r="425" spans="5:34" ht="16.5" thickTop="1" thickBot="1">
      <c r="E425" s="8">
        <v>43855</v>
      </c>
      <c r="F425" s="58">
        <v>2.3E-2</v>
      </c>
      <c r="G425" s="19"/>
      <c r="AG425" s="1">
        <v>43854</v>
      </c>
      <c r="AH425" s="19">
        <v>2.1000000000000001E-2</v>
      </c>
    </row>
    <row r="426" spans="5:34" ht="16.5" thickTop="1" thickBot="1">
      <c r="E426" s="8">
        <v>43854</v>
      </c>
      <c r="F426" s="58">
        <v>2.1000000000000001E-2</v>
      </c>
      <c r="G426" s="19"/>
      <c r="AG426" s="1">
        <v>43853</v>
      </c>
      <c r="AH426" s="19">
        <v>2.1899999999999999E-2</v>
      </c>
    </row>
    <row r="427" spans="5:34" ht="16.5" thickTop="1" thickBot="1">
      <c r="E427" s="8">
        <v>43853</v>
      </c>
      <c r="F427" s="58">
        <v>2.1899999999999999E-2</v>
      </c>
      <c r="G427" s="19"/>
      <c r="AG427" s="1">
        <v>43852</v>
      </c>
      <c r="AH427" s="19">
        <v>2.35E-2</v>
      </c>
    </row>
    <row r="428" spans="5:34" ht="16.5" thickTop="1" thickBot="1">
      <c r="E428" s="8">
        <v>43852</v>
      </c>
      <c r="F428" s="58">
        <v>2.35E-2</v>
      </c>
      <c r="G428" s="19"/>
      <c r="AG428" s="1">
        <v>43851</v>
      </c>
      <c r="AH428" s="19">
        <v>2.6000000000000002E-2</v>
      </c>
    </row>
    <row r="429" spans="5:34" ht="16.5" thickTop="1" thickBot="1">
      <c r="E429" s="8">
        <v>43851</v>
      </c>
      <c r="F429" s="58">
        <v>2.6000000000000002E-2</v>
      </c>
      <c r="G429" s="19"/>
      <c r="AG429" s="1">
        <v>43850</v>
      </c>
      <c r="AH429" s="19">
        <v>3.3000000000000002E-2</v>
      </c>
    </row>
    <row r="430" spans="5:34" ht="16.5" thickTop="1" thickBot="1">
      <c r="E430" s="8">
        <v>43850</v>
      </c>
      <c r="F430" s="58">
        <v>3.3000000000000002E-2</v>
      </c>
      <c r="G430" s="19"/>
      <c r="AG430" s="1">
        <v>43849</v>
      </c>
      <c r="AH430" s="19">
        <v>3.15E-2</v>
      </c>
    </row>
    <row r="431" spans="5:34" ht="16.5" thickTop="1" thickBot="1">
      <c r="E431" s="8">
        <v>43849</v>
      </c>
      <c r="F431" s="58">
        <v>3.15E-2</v>
      </c>
      <c r="G431" s="19"/>
      <c r="AG431" s="1">
        <v>43848</v>
      </c>
      <c r="AH431" s="19">
        <v>0.03</v>
      </c>
    </row>
    <row r="432" spans="5:34" ht="16.5" thickTop="1" thickBot="1">
      <c r="E432" s="8">
        <v>43848</v>
      </c>
      <c r="F432" s="58">
        <v>0.03</v>
      </c>
      <c r="G432" s="19"/>
      <c r="AG432" s="1">
        <v>43847</v>
      </c>
      <c r="AH432" s="19">
        <v>0.03</v>
      </c>
    </row>
    <row r="433" spans="5:34" ht="16.5" thickTop="1" thickBot="1">
      <c r="E433" s="8">
        <v>43847</v>
      </c>
      <c r="F433" s="58">
        <v>0.03</v>
      </c>
      <c r="G433" s="19"/>
      <c r="AG433" s="1">
        <v>43846</v>
      </c>
      <c r="AH433" s="19">
        <v>2.5000000000000001E-2</v>
      </c>
    </row>
    <row r="434" spans="5:34" ht="16.5" thickTop="1" thickBot="1">
      <c r="E434" s="8">
        <v>43846</v>
      </c>
      <c r="F434" s="58">
        <v>2.5000000000000001E-2</v>
      </c>
      <c r="G434" s="19"/>
      <c r="AG434" s="1">
        <v>43845</v>
      </c>
      <c r="AH434" s="19">
        <v>2.2000000000000002E-2</v>
      </c>
    </row>
    <row r="435" spans="5:34" ht="16.5" thickTop="1" thickBot="1">
      <c r="E435" s="8">
        <v>43845</v>
      </c>
      <c r="F435" s="58">
        <v>2.2000000000000002E-2</v>
      </c>
      <c r="G435" s="19"/>
      <c r="AG435" s="1">
        <v>43844</v>
      </c>
      <c r="AH435" s="19">
        <v>2.3E-2</v>
      </c>
    </row>
    <row r="436" spans="5:34" ht="16.5" thickTop="1" thickBot="1">
      <c r="E436" s="8">
        <v>43844</v>
      </c>
      <c r="F436" s="58">
        <v>2.3E-2</v>
      </c>
      <c r="G436" s="19"/>
      <c r="AG436" s="1">
        <v>43843</v>
      </c>
      <c r="AH436" s="19">
        <v>2.35E-2</v>
      </c>
    </row>
    <row r="437" spans="5:34" ht="16.5" thickTop="1" thickBot="1">
      <c r="E437" s="8">
        <v>43843</v>
      </c>
      <c r="F437" s="58">
        <v>2.35E-2</v>
      </c>
      <c r="G437" s="19"/>
      <c r="AG437" s="1">
        <v>43842</v>
      </c>
      <c r="AH437" s="19">
        <v>2.4E-2</v>
      </c>
    </row>
    <row r="438" spans="5:34" ht="16.5" thickTop="1" thickBot="1">
      <c r="E438" s="8">
        <v>43842</v>
      </c>
      <c r="F438" s="58">
        <v>2.4E-2</v>
      </c>
      <c r="G438" s="19"/>
      <c r="AG438" s="1">
        <v>43841</v>
      </c>
      <c r="AH438" s="19">
        <v>2.3E-2</v>
      </c>
    </row>
    <row r="439" spans="5:34" ht="16.5" thickTop="1" thickBot="1">
      <c r="E439" s="8">
        <v>43841</v>
      </c>
      <c r="F439" s="58">
        <v>2.3E-2</v>
      </c>
      <c r="G439" s="19"/>
      <c r="AG439" s="1">
        <v>43840</v>
      </c>
      <c r="AH439" s="19">
        <v>2.2499999999999999E-2</v>
      </c>
    </row>
    <row r="440" spans="5:34" ht="16.5" thickTop="1" thickBot="1">
      <c r="E440" s="8">
        <v>43840</v>
      </c>
      <c r="F440" s="58">
        <v>2.2499999999999999E-2</v>
      </c>
      <c r="G440" s="19"/>
      <c r="AG440" s="1">
        <v>43839</v>
      </c>
      <c r="AH440" s="19">
        <v>2.3E-2</v>
      </c>
    </row>
    <row r="441" spans="5:34" ht="16.5" thickTop="1" thickBot="1">
      <c r="E441" s="8">
        <v>43839</v>
      </c>
      <c r="F441" s="58">
        <v>2.3E-2</v>
      </c>
      <c r="G441" s="19"/>
      <c r="AG441" s="1">
        <v>43838</v>
      </c>
      <c r="AH441" s="19">
        <v>2.2000000000000002E-2</v>
      </c>
    </row>
    <row r="442" spans="5:34" ht="16.5" thickTop="1" thickBot="1">
      <c r="E442" s="8">
        <v>43838</v>
      </c>
      <c r="F442" s="58">
        <v>2.2000000000000002E-2</v>
      </c>
      <c r="G442" s="19"/>
      <c r="AG442" s="1">
        <v>43837</v>
      </c>
      <c r="AH442" s="19">
        <v>2.1499999999999998E-2</v>
      </c>
    </row>
    <row r="443" spans="5:34" ht="16.5" thickTop="1" thickBot="1">
      <c r="E443" s="8">
        <v>43837</v>
      </c>
      <c r="F443" s="58">
        <v>2.1499999999999998E-2</v>
      </c>
      <c r="G443" s="19"/>
      <c r="AG443" s="1">
        <v>43836</v>
      </c>
      <c r="AH443" s="19">
        <v>2.1408E-2</v>
      </c>
    </row>
    <row r="444" spans="5:34" ht="16.5" thickTop="1" thickBot="1">
      <c r="E444" s="8">
        <v>43836</v>
      </c>
      <c r="F444" s="58">
        <v>2.1408E-2</v>
      </c>
      <c r="G444" s="19"/>
      <c r="AG444" s="1">
        <v>43835</v>
      </c>
      <c r="AH444" s="19">
        <v>0.02</v>
      </c>
    </row>
    <row r="445" spans="5:34" ht="16.5" thickTop="1" thickBot="1">
      <c r="E445" s="8">
        <v>43835</v>
      </c>
      <c r="F445" s="58">
        <v>0.02</v>
      </c>
      <c r="G445" s="19"/>
      <c r="AG445" s="1">
        <v>43834</v>
      </c>
      <c r="AH445" s="19">
        <v>2.23E-2</v>
      </c>
    </row>
    <row r="446" spans="5:34" ht="16.5" thickTop="1" thickBot="1">
      <c r="E446" s="8">
        <v>43834</v>
      </c>
      <c r="F446" s="58">
        <v>2.23E-2</v>
      </c>
      <c r="G446" s="19"/>
      <c r="AG446" s="1">
        <v>43833</v>
      </c>
      <c r="AH446" s="19">
        <v>2.5000000000000001E-2</v>
      </c>
    </row>
    <row r="447" spans="5:34" ht="16.5" thickTop="1" thickBot="1">
      <c r="E447" s="8">
        <v>43833</v>
      </c>
      <c r="F447" s="58">
        <v>2.5000000000000001E-2</v>
      </c>
      <c r="G447" s="19"/>
      <c r="AG447" s="1">
        <v>43832</v>
      </c>
      <c r="AH447" s="19">
        <v>2.4900000000000002E-2</v>
      </c>
    </row>
    <row r="448" spans="5:34" ht="16.5" thickTop="1" thickBot="1">
      <c r="E448" s="8">
        <v>43832</v>
      </c>
      <c r="F448" s="58">
        <v>2.4900000000000002E-2</v>
      </c>
      <c r="G448" s="19"/>
      <c r="AG448" s="1">
        <v>43831</v>
      </c>
      <c r="AH448" s="19">
        <v>2.4500000000000001E-2</v>
      </c>
    </row>
    <row r="449" spans="5:34" ht="16.5" thickTop="1" thickBot="1">
      <c r="E449" s="8">
        <v>43831</v>
      </c>
      <c r="F449" s="58">
        <v>2.4500000000000001E-2</v>
      </c>
      <c r="G449" s="19"/>
      <c r="AG449" s="1">
        <v>43830</v>
      </c>
      <c r="AH449" s="19">
        <v>1.8500000000000003E-2</v>
      </c>
    </row>
    <row r="450" spans="5:34" ht="16.5" thickTop="1" thickBot="1">
      <c r="E450" s="8">
        <v>43830</v>
      </c>
      <c r="F450" s="58">
        <v>1.8500000000000003E-2</v>
      </c>
      <c r="G450" s="19"/>
      <c r="AG450" s="1">
        <v>43829</v>
      </c>
      <c r="AH450" s="19">
        <v>0.02</v>
      </c>
    </row>
    <row r="451" spans="5:34" ht="16.5" thickTop="1" thickBot="1">
      <c r="E451" s="8">
        <v>43829</v>
      </c>
      <c r="F451" s="58">
        <v>0.02</v>
      </c>
      <c r="G451" s="19"/>
      <c r="AG451" s="1">
        <v>43828</v>
      </c>
      <c r="AH451" s="19">
        <v>2.1144E-2</v>
      </c>
    </row>
    <row r="452" spans="5:34" ht="16.5" thickTop="1" thickBot="1">
      <c r="E452" s="8">
        <v>43828</v>
      </c>
      <c r="F452" s="58">
        <v>2.1144E-2</v>
      </c>
      <c r="G452" s="19"/>
      <c r="AG452" s="1">
        <v>43827</v>
      </c>
      <c r="AH452" s="19">
        <v>2.2000000000000002E-2</v>
      </c>
    </row>
    <row r="453" spans="5:34" ht="16.5" thickTop="1" thickBot="1">
      <c r="E453" s="8">
        <v>43827</v>
      </c>
      <c r="F453" s="58">
        <v>2.2000000000000002E-2</v>
      </c>
      <c r="G453" s="19"/>
      <c r="AG453" s="1">
        <v>43826</v>
      </c>
      <c r="AH453" s="19">
        <v>2.5000000000000001E-2</v>
      </c>
    </row>
    <row r="454" spans="5:34" ht="16.5" thickTop="1" thickBot="1">
      <c r="E454" s="8">
        <v>43826</v>
      </c>
      <c r="F454" s="58">
        <v>2.5000000000000001E-2</v>
      </c>
      <c r="G454" s="19"/>
      <c r="AG454" s="1">
        <v>43825</v>
      </c>
      <c r="AH454" s="19">
        <v>2.5000000000000001E-2</v>
      </c>
    </row>
    <row r="455" spans="5:34" ht="16.5" thickTop="1" thickBot="1">
      <c r="E455" s="8">
        <v>43825</v>
      </c>
      <c r="F455" s="58">
        <v>2.5000000000000001E-2</v>
      </c>
      <c r="G455" s="19"/>
      <c r="AG455" s="1">
        <v>43824</v>
      </c>
      <c r="AH455" s="19">
        <v>2.3199999999999998E-2</v>
      </c>
    </row>
    <row r="456" spans="5:34" ht="16.5" thickTop="1" thickBot="1">
      <c r="E456" s="8">
        <v>43824</v>
      </c>
      <c r="F456" s="58">
        <v>2.3199999999999998E-2</v>
      </c>
      <c r="G456" s="19"/>
      <c r="AG456" s="1">
        <v>43823</v>
      </c>
      <c r="AH456" s="19">
        <v>2.23E-2</v>
      </c>
    </row>
    <row r="457" spans="5:34" ht="16.5" thickTop="1" thickBot="1">
      <c r="E457" s="8">
        <v>43823</v>
      </c>
      <c r="F457" s="58">
        <v>2.23E-2</v>
      </c>
      <c r="G457" s="19"/>
      <c r="AG457" s="1">
        <v>43822</v>
      </c>
      <c r="AH457" s="19">
        <v>2.2000000000000002E-2</v>
      </c>
    </row>
    <row r="458" spans="5:34" ht="16.5" thickTop="1" thickBot="1">
      <c r="E458" s="8">
        <v>43822</v>
      </c>
      <c r="F458" s="58">
        <v>2.2000000000000002E-2</v>
      </c>
      <c r="G458" s="19"/>
      <c r="AG458" s="1">
        <v>43821</v>
      </c>
      <c r="AH458" s="19">
        <v>2.2000000000000002E-2</v>
      </c>
    </row>
    <row r="459" spans="5:34" ht="16.5" thickTop="1" thickBot="1">
      <c r="E459" s="8">
        <v>43821</v>
      </c>
      <c r="F459" s="58">
        <v>2.2000000000000002E-2</v>
      </c>
      <c r="G459" s="19"/>
      <c r="AG459" s="1">
        <v>43820</v>
      </c>
      <c r="AH459" s="19">
        <v>2.2000000000000002E-2</v>
      </c>
    </row>
    <row r="460" spans="5:34" ht="16.5" thickTop="1" thickBot="1">
      <c r="E460" s="8">
        <v>43820</v>
      </c>
      <c r="F460" s="58">
        <v>2.2000000000000002E-2</v>
      </c>
      <c r="G460" s="19"/>
      <c r="AG460" s="1">
        <v>43819</v>
      </c>
      <c r="AH460" s="19">
        <v>2.2000000000000002E-2</v>
      </c>
    </row>
    <row r="461" spans="5:34" ht="16.5" thickTop="1" thickBot="1">
      <c r="E461" s="8">
        <v>43819</v>
      </c>
      <c r="F461" s="58">
        <v>2.2000000000000002E-2</v>
      </c>
      <c r="G461" s="19"/>
      <c r="AG461" s="1">
        <v>43818</v>
      </c>
      <c r="AH461" s="19">
        <v>2.1600000000000001E-2</v>
      </c>
    </row>
    <row r="462" spans="5:34" ht="16.5" thickTop="1" thickBot="1">
      <c r="E462" s="8">
        <v>43818</v>
      </c>
      <c r="F462" s="58">
        <v>2.1600000000000001E-2</v>
      </c>
      <c r="G462" s="19"/>
      <c r="AG462" s="1">
        <v>43817</v>
      </c>
      <c r="AH462" s="19">
        <v>2.2499999999999999E-2</v>
      </c>
    </row>
    <row r="463" spans="5:34" ht="16.5" thickTop="1" thickBot="1">
      <c r="E463" s="8">
        <v>43817</v>
      </c>
      <c r="F463" s="58">
        <v>2.2499999999999999E-2</v>
      </c>
      <c r="G463" s="19"/>
      <c r="AG463" s="1">
        <v>43816</v>
      </c>
      <c r="AH463" s="19">
        <v>2.2599999999999999E-2</v>
      </c>
    </row>
    <row r="464" spans="5:34" ht="16.5" thickTop="1" thickBot="1">
      <c r="E464" s="8">
        <v>43816</v>
      </c>
      <c r="F464" s="58">
        <v>2.2599999999999999E-2</v>
      </c>
      <c r="G464" s="19"/>
      <c r="AG464" s="1">
        <v>43815</v>
      </c>
      <c r="AH464" s="19">
        <v>2.2499999999999999E-2</v>
      </c>
    </row>
    <row r="465" spans="5:34" ht="16.5" thickTop="1" thickBot="1">
      <c r="E465" s="8">
        <v>43815</v>
      </c>
      <c r="F465" s="58">
        <v>2.2499999999999999E-2</v>
      </c>
      <c r="G465" s="19"/>
      <c r="AG465" s="1">
        <v>43814</v>
      </c>
      <c r="AH465" s="19">
        <v>2.3E-2</v>
      </c>
    </row>
    <row r="466" spans="5:34" ht="16.5" thickTop="1" thickBot="1">
      <c r="E466" s="8">
        <v>43814</v>
      </c>
      <c r="F466" s="58">
        <v>2.3E-2</v>
      </c>
      <c r="G466" s="19"/>
      <c r="AG466" s="1">
        <v>43813</v>
      </c>
      <c r="AH466" s="19">
        <v>2.2499999999999999E-2</v>
      </c>
    </row>
    <row r="467" spans="5:34" ht="16.5" thickTop="1" thickBot="1">
      <c r="E467" s="8">
        <v>43813</v>
      </c>
      <c r="F467" s="58">
        <v>2.2499999999999999E-2</v>
      </c>
      <c r="G467" s="19"/>
      <c r="AG467" s="1">
        <v>43812</v>
      </c>
      <c r="AH467" s="19">
        <v>2.3E-2</v>
      </c>
    </row>
    <row r="468" spans="5:34" ht="16.5" thickTop="1" thickBot="1">
      <c r="E468" s="8">
        <v>43812</v>
      </c>
      <c r="F468" s="58">
        <v>2.3E-2</v>
      </c>
      <c r="G468" s="19"/>
      <c r="AG468" s="1">
        <v>43811</v>
      </c>
      <c r="AH468" s="19">
        <v>2.2499999999999999E-2</v>
      </c>
    </row>
    <row r="469" spans="5:34" ht="16.5" thickTop="1" thickBot="1">
      <c r="E469" s="8">
        <v>43811</v>
      </c>
      <c r="F469" s="58">
        <v>2.2499999999999999E-2</v>
      </c>
      <c r="G469" s="19"/>
      <c r="AG469" s="1">
        <v>43810</v>
      </c>
      <c r="AH469" s="19">
        <v>2.4E-2</v>
      </c>
    </row>
    <row r="470" spans="5:34" ht="16.5" thickTop="1" thickBot="1">
      <c r="E470" s="8">
        <v>43810</v>
      </c>
      <c r="F470" s="58">
        <v>2.4E-2</v>
      </c>
      <c r="G470" s="19"/>
      <c r="AG470" s="1">
        <v>43809</v>
      </c>
      <c r="AH470" s="19">
        <v>2.4E-2</v>
      </c>
    </row>
    <row r="471" spans="5:34" ht="16.5" thickTop="1" thickBot="1">
      <c r="E471" s="8">
        <v>43809</v>
      </c>
      <c r="F471" s="58">
        <v>2.4E-2</v>
      </c>
      <c r="G471" s="19"/>
      <c r="AG471" s="1">
        <v>43808</v>
      </c>
      <c r="AH471" s="19">
        <v>2.5000000000000001E-2</v>
      </c>
    </row>
    <row r="472" spans="5:34" ht="16.5" thickTop="1" thickBot="1">
      <c r="E472" s="8">
        <v>43808</v>
      </c>
      <c r="F472" s="58">
        <v>2.5000000000000001E-2</v>
      </c>
      <c r="G472" s="19"/>
      <c r="AG472" s="1">
        <v>43807</v>
      </c>
      <c r="AH472" s="19">
        <v>2.5000000000000001E-2</v>
      </c>
    </row>
    <row r="473" spans="5:34" ht="16.5" thickTop="1" thickBot="1">
      <c r="E473" s="8">
        <v>43807</v>
      </c>
      <c r="F473" s="58">
        <v>2.5000000000000001E-2</v>
      </c>
      <c r="G473" s="19"/>
      <c r="AG473" s="1">
        <v>43806</v>
      </c>
      <c r="AH473" s="19">
        <v>2.6000000000000002E-2</v>
      </c>
    </row>
    <row r="474" spans="5:34" ht="16.5" thickTop="1" thickBot="1">
      <c r="E474" s="8">
        <v>43806</v>
      </c>
      <c r="F474" s="58">
        <v>2.6000000000000002E-2</v>
      </c>
      <c r="G474" s="19"/>
      <c r="AG474" s="1">
        <v>43805</v>
      </c>
      <c r="AH474" s="19">
        <v>2.3700000000000002E-2</v>
      </c>
    </row>
    <row r="475" spans="5:34" ht="16.5" thickTop="1" thickBot="1">
      <c r="E475" s="8">
        <v>43805</v>
      </c>
      <c r="F475" s="58">
        <v>2.3700000000000002E-2</v>
      </c>
      <c r="G475" s="19"/>
      <c r="AG475" s="1">
        <v>43804</v>
      </c>
      <c r="AH475" s="19">
        <v>2.4700000000000003E-2</v>
      </c>
    </row>
    <row r="476" spans="5:34" ht="16.5" thickTop="1" thickBot="1">
      <c r="E476" s="8">
        <v>43804</v>
      </c>
      <c r="F476" s="58">
        <v>2.4700000000000003E-2</v>
      </c>
      <c r="G476" s="19"/>
      <c r="AG476" s="1">
        <v>43803</v>
      </c>
      <c r="AH476" s="19">
        <v>2.3300000000000001E-2</v>
      </c>
    </row>
    <row r="477" spans="5:34" ht="16.5" thickTop="1" thickBot="1">
      <c r="E477" s="8">
        <v>43803</v>
      </c>
      <c r="F477" s="58">
        <v>2.3300000000000001E-2</v>
      </c>
      <c r="G477" s="19"/>
      <c r="AG477" s="1">
        <v>43802</v>
      </c>
      <c r="AH477" s="19">
        <v>2.3300000000000001E-2</v>
      </c>
    </row>
    <row r="478" spans="5:34" ht="16.5" thickTop="1" thickBot="1">
      <c r="E478" s="8">
        <v>43802</v>
      </c>
      <c r="F478" s="58">
        <v>2.3300000000000001E-2</v>
      </c>
      <c r="G478" s="19"/>
      <c r="AG478" s="1">
        <v>43801</v>
      </c>
      <c r="AH478" s="19">
        <v>2.3E-2</v>
      </c>
    </row>
    <row r="479" spans="5:34" ht="16.5" thickTop="1" thickBot="1">
      <c r="E479" s="8">
        <v>43801</v>
      </c>
      <c r="F479" s="58">
        <v>2.3E-2</v>
      </c>
      <c r="G479" s="19"/>
      <c r="AG479" s="1">
        <v>43800</v>
      </c>
      <c r="AH479" s="19">
        <v>2.3E-2</v>
      </c>
    </row>
    <row r="480" spans="5:34" ht="16.5" thickTop="1" thickBot="1">
      <c r="E480" s="8">
        <v>43800</v>
      </c>
      <c r="F480" s="58">
        <v>2.3E-2</v>
      </c>
      <c r="G480" s="19"/>
      <c r="AG480" s="1">
        <v>43799</v>
      </c>
      <c r="AH480" s="19">
        <v>2.35E-2</v>
      </c>
    </row>
    <row r="481" spans="5:34" ht="16.5" thickTop="1" thickBot="1">
      <c r="E481" s="8">
        <v>43799</v>
      </c>
      <c r="F481" s="58">
        <v>2.35E-2</v>
      </c>
      <c r="G481" s="19"/>
      <c r="AG481" s="1">
        <v>43798</v>
      </c>
      <c r="AH481" s="19">
        <v>2.3E-2</v>
      </c>
    </row>
    <row r="482" spans="5:34" ht="16.5" thickTop="1" thickBot="1">
      <c r="E482" s="8">
        <v>43798</v>
      </c>
      <c r="F482" s="58">
        <v>2.3E-2</v>
      </c>
      <c r="G482" s="19"/>
      <c r="AG482" s="1">
        <v>43797</v>
      </c>
      <c r="AH482" s="19">
        <v>2.3E-2</v>
      </c>
    </row>
    <row r="483" spans="5:34" ht="16.5" thickTop="1" thickBot="1">
      <c r="E483" s="8">
        <v>43797</v>
      </c>
      <c r="F483" s="58">
        <v>2.3E-2</v>
      </c>
      <c r="G483" s="19"/>
      <c r="AG483" s="1">
        <v>43796</v>
      </c>
      <c r="AH483" s="19">
        <v>2.29E-2</v>
      </c>
    </row>
    <row r="484" spans="5:34" ht="16.5" thickTop="1" thickBot="1">
      <c r="E484" s="8">
        <v>43796</v>
      </c>
      <c r="F484" s="58">
        <v>2.29E-2</v>
      </c>
      <c r="G484" s="19"/>
      <c r="AG484" s="1">
        <v>43795</v>
      </c>
      <c r="AH484" s="19">
        <v>2.2000000000000002E-2</v>
      </c>
    </row>
    <row r="485" spans="5:34" ht="16.5" thickTop="1" thickBot="1">
      <c r="E485" s="8">
        <v>43795</v>
      </c>
      <c r="F485" s="58">
        <v>2.2000000000000002E-2</v>
      </c>
      <c r="G485" s="19"/>
      <c r="AG485" s="1">
        <v>43794</v>
      </c>
      <c r="AH485" s="19">
        <v>2.2000000000000002E-2</v>
      </c>
    </row>
    <row r="486" spans="5:34" ht="16.5" thickTop="1" thickBot="1">
      <c r="E486" s="8">
        <v>43794</v>
      </c>
      <c r="F486" s="58">
        <v>2.2000000000000002E-2</v>
      </c>
      <c r="G486" s="19"/>
      <c r="AG486" s="1">
        <v>43793</v>
      </c>
      <c r="AH486" s="19">
        <v>2.07E-2</v>
      </c>
    </row>
    <row r="487" spans="5:34" ht="16.5" thickTop="1" thickBot="1">
      <c r="E487" s="8">
        <v>43793</v>
      </c>
      <c r="F487" s="58">
        <v>2.07E-2</v>
      </c>
      <c r="G487" s="19"/>
      <c r="AG487" s="1">
        <v>43792</v>
      </c>
      <c r="AH487" s="19">
        <v>2.1000000000000001E-2</v>
      </c>
    </row>
    <row r="488" spans="5:34" ht="16.5" thickTop="1" thickBot="1">
      <c r="E488" s="8">
        <v>43792</v>
      </c>
      <c r="F488" s="58">
        <v>2.1000000000000001E-2</v>
      </c>
      <c r="G488" s="19"/>
      <c r="AG488" s="1">
        <v>43791</v>
      </c>
      <c r="AH488" s="19">
        <v>2.1400000000000002E-2</v>
      </c>
    </row>
    <row r="489" spans="5:34" ht="16.5" thickTop="1" thickBot="1">
      <c r="E489" s="8">
        <v>43791</v>
      </c>
      <c r="F489" s="58">
        <v>2.1400000000000002E-2</v>
      </c>
      <c r="G489" s="19"/>
      <c r="AG489" s="1">
        <v>43790</v>
      </c>
      <c r="AH489" s="19">
        <v>2.07E-2</v>
      </c>
    </row>
    <row r="490" spans="5:34" ht="16.5" thickTop="1" thickBot="1">
      <c r="E490" s="8">
        <v>43790</v>
      </c>
      <c r="F490" s="58">
        <v>2.07E-2</v>
      </c>
      <c r="G490" s="19"/>
      <c r="AG490" s="1">
        <v>43789</v>
      </c>
      <c r="AH490" s="19">
        <v>2.3E-2</v>
      </c>
    </row>
    <row r="491" spans="5:34" ht="16.5" thickTop="1" thickBot="1">
      <c r="E491" s="8">
        <v>43789</v>
      </c>
      <c r="F491" s="58">
        <v>2.3E-2</v>
      </c>
      <c r="G491" s="19"/>
      <c r="AG491" s="1">
        <v>43788</v>
      </c>
      <c r="AH491" s="19">
        <v>2.3E-2</v>
      </c>
    </row>
    <row r="492" spans="5:34" ht="16.5" thickTop="1" thickBot="1">
      <c r="E492" s="8">
        <v>43788</v>
      </c>
      <c r="F492" s="58">
        <v>2.3E-2</v>
      </c>
      <c r="G492" s="19"/>
      <c r="AG492" s="1">
        <v>43787</v>
      </c>
      <c r="AH492" s="19">
        <v>2.35E-2</v>
      </c>
    </row>
    <row r="493" spans="5:34" ht="16.5" thickTop="1" thickBot="1">
      <c r="E493" s="8">
        <v>43787</v>
      </c>
      <c r="F493" s="58">
        <v>2.35E-2</v>
      </c>
      <c r="G493" s="19"/>
      <c r="AG493" s="1">
        <v>43786</v>
      </c>
      <c r="AH493" s="19">
        <v>2.4E-2</v>
      </c>
    </row>
    <row r="494" spans="5:34" ht="16.5" thickTop="1" thickBot="1">
      <c r="E494" s="8">
        <v>43786</v>
      </c>
      <c r="F494" s="58">
        <v>2.4E-2</v>
      </c>
      <c r="G494" s="19"/>
      <c r="AG494" s="1">
        <v>43785</v>
      </c>
      <c r="AH494" s="19">
        <v>2.4E-2</v>
      </c>
    </row>
    <row r="495" spans="5:34" ht="16.5" thickTop="1" thickBot="1">
      <c r="E495" s="8">
        <v>43785</v>
      </c>
      <c r="F495" s="58">
        <v>2.4E-2</v>
      </c>
      <c r="G495" s="19"/>
      <c r="AG495" s="1">
        <v>43784</v>
      </c>
      <c r="AH495" s="19">
        <v>2.1299999999999999E-2</v>
      </c>
    </row>
    <row r="496" spans="5:34" ht="16.5" thickTop="1" thickBot="1">
      <c r="E496" s="8">
        <v>43784</v>
      </c>
      <c r="F496" s="58">
        <v>2.1299999999999999E-2</v>
      </c>
      <c r="G496" s="19"/>
      <c r="AG496" s="1">
        <v>43783</v>
      </c>
      <c r="AH496" s="19">
        <v>2.2000000000000002E-2</v>
      </c>
    </row>
    <row r="497" spans="5:34" ht="16.5" thickTop="1" thickBot="1">
      <c r="E497" s="8">
        <v>43783</v>
      </c>
      <c r="F497" s="58">
        <v>2.2000000000000002E-2</v>
      </c>
      <c r="G497" s="19"/>
      <c r="AG497" s="1">
        <v>43782</v>
      </c>
      <c r="AH497" s="19">
        <v>0.02</v>
      </c>
    </row>
    <row r="498" spans="5:34" ht="16.5" thickTop="1" thickBot="1">
      <c r="E498" s="8">
        <v>43782</v>
      </c>
      <c r="F498" s="58">
        <v>0.02</v>
      </c>
      <c r="G498" s="19"/>
      <c r="AG498" s="1">
        <v>43781</v>
      </c>
      <c r="AH498" s="19">
        <v>2.1000000000000001E-2</v>
      </c>
    </row>
    <row r="499" spans="5:34" ht="16.5" thickTop="1" thickBot="1">
      <c r="E499" s="8">
        <v>43781</v>
      </c>
      <c r="F499" s="58">
        <v>2.1000000000000001E-2</v>
      </c>
      <c r="G499" s="19"/>
      <c r="AG499" s="1">
        <v>43780</v>
      </c>
      <c r="AH499" s="19">
        <v>2.2000000000000002E-2</v>
      </c>
    </row>
    <row r="500" spans="5:34" ht="16.5" thickTop="1" thickBot="1">
      <c r="E500" s="8">
        <v>43780</v>
      </c>
      <c r="F500" s="58">
        <v>2.2000000000000002E-2</v>
      </c>
      <c r="G500" s="19"/>
      <c r="AG500" s="1">
        <v>43779</v>
      </c>
      <c r="AH500" s="19">
        <v>2.35E-2</v>
      </c>
    </row>
    <row r="501" spans="5:34" ht="16.5" thickTop="1" thickBot="1">
      <c r="E501" s="8">
        <v>43779</v>
      </c>
      <c r="F501" s="58">
        <v>2.35E-2</v>
      </c>
      <c r="G501" s="19"/>
      <c r="AG501" s="1">
        <v>43778</v>
      </c>
      <c r="AH501" s="19">
        <v>2.2499999999999999E-2</v>
      </c>
    </row>
    <row r="502" spans="5:34" ht="16.5" thickTop="1" thickBot="1">
      <c r="E502" s="8">
        <v>43778</v>
      </c>
      <c r="F502" s="58">
        <v>2.2499999999999999E-2</v>
      </c>
    </row>
    <row r="503" spans="5:34" ht="15.75" thickTop="1"/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J158"/>
  <sheetViews>
    <sheetView tabSelected="1" topLeftCell="C1" zoomScale="80" zoomScaleNormal="80" workbookViewId="0">
      <selection activeCell="N22" sqref="N22"/>
    </sheetView>
  </sheetViews>
  <sheetFormatPr defaultRowHeight="15"/>
  <cols>
    <col min="1" max="1" width="10.5703125" customWidth="1"/>
    <col min="2" max="2" width="20" style="2" customWidth="1"/>
    <col min="3" max="3" width="26" customWidth="1"/>
    <col min="4" max="4" width="20.5703125" customWidth="1"/>
    <col min="5" max="5" width="10.42578125" customWidth="1"/>
    <col min="6" max="6" width="8.42578125" customWidth="1"/>
    <col min="7" max="7" width="26.7109375" style="2" customWidth="1"/>
    <col min="8" max="8" width="22.7109375" bestFit="1" customWidth="1"/>
    <col min="9" max="9" width="29.140625" customWidth="1"/>
    <col min="10" max="10" width="14.7109375" customWidth="1"/>
    <col min="11" max="11" width="15.28515625" customWidth="1"/>
    <col min="12" max="12" width="15.42578125" customWidth="1"/>
    <col min="13" max="13" width="13.28515625" customWidth="1"/>
    <col min="14" max="14" width="11.7109375" customWidth="1"/>
    <col min="15" max="15" width="13.5703125" bestFit="1" customWidth="1"/>
    <col min="16" max="16" width="14.42578125" customWidth="1"/>
    <col min="17" max="17" width="19.85546875" customWidth="1"/>
    <col min="18" max="18" width="16.7109375" customWidth="1"/>
    <col min="19" max="19" width="13.42578125" bestFit="1" customWidth="1"/>
    <col min="20" max="20" width="10.140625" bestFit="1" customWidth="1"/>
    <col min="21" max="23" width="15.5703125" bestFit="1" customWidth="1"/>
    <col min="24" max="24" width="16.5703125" bestFit="1" customWidth="1"/>
    <col min="25" max="25" width="20.85546875" bestFit="1" customWidth="1"/>
    <col min="26" max="26" width="15.5703125" bestFit="1" customWidth="1"/>
    <col min="27" max="27" width="18.28515625" customWidth="1"/>
    <col min="30" max="30" width="15.7109375" bestFit="1" customWidth="1"/>
    <col min="31" max="31" width="15.5703125" bestFit="1" customWidth="1"/>
    <col min="32" max="32" width="12.42578125" bestFit="1" customWidth="1"/>
    <col min="36" max="36" width="25" bestFit="1" customWidth="1"/>
  </cols>
  <sheetData>
    <row r="1" spans="1:18" s="20" customFormat="1" ht="18.75">
      <c r="A1" s="21"/>
      <c r="B1" s="33"/>
      <c r="C1" s="64" t="s">
        <v>301</v>
      </c>
      <c r="D1" s="21"/>
      <c r="E1" s="21"/>
      <c r="F1" s="21"/>
      <c r="G1" s="33"/>
      <c r="H1" s="21"/>
      <c r="I1" s="21"/>
      <c r="J1" s="21"/>
      <c r="P1" s="2"/>
      <c r="Q1"/>
      <c r="R1"/>
    </row>
    <row r="2" spans="1:18" ht="15.75" thickBot="1">
      <c r="B2"/>
      <c r="C2" s="54" t="s">
        <v>302</v>
      </c>
      <c r="D2" s="54"/>
      <c r="G2"/>
      <c r="H2" s="54"/>
      <c r="I2" s="54"/>
      <c r="P2" s="2"/>
    </row>
    <row r="3" spans="1:18" ht="16.5" thickTop="1" thickBot="1">
      <c r="B3"/>
      <c r="C3" s="57" t="s">
        <v>274</v>
      </c>
      <c r="D3" s="36">
        <v>44515</v>
      </c>
      <c r="H3" s="57" t="s">
        <v>165</v>
      </c>
      <c r="I3" s="38">
        <v>1000000</v>
      </c>
      <c r="P3" s="2"/>
    </row>
    <row r="4" spans="1:18" ht="16.5" thickTop="1" thickBot="1">
      <c r="B4"/>
      <c r="C4" s="57" t="s">
        <v>2</v>
      </c>
      <c r="D4" s="36">
        <v>44517</v>
      </c>
      <c r="H4" s="57" t="s">
        <v>166</v>
      </c>
      <c r="I4" s="37" t="str">
        <f>Calendar!B3</f>
        <v>McpCalendar@1</v>
      </c>
      <c r="P4" s="2"/>
    </row>
    <row r="5" spans="1:18" ht="16.5" thickTop="1" thickBot="1">
      <c r="B5"/>
      <c r="C5" s="57" t="s">
        <v>167</v>
      </c>
      <c r="D5" s="36">
        <v>44882</v>
      </c>
      <c r="P5" s="2"/>
    </row>
    <row r="6" spans="1:18" ht="16.5" thickTop="1" thickBot="1">
      <c r="B6"/>
      <c r="C6" s="57" t="s">
        <v>168</v>
      </c>
      <c r="D6" s="36">
        <f>D4</f>
        <v>44517</v>
      </c>
      <c r="P6" s="2"/>
    </row>
    <row r="7" spans="1:18" ht="16.5" thickTop="1" thickBot="1">
      <c r="B7"/>
      <c r="C7" s="54" t="s">
        <v>303</v>
      </c>
      <c r="D7" s="54"/>
      <c r="G7"/>
      <c r="H7" s="54" t="s">
        <v>304</v>
      </c>
      <c r="I7" s="54"/>
    </row>
    <row r="8" spans="1:18" ht="16.5" thickTop="1" thickBot="1">
      <c r="B8"/>
      <c r="C8" s="57" t="s">
        <v>169</v>
      </c>
      <c r="D8" s="37" t="s">
        <v>170</v>
      </c>
      <c r="G8"/>
      <c r="H8" s="57" t="s">
        <v>171</v>
      </c>
      <c r="I8" s="37">
        <v>0</v>
      </c>
    </row>
    <row r="9" spans="1:18" ht="16.5" thickTop="1" thickBot="1">
      <c r="B9"/>
      <c r="C9" s="57" t="s">
        <v>141</v>
      </c>
      <c r="D9" s="37">
        <v>0.26</v>
      </c>
      <c r="G9"/>
      <c r="H9" s="57" t="s">
        <v>172</v>
      </c>
      <c r="I9" s="37" t="s">
        <v>22</v>
      </c>
    </row>
    <row r="10" spans="1:18" ht="16.5" thickTop="1" thickBot="1">
      <c r="B10"/>
      <c r="C10" s="57" t="s">
        <v>173</v>
      </c>
      <c r="D10" s="37" t="s">
        <v>22</v>
      </c>
      <c r="G10"/>
      <c r="H10" s="57" t="s">
        <v>174</v>
      </c>
      <c r="I10" s="37" t="s">
        <v>0</v>
      </c>
    </row>
    <row r="11" spans="1:18" ht="16.5" thickTop="1" thickBot="1">
      <c r="B11"/>
      <c r="C11" s="57" t="s">
        <v>175</v>
      </c>
      <c r="D11" s="37" t="s">
        <v>1</v>
      </c>
      <c r="G11"/>
      <c r="H11" s="57" t="s">
        <v>176</v>
      </c>
      <c r="I11" s="37" t="s">
        <v>107</v>
      </c>
    </row>
    <row r="12" spans="1:18" ht="16.5" thickTop="1" thickBot="1">
      <c r="B12"/>
      <c r="C12" s="57" t="s">
        <v>177</v>
      </c>
      <c r="D12" s="37" t="s">
        <v>107</v>
      </c>
      <c r="G12"/>
      <c r="H12" s="57" t="s">
        <v>178</v>
      </c>
      <c r="I12" s="37" t="b">
        <v>1</v>
      </c>
    </row>
    <row r="13" spans="1:18" ht="16.5" thickTop="1" thickBot="1">
      <c r="B13"/>
      <c r="C13" s="57" t="s">
        <v>320</v>
      </c>
      <c r="D13" s="37" t="str">
        <f>'FR007 Curve'!$F$2</f>
        <v>McpYieldCurve@2</v>
      </c>
      <c r="G13"/>
      <c r="H13" s="57" t="s">
        <v>179</v>
      </c>
      <c r="I13" s="37">
        <v>2</v>
      </c>
    </row>
    <row r="14" spans="1:18" ht="16.5" thickTop="1" thickBot="1">
      <c r="B14"/>
      <c r="C14" s="57" t="s">
        <v>318</v>
      </c>
      <c r="D14" s="37" t="str">
        <f>D10</f>
        <v>Quarterly</v>
      </c>
      <c r="G14"/>
      <c r="H14" s="57" t="s">
        <v>180</v>
      </c>
      <c r="I14" s="37" t="s">
        <v>210</v>
      </c>
    </row>
    <row r="15" spans="1:18" ht="16.5" thickTop="1" thickBot="1">
      <c r="B15"/>
      <c r="C15" s="57" t="s">
        <v>319</v>
      </c>
      <c r="D15" s="37" t="str">
        <f>D12</f>
        <v>Act365Fixed</v>
      </c>
      <c r="G15"/>
      <c r="H15" s="57" t="s">
        <v>181</v>
      </c>
      <c r="I15" s="37" t="str">
        <f>Calendar!B3</f>
        <v>McpCalendar@1</v>
      </c>
    </row>
    <row r="16" spans="1:18" ht="16.5" thickTop="1" thickBot="1">
      <c r="B16"/>
      <c r="G16"/>
      <c r="H16" s="57" t="s">
        <v>182</v>
      </c>
      <c r="I16" s="37" t="s">
        <v>24</v>
      </c>
    </row>
    <row r="17" spans="2:19" ht="16.5" thickTop="1" thickBot="1">
      <c r="B17"/>
      <c r="G17"/>
      <c r="H17" s="57" t="s">
        <v>183</v>
      </c>
      <c r="I17" s="37" t="s">
        <v>220</v>
      </c>
    </row>
    <row r="18" spans="2:19" ht="16.5" thickTop="1" thickBot="1">
      <c r="B18"/>
      <c r="G18"/>
      <c r="H18" s="57" t="s">
        <v>184</v>
      </c>
      <c r="I18" s="37" t="s">
        <v>78</v>
      </c>
    </row>
    <row r="19" spans="2:19" ht="16.5" thickTop="1" thickBot="1">
      <c r="B19"/>
      <c r="G19"/>
      <c r="H19" s="57" t="s">
        <v>185</v>
      </c>
      <c r="I19" s="37" t="str">
        <f>D13</f>
        <v>McpYieldCurve@2</v>
      </c>
    </row>
    <row r="20" spans="2:19" ht="16.5" thickTop="1" thickBot="1">
      <c r="B20"/>
      <c r="G20"/>
      <c r="H20" s="57" t="s">
        <v>186</v>
      </c>
      <c r="I20" s="37" t="str">
        <f>I19</f>
        <v>McpYieldCurve@2</v>
      </c>
    </row>
    <row r="21" spans="2:19" ht="16.5" thickTop="1" thickBot="1">
      <c r="B21"/>
      <c r="G21"/>
      <c r="H21" s="57" t="s">
        <v>321</v>
      </c>
      <c r="I21" s="37" t="s">
        <v>78</v>
      </c>
    </row>
    <row r="22" spans="2:19" ht="16.5" thickTop="1" thickBot="1">
      <c r="B22"/>
      <c r="G22"/>
      <c r="H22" s="57" t="s">
        <v>322</v>
      </c>
      <c r="I22" s="37" t="str">
        <f>I11</f>
        <v>Act365Fixed</v>
      </c>
    </row>
    <row r="23" spans="2:19" ht="15.75" thickTop="1">
      <c r="B23"/>
      <c r="G23"/>
    </row>
    <row r="24" spans="2:19">
      <c r="B24"/>
      <c r="G24"/>
    </row>
    <row r="25" spans="2:19" ht="15.75">
      <c r="B25"/>
      <c r="G25" t="s">
        <v>305</v>
      </c>
      <c r="H25" s="39" t="str">
        <f>_xll.McpVanillaSwap(HistFixing!E2:F502,C3:D15,H3:I4,H8:I22,"HP")</f>
        <v>McpVanillaSwap@7</v>
      </c>
    </row>
    <row r="26" spans="2:19" ht="15.75" thickBot="1">
      <c r="B26"/>
      <c r="C26" s="54" t="s">
        <v>306</v>
      </c>
      <c r="D26" s="54"/>
      <c r="G26"/>
      <c r="H26" s="54" t="s">
        <v>308</v>
      </c>
      <c r="I26" s="54"/>
    </row>
    <row r="27" spans="2:19" ht="16.5" thickTop="1" thickBot="1">
      <c r="B27"/>
      <c r="C27" s="57" t="s">
        <v>283</v>
      </c>
      <c r="D27" s="59">
        <f>_xll.SwapFixedLegAnnuity(H25)</f>
        <v>-984681.40374530677</v>
      </c>
      <c r="G27"/>
      <c r="H27" s="57" t="s">
        <v>80</v>
      </c>
      <c r="I27" s="59">
        <f>_xll.SwapFloatingLegAnnuity(H25)</f>
        <v>984681.40374530677</v>
      </c>
    </row>
    <row r="28" spans="2:19" ht="16.5" thickTop="1" thickBot="1">
      <c r="B28"/>
      <c r="C28" s="57" t="s">
        <v>81</v>
      </c>
      <c r="D28" s="59">
        <f>_xll.SwapFixedLegDuration(H25)</f>
        <v>-0.92476481530943</v>
      </c>
      <c r="G28"/>
      <c r="H28" s="57" t="s">
        <v>82</v>
      </c>
      <c r="I28" s="59">
        <f>_xll.SwapFloatingLegDuration(H25)</f>
        <v>0.25753424657534246</v>
      </c>
    </row>
    <row r="29" spans="2:19" ht="16.5" thickTop="1" thickBot="1">
      <c r="B29"/>
      <c r="C29" s="57" t="s">
        <v>70</v>
      </c>
      <c r="D29" s="59">
        <f>_xll.SwapFixedLegMDuration(H25)</f>
        <v>-0.90548199666891915</v>
      </c>
      <c r="G29"/>
      <c r="H29" s="57" t="s">
        <v>83</v>
      </c>
      <c r="I29" s="59">
        <f>_xll.SwapFloatingLegMDuration(H25)</f>
        <v>0.25216424753534733</v>
      </c>
    </row>
    <row r="30" spans="2:19" ht="16.5" thickTop="1" thickBot="1">
      <c r="B30"/>
      <c r="C30" s="57" t="s">
        <v>71</v>
      </c>
      <c r="D30" s="59">
        <f>_xll.SwapFixedLegCumPV(H25)</f>
        <v>-278228.67858228215</v>
      </c>
      <c r="G30"/>
      <c r="H30" s="57" t="s">
        <v>84</v>
      </c>
      <c r="I30" s="59">
        <f>_xll.SwapFloatingLegCumPV(H25)</f>
        <v>22788.683772110664</v>
      </c>
    </row>
    <row r="31" spans="2:19" ht="16.5" thickTop="1" thickBot="1">
      <c r="B31"/>
      <c r="C31" s="57" t="s">
        <v>284</v>
      </c>
      <c r="D31" s="59">
        <f>_xll.SwapFixedLegCumCF(H25)</f>
        <v>1</v>
      </c>
      <c r="G31"/>
      <c r="H31" s="57" t="s">
        <v>288</v>
      </c>
      <c r="I31" s="59">
        <f>_xll.SwapFloatingLegCumCF(H25)</f>
        <v>1</v>
      </c>
    </row>
    <row r="32" spans="2:19" ht="16.5" thickTop="1" thickBot="1">
      <c r="B32"/>
      <c r="C32" s="57" t="s">
        <v>276</v>
      </c>
      <c r="D32" s="59">
        <f>_xll.SwapFixedLegNPV(H25)</f>
        <v>-278228.67858228215</v>
      </c>
      <c r="G32"/>
      <c r="H32" s="57" t="s">
        <v>275</v>
      </c>
      <c r="I32" s="59">
        <f>_xll.SwapFloatingLegNPV(H25)</f>
        <v>22788.683772110664</v>
      </c>
    </row>
    <row r="33" spans="2:36" ht="16.5" thickTop="1" thickBot="1">
      <c r="B33"/>
      <c r="C33" s="57" t="s">
        <v>277</v>
      </c>
      <c r="D33" s="59">
        <f>_xll.SwapFixedLegDV01(H25)</f>
        <v>-90.548199666891904</v>
      </c>
      <c r="G33"/>
      <c r="H33" s="57" t="s">
        <v>278</v>
      </c>
      <c r="I33" s="59">
        <f>_xll.SwapFloatingLegDV01(H25)</f>
        <v>25.216424753534731</v>
      </c>
    </row>
    <row r="34" spans="2:36" ht="16.5" thickTop="1" thickBot="1">
      <c r="B34"/>
      <c r="C34" s="57" t="s">
        <v>285</v>
      </c>
      <c r="D34" s="59">
        <f>_xll.SwapFixedLegPremium(H25)</f>
        <v>-27.822867858228214</v>
      </c>
      <c r="G34"/>
      <c r="H34" s="57" t="s">
        <v>279</v>
      </c>
      <c r="I34" s="59">
        <f>_xll.SwapFloatingLegPremium(H25)</f>
        <v>2.2788683772110665</v>
      </c>
    </row>
    <row r="35" spans="2:36" ht="16.5" thickTop="1" thickBot="1">
      <c r="B35"/>
      <c r="C35" s="57" t="s">
        <v>286</v>
      </c>
      <c r="D35" s="59">
        <f>_xll.SwapFixedLegAccrued(H25)</f>
        <v>0</v>
      </c>
      <c r="G35"/>
      <c r="H35" s="57" t="s">
        <v>289</v>
      </c>
      <c r="I35" s="59">
        <f>_xll.SwapFloatingLegAccrued(H25)</f>
        <v>0</v>
      </c>
    </row>
    <row r="36" spans="2:36" ht="16.5" thickTop="1" thickBot="1">
      <c r="B36"/>
      <c r="C36" s="57" t="s">
        <v>287</v>
      </c>
      <c r="D36" s="59">
        <f>_xll.SwapFixedLegMarketValue(H25)</f>
        <v>-1248876.7207552185</v>
      </c>
      <c r="G36"/>
      <c r="H36" s="57" t="s">
        <v>290</v>
      </c>
      <c r="I36" s="59">
        <f>_xll.SwapFloatingLegMarketValue(H25)</f>
        <v>993436.72594504687</v>
      </c>
    </row>
    <row r="37" spans="2:36" ht="15.75" thickTop="1">
      <c r="B37"/>
      <c r="G37"/>
    </row>
    <row r="38" spans="2:36" ht="15.75" thickBot="1">
      <c r="B38"/>
      <c r="C38" s="54" t="s">
        <v>307</v>
      </c>
      <c r="D38" s="54"/>
      <c r="G38"/>
      <c r="H38" s="54" t="s">
        <v>309</v>
      </c>
      <c r="I38" s="54"/>
    </row>
    <row r="39" spans="2:36" ht="16.5" thickTop="1" thickBot="1">
      <c r="B39"/>
      <c r="C39" s="57" t="s">
        <v>64</v>
      </c>
      <c r="D39" s="59">
        <f>_xll.SwapNPV(H25)</f>
        <v>-255439.99481017148</v>
      </c>
      <c r="G39"/>
      <c r="H39" s="57" t="s">
        <v>300</v>
      </c>
      <c r="I39">
        <v>0</v>
      </c>
    </row>
    <row r="40" spans="2:36" ht="16.5" thickTop="1" thickBot="1">
      <c r="B40"/>
      <c r="C40" s="57" t="s">
        <v>65</v>
      </c>
      <c r="D40" s="59">
        <f>_xll.SwapMarketParRate(H25)</f>
        <v>2.1295640014321965E-2</v>
      </c>
      <c r="G40"/>
      <c r="H40" s="57" t="s">
        <v>149</v>
      </c>
      <c r="I40" s="59">
        <f>_xll.SwapCalculateSwapRateFromNPV(H25,I39)</f>
        <v>2.1295640014321965E-2</v>
      </c>
    </row>
    <row r="41" spans="2:36" ht="16.5" thickTop="1" thickBot="1">
      <c r="B41"/>
      <c r="C41" s="57" t="s">
        <v>66</v>
      </c>
      <c r="D41" s="59">
        <f>_xll.SwapDuration(H25)</f>
        <v>-0.66723056873408759</v>
      </c>
      <c r="G41"/>
      <c r="H41" s="57" t="s">
        <v>293</v>
      </c>
      <c r="I41" s="59">
        <f>_xll.SwapCalculateFloatingMarginFromNPV(H25,I39)</f>
        <v>0.26084766092773615</v>
      </c>
    </row>
    <row r="42" spans="2:36" ht="16.5" thickTop="1" thickBot="1">
      <c r="B42"/>
      <c r="C42" s="57" t="s">
        <v>67</v>
      </c>
      <c r="D42" s="59">
        <f>_xll.SwapMDuration(H25)</f>
        <v>-1.9054819966689192</v>
      </c>
      <c r="G42"/>
    </row>
    <row r="43" spans="2:36" ht="16.5" thickTop="1" thickBot="1">
      <c r="B43"/>
      <c r="C43" s="57" t="s">
        <v>68</v>
      </c>
      <c r="D43" s="59" t="e">
        <f>_xll.SwapPV01(H25)</f>
        <v>#NUM!</v>
      </c>
      <c r="G43"/>
    </row>
    <row r="44" spans="2:36" ht="16.5" thickTop="1" thickBot="1">
      <c r="B44"/>
      <c r="C44" s="57" t="s">
        <v>69</v>
      </c>
      <c r="D44" s="59">
        <f>_xll.SwapDV01(H25)</f>
        <v>-65.331774913357179</v>
      </c>
      <c r="G44"/>
    </row>
    <row r="45" spans="2:36" ht="20.25" thickTop="1" thickBot="1">
      <c r="B45"/>
      <c r="C45" s="57" t="s">
        <v>187</v>
      </c>
      <c r="D45" s="59">
        <f>_xll.SwapCF(H25)</f>
        <v>2</v>
      </c>
      <c r="G45"/>
      <c r="H45" s="54" t="s">
        <v>310</v>
      </c>
      <c r="I45" s="54"/>
      <c r="AG45" s="20"/>
      <c r="AH45" s="20"/>
      <c r="AI45" s="20"/>
      <c r="AJ45" s="20"/>
    </row>
    <row r="46" spans="2:36" ht="16.5" thickTop="1" thickBot="1">
      <c r="B46"/>
      <c r="C46" s="57" t="s">
        <v>188</v>
      </c>
      <c r="D46" s="59">
        <f>_xll.SwapValuationDayCF(H25)</f>
        <v>0</v>
      </c>
      <c r="G46"/>
      <c r="H46" s="57" t="s">
        <v>194</v>
      </c>
      <c r="I46" s="1">
        <v>43769</v>
      </c>
    </row>
    <row r="47" spans="2:36" ht="16.5" thickTop="1" thickBot="1">
      <c r="B47"/>
      <c r="C47" s="57" t="s">
        <v>291</v>
      </c>
      <c r="D47" s="59">
        <f>_xll.SwapMarketValue(H25)</f>
        <v>-255439.99481017166</v>
      </c>
      <c r="G47"/>
      <c r="H47" s="57" t="s">
        <v>195</v>
      </c>
      <c r="I47" s="1">
        <f>D3</f>
        <v>44515</v>
      </c>
    </row>
    <row r="48" spans="2:36" ht="16.5" thickTop="1" thickBot="1">
      <c r="B48"/>
      <c r="C48" s="57" t="s">
        <v>292</v>
      </c>
      <c r="D48" s="59">
        <f>_xll.SwapAccrued(H25)</f>
        <v>0</v>
      </c>
      <c r="H48" s="57" t="s">
        <v>294</v>
      </c>
      <c r="I48" s="59">
        <f>_xll.SwapPNL(H25,I46,I47)</f>
        <v>0.38397034545778297</v>
      </c>
      <c r="AD48" s="1"/>
      <c r="AE48" s="1"/>
    </row>
    <row r="49" spans="1:32" ht="15.75" thickTop="1">
      <c r="AD49" s="1"/>
      <c r="AE49" s="1"/>
    </row>
    <row r="50" spans="1:32">
      <c r="I50" s="6"/>
      <c r="AD50" s="1"/>
      <c r="AE50" s="1"/>
    </row>
    <row r="51" spans="1:32">
      <c r="I51" s="6"/>
      <c r="AD51" s="1"/>
      <c r="AE51" s="1"/>
    </row>
    <row r="52" spans="1:32">
      <c r="I52" s="6"/>
      <c r="AD52" s="1"/>
    </row>
    <row r="53" spans="1:32">
      <c r="H53" s="6"/>
      <c r="J53" s="6"/>
      <c r="K53" s="24"/>
      <c r="AE53" s="1"/>
    </row>
    <row r="54" spans="1:32" ht="15.75" thickBot="1">
      <c r="A54" s="2"/>
      <c r="B54" s="54" t="s">
        <v>311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AE54" s="1"/>
    </row>
    <row r="55" spans="1:32" ht="16.5" thickTop="1" thickBot="1">
      <c r="A55" s="2"/>
      <c r="B55" s="14" t="s">
        <v>139</v>
      </c>
      <c r="C55" s="15" t="s">
        <v>142</v>
      </c>
      <c r="D55" s="14" t="s">
        <v>143</v>
      </c>
      <c r="E55" s="15" t="s">
        <v>144</v>
      </c>
      <c r="F55" s="34" t="s">
        <v>72</v>
      </c>
      <c r="G55" s="15" t="s">
        <v>145</v>
      </c>
      <c r="H55" s="14" t="s">
        <v>140</v>
      </c>
      <c r="I55" s="15" t="s">
        <v>4</v>
      </c>
      <c r="J55" s="14" t="s">
        <v>146</v>
      </c>
      <c r="K55" s="15" t="s">
        <v>147</v>
      </c>
      <c r="L55" s="32" t="s">
        <v>187</v>
      </c>
      <c r="M55" s="14" t="s">
        <v>148</v>
      </c>
      <c r="N55" t="s">
        <v>280</v>
      </c>
      <c r="O55" t="s">
        <v>281</v>
      </c>
      <c r="P55" t="s">
        <v>282</v>
      </c>
      <c r="AE55" s="6"/>
      <c r="AF55" s="6"/>
    </row>
    <row r="56" spans="1:32" ht="15.75" thickTop="1">
      <c r="A56" s="22" t="str">
        <f t="array" ref="A56:P59">_xll.SwapFixedLegs(H25,B55:P55)</f>
        <v>Period1</v>
      </c>
      <c r="B56" t="str">
        <v>2022/02/17</v>
      </c>
      <c r="C56" t="str">
        <v>2021/11/17</v>
      </c>
      <c r="D56" t="str">
        <v>2022/03/16</v>
      </c>
      <c r="E56">
        <v>119</v>
      </c>
      <c r="F56" s="2">
        <v>0.32602700000000001</v>
      </c>
      <c r="G56" s="28">
        <v>0.26</v>
      </c>
      <c r="H56" s="26">
        <v>-84767.123288000003</v>
      </c>
      <c r="I56" s="29">
        <v>0.98778699999999997</v>
      </c>
      <c r="J56" s="26">
        <v>-83731.858412000001</v>
      </c>
      <c r="K56" s="26">
        <v>-83731.858412000001</v>
      </c>
      <c r="L56" s="26">
        <v>-84767.123288000003</v>
      </c>
      <c r="M56" s="29">
        <v>0.25753399999999999</v>
      </c>
      <c r="N56">
        <v>0</v>
      </c>
      <c r="O56">
        <v>1000000</v>
      </c>
      <c r="P56">
        <v>1000000</v>
      </c>
    </row>
    <row r="57" spans="1:32">
      <c r="A57" s="22" t="str">
        <v>Period2</v>
      </c>
      <c r="B57" t="str">
        <v>2022/05/17</v>
      </c>
      <c r="C57" t="str">
        <v>2022/03/16</v>
      </c>
      <c r="D57" t="str">
        <v>2022/05/18</v>
      </c>
      <c r="E57">
        <v>63</v>
      </c>
      <c r="F57" s="2">
        <v>0.17260300000000001</v>
      </c>
      <c r="G57" s="31">
        <v>0.26</v>
      </c>
      <c r="H57" s="26">
        <v>-44876.712329000002</v>
      </c>
      <c r="I57" s="30">
        <v>0.98225700000000005</v>
      </c>
      <c r="J57" s="26">
        <v>-44080.458315000003</v>
      </c>
      <c r="K57" s="26">
        <v>-127812.316727</v>
      </c>
      <c r="L57" s="26">
        <v>-44876.712329000002</v>
      </c>
      <c r="M57" s="29">
        <v>0.50136999999999998</v>
      </c>
      <c r="N57">
        <v>0</v>
      </c>
      <c r="O57">
        <v>1000000</v>
      </c>
      <c r="P57">
        <v>1000000</v>
      </c>
    </row>
    <row r="58" spans="1:32">
      <c r="A58" s="22" t="str">
        <v>Period3</v>
      </c>
      <c r="B58" t="str">
        <v>2022/08/17</v>
      </c>
      <c r="C58" t="str">
        <v>2022/05/18</v>
      </c>
      <c r="D58" t="str">
        <v>2022/08/17</v>
      </c>
      <c r="E58">
        <v>91</v>
      </c>
      <c r="F58" s="2">
        <v>0.24931500000000001</v>
      </c>
      <c r="G58" s="31">
        <v>0.26</v>
      </c>
      <c r="H58" s="26">
        <v>-64821.917807999998</v>
      </c>
      <c r="I58" s="30">
        <v>0.97648100000000004</v>
      </c>
      <c r="J58" s="26">
        <v>-63297.375933000003</v>
      </c>
      <c r="K58" s="26">
        <v>-191109.69266</v>
      </c>
      <c r="L58" s="26">
        <v>-64821.917807999998</v>
      </c>
      <c r="M58" s="29">
        <v>0.75342500000000001</v>
      </c>
      <c r="N58">
        <v>0</v>
      </c>
      <c r="O58">
        <v>1000000</v>
      </c>
      <c r="P58">
        <v>1000000</v>
      </c>
    </row>
    <row r="59" spans="1:32">
      <c r="A59" s="22" t="str">
        <v>Period4</v>
      </c>
      <c r="B59" t="str">
        <v>2022/11/17</v>
      </c>
      <c r="C59" t="str">
        <v>2022/08/17</v>
      </c>
      <c r="D59" t="str">
        <v>2022/12/21</v>
      </c>
      <c r="E59">
        <v>126</v>
      </c>
      <c r="F59" s="2">
        <v>0.34520499999999998</v>
      </c>
      <c r="G59" s="31">
        <v>0.26</v>
      </c>
      <c r="H59" s="26">
        <v>-89753.424658000004</v>
      </c>
      <c r="I59" s="30">
        <v>0.97064799999999996</v>
      </c>
      <c r="J59" s="26">
        <v>-87118.985922000007</v>
      </c>
      <c r="K59" s="26">
        <v>-278228.67858200002</v>
      </c>
      <c r="L59" s="26">
        <v>-89753.424658000004</v>
      </c>
      <c r="M59" s="29">
        <v>1.005479</v>
      </c>
      <c r="N59">
        <v>0</v>
      </c>
      <c r="O59">
        <v>1000000</v>
      </c>
      <c r="P59">
        <v>1000000</v>
      </c>
    </row>
    <row r="60" spans="1:32">
      <c r="A60" s="22"/>
      <c r="B60"/>
      <c r="F60" s="2"/>
      <c r="G60" s="31"/>
      <c r="H60" s="26"/>
      <c r="I60" s="30"/>
      <c r="J60" s="26"/>
      <c r="K60" s="26"/>
      <c r="L60" s="26"/>
      <c r="M60" s="29"/>
    </row>
    <row r="61" spans="1:32">
      <c r="A61" s="22"/>
      <c r="B61"/>
      <c r="F61" s="2"/>
      <c r="G61" s="31"/>
      <c r="H61" s="26"/>
      <c r="I61" s="30"/>
      <c r="J61" s="26"/>
      <c r="K61" s="26"/>
      <c r="L61" s="26"/>
      <c r="M61" s="29"/>
    </row>
    <row r="62" spans="1:32">
      <c r="A62" s="22"/>
      <c r="B62"/>
      <c r="F62" s="2"/>
      <c r="G62" s="31"/>
      <c r="H62" s="26"/>
      <c r="I62" s="30"/>
      <c r="J62" s="26"/>
      <c r="K62" s="26"/>
      <c r="L62" s="26"/>
      <c r="M62" s="29"/>
    </row>
    <row r="63" spans="1:32">
      <c r="A63" s="22"/>
      <c r="B63"/>
      <c r="F63" s="2"/>
      <c r="G63" s="31"/>
      <c r="H63" s="26"/>
      <c r="I63" s="30"/>
      <c r="J63" s="26"/>
      <c r="K63" s="26"/>
      <c r="L63" s="26"/>
      <c r="M63" s="29"/>
    </row>
    <row r="64" spans="1:32">
      <c r="A64" s="22"/>
      <c r="B64"/>
      <c r="F64" s="2"/>
      <c r="G64" s="31"/>
      <c r="H64" s="26"/>
      <c r="I64" s="30"/>
      <c r="J64" s="26"/>
      <c r="K64" s="26"/>
      <c r="L64" s="26"/>
      <c r="M64" s="29"/>
    </row>
    <row r="65" spans="1:31">
      <c r="A65" s="22"/>
      <c r="B65"/>
      <c r="F65" s="2"/>
      <c r="G65" s="31"/>
      <c r="H65" s="26"/>
      <c r="I65" s="30"/>
      <c r="J65" s="26"/>
      <c r="K65" s="26"/>
      <c r="L65" s="26"/>
      <c r="M65" s="29"/>
    </row>
    <row r="66" spans="1:31">
      <c r="A66" s="22"/>
      <c r="B66"/>
      <c r="F66" s="2"/>
      <c r="G66" s="31"/>
      <c r="H66" s="26"/>
      <c r="I66" s="30"/>
      <c r="J66" s="26"/>
      <c r="K66" s="26"/>
      <c r="L66" s="26"/>
      <c r="M66" s="29"/>
    </row>
    <row r="67" spans="1:31">
      <c r="A67" s="22"/>
      <c r="B67"/>
      <c r="F67" s="2"/>
      <c r="G67" s="31"/>
      <c r="H67" s="26"/>
      <c r="I67" s="30"/>
      <c r="J67" s="26"/>
      <c r="K67" s="26"/>
      <c r="L67" s="26"/>
      <c r="M67" s="29"/>
    </row>
    <row r="68" spans="1:31">
      <c r="A68" s="22"/>
      <c r="B68"/>
      <c r="F68" s="2"/>
      <c r="G68" s="31"/>
      <c r="H68" s="26"/>
      <c r="I68" s="30"/>
      <c r="J68" s="26"/>
      <c r="K68" s="26"/>
      <c r="L68" s="26"/>
      <c r="M68" s="29"/>
    </row>
    <row r="69" spans="1:31">
      <c r="A69" s="22"/>
      <c r="B69"/>
      <c r="F69" s="2"/>
      <c r="G69" s="31"/>
      <c r="H69" s="26"/>
      <c r="I69" s="30"/>
      <c r="J69" s="26"/>
      <c r="K69" s="26"/>
      <c r="L69" s="26"/>
      <c r="M69" s="29"/>
    </row>
    <row r="70" spans="1:31">
      <c r="A70" s="22"/>
      <c r="B70"/>
      <c r="F70" s="2"/>
      <c r="G70" s="31"/>
      <c r="H70" s="26"/>
      <c r="I70" s="30"/>
      <c r="J70" s="26"/>
      <c r="K70" s="26"/>
      <c r="L70" s="26"/>
      <c r="M70" s="29"/>
    </row>
    <row r="71" spans="1:31">
      <c r="A71" s="22"/>
      <c r="B71"/>
      <c r="F71" s="2"/>
      <c r="G71" s="31"/>
      <c r="H71" s="26"/>
      <c r="I71" s="30"/>
      <c r="J71" s="26"/>
      <c r="K71" s="26"/>
      <c r="L71" s="26"/>
      <c r="M71" s="29"/>
    </row>
    <row r="72" spans="1:31">
      <c r="A72" s="22"/>
      <c r="B72"/>
      <c r="F72" s="2"/>
      <c r="G72" s="31"/>
      <c r="H72" s="26"/>
      <c r="I72" s="30"/>
      <c r="J72" s="26"/>
      <c r="K72" s="26"/>
      <c r="L72" s="26"/>
      <c r="M72" s="29"/>
    </row>
    <row r="73" spans="1:31">
      <c r="I73" s="6"/>
      <c r="K73" s="6"/>
      <c r="L73" s="6"/>
      <c r="AD73" s="1"/>
      <c r="AE73" s="1"/>
    </row>
    <row r="74" spans="1:31" ht="15.75" thickBot="1">
      <c r="A74" s="2"/>
      <c r="B74" s="54" t="s">
        <v>312</v>
      </c>
      <c r="C74" s="54"/>
      <c r="D74" s="54"/>
      <c r="E74" s="54"/>
      <c r="F74" s="54"/>
      <c r="G74" s="54" t="s">
        <v>317</v>
      </c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X74" s="1"/>
      <c r="Y74" s="1"/>
    </row>
    <row r="75" spans="1:31" ht="16.5" thickTop="1" thickBot="1">
      <c r="A75" s="2"/>
      <c r="B75" s="14" t="s">
        <v>189</v>
      </c>
      <c r="C75" s="15" t="s">
        <v>190</v>
      </c>
      <c r="D75" s="14" t="s">
        <v>191</v>
      </c>
      <c r="E75" s="15" t="s">
        <v>192</v>
      </c>
      <c r="F75" s="34"/>
      <c r="G75" s="15" t="s">
        <v>193</v>
      </c>
      <c r="H75" s="14" t="s">
        <v>139</v>
      </c>
      <c r="I75" s="15" t="s">
        <v>142</v>
      </c>
      <c r="J75" s="14" t="s">
        <v>143</v>
      </c>
      <c r="K75" s="15" t="s">
        <v>144</v>
      </c>
      <c r="L75" s="14" t="s">
        <v>72</v>
      </c>
      <c r="M75" s="15" t="s">
        <v>145</v>
      </c>
      <c r="N75" s="14" t="s">
        <v>140</v>
      </c>
      <c r="O75" s="15" t="s">
        <v>4</v>
      </c>
      <c r="P75" s="14" t="s">
        <v>146</v>
      </c>
      <c r="Q75" s="15" t="s">
        <v>147</v>
      </c>
      <c r="R75" s="14" t="s">
        <v>148</v>
      </c>
      <c r="S75" s="15" t="s">
        <v>187</v>
      </c>
    </row>
    <row r="76" spans="1:31" ht="15.75" thickTop="1">
      <c r="A76" s="2"/>
      <c r="B76" t="str">
        <f t="array" ref="B76:S87">_xll.SwapFloatingQuotes(H25,B75:S75)</f>
        <v>2021/11/15</v>
      </c>
      <c r="C76" t="str">
        <v>2021/11/17</v>
      </c>
      <c r="D76" s="29">
        <v>2.2797000000000001E-2</v>
      </c>
      <c r="E76" t="str">
        <v>H</v>
      </c>
      <c r="F76" s="2" t="str">
        <v/>
      </c>
      <c r="G76" t="str">
        <v>2021/11/17</v>
      </c>
      <c r="H76" s="6" t="str">
        <v>2022/02/17</v>
      </c>
      <c r="I76" t="str">
        <v>2021/11/17</v>
      </c>
      <c r="J76" s="6" t="str">
        <v>2022/02/17</v>
      </c>
      <c r="K76" s="24">
        <v>92</v>
      </c>
      <c r="L76">
        <v>0.25205499999999997</v>
      </c>
      <c r="M76">
        <v>2.2908000000000001E-2</v>
      </c>
      <c r="N76">
        <v>5773.9892689999997</v>
      </c>
      <c r="O76">
        <v>0.98778699999999997</v>
      </c>
      <c r="P76">
        <v>5703.4712659999996</v>
      </c>
      <c r="Q76">
        <v>5703.4712659999996</v>
      </c>
      <c r="R76" s="23">
        <v>0.25753399999999999</v>
      </c>
      <c r="S76">
        <v>5773.9892689999997</v>
      </c>
      <c r="T76" s="26"/>
      <c r="U76" s="27"/>
      <c r="V76" s="26"/>
      <c r="W76" s="26"/>
      <c r="X76" s="27"/>
      <c r="Y76" s="26"/>
      <c r="AD76" s="1"/>
    </row>
    <row r="77" spans="1:31">
      <c r="A77" s="2"/>
      <c r="B77" t="str">
        <v>2021/12/15</v>
      </c>
      <c r="C77" t="str">
        <v>2021/12/17</v>
      </c>
      <c r="D77" s="29">
        <v>2.2862E-2</v>
      </c>
      <c r="E77" t="str">
        <v>P</v>
      </c>
      <c r="F77" s="2" t="str">
        <v/>
      </c>
      <c r="G77" t="str">
        <v/>
      </c>
      <c r="H77" s="6" t="str">
        <v/>
      </c>
      <c r="I77" t="str">
        <v/>
      </c>
      <c r="J77" s="6" t="str">
        <v/>
      </c>
      <c r="K77" s="24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s="23" t="str">
        <v/>
      </c>
      <c r="S77" t="str">
        <v/>
      </c>
      <c r="T77" s="26"/>
      <c r="U77" s="27"/>
      <c r="V77" s="26"/>
      <c r="W77" s="26"/>
      <c r="X77" s="27"/>
      <c r="Y77" s="26"/>
      <c r="AD77" s="1"/>
    </row>
    <row r="78" spans="1:31">
      <c r="A78" s="2"/>
      <c r="B78" t="str">
        <v>2022/01/13</v>
      </c>
      <c r="C78" t="str">
        <v>2022/01/17</v>
      </c>
      <c r="D78" s="29">
        <v>2.2929999999999999E-2</v>
      </c>
      <c r="E78" t="str">
        <v>P</v>
      </c>
      <c r="F78" s="2" t="str">
        <v/>
      </c>
      <c r="G78" t="str">
        <v/>
      </c>
      <c r="H78" s="6" t="str">
        <v/>
      </c>
      <c r="I78" t="str">
        <v/>
      </c>
      <c r="J78" s="6" t="str">
        <v/>
      </c>
      <c r="K78" s="24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s="23" t="str">
        <v/>
      </c>
      <c r="S78" t="str">
        <v/>
      </c>
      <c r="T78" s="26"/>
      <c r="U78" s="27"/>
      <c r="V78" s="26"/>
      <c r="W78" s="26"/>
      <c r="X78" s="27"/>
      <c r="Y78" s="26"/>
      <c r="AD78" s="1"/>
    </row>
    <row r="79" spans="1:31">
      <c r="A79" s="2"/>
      <c r="B79" t="str">
        <v>2022/02/15</v>
      </c>
      <c r="C79" t="str">
        <v>2022/02/17</v>
      </c>
      <c r="D79" s="29">
        <v>2.2929999999999999E-2</v>
      </c>
      <c r="E79" t="str">
        <v>P</v>
      </c>
      <c r="F79" s="2" t="str">
        <v/>
      </c>
      <c r="G79" t="str">
        <v>2022/02/17</v>
      </c>
      <c r="H79" s="6" t="str">
        <v>2022/05/17</v>
      </c>
      <c r="I79" t="str">
        <v>2022/02/17</v>
      </c>
      <c r="J79" s="6" t="str">
        <v>2022/05/17</v>
      </c>
      <c r="K79" s="24">
        <v>89</v>
      </c>
      <c r="L79">
        <v>0.243836</v>
      </c>
      <c r="M79">
        <v>2.3019999999999999E-2</v>
      </c>
      <c r="N79">
        <v>5613.0206959999996</v>
      </c>
      <c r="O79">
        <v>0.98225700000000005</v>
      </c>
      <c r="P79">
        <v>5513.4280559999997</v>
      </c>
      <c r="Q79">
        <v>11216.899321999999</v>
      </c>
      <c r="R79" s="23">
        <v>0.50136999999999998</v>
      </c>
      <c r="S79">
        <v>5613.0206959999996</v>
      </c>
      <c r="T79" s="26"/>
      <c r="U79" s="27"/>
      <c r="V79" s="26"/>
      <c r="W79" s="26"/>
      <c r="X79" s="27"/>
      <c r="Y79" s="26"/>
      <c r="AD79" s="1"/>
    </row>
    <row r="80" spans="1:31">
      <c r="A80" s="2"/>
      <c r="B80" t="str">
        <v>2022/03/15</v>
      </c>
      <c r="C80" t="str">
        <v>2022/03/17</v>
      </c>
      <c r="D80" s="29">
        <v>2.2974999999999999E-2</v>
      </c>
      <c r="E80" t="str">
        <v>P</v>
      </c>
      <c r="F80" s="2" t="str">
        <v/>
      </c>
      <c r="G80" t="str">
        <v/>
      </c>
      <c r="H80" s="6" t="str">
        <v/>
      </c>
      <c r="I80" t="str">
        <v/>
      </c>
      <c r="J80" s="6" t="str">
        <v/>
      </c>
      <c r="K80" s="24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s="23" t="str">
        <v/>
      </c>
      <c r="S80" t="str">
        <v/>
      </c>
      <c r="T80" s="26"/>
      <c r="U80" s="27"/>
      <c r="V80" s="26"/>
      <c r="W80" s="26"/>
      <c r="X80" s="27"/>
      <c r="Y80" s="26"/>
      <c r="AD80" s="1"/>
    </row>
    <row r="81" spans="1:30">
      <c r="A81" s="2"/>
      <c r="B81" t="str">
        <v>2022/04/14</v>
      </c>
      <c r="C81" t="str">
        <v>2022/04/17</v>
      </c>
      <c r="D81" s="29">
        <v>2.3022000000000001E-2</v>
      </c>
      <c r="E81" t="str">
        <v>P</v>
      </c>
      <c r="F81" s="2" t="str">
        <v/>
      </c>
      <c r="G81" t="str">
        <v/>
      </c>
      <c r="H81" s="6" t="str">
        <v/>
      </c>
      <c r="I81" t="str">
        <v/>
      </c>
      <c r="J81" s="6" t="str">
        <v/>
      </c>
      <c r="K81" s="24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s="23" t="str">
        <v/>
      </c>
      <c r="S81" t="str">
        <v/>
      </c>
      <c r="T81" s="26"/>
      <c r="U81" s="27"/>
      <c r="V81" s="26"/>
      <c r="W81" s="26"/>
      <c r="X81" s="27"/>
      <c r="Y81" s="26"/>
      <c r="AD81" s="1"/>
    </row>
    <row r="82" spans="1:30">
      <c r="A82" s="2"/>
      <c r="B82" t="str">
        <v>2022/05/13</v>
      </c>
      <c r="C82" t="str">
        <v>2022/05/17</v>
      </c>
      <c r="D82" s="29">
        <v>2.3254E-2</v>
      </c>
      <c r="E82" t="str">
        <v>P</v>
      </c>
      <c r="F82" s="2" t="str">
        <v/>
      </c>
      <c r="G82" t="str">
        <v>2022/05/17</v>
      </c>
      <c r="H82" s="6" t="str">
        <v>2022/08/17</v>
      </c>
      <c r="I82" t="str">
        <v>2022/05/17</v>
      </c>
      <c r="J82" s="6" t="str">
        <v>2022/08/17</v>
      </c>
      <c r="K82" s="24">
        <v>92</v>
      </c>
      <c r="L82">
        <v>0.25205499999999997</v>
      </c>
      <c r="M82">
        <v>2.3387000000000002E-2</v>
      </c>
      <c r="N82">
        <v>5894.8322930000004</v>
      </c>
      <c r="O82">
        <v>0.97648100000000004</v>
      </c>
      <c r="P82">
        <v>5756.1921700000003</v>
      </c>
      <c r="Q82">
        <v>16973.091490999999</v>
      </c>
      <c r="R82" s="23">
        <v>0.75342500000000001</v>
      </c>
      <c r="S82">
        <v>5894.8322930000004</v>
      </c>
      <c r="T82" s="26"/>
      <c r="U82" s="27"/>
      <c r="V82" s="26"/>
      <c r="W82" s="26"/>
      <c r="X82" s="27"/>
      <c r="Y82" s="26"/>
      <c r="AD82" s="1"/>
    </row>
    <row r="83" spans="1:30">
      <c r="A83" s="2"/>
      <c r="B83" t="str">
        <v>2022/06/15</v>
      </c>
      <c r="C83" t="str">
        <v>2022/06/17</v>
      </c>
      <c r="D83" s="29">
        <v>2.3345000000000001E-2</v>
      </c>
      <c r="E83" t="str">
        <v>P</v>
      </c>
      <c r="F83" s="2" t="str">
        <v/>
      </c>
      <c r="G83" t="str">
        <v/>
      </c>
      <c r="H83" s="6" t="str">
        <v/>
      </c>
      <c r="I83" t="str">
        <v/>
      </c>
      <c r="J83" s="6" t="str">
        <v/>
      </c>
      <c r="K83" s="24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s="23" t="str">
        <v/>
      </c>
      <c r="S83" t="str">
        <v/>
      </c>
      <c r="T83" s="26"/>
      <c r="U83" s="27"/>
      <c r="V83" s="26"/>
      <c r="W83" s="26"/>
      <c r="X83" s="27"/>
      <c r="Y83" s="26"/>
      <c r="AD83" s="1"/>
    </row>
    <row r="84" spans="1:30">
      <c r="A84" s="2"/>
      <c r="B84" t="str">
        <v>2022/07/14</v>
      </c>
      <c r="C84" t="str">
        <v>2022/07/17</v>
      </c>
      <c r="D84" s="29">
        <v>2.3425000000000001E-2</v>
      </c>
      <c r="E84" t="str">
        <v>P</v>
      </c>
      <c r="F84" s="2" t="str">
        <v/>
      </c>
      <c r="G84" t="str">
        <v/>
      </c>
      <c r="H84" s="6" t="str">
        <v/>
      </c>
      <c r="I84" t="str">
        <v/>
      </c>
      <c r="J84" s="6" t="str">
        <v/>
      </c>
      <c r="K84" s="2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s="23" t="str">
        <v/>
      </c>
      <c r="S84" t="str">
        <v/>
      </c>
      <c r="T84" s="26"/>
      <c r="U84" s="27"/>
      <c r="V84" s="26"/>
      <c r="W84" s="26"/>
      <c r="X84" s="27"/>
      <c r="Y84" s="26"/>
      <c r="AD84" s="1"/>
    </row>
    <row r="85" spans="1:30">
      <c r="A85" s="2"/>
      <c r="B85" t="str">
        <v>2022/08/15</v>
      </c>
      <c r="C85" t="str">
        <v>2022/08/17</v>
      </c>
      <c r="D85" s="29">
        <v>2.3625E-2</v>
      </c>
      <c r="E85" t="str">
        <v>P</v>
      </c>
      <c r="F85" s="2" t="str">
        <v/>
      </c>
      <c r="G85" t="str">
        <v>2022/08/17</v>
      </c>
      <c r="H85" s="6" t="str">
        <v>2022/11/17</v>
      </c>
      <c r="I85" t="str">
        <v>2022/08/17</v>
      </c>
      <c r="J85" s="6" t="str">
        <v>2022/11/17</v>
      </c>
      <c r="K85" s="24">
        <v>92</v>
      </c>
      <c r="L85">
        <v>0.25205499999999997</v>
      </c>
      <c r="M85">
        <v>2.3769999999999999E-2</v>
      </c>
      <c r="N85">
        <v>5991.4531610000004</v>
      </c>
      <c r="O85">
        <v>0.97064799999999996</v>
      </c>
      <c r="P85">
        <v>5815.5922810000002</v>
      </c>
      <c r="Q85">
        <v>22788.683772</v>
      </c>
      <c r="R85" s="23">
        <v>1.005479</v>
      </c>
      <c r="S85">
        <v>5991.4531610000004</v>
      </c>
      <c r="T85" s="26"/>
      <c r="U85" s="27"/>
      <c r="V85" s="26"/>
      <c r="W85" s="26"/>
      <c r="X85" s="27"/>
      <c r="Y85" s="26"/>
      <c r="AD85" s="1"/>
    </row>
    <row r="86" spans="1:30">
      <c r="A86" s="2"/>
      <c r="B86" t="str">
        <v>2022/09/15</v>
      </c>
      <c r="C86" t="str">
        <v>2022/09/17</v>
      </c>
      <c r="D86" s="29">
        <v>2.3727000000000002E-2</v>
      </c>
      <c r="E86" t="str">
        <v>P</v>
      </c>
      <c r="F86" s="2" t="str">
        <v/>
      </c>
      <c r="G86" t="str">
        <v/>
      </c>
      <c r="H86" s="6" t="str">
        <v/>
      </c>
      <c r="I86" t="str">
        <v/>
      </c>
      <c r="J86" s="6" t="str">
        <v/>
      </c>
      <c r="K86" s="24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s="23" t="str">
        <v/>
      </c>
      <c r="S86" t="str">
        <v/>
      </c>
      <c r="T86" s="26"/>
      <c r="U86" s="27"/>
      <c r="V86" s="26"/>
      <c r="W86" s="26"/>
      <c r="X86" s="27"/>
      <c r="Y86" s="26"/>
      <c r="AD86" s="1"/>
    </row>
    <row r="87" spans="1:30">
      <c r="A87" s="2"/>
      <c r="B87" t="str">
        <v>2022/10/13</v>
      </c>
      <c r="C87" t="str">
        <v>2022/10/17</v>
      </c>
      <c r="D87" s="29">
        <v>2.3817999999999999E-2</v>
      </c>
      <c r="E87" t="str">
        <v>P</v>
      </c>
      <c r="F87" s="2" t="str">
        <v/>
      </c>
      <c r="G87" t="str">
        <v/>
      </c>
      <c r="H87" s="6" t="str">
        <v/>
      </c>
      <c r="I87" t="str">
        <v/>
      </c>
      <c r="J87" s="6" t="str">
        <v/>
      </c>
      <c r="K87" s="24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s="23" t="str">
        <v/>
      </c>
      <c r="S87" t="str">
        <v/>
      </c>
      <c r="T87" s="26"/>
      <c r="U87" s="27"/>
      <c r="V87" s="26"/>
      <c r="W87" s="26"/>
      <c r="X87" s="27"/>
      <c r="Y87" s="26"/>
      <c r="AD87" s="1"/>
    </row>
    <row r="88" spans="1:30">
      <c r="A88" s="2"/>
      <c r="B88"/>
      <c r="D88" s="29"/>
      <c r="F88" s="2"/>
      <c r="G88"/>
      <c r="H88" s="6"/>
      <c r="J88" s="6"/>
      <c r="K88" s="24"/>
      <c r="R88" s="23"/>
      <c r="T88" s="26"/>
      <c r="U88" s="27"/>
      <c r="V88" s="26"/>
      <c r="W88" s="26"/>
      <c r="X88" s="27"/>
      <c r="Y88" s="26"/>
      <c r="AD88" s="1"/>
    </row>
    <row r="89" spans="1:30">
      <c r="A89" s="2"/>
      <c r="B89"/>
      <c r="D89" s="29"/>
      <c r="F89" s="2"/>
      <c r="G89"/>
      <c r="H89" s="6"/>
      <c r="J89" s="6"/>
      <c r="K89" s="24"/>
      <c r="R89" s="23"/>
      <c r="T89" s="26"/>
      <c r="U89" s="27"/>
      <c r="V89" s="26"/>
      <c r="W89" s="26"/>
      <c r="X89" s="27"/>
      <c r="Y89" s="26"/>
      <c r="AD89" s="1"/>
    </row>
    <row r="90" spans="1:30" ht="15.75" thickBot="1">
      <c r="A90" s="2"/>
      <c r="B90" s="54" t="s">
        <v>313</v>
      </c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X90" s="1"/>
      <c r="Y90" s="1"/>
    </row>
    <row r="91" spans="1:30" ht="16.5" thickTop="1" thickBot="1">
      <c r="A91" s="2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</row>
    <row r="92" spans="1:30" ht="16.5" thickTop="1" thickBot="1">
      <c r="A92" s="2"/>
      <c r="B92" s="14" t="s">
        <v>139</v>
      </c>
      <c r="C92" s="15" t="s">
        <v>142</v>
      </c>
      <c r="D92" s="14" t="s">
        <v>143</v>
      </c>
      <c r="E92" s="15" t="s">
        <v>144</v>
      </c>
      <c r="F92" s="34" t="s">
        <v>273</v>
      </c>
      <c r="G92" s="15" t="s">
        <v>72</v>
      </c>
      <c r="H92" s="14" t="s">
        <v>145</v>
      </c>
      <c r="I92" s="15" t="s">
        <v>140</v>
      </c>
      <c r="J92" s="14" t="s">
        <v>4</v>
      </c>
      <c r="K92" s="15" t="s">
        <v>146</v>
      </c>
      <c r="L92" s="14" t="s">
        <v>147</v>
      </c>
      <c r="M92" s="15" t="s">
        <v>187</v>
      </c>
      <c r="N92" t="s">
        <v>280</v>
      </c>
      <c r="O92" t="s">
        <v>281</v>
      </c>
      <c r="P92" t="s">
        <v>282</v>
      </c>
      <c r="Q92" s="15"/>
      <c r="R92" s="14"/>
      <c r="S92" s="15"/>
    </row>
    <row r="93" spans="1:30" ht="15.75" thickTop="1">
      <c r="A93" t="str">
        <f t="array" ref="A93:P96">_xll.SwapFloatingLegs(H25,B92:P92)</f>
        <v>Period1</v>
      </c>
      <c r="B93" s="2" t="str">
        <v>2022/02/17</v>
      </c>
      <c r="C93" t="str">
        <v>2021/11/17</v>
      </c>
      <c r="D93" t="str">
        <v>2022/02/17</v>
      </c>
      <c r="E93">
        <v>92</v>
      </c>
      <c r="F93">
        <v>0.25205499999999997</v>
      </c>
      <c r="G93" s="2">
        <v>0.25205499999999997</v>
      </c>
      <c r="H93">
        <v>2.2908000000000001E-2</v>
      </c>
      <c r="I93">
        <v>5773.9892689999997</v>
      </c>
      <c r="J93">
        <v>0.98778699999999997</v>
      </c>
      <c r="K93">
        <v>5703.4712659999996</v>
      </c>
      <c r="L93">
        <v>5703.4712659999996</v>
      </c>
      <c r="M93">
        <v>5773.9892689999997</v>
      </c>
      <c r="N93">
        <v>0</v>
      </c>
      <c r="O93">
        <v>1000000</v>
      </c>
      <c r="P93">
        <v>1000000</v>
      </c>
    </row>
    <row r="94" spans="1:30">
      <c r="A94" t="str">
        <v>Period2</v>
      </c>
      <c r="B94" s="2" t="str">
        <v>2022/05/17</v>
      </c>
      <c r="C94" t="str">
        <v>2022/02/17</v>
      </c>
      <c r="D94" t="str">
        <v>2022/05/17</v>
      </c>
      <c r="E94">
        <v>89</v>
      </c>
      <c r="F94">
        <v>0.243836</v>
      </c>
      <c r="G94" s="2">
        <v>0.243836</v>
      </c>
      <c r="H94">
        <v>2.3019999999999999E-2</v>
      </c>
      <c r="I94">
        <v>5613.0206959999996</v>
      </c>
      <c r="J94">
        <v>0.98225700000000005</v>
      </c>
      <c r="K94">
        <v>5513.4280559999997</v>
      </c>
      <c r="L94">
        <v>11216.899321999999</v>
      </c>
      <c r="M94">
        <v>5613.0206959999996</v>
      </c>
      <c r="N94">
        <v>0</v>
      </c>
      <c r="O94">
        <v>1000000</v>
      </c>
      <c r="P94">
        <v>1000000</v>
      </c>
    </row>
    <row r="95" spans="1:30">
      <c r="A95" t="str">
        <v>Period3</v>
      </c>
      <c r="B95" s="2" t="str">
        <v>2022/08/17</v>
      </c>
      <c r="C95" t="str">
        <v>2022/05/17</v>
      </c>
      <c r="D95" t="str">
        <v>2022/08/17</v>
      </c>
      <c r="E95">
        <v>92</v>
      </c>
      <c r="F95">
        <v>0.25205499999999997</v>
      </c>
      <c r="G95" s="2">
        <v>0.25205499999999997</v>
      </c>
      <c r="H95">
        <v>2.3387000000000002E-2</v>
      </c>
      <c r="I95">
        <v>5894.8322930000004</v>
      </c>
      <c r="J95">
        <v>0.97648100000000004</v>
      </c>
      <c r="K95">
        <v>5756.1921700000003</v>
      </c>
      <c r="L95">
        <v>16973.091490999999</v>
      </c>
      <c r="M95">
        <v>5894.8322930000004</v>
      </c>
      <c r="N95">
        <v>0</v>
      </c>
      <c r="O95">
        <v>1000000</v>
      </c>
      <c r="P95">
        <v>1000000</v>
      </c>
    </row>
    <row r="96" spans="1:30">
      <c r="A96" t="str">
        <v>Period4</v>
      </c>
      <c r="B96" s="2" t="str">
        <v>2022/11/17</v>
      </c>
      <c r="C96" t="str">
        <v>2022/08/17</v>
      </c>
      <c r="D96" t="str">
        <v>2022/11/17</v>
      </c>
      <c r="E96">
        <v>92</v>
      </c>
      <c r="F96">
        <v>0.25205499999999997</v>
      </c>
      <c r="G96" s="2">
        <v>0.25205499999999997</v>
      </c>
      <c r="H96">
        <v>2.3769999999999999E-2</v>
      </c>
      <c r="I96">
        <v>5991.4531610000004</v>
      </c>
      <c r="J96">
        <v>0.97064799999999996</v>
      </c>
      <c r="K96">
        <v>5815.5922810000002</v>
      </c>
      <c r="L96">
        <v>22788.683772</v>
      </c>
      <c r="M96">
        <v>5991.4531610000004</v>
      </c>
      <c r="N96">
        <v>0</v>
      </c>
      <c r="O96">
        <v>1000000</v>
      </c>
      <c r="P96">
        <v>1000000</v>
      </c>
    </row>
    <row r="97" spans="1:5">
      <c r="B97" s="3"/>
    </row>
    <row r="108" spans="1:5" ht="15.75" thickBot="1">
      <c r="A108" s="2"/>
      <c r="B108" s="54" t="s">
        <v>314</v>
      </c>
      <c r="C108" s="54"/>
      <c r="D108" s="54"/>
      <c r="E108" s="54"/>
    </row>
    <row r="109" spans="1:5" ht="16.5" thickTop="1" thickBot="1">
      <c r="A109" s="2"/>
      <c r="B109" s="35"/>
      <c r="C109" s="35"/>
      <c r="D109" s="35"/>
      <c r="E109" s="35"/>
    </row>
    <row r="110" spans="1:5" ht="16.5" thickTop="1" thickBot="1">
      <c r="A110" s="2"/>
      <c r="B110" s="14" t="s">
        <v>189</v>
      </c>
      <c r="C110" s="15" t="s">
        <v>190</v>
      </c>
      <c r="D110" s="14" t="s">
        <v>191</v>
      </c>
      <c r="E110" s="15" t="s">
        <v>192</v>
      </c>
    </row>
    <row r="111" spans="1:5" ht="15.75" thickTop="1">
      <c r="A111" t="str">
        <f t="array" ref="A111:E122">_xll.SwapFloatingQuoteLegs(H25,B110:E110)</f>
        <v>Period1</v>
      </c>
      <c r="B111" s="2" t="str">
        <v>2021/11/15</v>
      </c>
      <c r="C111" t="str">
        <v>2021/11/17</v>
      </c>
      <c r="D111">
        <v>2.2797000000000001E-2</v>
      </c>
      <c r="E111" t="str">
        <v>H</v>
      </c>
    </row>
    <row r="112" spans="1:5">
      <c r="A112" t="str">
        <v>Period2</v>
      </c>
      <c r="B112" s="2" t="str">
        <v>2021/12/15</v>
      </c>
      <c r="C112" t="str">
        <v>2021/12/17</v>
      </c>
      <c r="D112">
        <v>2.2862E-2</v>
      </c>
      <c r="E112" t="str">
        <v>P</v>
      </c>
    </row>
    <row r="113" spans="1:30">
      <c r="A113" t="str">
        <v>Period3</v>
      </c>
      <c r="B113" s="2" t="str">
        <v>2022/01/13</v>
      </c>
      <c r="C113" t="str">
        <v>2022/01/17</v>
      </c>
      <c r="D113">
        <v>2.2929999999999999E-2</v>
      </c>
      <c r="E113" t="str">
        <v>P</v>
      </c>
    </row>
    <row r="114" spans="1:30">
      <c r="A114" t="str">
        <v>Period4</v>
      </c>
      <c r="B114" s="2" t="str">
        <v>2022/02/15</v>
      </c>
      <c r="C114" t="str">
        <v>2022/02/17</v>
      </c>
      <c r="D114">
        <v>2.2929999999999999E-2</v>
      </c>
      <c r="E114" t="str">
        <v>P</v>
      </c>
    </row>
    <row r="115" spans="1:30">
      <c r="A115" t="str">
        <v>Period5</v>
      </c>
      <c r="B115" s="2" t="str">
        <v>2022/03/15</v>
      </c>
      <c r="C115" t="str">
        <v>2022/03/17</v>
      </c>
      <c r="D115">
        <v>2.2974999999999999E-2</v>
      </c>
      <c r="E115" t="str">
        <v>P</v>
      </c>
    </row>
    <row r="116" spans="1:30">
      <c r="A116" t="str">
        <v>Period6</v>
      </c>
      <c r="B116" s="2" t="str">
        <v>2022/04/14</v>
      </c>
      <c r="C116" t="str">
        <v>2022/04/17</v>
      </c>
      <c r="D116">
        <v>2.3022000000000001E-2</v>
      </c>
      <c r="E116" t="str">
        <v>P</v>
      </c>
    </row>
    <row r="117" spans="1:30">
      <c r="A117" t="str">
        <v>Period7</v>
      </c>
      <c r="B117" s="2" t="str">
        <v>2022/05/13</v>
      </c>
      <c r="C117" t="str">
        <v>2022/05/17</v>
      </c>
      <c r="D117">
        <v>2.3254E-2</v>
      </c>
      <c r="E117" t="str">
        <v>P</v>
      </c>
    </row>
    <row r="118" spans="1:30">
      <c r="A118" t="str">
        <v>Period8</v>
      </c>
      <c r="B118" s="2" t="str">
        <v>2022/06/15</v>
      </c>
      <c r="C118" t="str">
        <v>2022/06/17</v>
      </c>
      <c r="D118">
        <v>2.3345000000000001E-2</v>
      </c>
      <c r="E118" t="str">
        <v>P</v>
      </c>
    </row>
    <row r="119" spans="1:30">
      <c r="A119" t="str">
        <v>Period9</v>
      </c>
      <c r="B119" s="2" t="str">
        <v>2022/07/14</v>
      </c>
      <c r="C119" t="str">
        <v>2022/07/17</v>
      </c>
      <c r="D119">
        <v>2.3425000000000001E-2</v>
      </c>
      <c r="E119" t="str">
        <v>P</v>
      </c>
    </row>
    <row r="120" spans="1:30">
      <c r="A120" t="str">
        <v>Period10</v>
      </c>
      <c r="B120" s="2" t="str">
        <v>2022/08/15</v>
      </c>
      <c r="C120" t="str">
        <v>2022/08/17</v>
      </c>
      <c r="D120">
        <v>2.3625E-2</v>
      </c>
      <c r="E120" t="str">
        <v>P</v>
      </c>
    </row>
    <row r="121" spans="1:30">
      <c r="A121" t="str">
        <v>Period11</v>
      </c>
      <c r="B121" s="2" t="str">
        <v>2022/09/15</v>
      </c>
      <c r="C121" t="str">
        <v>2022/09/17</v>
      </c>
      <c r="D121">
        <v>2.3727000000000002E-2</v>
      </c>
      <c r="E121" t="str">
        <v>P</v>
      </c>
    </row>
    <row r="122" spans="1:30">
      <c r="A122" t="str">
        <v>Period12</v>
      </c>
      <c r="B122" s="2" t="str">
        <v>2022/10/13</v>
      </c>
      <c r="C122" t="str">
        <v>2022/10/17</v>
      </c>
      <c r="D122">
        <v>2.3817999999999999E-2</v>
      </c>
      <c r="E122" t="str">
        <v>P</v>
      </c>
    </row>
    <row r="128" spans="1:30">
      <c r="A128" s="2"/>
      <c r="B128"/>
      <c r="D128" s="29"/>
      <c r="F128" s="2"/>
      <c r="G128"/>
      <c r="H128" s="6"/>
      <c r="J128" s="6"/>
      <c r="K128" s="24"/>
      <c r="R128" s="23"/>
      <c r="T128" s="26"/>
      <c r="U128" s="27"/>
      <c r="V128" s="26"/>
      <c r="W128" s="26"/>
      <c r="X128" s="27"/>
      <c r="Y128" s="26"/>
      <c r="AD128" s="1"/>
    </row>
    <row r="129" spans="1:30">
      <c r="A129" s="2"/>
      <c r="B129"/>
      <c r="D129" s="29"/>
      <c r="F129" s="2"/>
      <c r="G129"/>
      <c r="H129" s="6"/>
      <c r="J129" s="6"/>
      <c r="K129" s="24"/>
      <c r="R129" s="23"/>
      <c r="T129" s="26"/>
      <c r="U129" s="27"/>
      <c r="V129" s="26"/>
      <c r="W129" s="26"/>
      <c r="X129" s="27"/>
      <c r="Y129" s="26"/>
      <c r="AD129" s="1"/>
    </row>
    <row r="130" spans="1:30">
      <c r="A130" s="2"/>
      <c r="B130"/>
      <c r="D130" s="29"/>
      <c r="F130" s="2"/>
      <c r="G130"/>
      <c r="H130" s="6"/>
      <c r="J130" s="6"/>
      <c r="K130" s="24"/>
      <c r="R130" s="23"/>
      <c r="T130" s="26"/>
      <c r="U130" s="27"/>
      <c r="V130" s="26"/>
      <c r="W130" s="26"/>
      <c r="X130" s="27"/>
      <c r="Y130" s="26"/>
      <c r="AD130" s="1"/>
    </row>
    <row r="131" spans="1:30">
      <c r="A131" s="2"/>
      <c r="B131"/>
      <c r="D131" s="29"/>
      <c r="F131" s="2"/>
      <c r="G131"/>
      <c r="H131" s="6"/>
      <c r="J131" s="6"/>
      <c r="K131" s="24"/>
      <c r="R131" s="23"/>
      <c r="T131" s="26"/>
      <c r="U131" s="27"/>
      <c r="V131" s="26"/>
      <c r="W131" s="26"/>
      <c r="X131" s="27"/>
      <c r="Y131" s="26"/>
      <c r="AD131" s="1"/>
    </row>
    <row r="132" spans="1:30">
      <c r="A132" s="2"/>
      <c r="B132"/>
      <c r="D132" s="29"/>
      <c r="F132" s="2"/>
      <c r="G132"/>
      <c r="H132" s="6"/>
      <c r="J132" s="6"/>
      <c r="K132" s="24"/>
      <c r="R132" s="23"/>
      <c r="T132" s="26"/>
      <c r="U132" s="27"/>
      <c r="V132" s="26"/>
      <c r="W132" s="26"/>
      <c r="X132" s="27"/>
      <c r="Y132" s="26"/>
      <c r="AD132" s="1"/>
    </row>
    <row r="133" spans="1:30">
      <c r="A133" s="2"/>
      <c r="B133"/>
      <c r="D133" s="29"/>
      <c r="F133" s="2"/>
      <c r="G133"/>
      <c r="H133" s="6"/>
      <c r="J133" s="6"/>
      <c r="K133" s="24"/>
      <c r="R133" s="23"/>
      <c r="T133" s="26"/>
      <c r="U133" s="27"/>
      <c r="V133" s="26"/>
      <c r="W133" s="26"/>
      <c r="X133" s="27"/>
      <c r="Y133" s="26"/>
      <c r="AD133" s="1"/>
    </row>
    <row r="134" spans="1:30">
      <c r="A134" s="2"/>
      <c r="B134"/>
      <c r="D134" s="29"/>
      <c r="F134" s="2"/>
      <c r="G134"/>
      <c r="H134" s="6"/>
      <c r="J134" s="6"/>
      <c r="K134" s="24"/>
      <c r="R134" s="23"/>
      <c r="T134" s="26"/>
      <c r="U134" s="27"/>
      <c r="V134" s="26"/>
      <c r="W134" s="26"/>
      <c r="X134" s="27"/>
      <c r="Y134" s="26"/>
      <c r="AD134" s="1"/>
    </row>
    <row r="135" spans="1:30">
      <c r="A135" s="2"/>
      <c r="B135"/>
      <c r="D135" s="29"/>
      <c r="F135" s="2"/>
      <c r="G135"/>
      <c r="H135" s="6"/>
      <c r="J135" s="6"/>
      <c r="K135" s="24"/>
      <c r="R135" s="23"/>
      <c r="T135" s="26"/>
      <c r="U135" s="27"/>
      <c r="V135" s="26"/>
      <c r="W135" s="26"/>
      <c r="X135" s="27"/>
      <c r="Y135" s="26"/>
      <c r="AD135" s="1"/>
    </row>
    <row r="136" spans="1:30">
      <c r="A136" s="2"/>
      <c r="B136"/>
      <c r="D136" s="29"/>
      <c r="F136" s="2"/>
      <c r="G136"/>
      <c r="H136" s="6"/>
      <c r="J136" s="6"/>
      <c r="K136" s="24"/>
      <c r="R136" s="23"/>
      <c r="T136" s="26"/>
      <c r="U136" s="27"/>
      <c r="V136" s="26"/>
      <c r="W136" s="26"/>
      <c r="X136" s="27"/>
      <c r="Y136" s="26"/>
      <c r="AD136" s="1"/>
    </row>
    <row r="137" spans="1:30">
      <c r="A137" s="2"/>
      <c r="B137"/>
      <c r="D137" s="29"/>
      <c r="F137" s="2"/>
      <c r="G137"/>
      <c r="H137" s="6"/>
      <c r="J137" s="6"/>
      <c r="K137" s="24"/>
      <c r="R137" s="23"/>
      <c r="T137" s="26"/>
      <c r="U137" s="27"/>
      <c r="V137" s="26"/>
      <c r="W137" s="26"/>
      <c r="X137" s="27"/>
      <c r="Y137" s="26"/>
      <c r="AD137" s="1"/>
    </row>
    <row r="138" spans="1:30">
      <c r="A138" s="2"/>
      <c r="B138"/>
      <c r="D138" s="29"/>
      <c r="F138" s="2"/>
      <c r="G138"/>
      <c r="H138" s="6"/>
      <c r="J138" s="6"/>
      <c r="K138" s="24"/>
      <c r="R138" s="23"/>
      <c r="T138" s="26"/>
      <c r="U138" s="27"/>
      <c r="V138" s="26"/>
      <c r="W138" s="26"/>
      <c r="X138" s="27"/>
      <c r="Y138" s="26"/>
      <c r="AD138" s="1"/>
    </row>
    <row r="139" spans="1:30">
      <c r="A139" s="2"/>
      <c r="B139"/>
      <c r="D139" s="29"/>
      <c r="F139" s="2"/>
      <c r="G139"/>
      <c r="H139" s="6"/>
      <c r="J139" s="6"/>
      <c r="K139" s="24"/>
      <c r="R139" s="23"/>
      <c r="T139" s="26"/>
      <c r="U139" s="27"/>
      <c r="V139" s="26"/>
      <c r="W139" s="26"/>
      <c r="X139" s="27"/>
      <c r="Y139" s="26"/>
      <c r="AD139" s="1"/>
    </row>
    <row r="140" spans="1:30" ht="15.75" thickBot="1">
      <c r="A140" s="2"/>
      <c r="B140" s="54" t="s">
        <v>315</v>
      </c>
      <c r="C140" s="54"/>
      <c r="D140" s="54"/>
      <c r="F140" s="2"/>
      <c r="G140"/>
      <c r="H140" s="6"/>
      <c r="J140" s="6"/>
      <c r="K140" s="24"/>
      <c r="R140" s="23"/>
      <c r="T140" s="26"/>
      <c r="U140" s="27"/>
      <c r="V140" s="26"/>
      <c r="W140" s="26"/>
      <c r="X140" s="27"/>
      <c r="Y140" s="26"/>
      <c r="AD140" s="1"/>
    </row>
    <row r="141" spans="1:30" ht="18" thickTop="1">
      <c r="A141" s="2"/>
      <c r="B141" s="65" t="s">
        <v>316</v>
      </c>
      <c r="C141" s="41"/>
      <c r="D141" s="41"/>
      <c r="F141" s="2"/>
      <c r="G141"/>
      <c r="H141" s="6"/>
      <c r="J141" s="6"/>
      <c r="K141" s="24"/>
      <c r="R141" s="23"/>
      <c r="T141" s="26"/>
      <c r="U141" s="27"/>
      <c r="V141" s="26"/>
      <c r="W141" s="26"/>
      <c r="X141" s="27"/>
      <c r="Y141" s="26"/>
      <c r="AD141" s="1"/>
    </row>
    <row r="142" spans="1:30">
      <c r="A142" s="2"/>
      <c r="B142" s="42"/>
      <c r="C142" s="42" t="s">
        <v>262</v>
      </c>
      <c r="D142" s="43">
        <f>1/6.37</f>
        <v>0.15698587127158556</v>
      </c>
      <c r="F142" s="2"/>
      <c r="G142"/>
      <c r="H142" s="6"/>
      <c r="J142" s="6"/>
      <c r="K142" s="24"/>
      <c r="R142" s="23"/>
      <c r="T142" s="26"/>
      <c r="U142" s="27"/>
      <c r="V142" s="26"/>
      <c r="W142" s="26"/>
      <c r="X142" s="27"/>
      <c r="Y142" s="26"/>
      <c r="AD142" s="1"/>
    </row>
    <row r="143" spans="1:30">
      <c r="A143" s="2"/>
      <c r="B143"/>
      <c r="D143" s="29"/>
      <c r="F143" s="2"/>
      <c r="G143"/>
      <c r="H143" s="6"/>
      <c r="J143" s="6"/>
      <c r="K143" s="24"/>
      <c r="R143" s="23"/>
      <c r="T143" s="26"/>
      <c r="U143" s="27"/>
      <c r="V143" s="26"/>
      <c r="W143" s="26"/>
      <c r="X143" s="27"/>
      <c r="Y143" s="26"/>
      <c r="AD143" s="1"/>
    </row>
    <row r="144" spans="1:30">
      <c r="A144" s="2"/>
      <c r="B144" s="41" t="s">
        <v>263</v>
      </c>
      <c r="C144" s="41"/>
      <c r="D144" s="41"/>
      <c r="F144" s="2"/>
      <c r="G144"/>
      <c r="H144" s="6"/>
      <c r="J144" s="6"/>
      <c r="K144" s="24"/>
      <c r="R144" s="23"/>
      <c r="T144" s="26"/>
      <c r="U144" s="27"/>
      <c r="V144" s="26"/>
      <c r="W144" s="26"/>
      <c r="X144" s="27"/>
      <c r="Y144" s="26"/>
      <c r="AD144" s="1"/>
    </row>
    <row r="145" spans="1:30" s="47" customFormat="1">
      <c r="A145" s="45"/>
      <c r="B145" s="46" t="s">
        <v>114</v>
      </c>
      <c r="C145" s="46" t="s">
        <v>270</v>
      </c>
      <c r="D145" s="46" t="s">
        <v>269</v>
      </c>
      <c r="F145" s="45"/>
      <c r="H145" s="48"/>
      <c r="J145" s="48"/>
      <c r="K145" s="49"/>
      <c r="R145" s="50"/>
      <c r="T145" s="51"/>
      <c r="U145" s="52"/>
      <c r="V145" s="51"/>
      <c r="W145" s="51"/>
      <c r="X145" s="52"/>
      <c r="Y145" s="51"/>
      <c r="AD145" s="53"/>
    </row>
    <row r="146" spans="1:30">
      <c r="A146" s="2"/>
      <c r="B146" t="s">
        <v>6</v>
      </c>
      <c r="C146" s="44">
        <f t="array" ref="C146:C155">_xll.SwapFrtbGirrDeltas(H25,1)</f>
        <v>-23774975.900938001</v>
      </c>
      <c r="D146" s="44">
        <f t="array" ref="D146:D155">_xll.SwapFrtbGirrDeltas(H25,D142)</f>
        <v>-3732335.3062700001</v>
      </c>
      <c r="F146" s="2"/>
      <c r="G146"/>
      <c r="H146" s="6"/>
      <c r="J146" s="6"/>
      <c r="K146" s="24"/>
      <c r="R146" s="23"/>
      <c r="T146" s="26"/>
      <c r="U146" s="27"/>
      <c r="V146" s="26"/>
      <c r="W146" s="26"/>
      <c r="X146" s="27"/>
      <c r="Y146" s="26"/>
      <c r="AD146" s="1"/>
    </row>
    <row r="147" spans="1:30">
      <c r="A147" s="2"/>
      <c r="B147" t="s">
        <v>7</v>
      </c>
      <c r="C147" s="44">
        <v>1274249.663925</v>
      </c>
      <c r="D147" s="44">
        <v>200039.19370900001</v>
      </c>
      <c r="F147" s="2"/>
      <c r="G147"/>
      <c r="H147" s="6"/>
      <c r="J147" s="6"/>
      <c r="K147" s="24"/>
      <c r="R147" s="23"/>
      <c r="T147" s="26"/>
      <c r="U147" s="27"/>
      <c r="V147" s="26"/>
      <c r="W147" s="26"/>
      <c r="X147" s="27"/>
      <c r="Y147" s="26"/>
      <c r="AD147" s="1"/>
    </row>
    <row r="148" spans="1:30">
      <c r="A148" s="2"/>
      <c r="B148" t="s">
        <v>8</v>
      </c>
      <c r="C148" s="44">
        <v>88810901.158251002</v>
      </c>
      <c r="D148" s="44">
        <v>13942056.696743</v>
      </c>
      <c r="F148" s="2"/>
      <c r="G148"/>
      <c r="H148" s="6"/>
      <c r="J148" s="6"/>
      <c r="K148" s="24"/>
      <c r="R148" s="23"/>
      <c r="T148" s="26"/>
      <c r="U148" s="27"/>
      <c r="V148" s="26"/>
      <c r="W148" s="26"/>
      <c r="X148" s="27"/>
      <c r="Y148" s="26"/>
      <c r="AD148" s="1"/>
    </row>
    <row r="149" spans="1:30">
      <c r="A149" s="2"/>
      <c r="B149" t="s">
        <v>10</v>
      </c>
      <c r="C149" s="44">
        <v>29901793.263872001</v>
      </c>
      <c r="D149" s="44">
        <v>4694159.0681119999</v>
      </c>
      <c r="F149" s="2"/>
      <c r="G149"/>
      <c r="H149" s="6"/>
      <c r="J149" s="6"/>
      <c r="K149" s="24"/>
      <c r="R149" s="23"/>
      <c r="T149" s="26"/>
      <c r="U149" s="27"/>
      <c r="V149" s="26"/>
      <c r="W149" s="26"/>
      <c r="X149" s="27"/>
      <c r="Y149" s="26"/>
      <c r="AD149" s="1"/>
    </row>
    <row r="150" spans="1:30">
      <c r="B150" t="s">
        <v>11</v>
      </c>
      <c r="C150" s="44">
        <v>0</v>
      </c>
      <c r="D150" s="44">
        <v>0</v>
      </c>
    </row>
    <row r="151" spans="1:30">
      <c r="B151" t="s">
        <v>135</v>
      </c>
      <c r="C151" s="44">
        <v>0</v>
      </c>
      <c r="D151" s="44">
        <v>0</v>
      </c>
    </row>
    <row r="152" spans="1:30">
      <c r="B152" t="s">
        <v>264</v>
      </c>
      <c r="C152" s="44">
        <v>0</v>
      </c>
      <c r="D152" s="44">
        <v>0</v>
      </c>
    </row>
    <row r="153" spans="1:30">
      <c r="B153" t="s">
        <v>265</v>
      </c>
      <c r="C153" s="44">
        <v>0</v>
      </c>
      <c r="D153" s="44">
        <v>0</v>
      </c>
    </row>
    <row r="154" spans="1:30">
      <c r="B154" t="s">
        <v>266</v>
      </c>
      <c r="C154" s="44">
        <v>0</v>
      </c>
      <c r="D154" s="44">
        <v>0</v>
      </c>
    </row>
    <row r="155" spans="1:30">
      <c r="B155" t="s">
        <v>267</v>
      </c>
      <c r="C155" s="44">
        <v>0</v>
      </c>
      <c r="D155" s="44">
        <v>0</v>
      </c>
    </row>
    <row r="156" spans="1:30">
      <c r="B156" s="41" t="s">
        <v>268</v>
      </c>
      <c r="C156" s="41" t="s">
        <v>271</v>
      </c>
      <c r="D156" s="41"/>
    </row>
    <row r="158" spans="1:30">
      <c r="C158" s="28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700-000000000000}">
          <x14:formula1>
            <xm:f>Enum!$H$12:$H$13</xm:f>
          </x14:formula1>
          <xm:sqref>D8</xm:sqref>
        </x14:dataValidation>
        <x14:dataValidation type="list" allowBlank="1" showInputMessage="1" showErrorMessage="1" xr:uid="{00000000-0002-0000-0700-000001000000}">
          <x14:formula1>
            <xm:f>Enum!$M$3:$M$8</xm:f>
          </x14:formula1>
          <xm:sqref>D10 I16 I9 R4 R1</xm:sqref>
        </x14:dataValidation>
        <x14:dataValidation type="list" allowBlank="1" showInputMessage="1" showErrorMessage="1" xr:uid="{00000000-0002-0000-0700-000002000000}">
          <x14:formula1>
            <xm:f>Enum!$B$20:$B$25</xm:f>
          </x14:formula1>
          <xm:sqref>D11 R2 I10 R5 I18</xm:sqref>
        </x14:dataValidation>
        <x14:dataValidation type="list" allowBlank="1" showInputMessage="1" showErrorMessage="1" xr:uid="{00000000-0002-0000-0700-000003000000}">
          <x14:formula1>
            <xm:f>Enum!$B$3:$B$16</xm:f>
          </x14:formula1>
          <xm:sqref>D12 R3 I11 R6</xm:sqref>
        </x14:dataValidation>
        <x14:dataValidation type="list" allowBlank="1" showInputMessage="1" showErrorMessage="1" xr:uid="{00000000-0002-0000-0700-000004000000}">
          <x14:formula1>
            <xm:f>Enum!$E$29:$E$30</xm:f>
          </x14:formula1>
          <xm:sqref>I12</xm:sqref>
        </x14:dataValidation>
        <x14:dataValidation type="list" allowBlank="1" showInputMessage="1" showErrorMessage="1" xr:uid="{00000000-0002-0000-0700-000005000000}">
          <x14:formula1>
            <xm:f>Enum!$M$21:$M$28</xm:f>
          </x14:formula1>
          <xm:sqref>I14</xm:sqref>
        </x14:dataValidation>
        <x14:dataValidation type="list" allowBlank="1" showInputMessage="1" showErrorMessage="1" xr:uid="{00000000-0002-0000-0700-000006000000}">
          <x14:formula1>
            <xm:f>Enum!$E$34:$E$38</xm:f>
          </x14:formula1>
          <xm:sqref>I17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x:metadata xmlns:x="urn:pyxll:metadata">
  <x:addin_version>5.8.0</x:addin_version>
  <x:metadata_version>1</x:metadata_version>
  <x:dirty_cells>
    <x:cell>
      <x:sheet>Calendar</x:sheet>
      <x:address>B3</x:address>
    </x:cell>
    <x:cell>
      <x:sheet>Calendar</x:sheet>
      <x:address>C3</x:address>
    </x:cell>
    <x:cell>
      <x:sheet>FR007 Curve</x:sheet>
      <x:address>F2</x:address>
    </x:cell>
    <x:cell>
      <x:sheet>FR007 Curve</x:sheet>
      <x:address>E18</x:address>
    </x:cell>
    <x:cell>
      <x:sheet>FR007 Curve</x:sheet>
      <x:address>E19</x:address>
    </x:cell>
    <x:cell>
      <x:sheet>FR007 Curve</x:sheet>
      <x:address>E20</x:address>
    </x:cell>
    <x:cell>
      <x:sheet>FR007 Curve</x:sheet>
      <x:address>E21</x:address>
    </x:cell>
    <x:cell>
      <x:sheet>FR007 Curve</x:sheet>
      <x:address>E22</x:address>
    </x:cell>
    <x:cell>
      <x:sheet>FR007 Curve</x:sheet>
      <x:address>E23</x:address>
    </x:cell>
    <x:cell>
      <x:sheet>FR007 Curve</x:sheet>
      <x:address>E24</x:address>
    </x:cell>
    <x:cell>
      <x:sheet>FR007 Curve</x:sheet>
      <x:address>E25</x:address>
    </x:cell>
    <x:cell>
      <x:sheet>FR007 Curve</x:sheet>
      <x:address>E26</x:address>
    </x:cell>
    <x:cell>
      <x:sheet>FR007 Curve</x:sheet>
      <x:address>E27</x:address>
    </x:cell>
    <x:cell>
      <x:sheet>FR007 Curve</x:sheet>
      <x:address>E28</x:address>
    </x:cell>
    <x:cell>
      <x:sheet>FR007 Curve</x:sheet>
      <x:address>E29</x:address>
    </x:cell>
    <x:cell>
      <x:sheet>IRS2</x:sheet>
      <x:address>H25</x:address>
    </x:cell>
    <x:cell>
      <x:sheet>IRS2</x:sheet>
      <x:address>D27</x:address>
    </x:cell>
    <x:cell>
      <x:sheet>IRS2</x:sheet>
      <x:address>I27</x:address>
    </x:cell>
    <x:cell>
      <x:sheet>IRS2</x:sheet>
      <x:address>D28</x:address>
    </x:cell>
    <x:cell>
      <x:sheet>IRS2</x:sheet>
      <x:address>I28</x:address>
    </x:cell>
    <x:cell>
      <x:sheet>IRS2</x:sheet>
      <x:address>D29</x:address>
    </x:cell>
    <x:cell>
      <x:sheet>IRS2</x:sheet>
      <x:address>I29</x:address>
    </x:cell>
    <x:cell>
      <x:sheet>IRS2</x:sheet>
      <x:address>D30</x:address>
    </x:cell>
    <x:cell>
      <x:sheet>IRS2</x:sheet>
      <x:address>I30</x:address>
    </x:cell>
    <x:cell>
      <x:sheet>IRS2</x:sheet>
      <x:address>D31</x:address>
    </x:cell>
    <x:cell>
      <x:sheet>IRS2</x:sheet>
      <x:address>I31</x:address>
    </x:cell>
    <x:cell>
      <x:sheet>IRS2</x:sheet>
      <x:address>D32</x:address>
    </x:cell>
    <x:cell>
      <x:sheet>IRS2</x:sheet>
      <x:address>I32</x:address>
    </x:cell>
    <x:cell>
      <x:sheet>IRS2</x:sheet>
      <x:address>D33</x:address>
    </x:cell>
    <x:cell>
      <x:sheet>IRS2</x:sheet>
      <x:address>I33</x:address>
    </x:cell>
    <x:cell>
      <x:sheet>IRS2</x:sheet>
      <x:address>D34</x:address>
    </x:cell>
    <x:cell>
      <x:sheet>IRS2</x:sheet>
      <x:address>I34</x:address>
    </x:cell>
    <x:cell>
      <x:sheet>IRS2</x:sheet>
      <x:address>D35</x:address>
    </x:cell>
    <x:cell>
      <x:sheet>IRS2</x:sheet>
      <x:address>I35</x:address>
    </x:cell>
    <x:cell>
      <x:sheet>IRS2</x:sheet>
      <x:address>D36</x:address>
    </x:cell>
    <x:cell>
      <x:sheet>IRS2</x:sheet>
      <x:address>I36</x:address>
    </x:cell>
    <x:cell>
      <x:sheet>IRS2</x:sheet>
      <x:address>D39</x:address>
    </x:cell>
    <x:cell>
      <x:sheet>IRS2</x:sheet>
      <x:address>D40</x:address>
    </x:cell>
    <x:cell>
      <x:sheet>IRS2</x:sheet>
      <x:address>I40</x:address>
    </x:cell>
    <x:cell>
      <x:sheet>IRS2</x:sheet>
      <x:address>D41</x:address>
    </x:cell>
    <x:cell>
      <x:sheet>IRS2</x:sheet>
      <x:address>I41</x:address>
    </x:cell>
    <x:cell>
      <x:sheet>IRS2</x:sheet>
      <x:address>D42</x:address>
    </x:cell>
    <x:cell>
      <x:sheet>IRS2</x:sheet>
      <x:address>D43</x:address>
    </x:cell>
    <x:cell>
      <x:sheet>IRS2</x:sheet>
      <x:address>D44</x:address>
    </x:cell>
    <x:cell>
      <x:sheet>IRS2</x:sheet>
      <x:address>D45</x:address>
    </x:cell>
    <x:cell>
      <x:sheet>IRS2</x:sheet>
      <x:address>D46</x:address>
    </x:cell>
    <x:cell>
      <x:sheet>IRS2</x:sheet>
      <x:address>D47</x:address>
    </x:cell>
    <x:cell>
      <x:sheet>IRS2</x:sheet>
      <x:address>D48</x:address>
    </x:cell>
    <x:cell>
      <x:sheet>IRS2</x:sheet>
      <x:address>I48</x:address>
    </x:cell>
    <x:cell>
      <x:sheet>IRS2</x:sheet>
      <x:address>A56</x:address>
    </x:cell>
    <x:cell>
      <x:sheet>IRS2</x:sheet>
      <x:address>B76</x:address>
    </x:cell>
    <x:cell>
      <x:sheet>IRS2</x:sheet>
      <x:address>A93</x:address>
    </x:cell>
    <x:cell>
      <x:sheet>IRS2</x:sheet>
      <x:address>A111</x:address>
    </x:cell>
    <x:cell>
      <x:sheet>IRS2</x:sheet>
      <x:address>C146</x:address>
    </x:cell>
    <x:cell>
      <x:sheet>IRS2</x:sheet>
      <x:address>D146</x:address>
    </x:cell>
  </x:dirty_cells>
</x:metadata>
</file>

<file path=customXml/itemProps1.xml><?xml version="1.0" encoding="utf-8"?>
<ds:datastoreItem xmlns:ds="http://schemas.openxmlformats.org/officeDocument/2006/customXml" ds:itemID="{EA886BC0-7DDD-4880-8D98-ED93A0C53C43}">
  <ds:schemaRefs>
    <ds:schemaRef ds:uri="urn:pyxll: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6</vt:i4>
      </vt:variant>
    </vt:vector>
  </HeadingPairs>
  <TitlesOfParts>
    <vt:vector size="11" baseType="lpstr">
      <vt:lpstr>Enum</vt:lpstr>
      <vt:lpstr>Calendar</vt:lpstr>
      <vt:lpstr>FR007 Curve</vt:lpstr>
      <vt:lpstr>HistFixing</vt:lpstr>
      <vt:lpstr>IRS2</vt:lpstr>
      <vt:lpstr>DayCounter</vt:lpstr>
      <vt:lpstr>GenericVolStripping.InterpolationVariable</vt:lpstr>
      <vt:lpstr>GenericVolStripping.PaymentType</vt:lpstr>
      <vt:lpstr>GenericVolStripping.StrippingMethod</vt:lpstr>
      <vt:lpstr>InterpolationMethod</vt:lpstr>
      <vt:lpstr>IROptionQuotation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YRJ</dc:creator>
  <cp:lastModifiedBy>miao xue</cp:lastModifiedBy>
  <dcterms:created xsi:type="dcterms:W3CDTF">2021-04-12T10:00:32Z</dcterms:created>
  <dcterms:modified xsi:type="dcterms:W3CDTF">2025-07-28T09:30:01Z</dcterms:modified>
</cp:coreProperties>
</file>