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VuePress\my-docs\src\zh\draft\api\excel\"/>
    </mc:Choice>
  </mc:AlternateContent>
  <xr:revisionPtr revIDLastSave="0" documentId="13_ncr:1_{DDF8F5CA-5955-43F2-84E3-CD9DEE603CB2}" xr6:coauthVersionLast="47" xr6:coauthVersionMax="47" xr10:uidLastSave="{00000000-0000-0000-0000-000000000000}"/>
  <bookViews>
    <workbookView xWindow="-120" yWindow="-120" windowWidth="29040" windowHeight="15840" tabRatio="906" firstSheet="1" activeTab="6" xr2:uid="{00000000-000D-0000-FFFF-FFFF00000000}"/>
  </bookViews>
  <sheets>
    <sheet name="Enum" sheetId="17" r:id="rId1"/>
    <sheet name="Calendar" sheetId="26" r:id="rId2"/>
    <sheet name="DEPO" sheetId="66" r:id="rId3"/>
    <sheet name="MktVolSurface2" sheetId="65" r:id="rId4"/>
    <sheet name="EuropeanDigital-BLACKSCHOLES" sheetId="70" r:id="rId5"/>
    <sheet name="EuropeanDigital-BSREPLICATE" sheetId="71" r:id="rId6"/>
    <sheet name="EuropeanDigital-VANNAVOLGA" sheetId="72" r:id="rId7"/>
  </sheets>
  <externalReferences>
    <externalReference r:id="rId8"/>
    <externalReference r:id="rId9"/>
    <externalReference r:id="rId10"/>
  </externalReferences>
  <definedNames>
    <definedName name="Bday">#REF!</definedName>
    <definedName name="CNY.ASK">#REF!</definedName>
    <definedName name="CNY.BID">#REF!</definedName>
    <definedName name="CNYCalendar">#REF!</definedName>
    <definedName name="CNYCurveBID">[1]设置!$C$11</definedName>
    <definedName name="EUR.ASK" localSheetId="4">[2]设置!$C$25</definedName>
    <definedName name="EUR.ASK">#REF!</definedName>
    <definedName name="EUR.BID" localSheetId="4">[2]设置!$C$24</definedName>
    <definedName name="EUR.BID">#REF!</definedName>
    <definedName name="InterpolationMethod">[3]Enum!$B$53:$B$62</definedName>
    <definedName name="USDCalendar">#REF!</definedName>
    <definedName name="USDCNYCalendar" localSheetId="4">[2]设置!$C$5</definedName>
    <definedName name="USDCNYCalendar">#REF!</definedName>
    <definedName name="USDCNYSpotAsk" localSheetId="4">[2]设置!$C$11</definedName>
    <definedName name="USDCNYSpotAsk">#REF!</definedName>
    <definedName name="USDCNYSpotBid" localSheetId="4">[2]设置!$C$9</definedName>
    <definedName name="USDCNYSpotBid">#REF!</definedName>
    <definedName name="USDCNYSpotCPR">#REF!</definedName>
    <definedName name="USDCNYSpotMid">#REF!</definedName>
    <definedName name="USDCNYValueDay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72" l="1"/>
  <c r="C17" i="71"/>
  <c r="C17" i="70"/>
  <c r="C9" i="72"/>
  <c r="C6" i="72"/>
  <c r="C9" i="71"/>
  <c r="C6" i="71"/>
  <c r="C9" i="70"/>
  <c r="C6" i="70"/>
  <c r="C4" i="26"/>
  <c r="B4" i="26"/>
  <c r="D4" i="26"/>
  <c r="C18" i="72" l="1"/>
  <c r="C18" i="71"/>
  <c r="C18" i="70"/>
  <c r="W4" i="65"/>
  <c r="U4" i="66"/>
  <c r="N4" i="66"/>
  <c r="C16" i="72"/>
  <c r="C12" i="72" s="1"/>
  <c r="C16" i="70"/>
  <c r="C16" i="71"/>
  <c r="C12" i="71" s="1"/>
  <c r="W5" i="65" l="1"/>
  <c r="U8" i="66"/>
  <c r="G8" i="66"/>
  <c r="N8" i="66"/>
  <c r="C12" i="70"/>
  <c r="C13" i="72"/>
  <c r="F10" i="66"/>
  <c r="M10" i="66"/>
  <c r="C13" i="70"/>
  <c r="C13" i="71"/>
  <c r="A4" i="65"/>
  <c r="Q3" i="26" l="1"/>
  <c r="B4" i="65"/>
  <c r="U9" i="66"/>
  <c r="T12" i="66" s="1"/>
  <c r="W16" i="65"/>
  <c r="B7" i="65"/>
  <c r="B9" i="65"/>
  <c r="B17" i="65"/>
  <c r="B5" i="65"/>
  <c r="B6" i="65"/>
  <c r="B12" i="65"/>
  <c r="B10" i="65"/>
  <c r="B14" i="65"/>
  <c r="B13" i="65"/>
  <c r="B8" i="65"/>
  <c r="B16" i="65"/>
  <c r="B11" i="65"/>
  <c r="W10" i="65" l="1"/>
  <c r="W12" i="65"/>
  <c r="W9" i="65"/>
  <c r="A6" i="65"/>
  <c r="A10" i="65"/>
  <c r="A7" i="65"/>
  <c r="V19" i="65"/>
  <c r="A13" i="65"/>
  <c r="A17" i="65"/>
  <c r="A8" i="65"/>
  <c r="A14" i="65"/>
  <c r="A9" i="65"/>
  <c r="B15" i="65"/>
  <c r="A11" i="65"/>
  <c r="A5" i="65"/>
  <c r="A12" i="65"/>
  <c r="A16" i="65"/>
  <c r="C3" i="71" l="1"/>
  <c r="C3" i="72"/>
  <c r="C3" i="70"/>
  <c r="C22" i="71"/>
  <c r="C11" i="71"/>
  <c r="C14" i="71"/>
  <c r="C15" i="71"/>
  <c r="C26" i="71" s="1"/>
  <c r="C38" i="71"/>
  <c r="C36" i="71"/>
  <c r="C35" i="71"/>
  <c r="C40" i="71"/>
  <c r="C15" i="72"/>
  <c r="C22" i="72"/>
  <c r="C11" i="72"/>
  <c r="C14" i="72"/>
  <c r="C27" i="72" s="1"/>
  <c r="C43" i="71"/>
  <c r="C46" i="71"/>
  <c r="C32" i="71"/>
  <c r="C44" i="71"/>
  <c r="C37" i="71"/>
  <c r="C32" i="72"/>
  <c r="C46" i="72"/>
  <c r="C42" i="72"/>
  <c r="C38" i="72"/>
  <c r="C42" i="71"/>
  <c r="C11" i="70"/>
  <c r="C14" i="70"/>
  <c r="C15" i="70"/>
  <c r="C22" i="70"/>
  <c r="C25" i="70" s="1"/>
  <c r="C31" i="70"/>
  <c r="C42" i="70"/>
  <c r="C34" i="71"/>
  <c r="C30" i="71"/>
  <c r="C31" i="71"/>
  <c r="C31" i="72"/>
  <c r="C41" i="72"/>
  <c r="C30" i="72"/>
  <c r="C40" i="72"/>
  <c r="C44" i="72"/>
  <c r="C30" i="70"/>
  <c r="C45" i="70"/>
  <c r="A15" i="65"/>
  <c r="C40" i="70"/>
  <c r="C39" i="71"/>
  <c r="C33" i="71"/>
  <c r="C45" i="71"/>
  <c r="C41" i="71"/>
  <c r="C45" i="72"/>
  <c r="C36" i="72"/>
  <c r="C37" i="72"/>
  <c r="C33" i="72"/>
  <c r="C34" i="72"/>
  <c r="C39" i="70"/>
  <c r="C28" i="70"/>
  <c r="C29" i="71"/>
  <c r="C32" i="70"/>
  <c r="C47" i="72"/>
  <c r="C35" i="72"/>
  <c r="C39" i="72"/>
  <c r="C43" i="72"/>
  <c r="C35" i="70"/>
  <c r="C29" i="70"/>
  <c r="C38" i="70"/>
  <c r="C34" i="70"/>
  <c r="C41" i="70"/>
  <c r="C44" i="70"/>
  <c r="C33" i="70"/>
  <c r="C43" i="70"/>
  <c r="C37" i="70"/>
  <c r="C36" i="70"/>
</calcChain>
</file>

<file path=xl/sharedStrings.xml><?xml version="1.0" encoding="utf-8"?>
<sst xmlns="http://schemas.openxmlformats.org/spreadsheetml/2006/main" count="534" uniqueCount="337">
  <si>
    <t>ReferenceDate</t>
    <phoneticPr fontId="1" type="noConversion"/>
  </si>
  <si>
    <t>SpotDate</t>
    <phoneticPr fontId="1" type="noConversion"/>
  </si>
  <si>
    <t>DELTA_INTERPOLATION</t>
  </si>
  <si>
    <t>STRIKE_INTERPOLATION</t>
  </si>
  <si>
    <t>LOG_MONEYNESS</t>
  </si>
  <si>
    <t>Calendar</t>
    <phoneticPr fontId="1" type="noConversion"/>
  </si>
  <si>
    <t>Call</t>
  </si>
  <si>
    <t>Monthly</t>
  </si>
  <si>
    <t>ModifiedFollowing</t>
  </si>
  <si>
    <t>DayCounter</t>
    <phoneticPr fontId="1" type="noConversion"/>
  </si>
  <si>
    <t>Act365Fixed</t>
  </si>
  <si>
    <t>Direction:</t>
    <phoneticPr fontId="1" type="noConversion"/>
  </si>
  <si>
    <t>Act360</t>
  </si>
  <si>
    <t>NoFrequency</t>
  </si>
  <si>
    <t>NONE</t>
  </si>
  <si>
    <t>Once</t>
  </si>
  <si>
    <t>NEAREST</t>
  </si>
  <si>
    <t>ThirtyE360</t>
  </si>
  <si>
    <t>Annual</t>
  </si>
  <si>
    <t>UP</t>
  </si>
  <si>
    <t>ThirtyE360ISDA</t>
  </si>
  <si>
    <t>EveryEleventhMonth</t>
  </si>
  <si>
    <t>DOWN</t>
  </si>
  <si>
    <t>ThirtyEPlus360</t>
  </si>
  <si>
    <t>EveryNinthMonth</t>
  </si>
  <si>
    <t>FRAC</t>
  </si>
  <si>
    <t>ThirtyU360</t>
  </si>
  <si>
    <t>EveryEigthMonth</t>
  </si>
  <si>
    <t>TRUNC</t>
  </si>
  <si>
    <t>ActActISDA</t>
  </si>
  <si>
    <t>Semiannual</t>
  </si>
  <si>
    <t>ActActICMA</t>
  </si>
  <si>
    <t>EveryFifthMonth</t>
  </si>
  <si>
    <t>Act365L</t>
  </si>
  <si>
    <t>EveryFourthMonth</t>
  </si>
  <si>
    <t>ActActAFB</t>
  </si>
  <si>
    <t>Quarterly</t>
  </si>
  <si>
    <t>Act365Leap</t>
  </si>
  <si>
    <t>Bimonthly</t>
  </si>
  <si>
    <t>ActActXTR</t>
  </si>
  <si>
    <t>ActActICMAComplement</t>
  </si>
  <si>
    <t>Fourweekly</t>
  </si>
  <si>
    <t>Act252</t>
  </si>
  <si>
    <t>Biweekly</t>
  </si>
  <si>
    <t>Weekly</t>
  </si>
  <si>
    <t>EverySecondDay</t>
  </si>
  <si>
    <t>Daily</t>
  </si>
  <si>
    <t>Following</t>
  </si>
  <si>
    <t>Continuous</t>
  </si>
  <si>
    <t>Preceding</t>
  </si>
  <si>
    <t>ModifiedPreceding</t>
  </si>
  <si>
    <t>PaymentType:</t>
    <phoneticPr fontId="1" type="noConversion"/>
  </si>
  <si>
    <t>IMM</t>
  </si>
  <si>
    <t>InArrears</t>
  </si>
  <si>
    <t>Actual</t>
  </si>
  <si>
    <t>InAdvance</t>
  </si>
  <si>
    <t>LME</t>
  </si>
  <si>
    <t>InDiscount</t>
  </si>
  <si>
    <t>SIMPLERATES</t>
  </si>
  <si>
    <t>BarrierType:</t>
    <phoneticPr fontId="1" type="noConversion"/>
  </si>
  <si>
    <t>CONTINUOUSRATES</t>
  </si>
  <si>
    <t>INACTIVE</t>
  </si>
  <si>
    <t>DISCOUNTFACTORS</t>
  </si>
  <si>
    <t>KNOCK_DOWN_IN</t>
  </si>
  <si>
    <t>HAZARDRATES</t>
  </si>
  <si>
    <t>KNOCK_DOWN_OUT</t>
  </si>
  <si>
    <t>PND</t>
  </si>
  <si>
    <t>KNOCK_UP_IN</t>
  </si>
  <si>
    <t>SPREADS</t>
  </si>
  <si>
    <t>KNOCK_UP_OUT</t>
  </si>
  <si>
    <t>YIELDVOLS</t>
  </si>
  <si>
    <t>PRICEVOLS</t>
  </si>
  <si>
    <t>YIELDTOTALVARIANCE</t>
  </si>
  <si>
    <t>PRICETOTALVARIANCE</t>
  </si>
  <si>
    <t>OVERNIGHTRATES</t>
  </si>
  <si>
    <t>NORMALISEDYIELDVOL</t>
  </si>
  <si>
    <t>NORMALISEDPRICEVOL</t>
  </si>
  <si>
    <t>YIELDVOLPTSPERDAY</t>
  </si>
  <si>
    <t>PRICEVOLPTSPERDAY</t>
  </si>
  <si>
    <t>SIMPLEINFLATIONRATE</t>
  </si>
  <si>
    <t>SIMPLEINFLATIONRATETIME</t>
  </si>
  <si>
    <t>CONTINUOUSINFLATIONRATE</t>
  </si>
  <si>
    <t>CONTINUOUSINFLATIONRATETIME</t>
  </si>
  <si>
    <t>INFLATIONINDEX</t>
  </si>
  <si>
    <t>FXFORWARDPOINTS</t>
  </si>
  <si>
    <t>FORWARDSPLINEVARIABLE</t>
  </si>
  <si>
    <t>FLATINTERPOLATION</t>
  </si>
  <si>
    <t>CLOSESTINTERPOLATION</t>
  </si>
  <si>
    <t>LINEARINTERPOLATION</t>
  </si>
  <si>
    <t>LINEARXY</t>
  </si>
  <si>
    <t>LOGLINEAR</t>
  </si>
  <si>
    <t>LAGRANGEPOLYNOMIAL</t>
  </si>
  <si>
    <t>CUBICSPLINES</t>
  </si>
  <si>
    <t>FORWARDFORWARDQUARTIC</t>
  </si>
  <si>
    <t>EXPLICITCLAMPEDCUBICSPLINES</t>
  </si>
  <si>
    <t>FORWARDSPLINEMETHOD</t>
  </si>
  <si>
    <t>PayoffStyle:</t>
    <phoneticPr fontId="1" type="noConversion"/>
  </si>
  <si>
    <t>NO_PAY</t>
    <phoneticPr fontId="1" type="noConversion"/>
  </si>
  <si>
    <t>EXACT_PAY</t>
    <phoneticPr fontId="1" type="noConversion"/>
  </si>
  <si>
    <t>FULL_PAY</t>
    <phoneticPr fontId="1" type="noConversion"/>
  </si>
  <si>
    <t>referenceDate</t>
    <phoneticPr fontId="1" type="noConversion"/>
  </si>
  <si>
    <t>1M</t>
  </si>
  <si>
    <t>3M</t>
  </si>
  <si>
    <t>6M</t>
  </si>
  <si>
    <t>9M</t>
  </si>
  <si>
    <t>1Y</t>
  </si>
  <si>
    <t>2Y</t>
  </si>
  <si>
    <t>3Y</t>
  </si>
  <si>
    <t>4Y</t>
  </si>
  <si>
    <t>5Y</t>
  </si>
  <si>
    <t>ON</t>
  </si>
  <si>
    <t>SW</t>
  </si>
  <si>
    <t>2W</t>
  </si>
  <si>
    <t>3W</t>
  </si>
  <si>
    <t>2M</t>
  </si>
  <si>
    <t>18M</t>
  </si>
  <si>
    <t>USD Calender</t>
    <phoneticPr fontId="1" type="noConversion"/>
  </si>
  <si>
    <t>BLACKSCHOLES</t>
    <phoneticPr fontId="1" type="noConversion"/>
  </si>
  <si>
    <t>BINOMIAL</t>
    <phoneticPr fontId="1" type="noConversion"/>
  </si>
  <si>
    <t>USD</t>
    <phoneticPr fontId="1" type="noConversion"/>
  </si>
  <si>
    <t>CNY</t>
    <phoneticPr fontId="1" type="noConversion"/>
  </si>
  <si>
    <t>BAW</t>
    <phoneticPr fontId="1" type="noConversion"/>
  </si>
  <si>
    <t>PricingMethod(VanillaOption)</t>
    <phoneticPr fontId="1" type="noConversion"/>
  </si>
  <si>
    <t>MONTECARLO</t>
    <phoneticPr fontId="1" type="noConversion"/>
  </si>
  <si>
    <t>PricingMethod(AsianOption)</t>
    <phoneticPr fontId="1" type="noConversion"/>
  </si>
  <si>
    <t>WILMOTT</t>
    <phoneticPr fontId="1" type="noConversion"/>
  </si>
  <si>
    <t>AverageMethod(AsianOption)</t>
    <phoneticPr fontId="1" type="noConversion"/>
  </si>
  <si>
    <t>Arithmetic</t>
    <phoneticPr fontId="1" type="noConversion"/>
  </si>
  <si>
    <t>StrikeType(AsianOption)</t>
    <phoneticPr fontId="1" type="noConversion"/>
  </si>
  <si>
    <t>Fixed</t>
    <phoneticPr fontId="1" type="noConversion"/>
  </si>
  <si>
    <t>NO_PAY</t>
  </si>
  <si>
    <t>CallPut:</t>
    <phoneticPr fontId="1" type="noConversion"/>
  </si>
  <si>
    <t>Call</t>
    <phoneticPr fontId="1" type="noConversion"/>
  </si>
  <si>
    <t>Put</t>
    <phoneticPr fontId="1" type="noConversion"/>
  </si>
  <si>
    <t>SPOT_DELTA</t>
  </si>
  <si>
    <t>SPOT_DELTA</t>
    <phoneticPr fontId="1" type="noConversion"/>
  </si>
  <si>
    <t>FORWARD_DELTA</t>
    <phoneticPr fontId="1" type="noConversion"/>
  </si>
  <si>
    <t>NONE</t>
    <phoneticPr fontId="1" type="noConversion"/>
  </si>
  <si>
    <t>FLATEXTRAPOLATION</t>
  </si>
  <si>
    <t>FLATEXTRAPOLATION</t>
    <phoneticPr fontId="1" type="noConversion"/>
  </si>
  <si>
    <t>LINEAREXTRAPOLATION</t>
    <phoneticPr fontId="1" type="noConversion"/>
  </si>
  <si>
    <t>TAYLOREXTRAPOLATION</t>
    <phoneticPr fontId="1" type="noConversion"/>
  </si>
  <si>
    <t>DateAdjusterRule:</t>
    <phoneticPr fontId="1" type="noConversion"/>
  </si>
  <si>
    <t>DayCounter:</t>
    <phoneticPr fontId="1" type="noConversion"/>
  </si>
  <si>
    <t>InterpolatedVariable:</t>
    <phoneticPr fontId="1" type="noConversion"/>
  </si>
  <si>
    <t>InterpolationMethod:</t>
    <phoneticPr fontId="1" type="noConversion"/>
  </si>
  <si>
    <t>Frequency:</t>
    <phoneticPr fontId="1" type="noConversion"/>
  </si>
  <si>
    <t>DeltaType:</t>
    <phoneticPr fontId="1" type="noConversion"/>
  </si>
  <si>
    <t>ExtrapolationMethod:</t>
    <phoneticPr fontId="1" type="noConversion"/>
  </si>
  <si>
    <t>FXInterpolationType:</t>
    <phoneticPr fontId="1" type="noConversion"/>
  </si>
  <si>
    <t>Geometric</t>
    <phoneticPr fontId="1" type="noConversion"/>
  </si>
  <si>
    <t>Floating</t>
    <phoneticPr fontId="1" type="noConversion"/>
  </si>
  <si>
    <t>BID</t>
    <phoneticPr fontId="1" type="noConversion"/>
  </si>
  <si>
    <t>4M</t>
  </si>
  <si>
    <t>5M</t>
  </si>
  <si>
    <t>7M</t>
  </si>
  <si>
    <t>8M</t>
  </si>
  <si>
    <t>10M</t>
  </si>
  <si>
    <t>11M</t>
  </si>
  <si>
    <t>Shibor</t>
    <phoneticPr fontId="1" type="noConversion"/>
  </si>
  <si>
    <t>FR007</t>
    <phoneticPr fontId="1" type="noConversion"/>
  </si>
  <si>
    <t>Shibor3M</t>
    <phoneticPr fontId="1" type="noConversion"/>
  </si>
  <si>
    <t>外汇掉期+ 中间价+ Shibor</t>
    <phoneticPr fontId="1" type="noConversion"/>
  </si>
  <si>
    <t>外汇掉期+ 中间价+ FR007</t>
    <phoneticPr fontId="1" type="noConversion"/>
  </si>
  <si>
    <t>外汇掉期+ 中间价+ Shibor3M</t>
    <phoneticPr fontId="1" type="noConversion"/>
  </si>
  <si>
    <t>forwardpx</t>
    <phoneticPr fontId="1" type="noConversion"/>
  </si>
  <si>
    <t>Shibor3M-Refinitiv</t>
    <phoneticPr fontId="1" type="noConversion"/>
  </si>
  <si>
    <t>FR007-Refinitiv</t>
    <phoneticPr fontId="1" type="noConversion"/>
  </si>
  <si>
    <t>FORWARD_DELTA</t>
  </si>
  <si>
    <t>Bloomberg</t>
    <phoneticPr fontId="1" type="noConversion"/>
  </si>
  <si>
    <t>Refinitiv</t>
  </si>
  <si>
    <t>Cfets</t>
    <phoneticPr fontId="1" type="noConversion"/>
  </si>
  <si>
    <t>TN</t>
  </si>
  <si>
    <t>SN</t>
  </si>
  <si>
    <t>BidZeroRates</t>
    <phoneticPr fontId="1" type="noConversion"/>
  </si>
  <si>
    <t>AskZeroRates</t>
    <phoneticPr fontId="1" type="noConversion"/>
  </si>
  <si>
    <t>AskFXSpotRate</t>
    <phoneticPr fontId="1" type="noConversion"/>
  </si>
  <si>
    <t>BidFXSpotRate</t>
    <phoneticPr fontId="1" type="noConversion"/>
  </si>
  <si>
    <t>AskVolatilities</t>
    <phoneticPr fontId="1" type="noConversion"/>
  </si>
  <si>
    <t>BidVolatilities/Tenors/DeltaStrings</t>
    <phoneticPr fontId="1" type="noConversion"/>
  </si>
  <si>
    <t>CUBICSPLINE</t>
    <phoneticPr fontId="1" type="noConversion"/>
  </si>
  <si>
    <t>Expiry</t>
    <phoneticPr fontId="1" type="noConversion"/>
  </si>
  <si>
    <t>Delivery</t>
    <phoneticPr fontId="1" type="noConversion"/>
  </si>
  <si>
    <t>USD DEPO</t>
    <phoneticPr fontId="1" type="noConversion"/>
  </si>
  <si>
    <t>Tenors</t>
    <phoneticPr fontId="1" type="noConversion"/>
  </si>
  <si>
    <t>Params</t>
    <phoneticPr fontId="1" type="noConversion"/>
  </si>
  <si>
    <t>Value</t>
    <phoneticPr fontId="1" type="noConversion"/>
  </si>
  <si>
    <t>CNY DEPO</t>
    <phoneticPr fontId="1" type="noConversion"/>
  </si>
  <si>
    <t>BidForwardPoints</t>
    <phoneticPr fontId="1" type="noConversion"/>
  </si>
  <si>
    <t>AskForwardPoints</t>
    <phoneticPr fontId="1" type="noConversion"/>
  </si>
  <si>
    <t>USDCNY FWD</t>
    <phoneticPr fontId="1" type="noConversion"/>
  </si>
  <si>
    <t xml:space="preserve">CASH_OR_NOTHING_CALL </t>
  </si>
  <si>
    <t>European Digital Type:</t>
    <phoneticPr fontId="1" type="noConversion"/>
  </si>
  <si>
    <t xml:space="preserve">ASSET_OR_NOTHING_CALL </t>
  </si>
  <si>
    <t xml:space="preserve">CASH_OR_NOTHING_PUT </t>
  </si>
  <si>
    <t xml:space="preserve">ASSET_OR_NOTHING_PUT </t>
  </si>
  <si>
    <t xml:space="preserve">DOWN_CASH_AT_TOUCH </t>
  </si>
  <si>
    <t xml:space="preserve">DOWN_ASSET_AT_TOUCH </t>
  </si>
  <si>
    <t xml:space="preserve">UP_CASH_AT_TOUCH </t>
  </si>
  <si>
    <t xml:space="preserve">UP_ASSET_AT_TOUCH </t>
  </si>
  <si>
    <t xml:space="preserve">DOWN_IN_CASH_AT_EXPIRY </t>
  </si>
  <si>
    <t xml:space="preserve">DOWN_IN_ASSET_AT_EXPIRY </t>
  </si>
  <si>
    <t xml:space="preserve">UP_IN_CASH_AT_EXPIRY </t>
  </si>
  <si>
    <t xml:space="preserve">UP_IN_ASSET_AT_EXPIRY </t>
  </si>
  <si>
    <t xml:space="preserve">DOWN_OUT_CASH_AT_EXPIRY </t>
  </si>
  <si>
    <t xml:space="preserve">DOWN_OUT_ASSET_AT_EXPIRY </t>
  </si>
  <si>
    <t xml:space="preserve">UP_OUT_CASH_AT_EXPIRY </t>
  </si>
  <si>
    <t xml:space="preserve">UP_OUT_ASSET_AT_EXPIRY </t>
  </si>
  <si>
    <t xml:space="preserve">DOWN_IN_CASH_CALL </t>
  </si>
  <si>
    <t xml:space="preserve">DOWN_IN_ASSET_CALL </t>
  </si>
  <si>
    <t xml:space="preserve">UP_IN_CASH_CALL </t>
  </si>
  <si>
    <t xml:space="preserve">UP_IN_ASSET_CALL </t>
  </si>
  <si>
    <t xml:space="preserve">DOWN_IN_CASH_PUT </t>
  </si>
  <si>
    <t xml:space="preserve">DOWN_IN_ASSET_PUT </t>
  </si>
  <si>
    <t xml:space="preserve">UP_IN_CASH_PUT </t>
  </si>
  <si>
    <t xml:space="preserve">UP_IN_ASSET_PUT </t>
  </si>
  <si>
    <t xml:space="preserve">DOWN_OUT_CASH_CALL </t>
  </si>
  <si>
    <t xml:space="preserve">DOWN_OUT_ASSET_CALL </t>
  </si>
  <si>
    <t xml:space="preserve">UP_OUT_CASH_CALL </t>
  </si>
  <si>
    <t xml:space="preserve">UP_OUT_ASSET_CALL </t>
  </si>
  <si>
    <t xml:space="preserve">DOWN_OUT_CASH_PUT </t>
  </si>
  <si>
    <t xml:space="preserve">DOWN_OUT_ASSET_PUT </t>
  </si>
  <si>
    <t xml:space="preserve">UP_OUT_CASH_PUT </t>
  </si>
  <si>
    <t xml:space="preserve">UP_OUT_ASSET_PUT </t>
  </si>
  <si>
    <t>Pair</t>
    <phoneticPr fontId="1" type="noConversion"/>
  </si>
  <si>
    <t>USD/CNY</t>
    <phoneticPr fontId="1" type="noConversion"/>
  </si>
  <si>
    <t>CCY1</t>
  </si>
  <si>
    <t>1W</t>
  </si>
  <si>
    <t>ASK</t>
    <phoneticPr fontId="1" type="noConversion"/>
  </si>
  <si>
    <t>CNY Calender</t>
    <phoneticPr fontId="1" type="noConversion"/>
  </si>
  <si>
    <t>USD/CNY Calendar</t>
    <phoneticPr fontId="1" type="noConversion"/>
  </si>
  <si>
    <t>frequency</t>
    <phoneticPr fontId="1" type="noConversion"/>
  </si>
  <si>
    <t>variable</t>
    <phoneticPr fontId="1" type="noConversion"/>
  </si>
  <si>
    <t>method</t>
    <phoneticPr fontId="1" type="noConversion"/>
  </si>
  <si>
    <t>Method</t>
    <phoneticPr fontId="1" type="noConversion"/>
  </si>
  <si>
    <t>10DPUT</t>
    <phoneticPr fontId="1" type="noConversion"/>
  </si>
  <si>
    <t>15DPUT</t>
    <phoneticPr fontId="1" type="noConversion"/>
  </si>
  <si>
    <t>20DPUT</t>
    <phoneticPr fontId="1" type="noConversion"/>
  </si>
  <si>
    <t>25DPUT</t>
    <phoneticPr fontId="1" type="noConversion"/>
  </si>
  <si>
    <t>30DPUT</t>
    <phoneticPr fontId="1" type="noConversion"/>
  </si>
  <si>
    <t>35DPUT</t>
    <phoneticPr fontId="1" type="noConversion"/>
  </si>
  <si>
    <t>40DPUT</t>
    <phoneticPr fontId="1" type="noConversion"/>
  </si>
  <si>
    <t>45DPUT</t>
    <phoneticPr fontId="1" type="noConversion"/>
  </si>
  <si>
    <t>ATM</t>
    <phoneticPr fontId="1" type="noConversion"/>
  </si>
  <si>
    <t>45DCAL</t>
    <phoneticPr fontId="1" type="noConversion"/>
  </si>
  <si>
    <t>40DCAL</t>
    <phoneticPr fontId="1" type="noConversion"/>
  </si>
  <si>
    <t>35DCAL</t>
    <phoneticPr fontId="1" type="noConversion"/>
  </si>
  <si>
    <t>30DCAL</t>
    <phoneticPr fontId="1" type="noConversion"/>
  </si>
  <si>
    <t>25DCAL</t>
    <phoneticPr fontId="1" type="noConversion"/>
  </si>
  <si>
    <t>20DCAL</t>
    <phoneticPr fontId="1" type="noConversion"/>
  </si>
  <si>
    <t>15DCAL</t>
    <phoneticPr fontId="1" type="noConversion"/>
  </si>
  <si>
    <t>10DCAL</t>
    <phoneticPr fontId="1" type="noConversion"/>
  </si>
  <si>
    <t>DateAdjusterRule</t>
    <phoneticPr fontId="1" type="noConversion"/>
  </si>
  <si>
    <t>DeltaType</t>
    <phoneticPr fontId="1" type="noConversion"/>
  </si>
  <si>
    <t>SmileInterpMethod</t>
    <phoneticPr fontId="1" type="noConversion"/>
  </si>
  <si>
    <t>FxForwardPointsCurve2</t>
    <phoneticPr fontId="1" type="noConversion"/>
  </si>
  <si>
    <t>PremiumAdjusted</t>
    <phoneticPr fontId="1" type="noConversion"/>
  </si>
  <si>
    <t>IsATMFwd</t>
    <phoneticPr fontId="1" type="noConversion"/>
  </si>
  <si>
    <t>CalculatedTarget</t>
    <phoneticPr fontId="1" type="noConversion"/>
  </si>
  <si>
    <t>ForeignCurve2</t>
  </si>
  <si>
    <t>DomesticCurve2</t>
    <phoneticPr fontId="1" type="noConversion"/>
  </si>
  <si>
    <t>Price</t>
    <phoneticPr fontId="1" type="noConversion"/>
  </si>
  <si>
    <t>MktData</t>
    <phoneticPr fontId="1" type="noConversion"/>
  </si>
  <si>
    <t>CASH_OR_NOTHING_CALL</t>
    <phoneticPr fontId="1" type="noConversion"/>
  </si>
  <si>
    <t>Client</t>
    <phoneticPr fontId="1" type="noConversion"/>
  </si>
  <si>
    <t>Side</t>
    <phoneticPr fontId="1" type="noConversion"/>
  </si>
  <si>
    <t>DigitalType</t>
    <phoneticPr fontId="1" type="noConversion"/>
  </si>
  <si>
    <t>BuySell</t>
    <phoneticPr fontId="1" type="noConversion"/>
  </si>
  <si>
    <t>Buy</t>
    <phoneticPr fontId="1" type="noConversion"/>
  </si>
  <si>
    <t>SpotPx</t>
    <phoneticPr fontId="1" type="noConversion"/>
  </si>
  <si>
    <t>StrikePx</t>
    <phoneticPr fontId="1" type="noConversion"/>
  </si>
  <si>
    <t>Volatility</t>
    <phoneticPr fontId="1" type="noConversion"/>
  </si>
  <si>
    <t>ExpiryDate</t>
    <phoneticPr fontId="1" type="noConversion"/>
  </si>
  <si>
    <t>PremiumDate</t>
    <phoneticPr fontId="1" type="noConversion"/>
  </si>
  <si>
    <t>Payoff</t>
    <phoneticPr fontId="1" type="noConversion"/>
  </si>
  <si>
    <t>Act365Fixed</t>
    <phoneticPr fontId="1" type="noConversion"/>
  </si>
  <si>
    <t>Barrier</t>
    <phoneticPr fontId="1" type="noConversion"/>
  </si>
  <si>
    <t>AdjustmentOnly</t>
    <phoneticPr fontId="1" type="noConversion"/>
  </si>
  <si>
    <t>Delta</t>
    <phoneticPr fontId="1" type="noConversion"/>
  </si>
  <si>
    <t>Vega</t>
    <phoneticPr fontId="1" type="noConversion"/>
  </si>
  <si>
    <t>Gamma</t>
    <phoneticPr fontId="1" type="noConversion"/>
  </si>
  <si>
    <t>Theta</t>
    <phoneticPr fontId="1" type="noConversion"/>
  </si>
  <si>
    <t>Vanna</t>
    <phoneticPr fontId="1" type="noConversion"/>
  </si>
  <si>
    <t>Volga</t>
    <phoneticPr fontId="1" type="noConversion"/>
  </si>
  <si>
    <t>ForwardDelta</t>
    <phoneticPr fontId="1" type="noConversion"/>
  </si>
  <si>
    <t>Rho</t>
    <phoneticPr fontId="1" type="noConversion"/>
  </si>
  <si>
    <t>Delta</t>
  </si>
  <si>
    <t>Vega</t>
  </si>
  <si>
    <t>Gamma</t>
  </si>
  <si>
    <t>FwdRDelta</t>
    <phoneticPr fontId="1" type="noConversion"/>
  </si>
  <si>
    <t>Rho</t>
  </si>
  <si>
    <t>ForeignRate</t>
  </si>
  <si>
    <t>DomesticRate</t>
  </si>
  <si>
    <t>Build holiday objects</t>
  </si>
  <si>
    <t>Raw data</t>
  </si>
  <si>
    <t>Parameters</t>
  </si>
  <si>
    <t>Pricing results</t>
  </si>
  <si>
    <t>DeliveryDate</t>
  </si>
  <si>
    <t>PricingMethod</t>
  </si>
  <si>
    <t>ReplicateDelta</t>
  </si>
  <si>
    <t>RR25</t>
  </si>
  <si>
    <t>BF25</t>
  </si>
  <si>
    <t>BLACKSCHOLES</t>
  </si>
  <si>
    <t>EuropeanDigital-BLACKSCHOLES</t>
  </si>
  <si>
    <t>MktData</t>
  </si>
  <si>
    <t>Side</t>
  </si>
  <si>
    <t>Client</t>
  </si>
  <si>
    <t>Pair</t>
  </si>
  <si>
    <t>USD/CNY</t>
  </si>
  <si>
    <t>ReferenceDate</t>
  </si>
  <si>
    <t>DigitalType</t>
  </si>
  <si>
    <t>CASH_OR_NOTHING_CALL</t>
  </si>
  <si>
    <t>BuySell</t>
  </si>
  <si>
    <t>Buy</t>
  </si>
  <si>
    <t>SpotPx</t>
  </si>
  <si>
    <t>StrikePx</t>
  </si>
  <si>
    <t>Volatility</t>
  </si>
  <si>
    <t>ExpiryDate</t>
  </si>
  <si>
    <t>PremiumDate</t>
  </si>
  <si>
    <t>Payoff</t>
  </si>
  <si>
    <t>Calendar</t>
  </si>
  <si>
    <t>DayCounter</t>
  </si>
  <si>
    <t>Barrier</t>
  </si>
  <si>
    <t>AdjustmentOnly</t>
  </si>
  <si>
    <t>forwardpx</t>
  </si>
  <si>
    <t>Price</t>
  </si>
  <si>
    <t>USD</t>
  </si>
  <si>
    <t>Theta</t>
  </si>
  <si>
    <t>Vanna</t>
  </si>
  <si>
    <t>Volga</t>
  </si>
  <si>
    <t>ForwardDelta</t>
  </si>
  <si>
    <t>CNY</t>
  </si>
  <si>
    <t>FwdRDelta</t>
  </si>
  <si>
    <t>BSREPLICATE</t>
  </si>
  <si>
    <t>EuropeanDigital-BSREPLICATE</t>
  </si>
  <si>
    <t>VANNAVOLGA</t>
  </si>
  <si>
    <t>EuropeanDigital-VANNAVOLGA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</si>
</sst>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0.0000%"/>
    <numFmt numFmtId="165" formatCode="0_);[Red]\(0\)"/>
    <numFmt numFmtId="166" formatCode="0.00000%"/>
    <numFmt numFmtId="167" formatCode="0.000%"/>
    <numFmt numFmtId="168" formatCode="0.0000_ "/>
    <numFmt numFmtId="169" formatCode="0.000000_);[Red]\(0.000000\)"/>
    <numFmt numFmtId="170" formatCode="0.00000"/>
    <numFmt numFmtId="171" formatCode="0.000000_ "/>
  </numFmts>
  <fonts count="18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 tint="0.14999847407452621"/>
      <name val="Calibri"/>
      <family val="2"/>
      <charset val="238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2"/>
      <name val="宋体"/>
      <family val="3"/>
      <charset val="134"/>
    </font>
    <font>
      <b/>
      <sz val="11"/>
      <color theme="0"/>
      <name val="Calibri"/>
      <family val="3"/>
      <charset val="134"/>
      <scheme val="minor"/>
    </font>
    <font>
      <b/>
      <sz val="11"/>
      <color theme="1" tint="0.14996795556505021"/>
      <name val="Calibri"/>
      <family val="3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color rgb="FF4A5560"/>
      <name val="Tahoma"/>
      <family val="2"/>
    </font>
    <font>
      <sz val="11"/>
      <color theme="1"/>
      <name val="Tahoma"/>
      <family val="2"/>
    </font>
    <font>
      <b/>
      <sz val="18"/>
      <color theme="1" tint="0.14999847407452621"/>
      <name val="Calibri"/>
      <family val="2"/>
      <charset val="238"/>
      <scheme val="minor"/>
    </font>
    <font>
      <sz val="11"/>
      <color theme="1" tint="0.14996795556505021"/>
      <name val="Calibri"/>
      <family val="3"/>
      <charset val="134"/>
      <scheme val="minor"/>
    </font>
    <font>
      <b/>
      <sz val="11"/>
      <color theme="7" tint="0.79995117038483843"/>
      <name val="Calibri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42A245"/>
        <bgColor indexed="64"/>
      </patternFill>
    </fill>
    <fill>
      <patternFill patternType="solid">
        <fgColor rgb="FFDEEBD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6795556505021"/>
      </top>
      <bottom style="double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3743705557422"/>
      </top>
      <bottom style="double">
        <color theme="0" tint="-0.14993743705557422"/>
      </bottom>
      <diagonal/>
    </border>
    <border>
      <left/>
      <right/>
      <top/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14993743705557422"/>
      </bottom>
      <diagonal/>
    </border>
    <border>
      <left/>
      <right style="thin">
        <color theme="0" tint="-0.499984740745262"/>
      </right>
      <top style="double">
        <color theme="0" tint="-0.14996795556505021"/>
      </top>
      <bottom style="double">
        <color theme="0" tint="-0.14996795556505021"/>
      </bottom>
      <diagonal/>
    </border>
    <border>
      <left/>
      <right/>
      <top/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14996795556505021"/>
      </top>
      <bottom style="double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374370555742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double">
        <color theme="0" tint="-0.149937437055574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14990691854609822"/>
      </bottom>
      <diagonal/>
    </border>
  </borders>
  <cellStyleXfs count="9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  <xf numFmtId="0" fontId="2" fillId="2" borderId="1" xfId="0" applyFont="1" applyFill="1" applyBorder="1">
      <alignment vertical="center"/>
    </xf>
    <xf numFmtId="14" fontId="2" fillId="2" borderId="1" xfId="0" applyNumberFormat="1" applyFont="1" applyFill="1" applyBorder="1">
      <alignment vertical="center"/>
    </xf>
    <xf numFmtId="0" fontId="4" fillId="0" borderId="0" xfId="0" applyFont="1">
      <alignment vertical="center"/>
    </xf>
    <xf numFmtId="0" fontId="0" fillId="2" borderId="3" xfId="0" applyFill="1" applyBorder="1">
      <alignment vertical="center"/>
    </xf>
    <xf numFmtId="165" fontId="0" fillId="0" borderId="0" xfId="0" applyNumberFormat="1">
      <alignment vertical="center"/>
    </xf>
    <xf numFmtId="0" fontId="11" fillId="2" borderId="4" xfId="0" applyFont="1" applyFill="1" applyBorder="1">
      <alignment vertical="center"/>
    </xf>
    <xf numFmtId="14" fontId="2" fillId="2" borderId="2" xfId="0" applyNumberFormat="1" applyFont="1" applyFill="1" applyBorder="1">
      <alignment vertical="center"/>
    </xf>
    <xf numFmtId="166" fontId="0" fillId="0" borderId="0" xfId="0" applyNumberFormat="1">
      <alignment vertical="center"/>
    </xf>
    <xf numFmtId="0" fontId="0" fillId="0" borderId="5" xfId="0" applyBorder="1">
      <alignment vertical="center"/>
    </xf>
    <xf numFmtId="164" fontId="0" fillId="0" borderId="0" xfId="1" applyNumberFormat="1" applyFont="1">
      <alignment vertical="center"/>
    </xf>
    <xf numFmtId="167" fontId="0" fillId="0" borderId="0" xfId="1" applyNumberFormat="1" applyFont="1">
      <alignment vertical="center"/>
    </xf>
    <xf numFmtId="167" fontId="12" fillId="0" borderId="0" xfId="1" applyNumberFormat="1" applyFont="1">
      <alignment vertical="center"/>
    </xf>
    <xf numFmtId="14" fontId="0" fillId="0" borderId="0" xfId="0" quotePrefix="1" applyNumberFormat="1">
      <alignment vertical="center"/>
    </xf>
    <xf numFmtId="0" fontId="10" fillId="4" borderId="6" xfId="0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0" fillId="5" borderId="0" xfId="0" applyFill="1">
      <alignment vertical="center"/>
    </xf>
    <xf numFmtId="14" fontId="0" fillId="3" borderId="0" xfId="0" applyNumberFormat="1" applyFill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left" vertical="center" indent="1"/>
    </xf>
    <xf numFmtId="0" fontId="2" fillId="6" borderId="7" xfId="0" applyFont="1" applyFill="1" applyBorder="1">
      <alignment vertical="center"/>
    </xf>
    <xf numFmtId="0" fontId="11" fillId="7" borderId="4" xfId="0" applyFont="1" applyFill="1" applyBorder="1">
      <alignment vertical="center"/>
    </xf>
    <xf numFmtId="0" fontId="10" fillId="9" borderId="9" xfId="0" applyFont="1" applyFill="1" applyBorder="1">
      <alignment vertical="center"/>
    </xf>
    <xf numFmtId="2" fontId="2" fillId="10" borderId="10" xfId="0" applyNumberFormat="1" applyFont="1" applyFill="1" applyBorder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14" fontId="2" fillId="10" borderId="10" xfId="0" applyNumberFormat="1" applyFont="1" applyFill="1" applyBorder="1" applyAlignment="1">
      <alignment horizontal="center" vertical="center"/>
    </xf>
    <xf numFmtId="168" fontId="2" fillId="10" borderId="10" xfId="0" applyNumberFormat="1" applyFont="1" applyFill="1" applyBorder="1" applyAlignment="1">
      <alignment horizontal="center" vertical="center"/>
    </xf>
    <xf numFmtId="10" fontId="2" fillId="11" borderId="11" xfId="1" applyNumberFormat="1" applyFont="1" applyFill="1" applyBorder="1" applyAlignment="1">
      <alignment horizontal="center" vertical="center"/>
    </xf>
    <xf numFmtId="43" fontId="0" fillId="3" borderId="0" xfId="6" applyFont="1" applyFill="1">
      <alignment vertical="center"/>
    </xf>
    <xf numFmtId="169" fontId="6" fillId="3" borderId="0" xfId="0" applyNumberFormat="1" applyFont="1" applyFill="1">
      <alignment vertical="center"/>
    </xf>
    <xf numFmtId="14" fontId="5" fillId="5" borderId="14" xfId="0" applyNumberFormat="1" applyFont="1" applyFill="1" applyBorder="1">
      <alignment vertical="center"/>
    </xf>
    <xf numFmtId="0" fontId="10" fillId="4" borderId="14" xfId="0" applyFont="1" applyFill="1" applyBorder="1">
      <alignment vertical="center"/>
    </xf>
    <xf numFmtId="0" fontId="17" fillId="4" borderId="6" xfId="0" applyFont="1" applyFill="1" applyBorder="1">
      <alignment vertical="center"/>
    </xf>
    <xf numFmtId="0" fontId="11" fillId="7" borderId="0" xfId="0" applyFont="1" applyFill="1">
      <alignment vertical="center"/>
    </xf>
    <xf numFmtId="0" fontId="11" fillId="2" borderId="0" xfId="0" applyFont="1" applyFill="1">
      <alignment vertical="center"/>
    </xf>
    <xf numFmtId="168" fontId="2" fillId="10" borderId="0" xfId="0" applyNumberFormat="1" applyFont="1" applyFill="1" applyAlignment="1">
      <alignment horizontal="center" vertical="center"/>
    </xf>
    <xf numFmtId="170" fontId="2" fillId="10" borderId="10" xfId="0" applyNumberFormat="1" applyFont="1" applyFill="1" applyBorder="1" applyAlignment="1">
      <alignment horizontal="center" vertical="center"/>
    </xf>
    <xf numFmtId="171" fontId="5" fillId="12" borderId="0" xfId="0" applyNumberFormat="1" applyFont="1" applyFill="1" applyAlignment="1">
      <alignment horizontal="center" vertical="center"/>
    </xf>
    <xf numFmtId="0" fontId="15" fillId="8" borderId="8" xfId="0" applyFont="1" applyFill="1" applyBorder="1" applyAlignment="1"/>
    <xf numFmtId="0" fontId="0" fillId="0" borderId="8" xfId="0" applyBorder="1" applyAlignment="1"/>
    <xf numFmtId="0" fontId="11" fillId="7" borderId="1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/>
    </xf>
  </cellXfs>
  <cellStyles count="9">
    <cellStyle name="百分比" xfId="1" builtinId="5"/>
    <cellStyle name="常规" xfId="0" builtinId="0"/>
    <cellStyle name="常规 2" xfId="3" xr:uid="{00000000-0005-0000-0000-000002000000}"/>
    <cellStyle name="常规 2 2" xfId="5" xr:uid="{00000000-0005-0000-0000-000003000000}"/>
    <cellStyle name="常规 3" xfId="2" xr:uid="{00000000-0005-0000-0000-000004000000}"/>
    <cellStyle name="常规 4" xfId="4" xr:uid="{00000000-0005-0000-0000-000005000000}"/>
    <cellStyle name="千位分隔" xfId="6" builtinId="3"/>
    <cellStyle name="千位分隔 2" xfId="7" xr:uid="{C2CAC7C9-C07C-4343-B98C-F5781B8C0172}"/>
    <cellStyle name="千位分隔 3" xfId="8" xr:uid="{62EE8CC7-E70A-4804-A865-1E58812F78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3450;&#25253;&#20215;&#24179;&#21488;\&#21335;&#20140;&#38134;&#34892;POC\PINGO&#23458;&#25143;&#35797;&#31639;\mcp_fxoption_xm-&#20122;&#24335;.xlsx" TargetMode="External"/><Relationship Id="rId1" Type="http://schemas.openxmlformats.org/officeDocument/2006/relationships/externalLinkPath" Target="/&#23450;&#25253;&#20215;&#24179;&#21488;/&#21335;&#20140;&#38134;&#34892;POC/PINGO&#23458;&#25143;&#35797;&#31639;/mcp_fxoption_xm-&#20122;&#24335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3450;&#25253;&#20215;&#24179;&#21488;\&#21335;&#20140;&#38134;&#34892;POC\PINGO&#23458;&#25143;&#35797;&#31639;\mcp_barrier_digit-PINGO&#35797;&#31639;.xlsx" TargetMode="External"/><Relationship Id="rId1" Type="http://schemas.openxmlformats.org/officeDocument/2006/relationships/externalLinkPath" Target="/&#23450;&#25253;&#20215;&#24179;&#21488;/&#21335;&#20140;&#38134;&#34892;POC/PINGO&#23458;&#25143;&#35797;&#31639;/mcp_barrier_digit-PINGO&#35797;&#3163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ython\excel\bbg_swapcur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um"/>
      <sheetName val="Calendar"/>
      <sheetName val="设置"/>
      <sheetName val="曲线"/>
      <sheetName val="波动率"/>
      <sheetName val="swap"/>
      <sheetName val="AsianOption"/>
      <sheetName val="Sheet1"/>
      <sheetName val="定价（2）"/>
      <sheetName val="Sheet2"/>
    </sheetNames>
    <sheetDataSet>
      <sheetData sheetId="0"/>
      <sheetData sheetId="1"/>
      <sheetData sheetId="2">
        <row r="5">
          <cell r="C5" t="str">
            <v>McpCalendar@12</v>
          </cell>
        </row>
        <row r="11">
          <cell r="C11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um"/>
      <sheetName val="Calendar"/>
      <sheetName val="设置"/>
      <sheetName val="曲线数据"/>
      <sheetName val="波动率曲面"/>
      <sheetName val="20240407-WS-测试数据截图"/>
      <sheetName val="VanillaBarriers"/>
      <sheetName val="EuropeanDigital"/>
      <sheetName val="PINGO-EuropeanDigital试算"/>
      <sheetName val="EuropeanDigital-WS-测试数据截图"/>
    </sheetNames>
    <sheetDataSet>
      <sheetData sheetId="0" refreshError="1"/>
      <sheetData sheetId="1" refreshError="1"/>
      <sheetData sheetId="2">
        <row r="5">
          <cell r="C5" t="str">
            <v>McpCalendar@3</v>
          </cell>
        </row>
        <row r="9">
          <cell r="C9" t="e">
            <v>#REF!</v>
          </cell>
        </row>
        <row r="11">
          <cell r="C11" t="e">
            <v>#REF!</v>
          </cell>
        </row>
        <row r="24">
          <cell r="C24">
            <v>1.0951</v>
          </cell>
        </row>
        <row r="25">
          <cell r="C25">
            <v>1.0951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BG-Depo"/>
      <sheetName val="Calendar"/>
      <sheetName val="Enum"/>
    </sheetNames>
    <sheetDataSet>
      <sheetData sheetId="0"/>
      <sheetData sheetId="1"/>
      <sheetData sheetId="2">
        <row r="53">
          <cell r="B53" t="str">
            <v>FLATINTERPOLATION</v>
          </cell>
        </row>
        <row r="54">
          <cell r="B54" t="str">
            <v>CLOSESTINTERPOLATION</v>
          </cell>
        </row>
        <row r="55">
          <cell r="B55" t="str">
            <v>LINEARINTERPOLATION</v>
          </cell>
        </row>
        <row r="56">
          <cell r="B56" t="str">
            <v>LINEARXY</v>
          </cell>
        </row>
        <row r="57">
          <cell r="B57" t="str">
            <v>LOGLINEAR</v>
          </cell>
        </row>
        <row r="58">
          <cell r="B58" t="str">
            <v>LAGRANGEPOLYNOMIAL</v>
          </cell>
        </row>
        <row r="59">
          <cell r="B59" t="str">
            <v>CUBICSPLINES</v>
          </cell>
        </row>
        <row r="60">
          <cell r="B60" t="str">
            <v>FORWARDFORWARDQUARTIC</v>
          </cell>
        </row>
        <row r="61">
          <cell r="B61" t="str">
            <v>EXPLICITCLAMPEDCUBICSPLINES</v>
          </cell>
        </row>
        <row r="62">
          <cell r="B62" t="str">
            <v>FORWARDSPLINEMETHOD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I92"/>
  <sheetViews>
    <sheetView topLeftCell="A10" workbookViewId="0">
      <selection activeCell="E60" sqref="E60:E92"/>
    </sheetView>
  </sheetViews>
  <sheetFormatPr defaultRowHeight="15"/>
  <cols>
    <col min="2" max="2" width="23.42578125" customWidth="1"/>
    <col min="3" max="3" width="12.7109375" customWidth="1"/>
    <col min="5" max="5" width="21.28515625" customWidth="1"/>
    <col min="8" max="8" width="18.140625" customWidth="1"/>
  </cols>
  <sheetData>
    <row r="2" spans="2:9">
      <c r="B2" t="s">
        <v>143</v>
      </c>
      <c r="C2" t="s">
        <v>10</v>
      </c>
      <c r="E2" t="s">
        <v>146</v>
      </c>
      <c r="F2" t="s">
        <v>15</v>
      </c>
      <c r="H2" t="s">
        <v>11</v>
      </c>
      <c r="I2" t="s">
        <v>19</v>
      </c>
    </row>
    <row r="3" spans="2:9">
      <c r="B3" t="s">
        <v>12</v>
      </c>
      <c r="C3">
        <v>0</v>
      </c>
      <c r="E3" t="s">
        <v>13</v>
      </c>
      <c r="F3">
        <v>-1</v>
      </c>
      <c r="H3" t="s">
        <v>14</v>
      </c>
      <c r="I3">
        <v>0</v>
      </c>
    </row>
    <row r="4" spans="2:9">
      <c r="B4" t="s">
        <v>10</v>
      </c>
      <c r="C4">
        <v>1</v>
      </c>
      <c r="E4" t="s">
        <v>15</v>
      </c>
      <c r="F4">
        <v>0</v>
      </c>
      <c r="H4" t="s">
        <v>16</v>
      </c>
      <c r="I4">
        <v>1</v>
      </c>
    </row>
    <row r="5" spans="2:9">
      <c r="B5" t="s">
        <v>17</v>
      </c>
      <c r="C5">
        <v>2</v>
      </c>
      <c r="E5" t="s">
        <v>18</v>
      </c>
      <c r="F5">
        <v>1</v>
      </c>
      <c r="H5" t="s">
        <v>19</v>
      </c>
      <c r="I5">
        <v>2</v>
      </c>
    </row>
    <row r="6" spans="2:9">
      <c r="B6" t="s">
        <v>20</v>
      </c>
      <c r="C6">
        <v>3</v>
      </c>
      <c r="E6" t="s">
        <v>21</v>
      </c>
      <c r="F6">
        <v>-11</v>
      </c>
      <c r="H6" t="s">
        <v>22</v>
      </c>
      <c r="I6">
        <v>3</v>
      </c>
    </row>
    <row r="7" spans="2:9">
      <c r="B7" t="s">
        <v>23</v>
      </c>
      <c r="C7">
        <v>4</v>
      </c>
      <c r="E7" t="s">
        <v>24</v>
      </c>
      <c r="F7">
        <v>-9</v>
      </c>
      <c r="H7" t="s">
        <v>25</v>
      </c>
      <c r="I7">
        <v>4</v>
      </c>
    </row>
    <row r="8" spans="2:9">
      <c r="B8" t="s">
        <v>26</v>
      </c>
      <c r="C8">
        <v>5</v>
      </c>
      <c r="E8" t="s">
        <v>27</v>
      </c>
      <c r="F8">
        <v>-8</v>
      </c>
      <c r="H8" t="s">
        <v>28</v>
      </c>
      <c r="I8">
        <v>5</v>
      </c>
    </row>
    <row r="9" spans="2:9">
      <c r="B9" t="s">
        <v>29</v>
      </c>
      <c r="C9">
        <v>6</v>
      </c>
      <c r="E9" t="s">
        <v>30</v>
      </c>
      <c r="F9">
        <v>2</v>
      </c>
    </row>
    <row r="10" spans="2:9">
      <c r="B10" t="s">
        <v>31</v>
      </c>
      <c r="C10">
        <v>7</v>
      </c>
      <c r="E10" t="s">
        <v>32</v>
      </c>
      <c r="F10">
        <v>-5</v>
      </c>
    </row>
    <row r="11" spans="2:9">
      <c r="B11" t="s">
        <v>33</v>
      </c>
      <c r="C11">
        <v>8</v>
      </c>
      <c r="E11" t="s">
        <v>34</v>
      </c>
      <c r="F11">
        <v>3</v>
      </c>
    </row>
    <row r="12" spans="2:9">
      <c r="B12" t="s">
        <v>35</v>
      </c>
      <c r="C12">
        <v>9</v>
      </c>
      <c r="E12" t="s">
        <v>36</v>
      </c>
      <c r="F12">
        <v>4</v>
      </c>
    </row>
    <row r="13" spans="2:9">
      <c r="B13" t="s">
        <v>37</v>
      </c>
      <c r="C13">
        <v>10</v>
      </c>
      <c r="E13" t="s">
        <v>38</v>
      </c>
      <c r="F13">
        <v>6</v>
      </c>
    </row>
    <row r="14" spans="2:9">
      <c r="B14" t="s">
        <v>39</v>
      </c>
      <c r="C14">
        <v>11</v>
      </c>
      <c r="E14" t="s">
        <v>7</v>
      </c>
      <c r="F14">
        <v>12</v>
      </c>
    </row>
    <row r="15" spans="2:9">
      <c r="B15" t="s">
        <v>40</v>
      </c>
      <c r="C15">
        <v>12</v>
      </c>
      <c r="E15" t="s">
        <v>41</v>
      </c>
      <c r="F15">
        <v>13</v>
      </c>
    </row>
    <row r="16" spans="2:9">
      <c r="B16" t="s">
        <v>42</v>
      </c>
      <c r="C16">
        <v>13</v>
      </c>
      <c r="E16" t="s">
        <v>43</v>
      </c>
      <c r="F16">
        <v>26</v>
      </c>
    </row>
    <row r="17" spans="2:9">
      <c r="E17" t="s">
        <v>44</v>
      </c>
      <c r="F17">
        <v>52</v>
      </c>
    </row>
    <row r="18" spans="2:9">
      <c r="E18" t="s">
        <v>45</v>
      </c>
      <c r="F18">
        <v>260</v>
      </c>
      <c r="H18" t="s">
        <v>96</v>
      </c>
      <c r="I18" t="s">
        <v>130</v>
      </c>
    </row>
    <row r="19" spans="2:9">
      <c r="B19" t="s">
        <v>142</v>
      </c>
      <c r="C19" t="s">
        <v>8</v>
      </c>
      <c r="E19" t="s">
        <v>46</v>
      </c>
      <c r="F19">
        <v>365</v>
      </c>
      <c r="H19" t="s">
        <v>97</v>
      </c>
      <c r="I19">
        <v>1</v>
      </c>
    </row>
    <row r="20" spans="2:9">
      <c r="B20" t="s">
        <v>47</v>
      </c>
      <c r="C20">
        <v>0</v>
      </c>
      <c r="E20" t="s">
        <v>48</v>
      </c>
      <c r="F20">
        <v>-1</v>
      </c>
      <c r="H20" t="s">
        <v>98</v>
      </c>
      <c r="I20">
        <v>2</v>
      </c>
    </row>
    <row r="21" spans="2:9">
      <c r="B21" t="s">
        <v>49</v>
      </c>
      <c r="C21">
        <v>1</v>
      </c>
      <c r="H21" t="s">
        <v>99</v>
      </c>
      <c r="I21">
        <v>3</v>
      </c>
    </row>
    <row r="22" spans="2:9">
      <c r="B22" t="s">
        <v>8</v>
      </c>
      <c r="C22">
        <v>2</v>
      </c>
    </row>
    <row r="23" spans="2:9">
      <c r="B23" t="s">
        <v>50</v>
      </c>
      <c r="C23">
        <v>3</v>
      </c>
      <c r="E23" t="s">
        <v>51</v>
      </c>
      <c r="F23" t="s">
        <v>53</v>
      </c>
    </row>
    <row r="24" spans="2:9">
      <c r="B24" t="s">
        <v>52</v>
      </c>
      <c r="C24">
        <v>4</v>
      </c>
      <c r="E24" t="s">
        <v>53</v>
      </c>
      <c r="F24">
        <v>0</v>
      </c>
      <c r="H24" t="s">
        <v>122</v>
      </c>
    </row>
    <row r="25" spans="2:9">
      <c r="B25" t="s">
        <v>54</v>
      </c>
      <c r="C25">
        <v>5</v>
      </c>
      <c r="E25" t="s">
        <v>55</v>
      </c>
      <c r="F25">
        <v>1</v>
      </c>
      <c r="H25" t="s">
        <v>117</v>
      </c>
    </row>
    <row r="26" spans="2:9">
      <c r="B26" t="s">
        <v>56</v>
      </c>
      <c r="C26">
        <v>6</v>
      </c>
      <c r="E26" t="s">
        <v>57</v>
      </c>
      <c r="F26">
        <v>2</v>
      </c>
      <c r="H26" t="s">
        <v>121</v>
      </c>
    </row>
    <row r="27" spans="2:9">
      <c r="H27" t="s">
        <v>118</v>
      </c>
    </row>
    <row r="28" spans="2:9">
      <c r="B28" t="s">
        <v>144</v>
      </c>
      <c r="H28" t="s">
        <v>123</v>
      </c>
    </row>
    <row r="29" spans="2:9">
      <c r="B29" t="s">
        <v>58</v>
      </c>
      <c r="C29">
        <v>0</v>
      </c>
      <c r="E29" t="s">
        <v>59</v>
      </c>
      <c r="F29" t="s">
        <v>63</v>
      </c>
    </row>
    <row r="30" spans="2:9">
      <c r="B30" t="s">
        <v>60</v>
      </c>
      <c r="C30">
        <v>1</v>
      </c>
      <c r="E30" t="s">
        <v>61</v>
      </c>
      <c r="F30">
        <v>1</v>
      </c>
      <c r="H30" t="s">
        <v>124</v>
      </c>
    </row>
    <row r="31" spans="2:9">
      <c r="B31" t="s">
        <v>62</v>
      </c>
      <c r="C31">
        <v>2</v>
      </c>
      <c r="E31" t="s">
        <v>63</v>
      </c>
      <c r="F31">
        <v>2</v>
      </c>
      <c r="H31" t="s">
        <v>118</v>
      </c>
    </row>
    <row r="32" spans="2:9">
      <c r="B32" t="s">
        <v>64</v>
      </c>
      <c r="C32">
        <v>3</v>
      </c>
      <c r="E32" t="s">
        <v>65</v>
      </c>
      <c r="F32">
        <v>3</v>
      </c>
      <c r="H32" t="s">
        <v>125</v>
      </c>
    </row>
    <row r="33" spans="2:8">
      <c r="B33" t="s">
        <v>66</v>
      </c>
      <c r="C33">
        <v>4</v>
      </c>
      <c r="E33" t="s">
        <v>67</v>
      </c>
      <c r="F33">
        <v>4</v>
      </c>
      <c r="H33" t="s">
        <v>123</v>
      </c>
    </row>
    <row r="34" spans="2:8">
      <c r="B34" t="s">
        <v>68</v>
      </c>
      <c r="C34">
        <v>5</v>
      </c>
      <c r="E34" t="s">
        <v>69</v>
      </c>
      <c r="F34">
        <v>5</v>
      </c>
    </row>
    <row r="35" spans="2:8">
      <c r="B35" t="s">
        <v>70</v>
      </c>
      <c r="C35">
        <v>6</v>
      </c>
      <c r="H35" t="s">
        <v>126</v>
      </c>
    </row>
    <row r="36" spans="2:8">
      <c r="B36" t="s">
        <v>71</v>
      </c>
      <c r="C36">
        <v>7</v>
      </c>
      <c r="H36" t="s">
        <v>127</v>
      </c>
    </row>
    <row r="37" spans="2:8">
      <c r="B37" t="s">
        <v>72</v>
      </c>
      <c r="C37">
        <v>8</v>
      </c>
      <c r="E37" t="s">
        <v>131</v>
      </c>
      <c r="F37" t="s">
        <v>6</v>
      </c>
      <c r="H37" t="s">
        <v>150</v>
      </c>
    </row>
    <row r="38" spans="2:8">
      <c r="B38" t="s">
        <v>73</v>
      </c>
      <c r="C38">
        <v>9</v>
      </c>
      <c r="E38" t="s">
        <v>132</v>
      </c>
      <c r="F38">
        <v>0</v>
      </c>
    </row>
    <row r="39" spans="2:8">
      <c r="B39" t="s">
        <v>74</v>
      </c>
      <c r="C39">
        <v>10</v>
      </c>
      <c r="E39" t="s">
        <v>133</v>
      </c>
      <c r="F39">
        <v>1</v>
      </c>
    </row>
    <row r="40" spans="2:8">
      <c r="B40" t="s">
        <v>75</v>
      </c>
      <c r="C40">
        <v>11</v>
      </c>
      <c r="H40" t="s">
        <v>128</v>
      </c>
    </row>
    <row r="41" spans="2:8">
      <c r="B41" t="s">
        <v>76</v>
      </c>
      <c r="C41">
        <v>12</v>
      </c>
      <c r="H41" t="s">
        <v>129</v>
      </c>
    </row>
    <row r="42" spans="2:8">
      <c r="B42" t="s">
        <v>77</v>
      </c>
      <c r="C42">
        <v>13</v>
      </c>
      <c r="E42" t="s">
        <v>147</v>
      </c>
      <c r="F42" t="s">
        <v>134</v>
      </c>
      <c r="H42" t="s">
        <v>151</v>
      </c>
    </row>
    <row r="43" spans="2:8">
      <c r="B43" t="s">
        <v>78</v>
      </c>
      <c r="C43">
        <v>14</v>
      </c>
      <c r="E43" t="s">
        <v>135</v>
      </c>
      <c r="F43">
        <v>0</v>
      </c>
    </row>
    <row r="44" spans="2:8">
      <c r="B44" t="s">
        <v>79</v>
      </c>
      <c r="C44">
        <v>15</v>
      </c>
      <c r="E44" t="s">
        <v>136</v>
      </c>
      <c r="F44">
        <v>1</v>
      </c>
    </row>
    <row r="45" spans="2:8">
      <c r="B45" t="s">
        <v>80</v>
      </c>
      <c r="C45">
        <v>16</v>
      </c>
    </row>
    <row r="46" spans="2:8">
      <c r="B46" t="s">
        <v>81</v>
      </c>
      <c r="C46">
        <v>17</v>
      </c>
    </row>
    <row r="47" spans="2:8">
      <c r="B47" t="s">
        <v>82</v>
      </c>
      <c r="C47">
        <v>18</v>
      </c>
      <c r="E47" t="s">
        <v>148</v>
      </c>
      <c r="F47" t="s">
        <v>138</v>
      </c>
    </row>
    <row r="48" spans="2:8">
      <c r="B48" t="s">
        <v>83</v>
      </c>
      <c r="C48">
        <v>19</v>
      </c>
      <c r="E48" t="s">
        <v>137</v>
      </c>
    </row>
    <row r="49" spans="2:6">
      <c r="B49" t="s">
        <v>84</v>
      </c>
      <c r="C49">
        <v>20</v>
      </c>
      <c r="E49" t="s">
        <v>139</v>
      </c>
    </row>
    <row r="50" spans="2:6">
      <c r="B50" t="s">
        <v>85</v>
      </c>
      <c r="C50">
        <v>21</v>
      </c>
      <c r="E50" t="s">
        <v>140</v>
      </c>
    </row>
    <row r="51" spans="2:6">
      <c r="E51" t="s">
        <v>141</v>
      </c>
    </row>
    <row r="52" spans="2:6">
      <c r="B52" t="s">
        <v>145</v>
      </c>
      <c r="C52" t="s">
        <v>88</v>
      </c>
    </row>
    <row r="53" spans="2:6">
      <c r="B53" t="s">
        <v>86</v>
      </c>
      <c r="C53">
        <v>0</v>
      </c>
    </row>
    <row r="54" spans="2:6">
      <c r="B54" t="s">
        <v>87</v>
      </c>
      <c r="C54">
        <v>1</v>
      </c>
      <c r="E54" t="s">
        <v>149</v>
      </c>
      <c r="F54" t="s">
        <v>3</v>
      </c>
    </row>
    <row r="55" spans="2:6">
      <c r="B55" t="s">
        <v>88</v>
      </c>
      <c r="C55">
        <v>2</v>
      </c>
      <c r="E55" t="s">
        <v>2</v>
      </c>
      <c r="F55">
        <v>1</v>
      </c>
    </row>
    <row r="56" spans="2:6">
      <c r="B56" t="s">
        <v>89</v>
      </c>
      <c r="C56">
        <v>3</v>
      </c>
      <c r="E56" t="s">
        <v>3</v>
      </c>
      <c r="F56">
        <v>2</v>
      </c>
    </row>
    <row r="57" spans="2:6">
      <c r="B57" t="s">
        <v>90</v>
      </c>
      <c r="C57">
        <v>4</v>
      </c>
      <c r="E57" t="s">
        <v>4</v>
      </c>
      <c r="F57">
        <v>3</v>
      </c>
    </row>
    <row r="58" spans="2:6">
      <c r="B58" t="s">
        <v>91</v>
      </c>
      <c r="C58">
        <v>5</v>
      </c>
    </row>
    <row r="59" spans="2:6">
      <c r="B59" t="s">
        <v>92</v>
      </c>
      <c r="C59">
        <v>6</v>
      </c>
    </row>
    <row r="60" spans="2:6">
      <c r="B60" t="s">
        <v>93</v>
      </c>
      <c r="C60">
        <v>7</v>
      </c>
      <c r="E60" t="s">
        <v>192</v>
      </c>
    </row>
    <row r="61" spans="2:6">
      <c r="B61" t="s">
        <v>94</v>
      </c>
      <c r="C61">
        <v>8</v>
      </c>
      <c r="E61" t="s">
        <v>191</v>
      </c>
    </row>
    <row r="62" spans="2:6">
      <c r="B62" t="s">
        <v>95</v>
      </c>
      <c r="C62">
        <v>9</v>
      </c>
      <c r="E62" t="s">
        <v>193</v>
      </c>
    </row>
    <row r="63" spans="2:6">
      <c r="E63" t="s">
        <v>194</v>
      </c>
    </row>
    <row r="64" spans="2:6">
      <c r="E64" t="s">
        <v>195</v>
      </c>
    </row>
    <row r="65" spans="2:5">
      <c r="B65" t="s">
        <v>86</v>
      </c>
      <c r="E65" t="s">
        <v>196</v>
      </c>
    </row>
    <row r="66" spans="2:5">
      <c r="B66" t="s">
        <v>87</v>
      </c>
      <c r="E66" t="s">
        <v>197</v>
      </c>
    </row>
    <row r="67" spans="2:5">
      <c r="B67" t="s">
        <v>88</v>
      </c>
      <c r="E67" t="s">
        <v>198</v>
      </c>
    </row>
    <row r="68" spans="2:5">
      <c r="B68" t="s">
        <v>92</v>
      </c>
      <c r="E68" t="s">
        <v>199</v>
      </c>
    </row>
    <row r="69" spans="2:5">
      <c r="E69" t="s">
        <v>200</v>
      </c>
    </row>
    <row r="70" spans="2:5">
      <c r="E70" t="s">
        <v>201</v>
      </c>
    </row>
    <row r="71" spans="2:5">
      <c r="B71" t="s">
        <v>160</v>
      </c>
      <c r="E71" t="s">
        <v>202</v>
      </c>
    </row>
    <row r="72" spans="2:5">
      <c r="B72" t="s">
        <v>161</v>
      </c>
      <c r="E72" t="s">
        <v>203</v>
      </c>
    </row>
    <row r="73" spans="2:5">
      <c r="B73" t="s">
        <v>159</v>
      </c>
      <c r="E73" t="s">
        <v>204</v>
      </c>
    </row>
    <row r="74" spans="2:5">
      <c r="B74" t="s">
        <v>166</v>
      </c>
      <c r="E74" t="s">
        <v>205</v>
      </c>
    </row>
    <row r="75" spans="2:5">
      <c r="B75" t="s">
        <v>167</v>
      </c>
      <c r="E75" t="s">
        <v>206</v>
      </c>
    </row>
    <row r="76" spans="2:5">
      <c r="E76" t="s">
        <v>207</v>
      </c>
    </row>
    <row r="77" spans="2:5">
      <c r="E77" t="s">
        <v>208</v>
      </c>
    </row>
    <row r="78" spans="2:5">
      <c r="B78" t="s">
        <v>162</v>
      </c>
      <c r="E78" t="s">
        <v>209</v>
      </c>
    </row>
    <row r="79" spans="2:5">
      <c r="B79" t="s">
        <v>163</v>
      </c>
      <c r="E79" t="s">
        <v>210</v>
      </c>
    </row>
    <row r="80" spans="2:5">
      <c r="B80" t="s">
        <v>164</v>
      </c>
      <c r="E80" t="s">
        <v>211</v>
      </c>
    </row>
    <row r="81" spans="2:5">
      <c r="E81" t="s">
        <v>212</v>
      </c>
    </row>
    <row r="82" spans="2:5">
      <c r="E82" t="s">
        <v>213</v>
      </c>
    </row>
    <row r="83" spans="2:5">
      <c r="B83" t="s">
        <v>170</v>
      </c>
      <c r="E83" t="s">
        <v>214</v>
      </c>
    </row>
    <row r="84" spans="2:5">
      <c r="B84" t="s">
        <v>169</v>
      </c>
      <c r="E84" t="s">
        <v>215</v>
      </c>
    </row>
    <row r="85" spans="2:5">
      <c r="B85" t="s">
        <v>171</v>
      </c>
      <c r="E85" t="s">
        <v>216</v>
      </c>
    </row>
    <row r="86" spans="2:5">
      <c r="E86" t="s">
        <v>217</v>
      </c>
    </row>
    <row r="87" spans="2:5">
      <c r="E87" t="s">
        <v>218</v>
      </c>
    </row>
    <row r="88" spans="2:5">
      <c r="E88" t="s">
        <v>219</v>
      </c>
    </row>
    <row r="89" spans="2:5">
      <c r="E89" t="s">
        <v>220</v>
      </c>
    </row>
    <row r="90" spans="2:5">
      <c r="E90" t="s">
        <v>221</v>
      </c>
    </row>
    <row r="91" spans="2:5">
      <c r="E91" t="s">
        <v>222</v>
      </c>
    </row>
    <row r="92" spans="2:5">
      <c r="E92" t="s">
        <v>223</v>
      </c>
    </row>
  </sheetData>
  <phoneticPr fontId="1" type="noConversion"/>
  <dataValidations count="12">
    <dataValidation type="list" allowBlank="1" showInputMessage="1" showErrorMessage="1" sqref="C2" xr:uid="{00000000-0002-0000-0000-000000000000}">
      <formula1>"Act360,Act365Fixed,ThirtyE360,ThirtyE360ISDA,ThirtyEPlus360,ThirtyU360,ActActISDA,ActActICMA,Act365L,ActActAFB,Act365Leap,ActActXTR,ActActICMAComplement,Act252"</formula1>
    </dataValidation>
    <dataValidation type="list" allowBlank="1" showInputMessage="1" showErrorMessage="1" sqref="C19" xr:uid="{00000000-0002-0000-0000-000001000000}">
      <formula1>"Preceding,ModifiedFollowing,ModifiedPreceding,IMM,Actual,LME"</formula1>
    </dataValidation>
    <dataValidation type="list" allowBlank="1" showInputMessage="1" showErrorMessage="1" sqref="C52" xr:uid="{00000000-0002-0000-0000-000002000000}">
      <formula1>"FLATINTERPOLATION,CLOSESTINTERPOLATION,LINEARINTERPOLATION,LINEARXY,LOGLINEAR,LAGRANGEPOLYNOMIAL,CUBICSPLINES,FORWARDFORWARDQUARTIC,EXPLICITCLAMPEDCUBICSPLINES,FORWARDSPLINEMETHOD"</formula1>
    </dataValidation>
    <dataValidation type="list" allowBlank="1" showInputMessage="1" showErrorMessage="1" sqref="F2" xr:uid="{00000000-0002-0000-0000-000003000000}">
      <formula1>"NoFrequency,Once,Annual,EveryEleventhMonth,EveryNinthMonth,EveryEigthMonth,Semiannual,EveryFifthMonth,EveryFourthMonth,Quarterly,Bimonthly,Monthly,Fourweekly,Biweekly,Weekly,EverySecondDay,Daily,Continuous"</formula1>
    </dataValidation>
    <dataValidation type="list" allowBlank="1" showInputMessage="1" showErrorMessage="1" sqref="F23" xr:uid="{00000000-0002-0000-0000-000004000000}">
      <formula1>"InArrears,InAdvance,InDiscount"</formula1>
    </dataValidation>
    <dataValidation type="list" allowBlank="1" showInputMessage="1" showErrorMessage="1" sqref="F29" xr:uid="{00000000-0002-0000-0000-000005000000}">
      <formula1>"INACTIVE,KNOCK_DOWN_IN,KNOCK_DOWN_OUT,KNOCK_UP_IN,KNOCK_UP_OUT"</formula1>
    </dataValidation>
    <dataValidation type="list" allowBlank="1" showInputMessage="1" showErrorMessage="1" sqref="I2" xr:uid="{00000000-0002-0000-0000-000006000000}">
      <formula1>"NONE,NEAREST,UP,DOWN,FRAC,TRUNC"</formula1>
    </dataValidation>
    <dataValidation type="list" allowBlank="1" showInputMessage="1" showErrorMessage="1" sqref="I18" xr:uid="{00000000-0002-0000-0000-000007000000}">
      <formula1>"NO_PAY,EXACT_PAY,FULL_PAY"</formula1>
    </dataValidation>
    <dataValidation type="list" allowBlank="1" showInputMessage="1" showErrorMessage="1" sqref="F37" xr:uid="{00000000-0002-0000-0000-000008000000}">
      <formula1>"Call,Put"</formula1>
    </dataValidation>
    <dataValidation type="list" allowBlank="1" showInputMessage="1" showErrorMessage="1" sqref="F42" xr:uid="{00000000-0002-0000-0000-000009000000}">
      <formula1>"SPOT_DELTA,FORWARD_DELTA"</formula1>
    </dataValidation>
    <dataValidation type="list" allowBlank="1" showInputMessage="1" showErrorMessage="1" sqref="F47" xr:uid="{00000000-0002-0000-0000-00000A000000}">
      <formula1>"NONE,FLATEXTRAPOLATION,LINEAREXTRAPOLATION,TAYLOREXTRAPOLATION"</formula1>
    </dataValidation>
    <dataValidation type="list" allowBlank="1" showInputMessage="1" showErrorMessage="1" sqref="F54" xr:uid="{00000000-0002-0000-0000-00000B000000}">
      <formula1>"DELTA_INTERPOLATION,STRIKE_INTERPOLATION,LOG_MONEYNESS"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Q1396"/>
  <sheetViews>
    <sheetView workbookViewId="0">
      <selection activeCell="G10" sqref="G10"/>
    </sheetView>
  </sheetViews>
  <sheetFormatPr defaultRowHeight="15"/>
  <cols>
    <col min="1" max="1" width="3.42578125" customWidth="1"/>
    <col min="2" max="2" width="15.140625" customWidth="1"/>
    <col min="3" max="3" width="13.7109375" customWidth="1"/>
    <col min="4" max="4" width="17.5703125" customWidth="1"/>
    <col min="5" max="5" width="3.42578125" customWidth="1"/>
    <col min="6" max="6" width="14.42578125" customWidth="1"/>
    <col min="7" max="7" width="19" customWidth="1"/>
    <col min="8" max="8" width="19.5703125" customWidth="1"/>
    <col min="9" max="9" width="8.85546875" customWidth="1"/>
    <col min="10" max="10" width="17.28515625" customWidth="1"/>
    <col min="11" max="11" width="15.42578125" customWidth="1"/>
    <col min="12" max="12" width="17.7109375" customWidth="1"/>
  </cols>
  <sheetData>
    <row r="2" spans="2:17" ht="15.75" thickBot="1">
      <c r="B2" s="33" t="s">
        <v>293</v>
      </c>
      <c r="C2" s="34"/>
      <c r="D2" s="34"/>
    </row>
    <row r="3" spans="2:17" ht="16.5" thickTop="1" thickBot="1">
      <c r="B3" s="17" t="s">
        <v>229</v>
      </c>
      <c r="C3" s="17" t="s">
        <v>116</v>
      </c>
      <c r="D3" s="17" t="s">
        <v>230</v>
      </c>
      <c r="Q3">
        <f>F36</f>
        <v>0</v>
      </c>
    </row>
    <row r="4" spans="2:17" ht="15.75" thickTop="1">
      <c r="B4" s="18" t="str">
        <f>_xll.McpCalendar("code",B6:B115)</f>
        <v>McpCalendar@1</v>
      </c>
      <c r="C4" s="18" t="str">
        <f>_xll.McpCalendar("code",C6:C82)</f>
        <v>McpCalendar@0</v>
      </c>
      <c r="D4" s="18" t="str">
        <f>_xll.McpNCalendar(B5:C5,B6:C115)</f>
        <v>McpCalendar@2</v>
      </c>
    </row>
    <row r="5" spans="2:17">
      <c r="B5" s="6" t="s">
        <v>120</v>
      </c>
      <c r="C5" s="6" t="s">
        <v>119</v>
      </c>
    </row>
    <row r="6" spans="2:17">
      <c r="B6" s="19">
        <v>44928</v>
      </c>
      <c r="C6" s="19">
        <v>44928</v>
      </c>
      <c r="D6" s="1"/>
    </row>
    <row r="7" spans="2:17">
      <c r="B7" s="19">
        <v>44949</v>
      </c>
      <c r="C7" s="19">
        <v>44942</v>
      </c>
      <c r="D7" s="1"/>
    </row>
    <row r="8" spans="2:17">
      <c r="B8" s="19">
        <v>44950</v>
      </c>
      <c r="C8" s="19">
        <v>44977</v>
      </c>
      <c r="D8" s="1"/>
    </row>
    <row r="9" spans="2:17">
      <c r="B9" s="19">
        <v>44951</v>
      </c>
      <c r="C9" s="19">
        <v>45075</v>
      </c>
      <c r="D9" s="1"/>
    </row>
    <row r="10" spans="2:17">
      <c r="B10" s="19">
        <v>44952</v>
      </c>
      <c r="C10" s="19">
        <v>45096</v>
      </c>
      <c r="D10" s="1"/>
    </row>
    <row r="11" spans="2:17">
      <c r="B11" s="19">
        <v>44953</v>
      </c>
      <c r="C11" s="19">
        <v>45111</v>
      </c>
      <c r="D11" s="1"/>
    </row>
    <row r="12" spans="2:17">
      <c r="B12" s="19">
        <v>45021</v>
      </c>
      <c r="C12" s="19">
        <v>45173</v>
      </c>
      <c r="D12" s="1"/>
    </row>
    <row r="13" spans="2:17">
      <c r="B13" s="19">
        <v>45047</v>
      </c>
      <c r="C13" s="19">
        <v>45208</v>
      </c>
      <c r="D13" s="1"/>
      <c r="F13" s="1"/>
    </row>
    <row r="14" spans="2:17">
      <c r="B14" s="19">
        <v>45048</v>
      </c>
      <c r="C14" s="19">
        <v>45253</v>
      </c>
      <c r="D14" s="1"/>
      <c r="F14" s="1"/>
    </row>
    <row r="15" spans="2:17">
      <c r="B15" s="19">
        <v>45049</v>
      </c>
      <c r="C15" s="19">
        <v>45285</v>
      </c>
      <c r="D15" s="1"/>
    </row>
    <row r="16" spans="2:17">
      <c r="B16" s="19">
        <v>45099</v>
      </c>
      <c r="C16" s="19">
        <v>45292</v>
      </c>
      <c r="D16" s="1"/>
    </row>
    <row r="17" spans="2:11">
      <c r="B17" s="19">
        <v>45100</v>
      </c>
      <c r="C17" s="19">
        <v>45306</v>
      </c>
      <c r="D17" s="1"/>
      <c r="F17" s="1"/>
      <c r="G17" s="1"/>
    </row>
    <row r="18" spans="2:11">
      <c r="B18" s="19">
        <v>45198</v>
      </c>
      <c r="C18" s="19">
        <v>45341</v>
      </c>
      <c r="D18" s="1"/>
      <c r="F18" s="1"/>
      <c r="G18" s="1"/>
      <c r="J18" s="1"/>
    </row>
    <row r="19" spans="2:11">
      <c r="B19" s="19">
        <v>45201</v>
      </c>
      <c r="C19" s="19">
        <v>45439</v>
      </c>
      <c r="D19" s="1"/>
      <c r="J19" s="1"/>
    </row>
    <row r="20" spans="2:11">
      <c r="B20" s="19">
        <v>45202</v>
      </c>
      <c r="C20" s="19">
        <v>45462</v>
      </c>
      <c r="D20" s="1"/>
    </row>
    <row r="21" spans="2:11">
      <c r="B21" s="19">
        <v>45203</v>
      </c>
      <c r="C21" s="19">
        <v>45477</v>
      </c>
      <c r="D21" s="1"/>
    </row>
    <row r="22" spans="2:11">
      <c r="B22" s="19">
        <v>45204</v>
      </c>
      <c r="C22" s="19">
        <v>45537</v>
      </c>
      <c r="D22" s="1"/>
      <c r="I22" s="1"/>
      <c r="J22" s="1"/>
      <c r="K22" s="1"/>
    </row>
    <row r="23" spans="2:11">
      <c r="B23" s="19">
        <v>45205</v>
      </c>
      <c r="C23" s="19">
        <v>45579</v>
      </c>
      <c r="D23" s="1"/>
      <c r="I23" s="1"/>
      <c r="J23" s="1"/>
      <c r="K23" s="1"/>
    </row>
    <row r="24" spans="2:11">
      <c r="B24" s="19">
        <v>45292</v>
      </c>
      <c r="C24" s="19">
        <v>45607</v>
      </c>
      <c r="D24" s="1"/>
    </row>
    <row r="25" spans="2:11">
      <c r="B25" s="19">
        <v>45331</v>
      </c>
      <c r="C25" s="19">
        <v>45624</v>
      </c>
      <c r="D25" s="1"/>
    </row>
    <row r="26" spans="2:11">
      <c r="B26" s="19">
        <v>45334</v>
      </c>
      <c r="C26" s="19">
        <v>45651</v>
      </c>
      <c r="D26" s="1"/>
    </row>
    <row r="27" spans="2:11">
      <c r="B27" s="19">
        <v>45335</v>
      </c>
      <c r="C27" s="19">
        <v>45658</v>
      </c>
      <c r="D27" s="1"/>
    </row>
    <row r="28" spans="2:11">
      <c r="B28" s="19">
        <v>45336</v>
      </c>
      <c r="C28" s="19">
        <v>45677</v>
      </c>
      <c r="D28" s="1"/>
    </row>
    <row r="29" spans="2:11">
      <c r="B29" s="19">
        <v>45337</v>
      </c>
      <c r="C29" s="19">
        <v>45705</v>
      </c>
      <c r="D29" s="1"/>
    </row>
    <row r="30" spans="2:11">
      <c r="B30" s="19">
        <v>45386</v>
      </c>
      <c r="C30" s="19">
        <v>45803</v>
      </c>
      <c r="D30" s="1"/>
    </row>
    <row r="31" spans="2:11">
      <c r="B31" s="19">
        <v>45387</v>
      </c>
      <c r="C31" s="19">
        <v>45842</v>
      </c>
      <c r="D31" s="1"/>
    </row>
    <row r="32" spans="2:11">
      <c r="B32" s="19">
        <v>45413</v>
      </c>
      <c r="C32" s="19">
        <v>45901</v>
      </c>
      <c r="D32" s="1"/>
      <c r="G32" s="1"/>
      <c r="H32" s="1"/>
    </row>
    <row r="33" spans="2:8">
      <c r="B33" s="19">
        <v>45414</v>
      </c>
      <c r="C33" s="19">
        <v>45943</v>
      </c>
      <c r="D33" s="1"/>
      <c r="G33" s="1"/>
      <c r="H33" s="1"/>
    </row>
    <row r="34" spans="2:8">
      <c r="B34" s="19">
        <v>45415</v>
      </c>
      <c r="C34" s="19">
        <v>45972</v>
      </c>
      <c r="D34" s="1"/>
      <c r="G34" s="1"/>
      <c r="H34" s="1"/>
    </row>
    <row r="35" spans="2:8">
      <c r="B35" s="19">
        <v>45453</v>
      </c>
      <c r="C35" s="19">
        <v>45988</v>
      </c>
      <c r="D35" s="1"/>
      <c r="G35" s="1"/>
      <c r="H35" s="1"/>
    </row>
    <row r="36" spans="2:8">
      <c r="B36" s="19">
        <v>45551</v>
      </c>
      <c r="C36" s="19">
        <v>46016</v>
      </c>
      <c r="D36" s="1"/>
      <c r="G36" s="1"/>
      <c r="H36" s="1"/>
    </row>
    <row r="37" spans="2:8">
      <c r="B37" s="19">
        <v>45552</v>
      </c>
      <c r="C37" s="19">
        <v>46023</v>
      </c>
      <c r="D37" s="1"/>
      <c r="G37" s="1"/>
      <c r="H37" s="1"/>
    </row>
    <row r="38" spans="2:8">
      <c r="B38" s="19">
        <v>45566</v>
      </c>
      <c r="C38" s="19">
        <v>46041</v>
      </c>
      <c r="D38" s="1"/>
    </row>
    <row r="39" spans="2:8">
      <c r="B39" s="19">
        <v>45567</v>
      </c>
      <c r="C39" s="19">
        <v>46069</v>
      </c>
      <c r="D39" s="1"/>
    </row>
    <row r="40" spans="2:8">
      <c r="B40" s="19">
        <v>45568</v>
      </c>
      <c r="C40" s="19">
        <v>46167</v>
      </c>
      <c r="D40" s="1"/>
    </row>
    <row r="41" spans="2:8">
      <c r="B41" s="19">
        <v>45569</v>
      </c>
      <c r="C41" s="19">
        <v>46272</v>
      </c>
      <c r="D41" s="1"/>
    </row>
    <row r="42" spans="2:8">
      <c r="B42" s="19">
        <v>45572</v>
      </c>
      <c r="C42" s="19">
        <v>46307</v>
      </c>
      <c r="D42" s="1"/>
    </row>
    <row r="43" spans="2:8">
      <c r="B43" s="19">
        <v>45658</v>
      </c>
      <c r="C43" s="19">
        <v>46337</v>
      </c>
      <c r="D43" s="1"/>
    </row>
    <row r="44" spans="2:8">
      <c r="B44" s="19">
        <v>45685</v>
      </c>
      <c r="C44" s="19">
        <v>46352</v>
      </c>
      <c r="D44" s="1"/>
    </row>
    <row r="45" spans="2:8">
      <c r="B45" s="19">
        <v>45686</v>
      </c>
      <c r="C45" s="19">
        <v>46381</v>
      </c>
      <c r="D45" s="1"/>
    </row>
    <row r="46" spans="2:8">
      <c r="B46" s="19">
        <v>45687</v>
      </c>
      <c r="C46" s="19">
        <v>46388</v>
      </c>
      <c r="D46" s="1"/>
    </row>
    <row r="47" spans="2:8">
      <c r="B47" s="19">
        <v>45688</v>
      </c>
      <c r="C47" s="19">
        <v>46405</v>
      </c>
      <c r="D47" s="1"/>
    </row>
    <row r="48" spans="2:8">
      <c r="B48" s="19">
        <v>45691</v>
      </c>
      <c r="C48" s="19">
        <v>46433</v>
      </c>
      <c r="D48" s="1"/>
    </row>
    <row r="49" spans="2:4">
      <c r="B49" s="19">
        <v>45751</v>
      </c>
      <c r="C49" s="19">
        <v>46538</v>
      </c>
      <c r="D49" s="1"/>
    </row>
    <row r="50" spans="2:4">
      <c r="B50" s="19">
        <v>45778</v>
      </c>
      <c r="C50" s="19">
        <v>46573</v>
      </c>
      <c r="D50" s="1"/>
    </row>
    <row r="51" spans="2:4">
      <c r="B51" s="19">
        <v>45931</v>
      </c>
      <c r="C51" s="19">
        <v>46636</v>
      </c>
      <c r="D51" s="1"/>
    </row>
    <row r="52" spans="2:4">
      <c r="B52" s="19">
        <v>45932</v>
      </c>
      <c r="C52" s="19">
        <v>46671</v>
      </c>
      <c r="D52" s="1"/>
    </row>
    <row r="53" spans="2:4">
      <c r="B53" s="19">
        <v>45933</v>
      </c>
      <c r="C53" s="19">
        <v>46702</v>
      </c>
      <c r="D53" s="1"/>
    </row>
    <row r="54" spans="2:4">
      <c r="B54" s="19">
        <v>45936</v>
      </c>
      <c r="C54" s="19">
        <v>46716</v>
      </c>
      <c r="D54" s="1"/>
    </row>
    <row r="55" spans="2:4">
      <c r="B55" s="19">
        <v>46023</v>
      </c>
      <c r="C55" s="19">
        <v>46769</v>
      </c>
      <c r="D55" s="1"/>
    </row>
    <row r="56" spans="2:4">
      <c r="B56" s="19">
        <v>46070</v>
      </c>
      <c r="C56" s="19">
        <v>46804</v>
      </c>
      <c r="D56" s="1"/>
    </row>
    <row r="57" spans="2:4">
      <c r="B57" s="19">
        <v>46071</v>
      </c>
      <c r="C57" s="19">
        <v>46902</v>
      </c>
      <c r="D57" s="1"/>
    </row>
    <row r="58" spans="2:4">
      <c r="B58" s="19">
        <v>46072</v>
      </c>
      <c r="C58" s="19">
        <v>46938</v>
      </c>
      <c r="D58" s="1"/>
    </row>
    <row r="59" spans="2:4">
      <c r="B59" s="19">
        <v>46073</v>
      </c>
      <c r="C59" s="19">
        <v>47000</v>
      </c>
      <c r="D59" s="1"/>
    </row>
    <row r="60" spans="2:4">
      <c r="B60" s="19">
        <v>46143</v>
      </c>
      <c r="C60" s="19">
        <v>47035</v>
      </c>
      <c r="D60" s="1"/>
    </row>
    <row r="61" spans="2:4">
      <c r="B61" s="19">
        <v>46192</v>
      </c>
      <c r="C61" s="19">
        <v>47080</v>
      </c>
      <c r="D61" s="1"/>
    </row>
    <row r="62" spans="2:4">
      <c r="B62" s="19">
        <v>46290</v>
      </c>
      <c r="C62" s="19">
        <v>47112</v>
      </c>
      <c r="D62" s="1"/>
    </row>
    <row r="63" spans="2:4">
      <c r="B63" s="19">
        <v>46296</v>
      </c>
      <c r="C63" s="19">
        <v>47119</v>
      </c>
      <c r="D63" s="1"/>
    </row>
    <row r="64" spans="2:4">
      <c r="B64" s="19">
        <v>46297</v>
      </c>
      <c r="C64" s="19">
        <v>47133</v>
      </c>
      <c r="D64" s="1"/>
    </row>
    <row r="65" spans="2:4">
      <c r="B65" s="19">
        <v>46300</v>
      </c>
      <c r="C65" s="19">
        <v>47168</v>
      </c>
      <c r="D65" s="1"/>
    </row>
    <row r="66" spans="2:4">
      <c r="B66" s="19">
        <v>46388</v>
      </c>
      <c r="C66" s="19">
        <v>47266</v>
      </c>
      <c r="D66" s="1"/>
    </row>
    <row r="67" spans="2:4">
      <c r="B67" s="19">
        <v>46426</v>
      </c>
      <c r="C67" s="19">
        <v>47303</v>
      </c>
      <c r="D67" s="1"/>
    </row>
    <row r="68" spans="2:4">
      <c r="B68" s="19">
        <v>46427</v>
      </c>
      <c r="C68" s="19">
        <v>47364</v>
      </c>
      <c r="D68" s="1"/>
    </row>
    <row r="69" spans="2:4">
      <c r="B69" s="19">
        <v>46428</v>
      </c>
      <c r="C69" s="19">
        <v>47399</v>
      </c>
      <c r="D69" s="1"/>
    </row>
    <row r="70" spans="2:4">
      <c r="B70" s="19">
        <v>46429</v>
      </c>
      <c r="C70" s="19">
        <v>47434</v>
      </c>
      <c r="D70" s="1"/>
    </row>
    <row r="71" spans="2:4">
      <c r="B71" s="19">
        <v>46482</v>
      </c>
      <c r="C71" s="19">
        <v>47444</v>
      </c>
      <c r="D71" s="1"/>
    </row>
    <row r="72" spans="2:4">
      <c r="B72" s="19">
        <v>46547</v>
      </c>
      <c r="C72" s="19">
        <v>47477</v>
      </c>
      <c r="D72" s="1"/>
    </row>
    <row r="73" spans="2:4">
      <c r="B73" s="19">
        <v>46645</v>
      </c>
      <c r="C73" s="19">
        <v>47484</v>
      </c>
      <c r="D73" s="1"/>
    </row>
    <row r="74" spans="2:4">
      <c r="B74" s="19">
        <v>46661</v>
      </c>
      <c r="C74" s="19">
        <v>47504</v>
      </c>
      <c r="D74" s="1"/>
    </row>
    <row r="75" spans="2:4">
      <c r="B75" s="19">
        <v>46664</v>
      </c>
      <c r="C75" s="19">
        <v>47532</v>
      </c>
      <c r="D75" s="1"/>
    </row>
    <row r="76" spans="2:4">
      <c r="B76" s="19">
        <v>46665</v>
      </c>
      <c r="C76" s="19">
        <v>47630</v>
      </c>
      <c r="D76" s="1"/>
    </row>
    <row r="77" spans="2:4">
      <c r="B77" s="19">
        <v>46755</v>
      </c>
      <c r="C77" s="19">
        <v>47668</v>
      </c>
      <c r="D77" s="1"/>
    </row>
    <row r="78" spans="2:4">
      <c r="B78" s="19">
        <v>46778</v>
      </c>
      <c r="C78" s="19">
        <v>47728</v>
      </c>
      <c r="D78" s="1"/>
    </row>
    <row r="79" spans="2:4">
      <c r="B79" s="19">
        <v>46779</v>
      </c>
      <c r="C79" s="19">
        <v>47770</v>
      </c>
      <c r="D79" s="1"/>
    </row>
    <row r="80" spans="2:4">
      <c r="B80" s="19">
        <v>46780</v>
      </c>
      <c r="C80" s="19">
        <v>47798</v>
      </c>
      <c r="D80" s="1"/>
    </row>
    <row r="81" spans="2:4">
      <c r="B81" s="19">
        <v>46783</v>
      </c>
      <c r="C81" s="19">
        <v>47815</v>
      </c>
      <c r="D81" s="1"/>
    </row>
    <row r="82" spans="2:4">
      <c r="B82" s="19">
        <v>46847</v>
      </c>
      <c r="C82" s="19">
        <v>47842</v>
      </c>
      <c r="D82" s="1"/>
    </row>
    <row r="83" spans="2:4">
      <c r="B83" s="19">
        <v>46874</v>
      </c>
      <c r="C83" s="19"/>
      <c r="D83" s="1"/>
    </row>
    <row r="84" spans="2:4">
      <c r="B84" s="19">
        <v>46902</v>
      </c>
      <c r="C84" s="19"/>
      <c r="D84" s="1"/>
    </row>
    <row r="85" spans="2:4">
      <c r="B85" s="19">
        <v>47028</v>
      </c>
      <c r="C85" s="19"/>
      <c r="D85" s="1"/>
    </row>
    <row r="86" spans="2:4">
      <c r="B86" s="19">
        <v>47029</v>
      </c>
      <c r="C86" s="19"/>
      <c r="D86" s="1"/>
    </row>
    <row r="87" spans="2:4">
      <c r="B87" s="19">
        <v>47030</v>
      </c>
      <c r="C87" s="19"/>
      <c r="D87" s="1"/>
    </row>
    <row r="88" spans="2:4">
      <c r="B88" s="19">
        <v>47031</v>
      </c>
      <c r="C88" s="19"/>
      <c r="D88" s="1"/>
    </row>
    <row r="89" spans="2:4">
      <c r="B89" s="19">
        <v>47119</v>
      </c>
      <c r="C89" s="19"/>
      <c r="D89" s="1"/>
    </row>
    <row r="90" spans="2:4">
      <c r="B90" s="19">
        <v>47162</v>
      </c>
      <c r="C90" s="19"/>
      <c r="D90" s="1"/>
    </row>
    <row r="91" spans="2:4">
      <c r="B91" s="19">
        <v>47163</v>
      </c>
      <c r="C91" s="19"/>
      <c r="D91" s="1"/>
    </row>
    <row r="92" spans="2:4">
      <c r="B92" s="19">
        <v>47164</v>
      </c>
      <c r="C92" s="19"/>
      <c r="D92" s="1"/>
    </row>
    <row r="93" spans="2:4">
      <c r="B93" s="19">
        <v>47165</v>
      </c>
      <c r="C93" s="19"/>
      <c r="D93" s="1"/>
    </row>
    <row r="94" spans="2:4">
      <c r="B94" s="19">
        <v>47212</v>
      </c>
      <c r="C94" s="19"/>
      <c r="D94" s="1"/>
    </row>
    <row r="95" spans="2:4">
      <c r="B95" s="19">
        <v>47239</v>
      </c>
      <c r="C95" s="19"/>
      <c r="D95" s="1"/>
    </row>
    <row r="96" spans="2:4">
      <c r="B96" s="19">
        <v>47392</v>
      </c>
      <c r="C96" s="19"/>
      <c r="D96" s="1"/>
    </row>
    <row r="97" spans="2:4">
      <c r="B97" s="19">
        <v>47393</v>
      </c>
      <c r="C97" s="19"/>
      <c r="D97" s="1"/>
    </row>
    <row r="98" spans="2:4">
      <c r="B98" s="19">
        <v>47394</v>
      </c>
      <c r="C98" s="19"/>
      <c r="D98" s="1"/>
    </row>
    <row r="99" spans="2:4">
      <c r="B99" s="19">
        <v>47395</v>
      </c>
      <c r="C99" s="19"/>
      <c r="D99" s="1"/>
    </row>
    <row r="100" spans="2:4">
      <c r="B100" s="19">
        <v>47396</v>
      </c>
      <c r="C100" s="19"/>
      <c r="D100" s="1"/>
    </row>
    <row r="101" spans="2:4">
      <c r="B101" s="19">
        <v>47484</v>
      </c>
      <c r="C101" s="19"/>
      <c r="D101" s="1"/>
    </row>
    <row r="102" spans="2:4">
      <c r="B102" s="19">
        <v>47518</v>
      </c>
      <c r="C102" s="19"/>
      <c r="D102" s="1"/>
    </row>
    <row r="103" spans="2:4">
      <c r="B103" s="19">
        <v>47519</v>
      </c>
      <c r="C103" s="19"/>
      <c r="D103" s="1"/>
    </row>
    <row r="104" spans="2:4">
      <c r="B104" s="19">
        <v>47520</v>
      </c>
      <c r="C104" s="19"/>
      <c r="D104" s="1"/>
    </row>
    <row r="105" spans="2:4">
      <c r="B105" s="19">
        <v>47521</v>
      </c>
      <c r="C105" s="19"/>
      <c r="D105" s="1"/>
    </row>
    <row r="106" spans="2:4">
      <c r="B106" s="19">
        <v>47522</v>
      </c>
      <c r="C106" s="19"/>
      <c r="D106" s="1"/>
    </row>
    <row r="107" spans="2:4">
      <c r="B107" s="19">
        <v>47577</v>
      </c>
      <c r="C107" s="19"/>
      <c r="D107" s="1"/>
    </row>
    <row r="108" spans="2:4">
      <c r="B108" s="19">
        <v>47604</v>
      </c>
      <c r="C108" s="19"/>
      <c r="D108" s="1"/>
    </row>
    <row r="109" spans="2:4">
      <c r="B109" s="19">
        <v>47639</v>
      </c>
      <c r="C109" s="19"/>
      <c r="D109" s="1"/>
    </row>
    <row r="110" spans="2:4">
      <c r="B110" s="19">
        <v>47738</v>
      </c>
      <c r="C110" s="19"/>
      <c r="D110" s="1"/>
    </row>
    <row r="111" spans="2:4">
      <c r="B111" s="19">
        <v>47757</v>
      </c>
      <c r="C111" s="19"/>
      <c r="D111" s="1"/>
    </row>
    <row r="112" spans="2:4">
      <c r="B112" s="19">
        <v>47758</v>
      </c>
      <c r="C112" s="19"/>
      <c r="D112" s="1"/>
    </row>
    <row r="113" spans="2:4">
      <c r="B113" s="19">
        <v>47759</v>
      </c>
      <c r="C113" s="19"/>
      <c r="D113" s="1"/>
    </row>
    <row r="114" spans="2:4">
      <c r="B114" s="19">
        <v>47760</v>
      </c>
      <c r="C114" s="19"/>
      <c r="D114" s="1"/>
    </row>
    <row r="115" spans="2:4">
      <c r="B115" s="19">
        <v>45338</v>
      </c>
      <c r="C115" s="19"/>
      <c r="D115" s="1"/>
    </row>
    <row r="116" spans="2:4">
      <c r="B116" s="19"/>
      <c r="C116" s="19"/>
      <c r="D116" s="1"/>
    </row>
    <row r="117" spans="2:4">
      <c r="B117" s="19"/>
      <c r="C117" s="19"/>
      <c r="D117" s="1"/>
    </row>
    <row r="118" spans="2:4">
      <c r="B118" s="19"/>
      <c r="C118" s="19"/>
      <c r="D118" s="1"/>
    </row>
    <row r="119" spans="2:4">
      <c r="B119" s="19"/>
      <c r="C119" s="19"/>
      <c r="D119" s="1"/>
    </row>
    <row r="120" spans="2:4">
      <c r="B120" s="19"/>
      <c r="C120" s="19"/>
      <c r="D120" s="1"/>
    </row>
    <row r="121" spans="2:4">
      <c r="B121" s="19"/>
      <c r="C121" s="19"/>
      <c r="D121" s="1"/>
    </row>
    <row r="122" spans="2:4">
      <c r="B122" s="19"/>
      <c r="C122" s="19"/>
      <c r="D122" s="1"/>
    </row>
    <row r="123" spans="2:4">
      <c r="B123" s="19"/>
      <c r="C123" s="19"/>
      <c r="D123" s="1"/>
    </row>
    <row r="124" spans="2:4">
      <c r="B124" s="19"/>
      <c r="C124" s="19"/>
      <c r="D124" s="1"/>
    </row>
    <row r="125" spans="2:4">
      <c r="B125" s="19"/>
      <c r="C125" s="19"/>
      <c r="D125" s="1"/>
    </row>
    <row r="126" spans="2:4">
      <c r="B126" s="19"/>
      <c r="C126" s="19"/>
      <c r="D126" s="1"/>
    </row>
    <row r="127" spans="2:4">
      <c r="B127" s="19"/>
      <c r="C127" s="19"/>
      <c r="D127" s="1"/>
    </row>
    <row r="128" spans="2:4">
      <c r="B128" s="19"/>
      <c r="C128" s="19"/>
      <c r="D128" s="1"/>
    </row>
    <row r="129" spans="2:4">
      <c r="B129" s="19"/>
      <c r="C129" s="19"/>
      <c r="D129" s="1"/>
    </row>
    <row r="130" spans="2:4">
      <c r="B130" s="19"/>
      <c r="C130" s="19"/>
      <c r="D130" s="1"/>
    </row>
    <row r="131" spans="2:4">
      <c r="B131" s="19"/>
      <c r="C131" s="19"/>
      <c r="D131" s="1"/>
    </row>
    <row r="132" spans="2:4">
      <c r="B132" s="19"/>
      <c r="C132" s="19"/>
      <c r="D132" s="1"/>
    </row>
    <row r="133" spans="2:4">
      <c r="B133" s="19"/>
      <c r="C133" s="19"/>
      <c r="D133" s="1"/>
    </row>
    <row r="134" spans="2:4">
      <c r="B134" s="19"/>
      <c r="C134" s="19"/>
      <c r="D134" s="1"/>
    </row>
    <row r="135" spans="2:4">
      <c r="B135" s="19"/>
      <c r="C135" s="19"/>
      <c r="D135" s="1"/>
    </row>
    <row r="136" spans="2:4">
      <c r="B136" s="19"/>
      <c r="C136" s="19"/>
      <c r="D136" s="1"/>
    </row>
    <row r="137" spans="2:4">
      <c r="B137" s="19"/>
      <c r="C137" s="19"/>
      <c r="D137" s="1"/>
    </row>
    <row r="138" spans="2:4">
      <c r="B138" s="19"/>
      <c r="C138" s="19"/>
      <c r="D138" s="1"/>
    </row>
    <row r="139" spans="2:4">
      <c r="B139" s="19"/>
      <c r="C139" s="19"/>
      <c r="D139" s="1"/>
    </row>
    <row r="140" spans="2:4">
      <c r="B140" s="19"/>
      <c r="C140" s="19"/>
      <c r="D140" s="1"/>
    </row>
    <row r="141" spans="2:4">
      <c r="B141" s="19"/>
      <c r="C141" s="19"/>
      <c r="D141" s="1"/>
    </row>
    <row r="142" spans="2:4">
      <c r="B142" s="19"/>
      <c r="C142" s="19"/>
      <c r="D142" s="1"/>
    </row>
    <row r="143" spans="2:4">
      <c r="B143" s="19"/>
      <c r="C143" s="19"/>
      <c r="D143" s="1"/>
    </row>
    <row r="144" spans="2:4">
      <c r="B144" s="19"/>
      <c r="C144" s="19"/>
      <c r="D144" s="1"/>
    </row>
    <row r="145" spans="2:4">
      <c r="B145" s="19"/>
      <c r="C145" s="19"/>
      <c r="D145" s="1"/>
    </row>
    <row r="146" spans="2:4">
      <c r="B146" s="19"/>
      <c r="C146" s="19"/>
      <c r="D146" s="1"/>
    </row>
    <row r="147" spans="2:4">
      <c r="B147" s="19"/>
      <c r="C147" s="19"/>
      <c r="D147" s="1"/>
    </row>
    <row r="148" spans="2:4">
      <c r="B148" s="19"/>
      <c r="C148" s="19"/>
      <c r="D148" s="1"/>
    </row>
    <row r="149" spans="2:4">
      <c r="B149" s="19"/>
      <c r="C149" s="19"/>
      <c r="D149" s="1"/>
    </row>
    <row r="150" spans="2:4">
      <c r="B150" s="19"/>
      <c r="C150" s="19"/>
      <c r="D150" s="1"/>
    </row>
    <row r="151" spans="2:4">
      <c r="B151" s="19"/>
      <c r="C151" s="19"/>
      <c r="D151" s="1"/>
    </row>
    <row r="152" spans="2:4">
      <c r="B152" s="19"/>
      <c r="C152" s="19"/>
      <c r="D152" s="1"/>
    </row>
    <row r="153" spans="2:4">
      <c r="B153" s="19"/>
      <c r="C153" s="19"/>
      <c r="D153" s="1"/>
    </row>
    <row r="154" spans="2:4">
      <c r="B154" s="19"/>
      <c r="C154" s="19"/>
      <c r="D154" s="1"/>
    </row>
    <row r="155" spans="2:4">
      <c r="B155" s="19"/>
      <c r="C155" s="19"/>
      <c r="D155" s="1"/>
    </row>
    <row r="156" spans="2:4">
      <c r="B156" s="19"/>
      <c r="C156" s="19"/>
      <c r="D156" s="1"/>
    </row>
    <row r="157" spans="2:4">
      <c r="B157" s="19"/>
      <c r="C157" s="19"/>
      <c r="D157" s="1"/>
    </row>
    <row r="158" spans="2:4">
      <c r="B158" s="19"/>
      <c r="C158" s="19"/>
      <c r="D158" s="1"/>
    </row>
    <row r="159" spans="2:4">
      <c r="B159" s="19"/>
      <c r="C159" s="19"/>
      <c r="D159" s="1"/>
    </row>
    <row r="160" spans="2:4">
      <c r="B160" s="19"/>
      <c r="C160" s="19"/>
      <c r="D160" s="1"/>
    </row>
    <row r="161" spans="2:4">
      <c r="B161" s="19"/>
      <c r="C161" s="19"/>
      <c r="D161" s="1"/>
    </row>
    <row r="162" spans="2:4">
      <c r="B162" s="19"/>
      <c r="C162" s="19"/>
      <c r="D162" s="1"/>
    </row>
    <row r="163" spans="2:4">
      <c r="B163" s="19"/>
      <c r="C163" s="19"/>
      <c r="D163" s="1"/>
    </row>
    <row r="164" spans="2:4">
      <c r="B164" s="19"/>
      <c r="C164" s="19"/>
      <c r="D164" s="1"/>
    </row>
    <row r="165" spans="2:4">
      <c r="B165" s="19"/>
      <c r="C165" s="19"/>
      <c r="D165" s="1"/>
    </row>
    <row r="166" spans="2:4">
      <c r="B166" s="19"/>
      <c r="C166" s="19"/>
      <c r="D166" s="1"/>
    </row>
    <row r="167" spans="2:4">
      <c r="B167" s="19"/>
      <c r="C167" s="19"/>
      <c r="D167" s="1"/>
    </row>
    <row r="168" spans="2:4">
      <c r="B168" s="19"/>
      <c r="C168" s="19"/>
      <c r="D168" s="1"/>
    </row>
    <row r="169" spans="2:4">
      <c r="B169" s="19"/>
      <c r="C169" s="19"/>
      <c r="D169" s="1"/>
    </row>
    <row r="170" spans="2:4">
      <c r="B170" s="19"/>
      <c r="C170" s="19"/>
      <c r="D170" s="1"/>
    </row>
    <row r="171" spans="2:4">
      <c r="B171" s="19"/>
      <c r="C171" s="19"/>
      <c r="D171" s="1"/>
    </row>
    <row r="172" spans="2:4">
      <c r="B172" s="19"/>
      <c r="C172" s="19"/>
      <c r="D172" s="1"/>
    </row>
    <row r="173" spans="2:4">
      <c r="B173" s="19"/>
      <c r="C173" s="19"/>
      <c r="D173" s="1"/>
    </row>
    <row r="174" spans="2:4">
      <c r="B174" s="19"/>
      <c r="C174" s="19"/>
      <c r="D174" s="1"/>
    </row>
    <row r="175" spans="2:4">
      <c r="B175" s="19"/>
      <c r="C175" s="19"/>
      <c r="D175" s="1"/>
    </row>
    <row r="176" spans="2:4">
      <c r="B176" s="19"/>
      <c r="C176" s="19"/>
      <c r="D176" s="1"/>
    </row>
    <row r="177" spans="2:4">
      <c r="B177" s="19"/>
      <c r="C177" s="19"/>
      <c r="D177" s="1"/>
    </row>
    <row r="178" spans="2:4">
      <c r="B178" s="19"/>
      <c r="C178" s="19"/>
      <c r="D178" s="1"/>
    </row>
    <row r="179" spans="2:4">
      <c r="B179" s="19"/>
      <c r="C179" s="19"/>
      <c r="D179" s="1"/>
    </row>
    <row r="180" spans="2:4">
      <c r="B180" s="19"/>
      <c r="C180" s="19"/>
      <c r="D180" s="1"/>
    </row>
    <row r="181" spans="2:4">
      <c r="B181" s="19"/>
      <c r="C181" s="19"/>
      <c r="D181" s="1"/>
    </row>
    <row r="182" spans="2:4">
      <c r="B182" s="19"/>
      <c r="C182" s="19"/>
      <c r="D182" s="1"/>
    </row>
    <row r="183" spans="2:4">
      <c r="B183" s="19"/>
      <c r="C183" s="19"/>
      <c r="D183" s="1"/>
    </row>
    <row r="184" spans="2:4">
      <c r="B184" s="19"/>
      <c r="C184" s="19"/>
      <c r="D184" s="1"/>
    </row>
    <row r="185" spans="2:4">
      <c r="B185" s="19"/>
      <c r="C185" s="19"/>
      <c r="D185" s="1"/>
    </row>
    <row r="186" spans="2:4">
      <c r="B186" s="19"/>
      <c r="C186" s="19"/>
      <c r="D186" s="1"/>
    </row>
    <row r="187" spans="2:4">
      <c r="B187" s="19"/>
      <c r="C187" s="19"/>
      <c r="D187" s="1"/>
    </row>
    <row r="188" spans="2:4">
      <c r="B188" s="19"/>
      <c r="C188" s="19"/>
      <c r="D188" s="1"/>
    </row>
    <row r="189" spans="2:4">
      <c r="B189" s="19"/>
      <c r="C189" s="19"/>
      <c r="D189" s="1"/>
    </row>
    <row r="190" spans="2:4">
      <c r="B190" s="19"/>
      <c r="C190" s="19"/>
      <c r="D190" s="1"/>
    </row>
    <row r="191" spans="2:4">
      <c r="B191" s="19"/>
      <c r="C191" s="19"/>
      <c r="D191" s="1"/>
    </row>
    <row r="192" spans="2:4">
      <c r="B192" s="19"/>
      <c r="C192" s="19"/>
      <c r="D192" s="1"/>
    </row>
    <row r="193" spans="2:4">
      <c r="B193" s="19"/>
      <c r="C193" s="19"/>
      <c r="D193" s="1"/>
    </row>
    <row r="194" spans="2:4">
      <c r="B194" s="19"/>
      <c r="C194" s="19"/>
      <c r="D194" s="1"/>
    </row>
    <row r="195" spans="2:4">
      <c r="B195" s="19"/>
      <c r="C195" s="19"/>
      <c r="D195" s="1"/>
    </row>
    <row r="196" spans="2:4">
      <c r="B196" s="19"/>
      <c r="C196" s="19"/>
      <c r="D196" s="1"/>
    </row>
    <row r="197" spans="2:4">
      <c r="B197" s="19"/>
      <c r="C197" s="19"/>
      <c r="D197" s="1"/>
    </row>
    <row r="198" spans="2:4">
      <c r="B198" s="19"/>
      <c r="C198" s="19"/>
      <c r="D198" s="1"/>
    </row>
    <row r="199" spans="2:4">
      <c r="B199" s="19"/>
      <c r="C199" s="19"/>
      <c r="D199" s="1"/>
    </row>
    <row r="200" spans="2:4">
      <c r="B200" s="19"/>
      <c r="C200" s="19"/>
      <c r="D200" s="1"/>
    </row>
    <row r="201" spans="2:4">
      <c r="B201" s="19"/>
      <c r="C201" s="19"/>
      <c r="D201" s="1"/>
    </row>
    <row r="202" spans="2:4">
      <c r="B202" s="19"/>
      <c r="C202" s="19"/>
      <c r="D202" s="1"/>
    </row>
    <row r="203" spans="2:4">
      <c r="B203" s="19"/>
      <c r="C203" s="19"/>
      <c r="D203" s="1"/>
    </row>
    <row r="204" spans="2:4">
      <c r="B204" s="19"/>
      <c r="C204" s="19"/>
      <c r="D204" s="1"/>
    </row>
    <row r="205" spans="2:4">
      <c r="B205" s="19"/>
      <c r="C205" s="19"/>
      <c r="D205" s="1"/>
    </row>
    <row r="206" spans="2:4">
      <c r="B206" s="19"/>
      <c r="C206" s="19"/>
      <c r="D206" s="1"/>
    </row>
    <row r="207" spans="2:4">
      <c r="B207" s="19"/>
      <c r="C207" s="19"/>
      <c r="D207" s="1"/>
    </row>
    <row r="208" spans="2:4">
      <c r="B208" s="19"/>
      <c r="C208" s="19"/>
      <c r="D208" s="1"/>
    </row>
    <row r="209" spans="2:4">
      <c r="B209" s="19"/>
      <c r="C209" s="19"/>
      <c r="D209" s="1"/>
    </row>
    <row r="210" spans="2:4">
      <c r="B210" s="19"/>
      <c r="C210" s="19"/>
      <c r="D210" s="1"/>
    </row>
    <row r="211" spans="2:4">
      <c r="B211" s="19"/>
      <c r="C211" s="19"/>
      <c r="D211" s="1"/>
    </row>
    <row r="212" spans="2:4">
      <c r="B212" s="19"/>
      <c r="C212" s="19"/>
      <c r="D212" s="1"/>
    </row>
    <row r="213" spans="2:4">
      <c r="B213" s="19"/>
      <c r="C213" s="19"/>
      <c r="D213" s="1"/>
    </row>
    <row r="214" spans="2:4">
      <c r="B214" s="19"/>
      <c r="C214" s="19"/>
      <c r="D214" s="1"/>
    </row>
    <row r="215" spans="2:4">
      <c r="B215" s="19"/>
      <c r="C215" s="19"/>
      <c r="D215" s="1"/>
    </row>
    <row r="216" spans="2:4">
      <c r="B216" s="19"/>
      <c r="C216" s="19"/>
      <c r="D216" s="1"/>
    </row>
    <row r="217" spans="2:4">
      <c r="B217" s="19"/>
      <c r="C217" s="19"/>
      <c r="D217" s="1"/>
    </row>
    <row r="218" spans="2:4">
      <c r="B218" s="19"/>
      <c r="C218" s="19"/>
      <c r="D218" s="1"/>
    </row>
    <row r="219" spans="2:4">
      <c r="B219" s="19"/>
      <c r="C219" s="19"/>
      <c r="D219" s="1"/>
    </row>
    <row r="220" spans="2:4">
      <c r="B220" s="19"/>
      <c r="C220" s="19"/>
      <c r="D220" s="1"/>
    </row>
    <row r="221" spans="2:4">
      <c r="B221" s="19"/>
      <c r="C221" s="19"/>
      <c r="D221" s="1"/>
    </row>
    <row r="222" spans="2:4">
      <c r="B222" s="19"/>
      <c r="C222" s="19"/>
      <c r="D222" s="1"/>
    </row>
    <row r="223" spans="2:4">
      <c r="B223" s="19"/>
      <c r="C223" s="19"/>
      <c r="D223" s="1"/>
    </row>
    <row r="224" spans="2:4">
      <c r="B224" s="19"/>
      <c r="C224" s="19"/>
      <c r="D224" s="1"/>
    </row>
    <row r="225" spans="2:4">
      <c r="B225" s="19"/>
      <c r="C225" s="19"/>
      <c r="D225" s="1"/>
    </row>
    <row r="226" spans="2:4">
      <c r="B226" s="19"/>
      <c r="C226" s="19"/>
      <c r="D226" s="1"/>
    </row>
    <row r="227" spans="2:4">
      <c r="B227" s="19"/>
      <c r="C227" s="19"/>
      <c r="D227" s="1"/>
    </row>
    <row r="228" spans="2:4">
      <c r="B228" s="19"/>
      <c r="C228" s="19"/>
      <c r="D228" s="1"/>
    </row>
    <row r="229" spans="2:4">
      <c r="B229" s="19"/>
      <c r="C229" s="19"/>
      <c r="D229" s="1"/>
    </row>
    <row r="230" spans="2:4">
      <c r="B230" s="19"/>
      <c r="C230" s="19"/>
      <c r="D230" s="1"/>
    </row>
    <row r="231" spans="2:4">
      <c r="B231" s="19"/>
      <c r="C231" s="19"/>
      <c r="D231" s="1"/>
    </row>
    <row r="232" spans="2:4">
      <c r="B232" s="19"/>
      <c r="C232" s="19"/>
      <c r="D232" s="1"/>
    </row>
    <row r="233" spans="2:4">
      <c r="B233" s="19"/>
      <c r="C233" s="19"/>
      <c r="D233" s="1"/>
    </row>
    <row r="234" spans="2:4">
      <c r="B234" s="19"/>
      <c r="C234" s="19"/>
      <c r="D234" s="1"/>
    </row>
    <row r="235" spans="2:4">
      <c r="B235" s="19"/>
      <c r="C235" s="19"/>
      <c r="D235" s="1"/>
    </row>
    <row r="236" spans="2:4">
      <c r="B236" s="19"/>
      <c r="C236" s="19"/>
      <c r="D236" s="1"/>
    </row>
    <row r="237" spans="2:4">
      <c r="B237" s="19"/>
      <c r="C237" s="19"/>
      <c r="D237" s="1"/>
    </row>
    <row r="238" spans="2:4">
      <c r="B238" s="19"/>
      <c r="C238" s="19"/>
      <c r="D238" s="1"/>
    </row>
    <row r="239" spans="2:4">
      <c r="B239" s="19"/>
      <c r="C239" s="19"/>
      <c r="D239" s="1"/>
    </row>
    <row r="240" spans="2:4">
      <c r="B240" s="19"/>
      <c r="C240" s="19"/>
      <c r="D240" s="1"/>
    </row>
    <row r="241" spans="2:4">
      <c r="B241" s="19"/>
      <c r="C241" s="19"/>
      <c r="D241" s="1"/>
    </row>
    <row r="242" spans="2:4">
      <c r="B242" s="19"/>
      <c r="C242" s="19"/>
      <c r="D242" s="1"/>
    </row>
    <row r="243" spans="2:4">
      <c r="B243" s="19"/>
      <c r="C243" s="19"/>
      <c r="D243" s="1"/>
    </row>
    <row r="244" spans="2:4">
      <c r="B244" s="19"/>
      <c r="C244" s="19"/>
      <c r="D244" s="1"/>
    </row>
    <row r="245" spans="2:4">
      <c r="B245" s="19"/>
      <c r="C245" s="19"/>
      <c r="D245" s="1"/>
    </row>
    <row r="246" spans="2:4">
      <c r="B246" s="19"/>
      <c r="C246" s="19"/>
      <c r="D246" s="1"/>
    </row>
    <row r="247" spans="2:4">
      <c r="B247" s="19"/>
      <c r="C247" s="19"/>
      <c r="D247" s="1"/>
    </row>
    <row r="248" spans="2:4">
      <c r="B248" s="19"/>
      <c r="C248" s="19"/>
      <c r="D248" s="1"/>
    </row>
    <row r="249" spans="2:4">
      <c r="B249" s="19"/>
      <c r="C249" s="19"/>
      <c r="D249" s="1"/>
    </row>
    <row r="250" spans="2:4">
      <c r="B250" s="19"/>
      <c r="C250" s="19"/>
      <c r="D250" s="1"/>
    </row>
    <row r="251" spans="2:4">
      <c r="B251" s="19"/>
      <c r="C251" s="19"/>
      <c r="D251" s="1"/>
    </row>
    <row r="252" spans="2:4">
      <c r="B252" s="19"/>
      <c r="C252" s="19"/>
      <c r="D252" s="1"/>
    </row>
    <row r="253" spans="2:4">
      <c r="B253" s="19"/>
      <c r="C253" s="19"/>
      <c r="D253" s="1"/>
    </row>
    <row r="254" spans="2:4">
      <c r="B254" s="19"/>
      <c r="C254" s="19"/>
      <c r="D254" s="1"/>
    </row>
    <row r="255" spans="2:4">
      <c r="B255" s="19"/>
      <c r="C255" s="19"/>
      <c r="D255" s="1"/>
    </row>
    <row r="256" spans="2:4">
      <c r="B256" s="19"/>
      <c r="C256" s="19"/>
      <c r="D256" s="1"/>
    </row>
    <row r="257" spans="2:4">
      <c r="B257" s="19"/>
      <c r="C257" s="19"/>
      <c r="D257" s="1"/>
    </row>
    <row r="258" spans="2:4">
      <c r="B258" s="19"/>
      <c r="C258" s="19"/>
      <c r="D258" s="1"/>
    </row>
    <row r="259" spans="2:4">
      <c r="B259" s="19"/>
      <c r="C259" s="19"/>
      <c r="D259" s="1"/>
    </row>
    <row r="260" spans="2:4">
      <c r="B260" s="19"/>
      <c r="C260" s="19"/>
      <c r="D260" s="1"/>
    </row>
    <row r="261" spans="2:4">
      <c r="B261" s="19"/>
      <c r="C261" s="19"/>
      <c r="D261" s="1"/>
    </row>
    <row r="262" spans="2:4">
      <c r="B262" s="19"/>
      <c r="C262" s="19"/>
      <c r="D262" s="1"/>
    </row>
    <row r="263" spans="2:4">
      <c r="B263" s="19"/>
      <c r="C263" s="19"/>
      <c r="D263" s="1"/>
    </row>
    <row r="264" spans="2:4">
      <c r="B264" s="19"/>
      <c r="C264" s="19"/>
      <c r="D264" s="1"/>
    </row>
    <row r="265" spans="2:4">
      <c r="B265" s="19"/>
      <c r="C265" s="19"/>
      <c r="D265" s="1"/>
    </row>
    <row r="266" spans="2:4">
      <c r="B266" s="19"/>
      <c r="C266" s="19"/>
      <c r="D266" s="1"/>
    </row>
    <row r="267" spans="2:4">
      <c r="B267" s="19"/>
      <c r="C267" s="19"/>
      <c r="D267" s="1"/>
    </row>
    <row r="268" spans="2:4">
      <c r="B268" s="19"/>
      <c r="C268" s="19"/>
      <c r="D268" s="1"/>
    </row>
    <row r="269" spans="2:4">
      <c r="B269" s="19"/>
      <c r="C269" s="19"/>
      <c r="D269" s="1"/>
    </row>
    <row r="270" spans="2:4">
      <c r="B270" s="19"/>
      <c r="C270" s="19"/>
      <c r="D270" s="1"/>
    </row>
    <row r="271" spans="2:4">
      <c r="B271" s="19"/>
      <c r="C271" s="19"/>
      <c r="D271" s="1"/>
    </row>
    <row r="272" spans="2:4">
      <c r="B272" s="19"/>
      <c r="C272" s="19"/>
      <c r="D272" s="1"/>
    </row>
    <row r="273" spans="2:4">
      <c r="B273" s="19"/>
      <c r="C273" s="19"/>
      <c r="D273" s="1"/>
    </row>
    <row r="274" spans="2:4">
      <c r="B274" s="19"/>
      <c r="C274" s="19"/>
      <c r="D274" s="1"/>
    </row>
    <row r="275" spans="2:4">
      <c r="B275" s="19"/>
      <c r="C275" s="19"/>
      <c r="D275" s="1"/>
    </row>
    <row r="276" spans="2:4">
      <c r="B276" s="19"/>
      <c r="C276" s="19"/>
      <c r="D276" s="1"/>
    </row>
    <row r="277" spans="2:4">
      <c r="B277" s="19"/>
      <c r="C277" s="19"/>
      <c r="D277" s="1"/>
    </row>
    <row r="278" spans="2:4">
      <c r="B278" s="19"/>
      <c r="C278" s="19"/>
      <c r="D278" s="1"/>
    </row>
    <row r="279" spans="2:4">
      <c r="B279" s="19"/>
      <c r="C279" s="19"/>
      <c r="D279" s="1"/>
    </row>
    <row r="280" spans="2:4">
      <c r="B280" s="19"/>
      <c r="C280" s="19"/>
      <c r="D280" s="1"/>
    </row>
    <row r="281" spans="2:4">
      <c r="B281" s="19"/>
      <c r="C281" s="19"/>
      <c r="D281" s="1"/>
    </row>
    <row r="282" spans="2:4">
      <c r="B282" s="19"/>
      <c r="C282" s="19"/>
      <c r="D282" s="1"/>
    </row>
    <row r="283" spans="2:4">
      <c r="B283" s="19"/>
      <c r="C283" s="19"/>
      <c r="D283" s="1"/>
    </row>
    <row r="284" spans="2:4">
      <c r="B284" s="19"/>
      <c r="C284" s="19"/>
      <c r="D284" s="1"/>
    </row>
    <row r="285" spans="2:4">
      <c r="B285" s="19"/>
      <c r="C285" s="19"/>
      <c r="D285" s="1"/>
    </row>
    <row r="286" spans="2:4">
      <c r="B286" s="19"/>
      <c r="C286" s="19"/>
      <c r="D286" s="1"/>
    </row>
    <row r="287" spans="2:4">
      <c r="B287" s="19"/>
      <c r="C287" s="19"/>
      <c r="D287" s="1"/>
    </row>
    <row r="288" spans="2:4">
      <c r="B288" s="19"/>
      <c r="C288" s="19"/>
      <c r="D288" s="1"/>
    </row>
    <row r="289" spans="2:4">
      <c r="B289" s="19"/>
      <c r="C289" s="19"/>
      <c r="D289" s="1"/>
    </row>
    <row r="290" spans="2:4">
      <c r="B290" s="19"/>
      <c r="C290" s="19"/>
      <c r="D290" s="1"/>
    </row>
    <row r="291" spans="2:4">
      <c r="B291" s="19"/>
      <c r="C291" s="19"/>
      <c r="D291" s="1"/>
    </row>
    <row r="292" spans="2:4">
      <c r="B292" s="19"/>
      <c r="C292" s="19"/>
      <c r="D292" s="1"/>
    </row>
    <row r="293" spans="2:4">
      <c r="B293" s="19"/>
      <c r="C293" s="19"/>
      <c r="D293" s="1"/>
    </row>
    <row r="294" spans="2:4">
      <c r="B294" s="19"/>
      <c r="C294" s="19"/>
      <c r="D294" s="1"/>
    </row>
    <row r="295" spans="2:4">
      <c r="B295" s="19"/>
      <c r="C295" s="19"/>
      <c r="D295" s="1"/>
    </row>
    <row r="296" spans="2:4">
      <c r="B296" s="19"/>
      <c r="C296" s="19"/>
      <c r="D296" s="1"/>
    </row>
    <row r="297" spans="2:4">
      <c r="B297" s="19"/>
      <c r="C297" s="19"/>
      <c r="D297" s="1"/>
    </row>
    <row r="298" spans="2:4">
      <c r="B298" s="19"/>
      <c r="C298" s="19"/>
      <c r="D298" s="1"/>
    </row>
    <row r="299" spans="2:4">
      <c r="B299" s="19"/>
      <c r="C299" s="19"/>
      <c r="D299" s="1"/>
    </row>
    <row r="300" spans="2:4">
      <c r="B300" s="19"/>
      <c r="C300" s="19"/>
      <c r="D300" s="1"/>
    </row>
    <row r="301" spans="2:4">
      <c r="B301" s="19"/>
      <c r="C301" s="19"/>
      <c r="D301" s="1"/>
    </row>
    <row r="302" spans="2:4">
      <c r="B302" s="19"/>
      <c r="C302" s="19"/>
      <c r="D302" s="1"/>
    </row>
    <row r="303" spans="2:4">
      <c r="B303" s="19"/>
      <c r="C303" s="19"/>
      <c r="D303" s="1"/>
    </row>
    <row r="304" spans="2:4">
      <c r="B304" s="19"/>
      <c r="C304" s="19"/>
      <c r="D304" s="1"/>
    </row>
    <row r="305" spans="2:4">
      <c r="B305" s="19"/>
      <c r="C305" s="19"/>
      <c r="D305" s="1"/>
    </row>
    <row r="306" spans="2:4">
      <c r="B306" s="19"/>
      <c r="C306" s="19"/>
      <c r="D306" s="1"/>
    </row>
    <row r="307" spans="2:4">
      <c r="B307" s="19"/>
      <c r="C307" s="19"/>
      <c r="D307" s="1"/>
    </row>
    <row r="308" spans="2:4">
      <c r="B308" s="19"/>
      <c r="C308" s="19"/>
      <c r="D308" s="1"/>
    </row>
    <row r="309" spans="2:4">
      <c r="B309" s="19"/>
      <c r="C309" s="19"/>
      <c r="D309" s="1"/>
    </row>
    <row r="310" spans="2:4">
      <c r="B310" s="19"/>
      <c r="C310" s="19"/>
      <c r="D310" s="1"/>
    </row>
    <row r="311" spans="2:4">
      <c r="B311" s="19"/>
      <c r="C311" s="19"/>
      <c r="D311" s="1"/>
    </row>
    <row r="312" spans="2:4">
      <c r="B312" s="19"/>
      <c r="C312" s="19"/>
      <c r="D312" s="1"/>
    </row>
    <row r="313" spans="2:4">
      <c r="B313" s="19"/>
      <c r="C313" s="19"/>
      <c r="D313" s="1"/>
    </row>
    <row r="314" spans="2:4">
      <c r="B314" s="19"/>
      <c r="C314" s="19"/>
      <c r="D314" s="1"/>
    </row>
    <row r="315" spans="2:4">
      <c r="B315" s="19"/>
      <c r="C315" s="19"/>
      <c r="D315" s="1"/>
    </row>
    <row r="316" spans="2:4">
      <c r="B316" s="19"/>
      <c r="C316" s="19"/>
      <c r="D316" s="1"/>
    </row>
    <row r="317" spans="2:4">
      <c r="B317" s="19"/>
      <c r="C317" s="19"/>
      <c r="D317" s="1"/>
    </row>
    <row r="318" spans="2:4">
      <c r="B318" s="19"/>
      <c r="C318" s="19"/>
      <c r="D318" s="1"/>
    </row>
    <row r="319" spans="2:4">
      <c r="B319" s="19"/>
      <c r="C319" s="19"/>
      <c r="D319" s="1"/>
    </row>
    <row r="320" spans="2:4">
      <c r="B320" s="19"/>
      <c r="C320" s="19"/>
      <c r="D320" s="1"/>
    </row>
    <row r="321" spans="2:4">
      <c r="B321" s="19"/>
      <c r="C321" s="19"/>
      <c r="D321" s="1"/>
    </row>
    <row r="322" spans="2:4">
      <c r="B322" s="19"/>
      <c r="C322" s="19"/>
      <c r="D322" s="1"/>
    </row>
    <row r="323" spans="2:4">
      <c r="B323" s="19"/>
      <c r="C323" s="19"/>
      <c r="D323" s="1"/>
    </row>
    <row r="324" spans="2:4">
      <c r="B324" s="19"/>
      <c r="C324" s="19"/>
      <c r="D324" s="1"/>
    </row>
    <row r="325" spans="2:4">
      <c r="B325" s="19"/>
      <c r="C325" s="19"/>
      <c r="D325" s="1"/>
    </row>
    <row r="326" spans="2:4">
      <c r="B326" s="19"/>
      <c r="C326" s="19"/>
      <c r="D326" s="1"/>
    </row>
    <row r="327" spans="2:4">
      <c r="B327" s="19"/>
      <c r="C327" s="19"/>
      <c r="D327" s="1"/>
    </row>
    <row r="328" spans="2:4">
      <c r="B328" s="19"/>
      <c r="C328" s="19"/>
      <c r="D328" s="1"/>
    </row>
    <row r="329" spans="2:4">
      <c r="B329" s="19"/>
      <c r="C329" s="19"/>
      <c r="D329" s="1"/>
    </row>
    <row r="330" spans="2:4">
      <c r="B330" s="19"/>
      <c r="C330" s="19"/>
      <c r="D330" s="1"/>
    </row>
    <row r="331" spans="2:4">
      <c r="B331" s="19"/>
      <c r="C331" s="19"/>
      <c r="D331" s="1"/>
    </row>
    <row r="332" spans="2:4">
      <c r="B332" s="19"/>
      <c r="C332" s="19"/>
      <c r="D332" s="1"/>
    </row>
    <row r="333" spans="2:4">
      <c r="B333" s="19"/>
      <c r="C333" s="19"/>
      <c r="D333" s="1"/>
    </row>
    <row r="334" spans="2:4">
      <c r="B334" s="19"/>
      <c r="C334" s="19"/>
      <c r="D334" s="1"/>
    </row>
    <row r="335" spans="2:4">
      <c r="B335" s="19"/>
      <c r="C335" s="19"/>
      <c r="D335" s="1"/>
    </row>
    <row r="336" spans="2:4">
      <c r="B336" s="19"/>
      <c r="C336" s="19"/>
      <c r="D336" s="1"/>
    </row>
    <row r="337" spans="2:4">
      <c r="B337" s="19"/>
      <c r="C337" s="19"/>
      <c r="D337" s="1"/>
    </row>
    <row r="338" spans="2:4">
      <c r="B338" s="19"/>
      <c r="C338" s="19"/>
      <c r="D338" s="1"/>
    </row>
    <row r="339" spans="2:4">
      <c r="B339" s="19"/>
      <c r="C339" s="19"/>
      <c r="D339" s="1"/>
    </row>
    <row r="340" spans="2:4">
      <c r="B340" s="19"/>
      <c r="C340" s="19"/>
      <c r="D340" s="1"/>
    </row>
    <row r="341" spans="2:4">
      <c r="B341" s="19"/>
      <c r="C341" s="19"/>
      <c r="D341" s="1"/>
    </row>
    <row r="342" spans="2:4">
      <c r="B342" s="19"/>
      <c r="C342" s="19"/>
      <c r="D342" s="1"/>
    </row>
    <row r="343" spans="2:4">
      <c r="B343" s="19"/>
      <c r="C343" s="19"/>
      <c r="D343" s="1"/>
    </row>
    <row r="344" spans="2:4">
      <c r="B344" s="19"/>
      <c r="C344" s="19"/>
      <c r="D344" s="1"/>
    </row>
    <row r="345" spans="2:4">
      <c r="B345" s="19"/>
      <c r="C345" s="19"/>
      <c r="D345" s="1"/>
    </row>
    <row r="346" spans="2:4">
      <c r="B346" s="19"/>
      <c r="C346" s="19"/>
      <c r="D346" s="1"/>
    </row>
    <row r="347" spans="2:4">
      <c r="B347" s="19"/>
      <c r="C347" s="19"/>
      <c r="D347" s="1"/>
    </row>
    <row r="348" spans="2:4">
      <c r="B348" s="19"/>
      <c r="C348" s="19"/>
      <c r="D348" s="1"/>
    </row>
    <row r="349" spans="2:4">
      <c r="B349" s="19"/>
      <c r="C349" s="19"/>
      <c r="D349" s="1"/>
    </row>
    <row r="350" spans="2:4">
      <c r="B350" s="19"/>
      <c r="C350" s="19"/>
      <c r="D350" s="1"/>
    </row>
    <row r="351" spans="2:4">
      <c r="B351" s="19"/>
      <c r="C351" s="19"/>
      <c r="D351" s="1"/>
    </row>
    <row r="352" spans="2:4">
      <c r="B352" s="19"/>
      <c r="C352" s="19"/>
      <c r="D352" s="1"/>
    </row>
    <row r="353" spans="2:4">
      <c r="B353" s="19"/>
      <c r="C353" s="19"/>
      <c r="D353" s="1"/>
    </row>
    <row r="354" spans="2:4">
      <c r="B354" s="19"/>
      <c r="C354" s="19"/>
      <c r="D354" s="1"/>
    </row>
    <row r="355" spans="2:4">
      <c r="B355" s="19"/>
      <c r="C355" s="19"/>
      <c r="D355" s="1"/>
    </row>
    <row r="356" spans="2:4">
      <c r="B356" s="19"/>
      <c r="C356" s="19"/>
      <c r="D356" s="1"/>
    </row>
    <row r="357" spans="2:4">
      <c r="B357" s="19"/>
      <c r="C357" s="19"/>
      <c r="D357" s="1"/>
    </row>
    <row r="358" spans="2:4">
      <c r="B358" s="19"/>
      <c r="C358" s="19"/>
      <c r="D358" s="1"/>
    </row>
    <row r="359" spans="2:4">
      <c r="B359" s="19"/>
      <c r="C359" s="19"/>
      <c r="D359" s="1"/>
    </row>
    <row r="360" spans="2:4">
      <c r="B360" s="19"/>
      <c r="C360" s="19"/>
      <c r="D360" s="1"/>
    </row>
    <row r="361" spans="2:4">
      <c r="B361" s="19"/>
      <c r="C361" s="19"/>
      <c r="D361" s="1"/>
    </row>
    <row r="362" spans="2:4">
      <c r="B362" s="19"/>
      <c r="C362" s="19"/>
      <c r="D362" s="1"/>
    </row>
    <row r="363" spans="2:4">
      <c r="B363" s="19"/>
      <c r="C363" s="19"/>
      <c r="D363" s="1"/>
    </row>
    <row r="364" spans="2:4">
      <c r="B364" s="19"/>
      <c r="C364" s="19"/>
      <c r="D364" s="1"/>
    </row>
    <row r="365" spans="2:4">
      <c r="B365" s="19"/>
      <c r="C365" s="19"/>
      <c r="D365" s="1"/>
    </row>
    <row r="366" spans="2:4">
      <c r="B366" s="19"/>
      <c r="C366" s="19"/>
      <c r="D366" s="1"/>
    </row>
    <row r="367" spans="2:4">
      <c r="B367" s="19"/>
      <c r="C367" s="19"/>
      <c r="D367" s="1"/>
    </row>
    <row r="368" spans="2:4">
      <c r="B368" s="19"/>
      <c r="C368" s="19"/>
      <c r="D368" s="1"/>
    </row>
    <row r="369" spans="2:4">
      <c r="B369" s="19"/>
      <c r="C369" s="19"/>
      <c r="D369" s="1"/>
    </row>
    <row r="370" spans="2:4">
      <c r="B370" s="19"/>
      <c r="C370" s="19"/>
      <c r="D370" s="1"/>
    </row>
    <row r="371" spans="2:4">
      <c r="B371" s="19"/>
      <c r="C371" s="19"/>
      <c r="D371" s="1"/>
    </row>
    <row r="372" spans="2:4">
      <c r="B372" s="19"/>
      <c r="C372" s="19"/>
      <c r="D372" s="1"/>
    </row>
    <row r="373" spans="2:4">
      <c r="B373" s="19"/>
      <c r="C373" s="19"/>
      <c r="D373" s="1"/>
    </row>
    <row r="374" spans="2:4">
      <c r="B374" s="19"/>
      <c r="C374" s="19"/>
      <c r="D374" s="1"/>
    </row>
    <row r="375" spans="2:4">
      <c r="B375" s="19"/>
      <c r="C375" s="19"/>
      <c r="D375" s="1"/>
    </row>
    <row r="376" spans="2:4">
      <c r="B376" s="19"/>
      <c r="C376" s="19"/>
      <c r="D376" s="1"/>
    </row>
    <row r="377" spans="2:4">
      <c r="B377" s="19"/>
      <c r="C377" s="19"/>
      <c r="D377" s="1"/>
    </row>
    <row r="378" spans="2:4">
      <c r="B378" s="19"/>
      <c r="C378" s="19"/>
      <c r="D378" s="1"/>
    </row>
    <row r="379" spans="2:4">
      <c r="B379" s="19"/>
      <c r="C379" s="19"/>
      <c r="D379" s="1"/>
    </row>
    <row r="380" spans="2:4">
      <c r="B380" s="19"/>
      <c r="C380" s="19"/>
      <c r="D380" s="1"/>
    </row>
    <row r="381" spans="2:4">
      <c r="B381" s="19"/>
      <c r="C381" s="19"/>
      <c r="D381" s="1"/>
    </row>
    <row r="382" spans="2:4">
      <c r="B382" s="19"/>
      <c r="C382" s="19"/>
      <c r="D382" s="1"/>
    </row>
    <row r="383" spans="2:4">
      <c r="B383" s="19"/>
      <c r="C383" s="19"/>
      <c r="D383" s="1"/>
    </row>
    <row r="384" spans="2:4">
      <c r="B384" s="19"/>
      <c r="C384" s="19"/>
      <c r="D384" s="1"/>
    </row>
    <row r="385" spans="2:4">
      <c r="B385" s="19"/>
      <c r="C385" s="19"/>
      <c r="D385" s="1"/>
    </row>
    <row r="386" spans="2:4">
      <c r="B386" s="19"/>
      <c r="C386" s="19"/>
      <c r="D386" s="1"/>
    </row>
    <row r="387" spans="2:4">
      <c r="B387" s="19"/>
      <c r="C387" s="19"/>
      <c r="D387" s="1"/>
    </row>
    <row r="388" spans="2:4">
      <c r="B388" s="19"/>
      <c r="C388" s="19"/>
      <c r="D388" s="1"/>
    </row>
    <row r="389" spans="2:4">
      <c r="B389" s="19"/>
      <c r="C389" s="19"/>
      <c r="D389" s="1"/>
    </row>
    <row r="390" spans="2:4">
      <c r="B390" s="19"/>
      <c r="C390" s="19"/>
      <c r="D390" s="1"/>
    </row>
    <row r="391" spans="2:4">
      <c r="B391" s="19"/>
      <c r="C391" s="19"/>
      <c r="D391" s="1"/>
    </row>
    <row r="392" spans="2:4">
      <c r="B392" s="19"/>
      <c r="C392" s="19"/>
      <c r="D392" s="1"/>
    </row>
    <row r="393" spans="2:4">
      <c r="B393" s="19"/>
      <c r="C393" s="19"/>
      <c r="D393" s="1"/>
    </row>
    <row r="394" spans="2:4">
      <c r="B394" s="19"/>
      <c r="C394" s="19"/>
      <c r="D394" s="1"/>
    </row>
    <row r="395" spans="2:4">
      <c r="B395" s="19"/>
      <c r="C395" s="19"/>
      <c r="D395" s="1"/>
    </row>
    <row r="396" spans="2:4">
      <c r="B396" s="19"/>
      <c r="C396" s="19"/>
      <c r="D396" s="1"/>
    </row>
    <row r="397" spans="2:4">
      <c r="B397" s="19"/>
      <c r="C397" s="19"/>
      <c r="D397" s="1"/>
    </row>
    <row r="398" spans="2:4">
      <c r="B398" s="19"/>
      <c r="C398" s="19"/>
      <c r="D398" s="1"/>
    </row>
    <row r="399" spans="2:4">
      <c r="B399" s="19"/>
      <c r="C399" s="19"/>
      <c r="D399" s="1"/>
    </row>
    <row r="400" spans="2:4">
      <c r="B400" s="19"/>
      <c r="C400" s="19"/>
      <c r="D400" s="1"/>
    </row>
    <row r="401" spans="2:4">
      <c r="B401" s="19"/>
      <c r="C401" s="19"/>
      <c r="D401" s="1"/>
    </row>
    <row r="402" spans="2:4">
      <c r="B402" s="19"/>
      <c r="C402" s="19"/>
      <c r="D402" s="1"/>
    </row>
    <row r="403" spans="2:4">
      <c r="B403" s="19"/>
      <c r="C403" s="19"/>
      <c r="D403" s="1"/>
    </row>
    <row r="404" spans="2:4">
      <c r="B404" s="19"/>
      <c r="C404" s="19"/>
      <c r="D404" s="1"/>
    </row>
    <row r="405" spans="2:4">
      <c r="B405" s="19"/>
      <c r="C405" s="19"/>
      <c r="D405" s="1"/>
    </row>
    <row r="406" spans="2:4">
      <c r="B406" s="19"/>
      <c r="C406" s="19"/>
      <c r="D406" s="1"/>
    </row>
    <row r="407" spans="2:4">
      <c r="B407" s="19"/>
      <c r="C407" s="19"/>
      <c r="D407" s="1"/>
    </row>
    <row r="408" spans="2:4">
      <c r="B408" s="19"/>
      <c r="C408" s="19"/>
      <c r="D408" s="1"/>
    </row>
    <row r="409" spans="2:4">
      <c r="B409" s="19"/>
      <c r="C409" s="19"/>
      <c r="D409" s="1"/>
    </row>
    <row r="410" spans="2:4">
      <c r="B410" s="19"/>
      <c r="C410" s="19"/>
      <c r="D410" s="1"/>
    </row>
    <row r="411" spans="2:4">
      <c r="B411" s="19"/>
      <c r="C411" s="19"/>
      <c r="D411" s="1"/>
    </row>
    <row r="412" spans="2:4">
      <c r="B412" s="19"/>
      <c r="C412" s="19"/>
      <c r="D412" s="1"/>
    </row>
    <row r="413" spans="2:4">
      <c r="B413" s="19"/>
      <c r="C413" s="19"/>
      <c r="D413" s="1"/>
    </row>
    <row r="414" spans="2:4">
      <c r="B414" s="19"/>
      <c r="C414" s="19"/>
      <c r="D414" s="1"/>
    </row>
    <row r="415" spans="2:4">
      <c r="B415" s="19"/>
      <c r="C415" s="19"/>
      <c r="D415" s="1"/>
    </row>
    <row r="416" spans="2:4">
      <c r="B416" s="19"/>
      <c r="C416" s="19"/>
      <c r="D416" s="1"/>
    </row>
    <row r="417" spans="2:4">
      <c r="B417" s="19"/>
      <c r="C417" s="19"/>
      <c r="D417" s="1"/>
    </row>
    <row r="418" spans="2:4">
      <c r="B418" s="19"/>
      <c r="C418" s="19"/>
      <c r="D418" s="1"/>
    </row>
    <row r="419" spans="2:4">
      <c r="B419" s="19"/>
      <c r="C419" s="19"/>
      <c r="D419" s="1"/>
    </row>
    <row r="420" spans="2:4">
      <c r="B420" s="19"/>
      <c r="C420" s="19"/>
      <c r="D420" s="1"/>
    </row>
    <row r="421" spans="2:4">
      <c r="B421" s="19"/>
      <c r="C421" s="19"/>
      <c r="D421" s="1"/>
    </row>
    <row r="422" spans="2:4">
      <c r="B422" s="19"/>
      <c r="C422" s="19"/>
      <c r="D422" s="1"/>
    </row>
    <row r="423" spans="2:4">
      <c r="B423" s="19"/>
      <c r="C423" s="19"/>
      <c r="D423" s="1"/>
    </row>
    <row r="424" spans="2:4">
      <c r="B424" s="19"/>
      <c r="C424" s="19"/>
      <c r="D424" s="1"/>
    </row>
    <row r="425" spans="2:4">
      <c r="B425" s="19"/>
      <c r="C425" s="19"/>
      <c r="D425" s="1"/>
    </row>
    <row r="426" spans="2:4">
      <c r="B426" s="19"/>
      <c r="C426" s="19"/>
      <c r="D426" s="1"/>
    </row>
    <row r="427" spans="2:4">
      <c r="B427" s="19"/>
      <c r="C427" s="19"/>
      <c r="D427" s="1"/>
    </row>
    <row r="428" spans="2:4">
      <c r="B428" s="19"/>
      <c r="C428" s="19"/>
      <c r="D428" s="1"/>
    </row>
    <row r="429" spans="2:4">
      <c r="B429" s="19"/>
      <c r="C429" s="19"/>
      <c r="D429" s="1"/>
    </row>
    <row r="430" spans="2:4">
      <c r="B430" s="19"/>
      <c r="C430" s="19"/>
      <c r="D430" s="1"/>
    </row>
    <row r="431" spans="2:4">
      <c r="B431" s="19"/>
      <c r="C431" s="19"/>
      <c r="D431" s="1"/>
    </row>
    <row r="432" spans="2:4">
      <c r="B432" s="19"/>
      <c r="C432" s="19"/>
      <c r="D432" s="1"/>
    </row>
    <row r="433" spans="2:4">
      <c r="B433" s="19"/>
      <c r="C433" s="19"/>
      <c r="D433" s="1"/>
    </row>
    <row r="434" spans="2:4">
      <c r="B434" s="19"/>
      <c r="C434" s="19"/>
      <c r="D434" s="1"/>
    </row>
    <row r="435" spans="2:4">
      <c r="B435" s="19"/>
      <c r="C435" s="19"/>
      <c r="D435" s="1"/>
    </row>
    <row r="436" spans="2:4">
      <c r="B436" s="19"/>
      <c r="C436" s="19"/>
      <c r="D436" s="1"/>
    </row>
    <row r="437" spans="2:4">
      <c r="B437" s="19"/>
      <c r="C437" s="19"/>
      <c r="D437" s="1"/>
    </row>
    <row r="438" spans="2:4">
      <c r="B438" s="19"/>
      <c r="C438" s="19"/>
      <c r="D438" s="1"/>
    </row>
    <row r="439" spans="2:4">
      <c r="B439" s="19"/>
      <c r="C439" s="19"/>
      <c r="D439" s="1"/>
    </row>
    <row r="440" spans="2:4">
      <c r="B440" s="19"/>
      <c r="C440" s="19"/>
      <c r="D440" s="1"/>
    </row>
    <row r="441" spans="2:4">
      <c r="B441" s="19"/>
      <c r="C441" s="19"/>
      <c r="D441" s="1"/>
    </row>
    <row r="442" spans="2:4">
      <c r="B442" s="19"/>
      <c r="C442" s="19"/>
      <c r="D442" s="1"/>
    </row>
    <row r="443" spans="2:4">
      <c r="B443" s="19"/>
      <c r="C443" s="19"/>
      <c r="D443" s="1"/>
    </row>
    <row r="444" spans="2:4">
      <c r="B444" s="19"/>
      <c r="C444" s="19"/>
      <c r="D444" s="1"/>
    </row>
    <row r="445" spans="2:4">
      <c r="B445" s="19"/>
      <c r="C445" s="19"/>
      <c r="D445" s="1"/>
    </row>
    <row r="446" spans="2:4">
      <c r="B446" s="19"/>
      <c r="C446" s="19"/>
      <c r="D446" s="1"/>
    </row>
    <row r="447" spans="2:4">
      <c r="B447" s="19"/>
      <c r="C447" s="19"/>
      <c r="D447" s="1"/>
    </row>
    <row r="448" spans="2:4">
      <c r="B448" s="19"/>
      <c r="C448" s="19"/>
      <c r="D448" s="1"/>
    </row>
    <row r="449" spans="2:4">
      <c r="B449" s="19"/>
      <c r="C449" s="19"/>
      <c r="D449" s="1"/>
    </row>
    <row r="450" spans="2:4">
      <c r="B450" s="19"/>
      <c r="C450" s="19"/>
      <c r="D450" s="1"/>
    </row>
    <row r="451" spans="2:4">
      <c r="B451" s="19"/>
      <c r="C451" s="19"/>
      <c r="D451" s="1"/>
    </row>
    <row r="452" spans="2:4">
      <c r="B452" s="19"/>
      <c r="C452" s="19"/>
      <c r="D452" s="1"/>
    </row>
    <row r="453" spans="2:4">
      <c r="B453" s="19"/>
      <c r="C453" s="19"/>
      <c r="D453" s="1"/>
    </row>
    <row r="454" spans="2:4">
      <c r="B454" s="19"/>
      <c r="C454" s="19"/>
      <c r="D454" s="1"/>
    </row>
    <row r="455" spans="2:4">
      <c r="B455" s="19"/>
      <c r="C455" s="19"/>
      <c r="D455" s="1"/>
    </row>
    <row r="456" spans="2:4">
      <c r="B456" s="19"/>
      <c r="C456" s="19"/>
      <c r="D456" s="1"/>
    </row>
    <row r="457" spans="2:4">
      <c r="B457" s="19"/>
      <c r="C457" s="19"/>
      <c r="D457" s="1"/>
    </row>
    <row r="458" spans="2:4">
      <c r="B458" s="19"/>
      <c r="C458" s="19"/>
      <c r="D458" s="1"/>
    </row>
    <row r="459" spans="2:4">
      <c r="B459" s="19"/>
      <c r="C459" s="19"/>
      <c r="D459" s="1"/>
    </row>
    <row r="460" spans="2:4">
      <c r="B460" s="19"/>
      <c r="C460" s="19"/>
      <c r="D460" s="1"/>
    </row>
    <row r="461" spans="2:4">
      <c r="B461" s="19"/>
      <c r="C461" s="19"/>
      <c r="D461" s="1"/>
    </row>
    <row r="462" spans="2:4">
      <c r="B462" s="19"/>
      <c r="C462" s="19"/>
      <c r="D462" s="1"/>
    </row>
    <row r="463" spans="2:4">
      <c r="B463" s="19"/>
      <c r="C463" s="19"/>
      <c r="D463" s="1"/>
    </row>
    <row r="464" spans="2:4">
      <c r="B464" s="19"/>
      <c r="C464" s="19"/>
      <c r="D464" s="1"/>
    </row>
    <row r="465" spans="2:4">
      <c r="B465" s="19"/>
      <c r="C465" s="19"/>
      <c r="D465" s="1"/>
    </row>
    <row r="466" spans="2:4">
      <c r="B466" s="19"/>
      <c r="C466" s="19"/>
      <c r="D466" s="1"/>
    </row>
    <row r="467" spans="2:4">
      <c r="B467" s="19"/>
      <c r="C467" s="19"/>
      <c r="D467" s="1"/>
    </row>
    <row r="468" spans="2:4">
      <c r="B468" s="19"/>
      <c r="C468" s="19"/>
      <c r="D468" s="1"/>
    </row>
    <row r="469" spans="2:4">
      <c r="B469" s="19"/>
      <c r="C469" s="19"/>
      <c r="D469" s="1"/>
    </row>
    <row r="470" spans="2:4">
      <c r="B470" s="19"/>
      <c r="C470" s="19"/>
      <c r="D470" s="1"/>
    </row>
    <row r="471" spans="2:4">
      <c r="B471" s="19"/>
      <c r="C471" s="19"/>
      <c r="D471" s="1"/>
    </row>
    <row r="472" spans="2:4">
      <c r="B472" s="19"/>
      <c r="C472" s="19"/>
      <c r="D472" s="1"/>
    </row>
    <row r="473" spans="2:4">
      <c r="B473" s="19"/>
      <c r="C473" s="19"/>
      <c r="D473" s="1"/>
    </row>
    <row r="474" spans="2:4">
      <c r="B474" s="19"/>
      <c r="C474" s="19"/>
      <c r="D474" s="1"/>
    </row>
    <row r="475" spans="2:4">
      <c r="B475" s="19"/>
      <c r="C475" s="19"/>
      <c r="D475" s="1"/>
    </row>
    <row r="476" spans="2:4">
      <c r="B476" s="19"/>
      <c r="C476" s="19"/>
      <c r="D476" s="1"/>
    </row>
    <row r="477" spans="2:4">
      <c r="B477" s="19"/>
      <c r="C477" s="19"/>
      <c r="D477" s="1"/>
    </row>
    <row r="478" spans="2:4">
      <c r="B478" s="19"/>
      <c r="C478" s="19"/>
      <c r="D478" s="1"/>
    </row>
    <row r="479" spans="2:4">
      <c r="B479" s="19"/>
      <c r="C479" s="19"/>
      <c r="D479" s="1"/>
    </row>
    <row r="480" spans="2:4">
      <c r="B480" s="19"/>
      <c r="C480" s="19"/>
      <c r="D480" s="1"/>
    </row>
    <row r="481" spans="2:4">
      <c r="B481" s="19"/>
      <c r="C481" s="19"/>
      <c r="D481" s="1"/>
    </row>
    <row r="482" spans="2:4">
      <c r="B482" s="19"/>
      <c r="C482" s="19"/>
      <c r="D482" s="1"/>
    </row>
    <row r="483" spans="2:4">
      <c r="B483" s="19"/>
      <c r="C483" s="19"/>
      <c r="D483" s="1"/>
    </row>
    <row r="484" spans="2:4">
      <c r="B484" s="19"/>
      <c r="C484" s="19"/>
      <c r="D484" s="1"/>
    </row>
    <row r="485" spans="2:4">
      <c r="B485" s="19"/>
      <c r="C485" s="19"/>
      <c r="D485" s="1"/>
    </row>
    <row r="486" spans="2:4">
      <c r="B486" s="19"/>
      <c r="C486" s="19"/>
      <c r="D486" s="1"/>
    </row>
    <row r="487" spans="2:4">
      <c r="B487" s="19"/>
      <c r="C487" s="19"/>
      <c r="D487" s="1"/>
    </row>
    <row r="488" spans="2:4">
      <c r="B488" s="19"/>
      <c r="C488" s="19"/>
      <c r="D488" s="1"/>
    </row>
    <row r="489" spans="2:4">
      <c r="B489" s="19"/>
      <c r="C489" s="19"/>
      <c r="D489" s="1"/>
    </row>
    <row r="490" spans="2:4">
      <c r="B490" s="19"/>
      <c r="C490" s="19"/>
      <c r="D490" s="1"/>
    </row>
    <row r="491" spans="2:4">
      <c r="B491" s="19"/>
      <c r="C491" s="19"/>
      <c r="D491" s="1"/>
    </row>
    <row r="492" spans="2:4">
      <c r="B492" s="19"/>
      <c r="C492" s="19"/>
      <c r="D492" s="1"/>
    </row>
    <row r="493" spans="2:4">
      <c r="B493" s="19"/>
      <c r="C493" s="19"/>
      <c r="D493" s="1"/>
    </row>
    <row r="494" spans="2:4">
      <c r="B494" s="19"/>
      <c r="C494" s="19"/>
      <c r="D494" s="1"/>
    </row>
    <row r="495" spans="2:4">
      <c r="B495" s="19"/>
      <c r="C495" s="19"/>
      <c r="D495" s="1"/>
    </row>
    <row r="496" spans="2:4">
      <c r="B496" s="19"/>
      <c r="C496" s="19"/>
      <c r="D496" s="1"/>
    </row>
    <row r="497" spans="2:4">
      <c r="B497" s="19"/>
      <c r="C497" s="19"/>
      <c r="D497" s="1"/>
    </row>
    <row r="498" spans="2:4">
      <c r="B498" s="19"/>
      <c r="C498" s="19"/>
      <c r="D498" s="1"/>
    </row>
    <row r="499" spans="2:4">
      <c r="B499" s="19"/>
      <c r="C499" s="19"/>
      <c r="D499" s="1"/>
    </row>
    <row r="500" spans="2:4">
      <c r="B500" s="19"/>
      <c r="C500" s="19"/>
      <c r="D500" s="1"/>
    </row>
    <row r="501" spans="2:4">
      <c r="B501" s="19"/>
      <c r="C501" s="19"/>
      <c r="D501" s="1"/>
    </row>
    <row r="502" spans="2:4">
      <c r="B502" s="19"/>
      <c r="C502" s="19"/>
      <c r="D502" s="1"/>
    </row>
    <row r="503" spans="2:4">
      <c r="B503" s="19"/>
      <c r="C503" s="19"/>
      <c r="D503" s="1"/>
    </row>
    <row r="504" spans="2:4">
      <c r="B504" s="19"/>
      <c r="C504" s="19"/>
      <c r="D504" s="1"/>
    </row>
    <row r="505" spans="2:4">
      <c r="B505" s="19"/>
      <c r="C505" s="19"/>
      <c r="D505" s="1"/>
    </row>
    <row r="506" spans="2:4">
      <c r="B506" s="19"/>
      <c r="C506" s="19"/>
      <c r="D506" s="1"/>
    </row>
    <row r="507" spans="2:4">
      <c r="B507" s="19"/>
      <c r="C507" s="19"/>
      <c r="D507" s="1"/>
    </row>
    <row r="508" spans="2:4">
      <c r="B508" s="19"/>
      <c r="C508" s="19"/>
      <c r="D508" s="1"/>
    </row>
    <row r="509" spans="2:4">
      <c r="B509" s="19"/>
      <c r="C509" s="19"/>
      <c r="D509" s="1"/>
    </row>
    <row r="510" spans="2:4">
      <c r="B510" s="19"/>
      <c r="C510" s="19"/>
      <c r="D510" s="1"/>
    </row>
    <row r="511" spans="2:4">
      <c r="B511" s="19"/>
      <c r="C511" s="19"/>
      <c r="D511" s="1"/>
    </row>
    <row r="512" spans="2:4">
      <c r="B512" s="19"/>
      <c r="C512" s="19"/>
      <c r="D512" s="1"/>
    </row>
    <row r="513" spans="2:4">
      <c r="B513" s="19"/>
      <c r="C513" s="19"/>
      <c r="D513" s="1"/>
    </row>
    <row r="514" spans="2:4">
      <c r="B514" s="19"/>
      <c r="C514" s="19"/>
      <c r="D514" s="1"/>
    </row>
    <row r="515" spans="2:4">
      <c r="B515" s="19"/>
      <c r="C515" s="19"/>
      <c r="D515" s="1"/>
    </row>
    <row r="516" spans="2:4">
      <c r="B516" s="19"/>
      <c r="C516" s="19"/>
      <c r="D516" s="1"/>
    </row>
    <row r="517" spans="2:4">
      <c r="B517" s="19"/>
      <c r="C517" s="19"/>
      <c r="D517" s="1"/>
    </row>
    <row r="518" spans="2:4">
      <c r="B518" s="19"/>
      <c r="C518" s="19"/>
      <c r="D518" s="1"/>
    </row>
    <row r="519" spans="2:4">
      <c r="B519" s="19"/>
      <c r="C519" s="19"/>
      <c r="D519" s="1"/>
    </row>
    <row r="520" spans="2:4">
      <c r="B520" s="19"/>
      <c r="C520" s="19"/>
      <c r="D520" s="1"/>
    </row>
    <row r="521" spans="2:4">
      <c r="B521" s="19"/>
      <c r="C521" s="19"/>
      <c r="D521" s="1"/>
    </row>
    <row r="522" spans="2:4">
      <c r="B522" s="19"/>
      <c r="C522" s="19"/>
      <c r="D522" s="1"/>
    </row>
    <row r="523" spans="2:4">
      <c r="B523" s="19"/>
      <c r="C523" s="19"/>
      <c r="D523" s="1"/>
    </row>
    <row r="524" spans="2:4">
      <c r="B524" s="19"/>
      <c r="C524" s="19"/>
      <c r="D524" s="1"/>
    </row>
    <row r="525" spans="2:4">
      <c r="B525" s="19"/>
      <c r="C525" s="19"/>
      <c r="D525" s="1"/>
    </row>
    <row r="526" spans="2:4">
      <c r="B526" s="19"/>
      <c r="C526" s="19"/>
      <c r="D526" s="1"/>
    </row>
    <row r="527" spans="2:4">
      <c r="B527" s="19"/>
      <c r="C527" s="19"/>
      <c r="D527" s="1"/>
    </row>
    <row r="528" spans="2:4">
      <c r="B528" s="19"/>
      <c r="C528" s="19"/>
      <c r="D528" s="1"/>
    </row>
    <row r="529" spans="2:4">
      <c r="B529" s="19"/>
      <c r="C529" s="19"/>
      <c r="D529" s="1"/>
    </row>
    <row r="530" spans="2:4">
      <c r="B530" s="19"/>
      <c r="C530" s="19"/>
      <c r="D530" s="1"/>
    </row>
    <row r="531" spans="2:4">
      <c r="B531" s="19"/>
      <c r="C531" s="19"/>
      <c r="D531" s="1"/>
    </row>
    <row r="532" spans="2:4">
      <c r="B532" s="19"/>
      <c r="C532" s="19"/>
      <c r="D532" s="1"/>
    </row>
    <row r="533" spans="2:4">
      <c r="B533" s="19"/>
      <c r="C533" s="19"/>
      <c r="D533" s="1"/>
    </row>
    <row r="534" spans="2:4">
      <c r="B534" s="19"/>
      <c r="C534" s="19"/>
      <c r="D534" s="1"/>
    </row>
    <row r="535" spans="2:4">
      <c r="B535" s="19"/>
      <c r="C535" s="19"/>
      <c r="D535" s="1"/>
    </row>
    <row r="536" spans="2:4">
      <c r="B536" s="19"/>
      <c r="C536" s="19"/>
      <c r="D536" s="1"/>
    </row>
    <row r="537" spans="2:4">
      <c r="B537" s="19"/>
      <c r="C537" s="19"/>
      <c r="D537" s="1"/>
    </row>
    <row r="538" spans="2:4">
      <c r="B538" s="19"/>
      <c r="C538" s="19"/>
      <c r="D538" s="1"/>
    </row>
    <row r="539" spans="2:4">
      <c r="B539" s="19"/>
      <c r="C539" s="19"/>
      <c r="D539" s="1"/>
    </row>
    <row r="540" spans="2:4">
      <c r="B540" s="19"/>
      <c r="C540" s="19"/>
      <c r="D540" s="1"/>
    </row>
    <row r="541" spans="2:4">
      <c r="B541" s="19"/>
      <c r="C541" s="19"/>
      <c r="D541" s="1"/>
    </row>
    <row r="542" spans="2:4">
      <c r="B542" s="19"/>
      <c r="C542" s="19"/>
      <c r="D542" s="1"/>
    </row>
    <row r="543" spans="2:4">
      <c r="B543" s="19"/>
      <c r="C543" s="19"/>
      <c r="D543" s="1"/>
    </row>
    <row r="544" spans="2:4">
      <c r="B544" s="19"/>
      <c r="C544" s="19"/>
      <c r="D544" s="1"/>
    </row>
    <row r="545" spans="2:4">
      <c r="B545" s="19"/>
      <c r="C545" s="19"/>
      <c r="D545" s="1"/>
    </row>
    <row r="546" spans="2:4">
      <c r="B546" s="19"/>
      <c r="C546" s="19"/>
      <c r="D546" s="1"/>
    </row>
    <row r="547" spans="2:4">
      <c r="B547" s="19"/>
      <c r="C547" s="19"/>
      <c r="D547" s="1"/>
    </row>
    <row r="548" spans="2:4">
      <c r="B548" s="19"/>
      <c r="C548" s="19"/>
      <c r="D548" s="1"/>
    </row>
    <row r="549" spans="2:4">
      <c r="B549" s="19"/>
      <c r="C549" s="19"/>
      <c r="D549" s="1"/>
    </row>
    <row r="550" spans="2:4">
      <c r="B550" s="19"/>
      <c r="C550" s="19"/>
      <c r="D550" s="1"/>
    </row>
    <row r="551" spans="2:4">
      <c r="B551" s="19"/>
      <c r="C551" s="19"/>
      <c r="D551" s="1"/>
    </row>
    <row r="552" spans="2:4">
      <c r="B552" s="19"/>
      <c r="C552" s="19"/>
      <c r="D552" s="1"/>
    </row>
    <row r="553" spans="2:4">
      <c r="B553" s="19"/>
      <c r="C553" s="19"/>
      <c r="D553" s="1"/>
    </row>
    <row r="554" spans="2:4">
      <c r="B554" s="19"/>
      <c r="C554" s="19"/>
      <c r="D554" s="1"/>
    </row>
    <row r="555" spans="2:4">
      <c r="B555" s="19"/>
      <c r="C555" s="19"/>
      <c r="D555" s="1"/>
    </row>
    <row r="556" spans="2:4">
      <c r="B556" s="19"/>
      <c r="C556" s="19"/>
      <c r="D556" s="1"/>
    </row>
    <row r="557" spans="2:4">
      <c r="B557" s="19"/>
      <c r="C557" s="19"/>
      <c r="D557" s="1"/>
    </row>
    <row r="558" spans="2:4">
      <c r="B558" s="19"/>
      <c r="C558" s="19"/>
      <c r="D558" s="1"/>
    </row>
    <row r="559" spans="2:4">
      <c r="B559" s="19"/>
      <c r="C559" s="19"/>
      <c r="D559" s="1"/>
    </row>
    <row r="560" spans="2:4">
      <c r="B560" s="19"/>
      <c r="C560" s="19"/>
      <c r="D560" s="1"/>
    </row>
    <row r="561" spans="2:4">
      <c r="B561" s="19"/>
      <c r="C561" s="19"/>
      <c r="D561" s="1"/>
    </row>
    <row r="562" spans="2:4">
      <c r="B562" s="19"/>
      <c r="C562" s="19"/>
      <c r="D562" s="1"/>
    </row>
    <row r="563" spans="2:4">
      <c r="B563" s="19"/>
      <c r="C563" s="19"/>
      <c r="D563" s="1"/>
    </row>
    <row r="564" spans="2:4">
      <c r="B564" s="19"/>
      <c r="C564" s="19"/>
      <c r="D564" s="1"/>
    </row>
    <row r="565" spans="2:4">
      <c r="B565" s="19"/>
      <c r="C565" s="19"/>
      <c r="D565" s="1"/>
    </row>
    <row r="566" spans="2:4">
      <c r="B566" s="19"/>
      <c r="C566" s="19"/>
      <c r="D566" s="1"/>
    </row>
    <row r="567" spans="2:4">
      <c r="B567" s="19"/>
      <c r="C567" s="19"/>
      <c r="D567" s="1"/>
    </row>
    <row r="568" spans="2:4">
      <c r="B568" s="19"/>
      <c r="C568" s="19"/>
      <c r="D568" s="1"/>
    </row>
    <row r="569" spans="2:4">
      <c r="B569" s="19"/>
      <c r="C569" s="19"/>
      <c r="D569" s="1"/>
    </row>
    <row r="570" spans="2:4">
      <c r="B570" s="19"/>
      <c r="C570" s="19"/>
      <c r="D570" s="1"/>
    </row>
    <row r="571" spans="2:4">
      <c r="B571" s="19"/>
      <c r="C571" s="19"/>
      <c r="D571" s="1"/>
    </row>
    <row r="572" spans="2:4">
      <c r="B572" s="19"/>
      <c r="C572" s="19"/>
      <c r="D572" s="1"/>
    </row>
    <row r="573" spans="2:4">
      <c r="B573" s="19"/>
      <c r="C573" s="19"/>
      <c r="D573" s="1"/>
    </row>
    <row r="574" spans="2:4">
      <c r="B574" s="19"/>
      <c r="C574" s="19"/>
      <c r="D574" s="1"/>
    </row>
    <row r="575" spans="2:4">
      <c r="B575" s="19"/>
      <c r="C575" s="19"/>
      <c r="D575" s="1"/>
    </row>
    <row r="576" spans="2:4">
      <c r="B576" s="19"/>
      <c r="C576" s="19"/>
      <c r="D576" s="1"/>
    </row>
    <row r="577" spans="2:4">
      <c r="B577" s="19"/>
      <c r="C577" s="19"/>
      <c r="D577" s="1"/>
    </row>
    <row r="578" spans="2:4">
      <c r="B578" s="19"/>
      <c r="C578" s="19"/>
      <c r="D578" s="1"/>
    </row>
    <row r="579" spans="2:4">
      <c r="B579" s="19"/>
      <c r="C579" s="19"/>
      <c r="D579" s="1"/>
    </row>
    <row r="580" spans="2:4">
      <c r="B580" s="19"/>
      <c r="C580" s="19"/>
      <c r="D580" s="1"/>
    </row>
    <row r="581" spans="2:4">
      <c r="B581" s="19"/>
      <c r="C581" s="19"/>
      <c r="D581" s="1"/>
    </row>
    <row r="582" spans="2:4">
      <c r="B582" s="19"/>
      <c r="C582" s="19"/>
      <c r="D582" s="1"/>
    </row>
    <row r="583" spans="2:4">
      <c r="B583" s="19"/>
      <c r="C583" s="19"/>
      <c r="D583" s="1"/>
    </row>
    <row r="584" spans="2:4">
      <c r="B584" s="19"/>
      <c r="C584" s="19"/>
      <c r="D584" s="1"/>
    </row>
    <row r="585" spans="2:4">
      <c r="B585" s="19"/>
      <c r="C585" s="19"/>
      <c r="D585" s="1"/>
    </row>
    <row r="586" spans="2:4">
      <c r="B586" s="19"/>
      <c r="C586" s="19"/>
      <c r="D586" s="1"/>
    </row>
    <row r="587" spans="2:4">
      <c r="B587" s="19"/>
      <c r="C587" s="19"/>
      <c r="D587" s="1"/>
    </row>
    <row r="588" spans="2:4">
      <c r="B588" s="19"/>
      <c r="C588" s="19"/>
      <c r="D588" s="1"/>
    </row>
    <row r="589" spans="2:4">
      <c r="B589" s="19"/>
      <c r="C589" s="19"/>
      <c r="D589" s="1"/>
    </row>
    <row r="590" spans="2:4">
      <c r="B590" s="19"/>
      <c r="C590" s="19"/>
      <c r="D590" s="1"/>
    </row>
    <row r="591" spans="2:4">
      <c r="B591" s="19"/>
      <c r="C591" s="19"/>
      <c r="D591" s="1"/>
    </row>
    <row r="592" spans="2:4">
      <c r="B592" s="19"/>
      <c r="C592" s="19"/>
      <c r="D592" s="1"/>
    </row>
    <row r="593" spans="2:4">
      <c r="B593" s="19"/>
      <c r="C593" s="19"/>
      <c r="D593" s="1"/>
    </row>
    <row r="594" spans="2:4">
      <c r="B594" s="19"/>
      <c r="C594" s="19"/>
      <c r="D594" s="1"/>
    </row>
    <row r="595" spans="2:4">
      <c r="B595" s="19"/>
      <c r="C595" s="19"/>
      <c r="D595" s="1"/>
    </row>
    <row r="596" spans="2:4">
      <c r="B596" s="19"/>
      <c r="C596" s="19"/>
      <c r="D596" s="1"/>
    </row>
    <row r="597" spans="2:4">
      <c r="B597" s="19"/>
      <c r="C597" s="19"/>
      <c r="D597" s="1"/>
    </row>
    <row r="598" spans="2:4">
      <c r="B598" s="19"/>
      <c r="C598" s="19"/>
      <c r="D598" s="1"/>
    </row>
    <row r="599" spans="2:4">
      <c r="B599" s="19"/>
      <c r="C599" s="19"/>
      <c r="D599" s="1"/>
    </row>
    <row r="600" spans="2:4">
      <c r="B600" s="19"/>
      <c r="C600" s="19"/>
      <c r="D600" s="1"/>
    </row>
    <row r="601" spans="2:4">
      <c r="B601" s="19"/>
      <c r="C601" s="19"/>
      <c r="D601" s="1"/>
    </row>
    <row r="602" spans="2:4">
      <c r="B602" s="19"/>
      <c r="C602" s="19"/>
      <c r="D602" s="1"/>
    </row>
    <row r="603" spans="2:4">
      <c r="B603" s="19"/>
      <c r="C603" s="19"/>
      <c r="D603" s="1"/>
    </row>
    <row r="604" spans="2:4">
      <c r="B604" s="19"/>
      <c r="C604" s="19"/>
      <c r="D604" s="1"/>
    </row>
    <row r="605" spans="2:4">
      <c r="B605" s="19"/>
      <c r="C605" s="19"/>
      <c r="D605" s="1"/>
    </row>
    <row r="606" spans="2:4">
      <c r="B606" s="19"/>
      <c r="C606" s="19"/>
      <c r="D606" s="1"/>
    </row>
    <row r="607" spans="2:4">
      <c r="B607" s="19"/>
      <c r="C607" s="19"/>
      <c r="D607" s="1"/>
    </row>
    <row r="608" spans="2:4">
      <c r="B608" s="19"/>
      <c r="C608" s="19"/>
      <c r="D608" s="1"/>
    </row>
    <row r="609" spans="2:4">
      <c r="B609" s="19"/>
      <c r="C609" s="19"/>
      <c r="D609" s="1"/>
    </row>
    <row r="610" spans="2:4">
      <c r="B610" s="19"/>
      <c r="C610" s="19"/>
      <c r="D610" s="1"/>
    </row>
    <row r="611" spans="2:4">
      <c r="B611" s="19"/>
      <c r="C611" s="19"/>
      <c r="D611" s="1"/>
    </row>
    <row r="612" spans="2:4">
      <c r="B612" s="19"/>
      <c r="C612" s="19"/>
      <c r="D612" s="1"/>
    </row>
    <row r="613" spans="2:4">
      <c r="B613" s="19"/>
      <c r="C613" s="19"/>
      <c r="D613" s="1"/>
    </row>
    <row r="614" spans="2:4">
      <c r="B614" s="19"/>
      <c r="C614" s="19"/>
      <c r="D614" s="1"/>
    </row>
    <row r="615" spans="2:4">
      <c r="B615" s="19"/>
      <c r="C615" s="19"/>
      <c r="D615" s="1"/>
    </row>
    <row r="616" spans="2:4">
      <c r="B616" s="19"/>
      <c r="C616" s="19"/>
      <c r="D616" s="1"/>
    </row>
    <row r="617" spans="2:4">
      <c r="B617" s="19"/>
      <c r="C617" s="19"/>
      <c r="D617" s="1"/>
    </row>
    <row r="618" spans="2:4">
      <c r="B618" s="19"/>
      <c r="C618" s="19"/>
      <c r="D618" s="1"/>
    </row>
    <row r="619" spans="2:4">
      <c r="B619" s="19"/>
      <c r="C619" s="19"/>
      <c r="D619" s="1"/>
    </row>
    <row r="620" spans="2:4">
      <c r="B620" s="19"/>
      <c r="C620" s="19"/>
      <c r="D620" s="1"/>
    </row>
    <row r="621" spans="2:4">
      <c r="B621" s="19"/>
      <c r="C621" s="19"/>
      <c r="D621" s="1"/>
    </row>
    <row r="622" spans="2:4">
      <c r="B622" s="19"/>
      <c r="C622" s="19"/>
      <c r="D622" s="1"/>
    </row>
    <row r="623" spans="2:4">
      <c r="B623" s="19"/>
      <c r="C623" s="19"/>
      <c r="D623" s="1"/>
    </row>
    <row r="624" spans="2:4">
      <c r="B624" s="19"/>
      <c r="C624" s="19"/>
      <c r="D624" s="1"/>
    </row>
    <row r="625" spans="2:4">
      <c r="B625" s="19"/>
      <c r="C625" s="19"/>
      <c r="D625" s="1"/>
    </row>
    <row r="626" spans="2:4">
      <c r="B626" s="19"/>
      <c r="C626" s="19"/>
      <c r="D626" s="1"/>
    </row>
    <row r="627" spans="2:4">
      <c r="B627" s="19"/>
      <c r="C627" s="19"/>
      <c r="D627" s="1"/>
    </row>
    <row r="628" spans="2:4">
      <c r="B628" s="19"/>
      <c r="C628" s="19"/>
      <c r="D628" s="1"/>
    </row>
    <row r="629" spans="2:4">
      <c r="B629" s="19"/>
      <c r="C629" s="19"/>
      <c r="D629" s="1"/>
    </row>
    <row r="630" spans="2:4">
      <c r="B630" s="19"/>
      <c r="C630" s="19"/>
      <c r="D630" s="1"/>
    </row>
    <row r="631" spans="2:4">
      <c r="B631" s="19"/>
      <c r="C631" s="19"/>
      <c r="D631" s="1"/>
    </row>
    <row r="632" spans="2:4">
      <c r="B632" s="19"/>
      <c r="C632" s="19"/>
      <c r="D632" s="1"/>
    </row>
    <row r="633" spans="2:4">
      <c r="B633" s="19"/>
      <c r="C633" s="19"/>
      <c r="D633" s="1"/>
    </row>
    <row r="634" spans="2:4">
      <c r="B634" s="19"/>
      <c r="C634" s="19"/>
      <c r="D634" s="1"/>
    </row>
    <row r="635" spans="2:4">
      <c r="B635" s="19"/>
      <c r="C635" s="19"/>
      <c r="D635" s="1"/>
    </row>
    <row r="636" spans="2:4">
      <c r="B636" s="19"/>
      <c r="C636" s="19"/>
      <c r="D636" s="1"/>
    </row>
    <row r="637" spans="2:4">
      <c r="B637" s="19"/>
      <c r="C637" s="19"/>
      <c r="D637" s="1"/>
    </row>
    <row r="638" spans="2:4">
      <c r="B638" s="19"/>
      <c r="C638" s="19"/>
      <c r="D638" s="1"/>
    </row>
    <row r="639" spans="2:4">
      <c r="B639" s="19"/>
      <c r="C639" s="19"/>
      <c r="D639" s="1"/>
    </row>
    <row r="640" spans="2:4">
      <c r="B640" s="19"/>
      <c r="C640" s="19"/>
      <c r="D640" s="1"/>
    </row>
    <row r="641" spans="2:4">
      <c r="B641" s="19"/>
      <c r="C641" s="19"/>
      <c r="D641" s="1"/>
    </row>
    <row r="642" spans="2:4">
      <c r="B642" s="19"/>
      <c r="C642" s="19"/>
      <c r="D642" s="1"/>
    </row>
    <row r="643" spans="2:4">
      <c r="B643" s="19"/>
      <c r="C643" s="19"/>
      <c r="D643" s="1"/>
    </row>
    <row r="644" spans="2:4">
      <c r="B644" s="19"/>
      <c r="C644" s="19"/>
      <c r="D644" s="1"/>
    </row>
    <row r="645" spans="2:4">
      <c r="B645" s="19"/>
      <c r="C645" s="19"/>
      <c r="D645" s="1"/>
    </row>
    <row r="646" spans="2:4">
      <c r="B646" s="19"/>
      <c r="C646" s="19"/>
      <c r="D646" s="1"/>
    </row>
    <row r="647" spans="2:4">
      <c r="B647" s="19"/>
      <c r="C647" s="19"/>
      <c r="D647" s="1"/>
    </row>
    <row r="648" spans="2:4">
      <c r="B648" s="19"/>
      <c r="C648" s="19"/>
      <c r="D648" s="1"/>
    </row>
    <row r="649" spans="2:4">
      <c r="B649" s="19"/>
      <c r="C649" s="19"/>
      <c r="D649" s="1"/>
    </row>
    <row r="650" spans="2:4">
      <c r="B650" s="19"/>
      <c r="C650" s="19"/>
      <c r="D650" s="1"/>
    </row>
    <row r="651" spans="2:4">
      <c r="B651" s="19"/>
      <c r="C651" s="19"/>
      <c r="D651" s="1"/>
    </row>
    <row r="652" spans="2:4">
      <c r="B652" s="19"/>
      <c r="C652" s="19"/>
      <c r="D652" s="1"/>
    </row>
    <row r="653" spans="2:4">
      <c r="B653" s="19"/>
      <c r="C653" s="19"/>
      <c r="D653" s="1"/>
    </row>
    <row r="654" spans="2:4">
      <c r="B654" s="19"/>
      <c r="C654" s="19"/>
      <c r="D654" s="1"/>
    </row>
    <row r="655" spans="2:4">
      <c r="B655" s="19"/>
      <c r="C655" s="19"/>
      <c r="D655" s="1"/>
    </row>
    <row r="656" spans="2:4">
      <c r="B656" s="19"/>
      <c r="C656" s="19"/>
      <c r="D656" s="1"/>
    </row>
    <row r="657" spans="2:4">
      <c r="B657" s="19"/>
      <c r="C657" s="19"/>
      <c r="D657" s="1"/>
    </row>
    <row r="658" spans="2:4">
      <c r="B658" s="19"/>
      <c r="C658" s="19"/>
      <c r="D658" s="1"/>
    </row>
    <row r="659" spans="2:4">
      <c r="B659" s="19"/>
      <c r="C659" s="19"/>
      <c r="D659" s="1"/>
    </row>
    <row r="660" spans="2:4">
      <c r="B660" s="19"/>
      <c r="C660" s="19"/>
      <c r="D660" s="1"/>
    </row>
    <row r="661" spans="2:4">
      <c r="B661" s="19"/>
      <c r="C661" s="19"/>
      <c r="D661" s="1"/>
    </row>
    <row r="662" spans="2:4">
      <c r="B662" s="19"/>
      <c r="C662" s="19"/>
      <c r="D662" s="1"/>
    </row>
    <row r="663" spans="2:4">
      <c r="B663" s="19"/>
      <c r="C663" s="19"/>
      <c r="D663" s="1"/>
    </row>
    <row r="664" spans="2:4">
      <c r="B664" s="19"/>
      <c r="C664" s="19"/>
      <c r="D664" s="1"/>
    </row>
    <row r="665" spans="2:4">
      <c r="B665" s="19"/>
      <c r="C665" s="19"/>
      <c r="D665" s="1"/>
    </row>
    <row r="666" spans="2:4">
      <c r="B666" s="19"/>
      <c r="C666" s="19"/>
      <c r="D666" s="1"/>
    </row>
    <row r="667" spans="2:4">
      <c r="B667" s="19"/>
      <c r="C667" s="19"/>
      <c r="D667" s="1"/>
    </row>
    <row r="668" spans="2:4">
      <c r="B668" s="19"/>
      <c r="C668" s="19"/>
      <c r="D668" s="1"/>
    </row>
    <row r="669" spans="2:4">
      <c r="B669" s="19"/>
      <c r="C669" s="19"/>
      <c r="D669" s="1"/>
    </row>
    <row r="670" spans="2:4">
      <c r="B670" s="19"/>
      <c r="C670" s="19"/>
      <c r="D670" s="1"/>
    </row>
    <row r="671" spans="2:4">
      <c r="B671" s="19"/>
      <c r="C671" s="19"/>
      <c r="D671" s="1"/>
    </row>
    <row r="672" spans="2:4">
      <c r="B672" s="19"/>
      <c r="C672" s="19"/>
      <c r="D672" s="1"/>
    </row>
    <row r="673" spans="2:4">
      <c r="B673" s="19"/>
      <c r="C673" s="19"/>
      <c r="D673" s="1"/>
    </row>
    <row r="674" spans="2:4">
      <c r="B674" s="19"/>
      <c r="C674" s="19"/>
      <c r="D674" s="1"/>
    </row>
    <row r="675" spans="2:4">
      <c r="B675" s="19"/>
      <c r="C675" s="19"/>
      <c r="D675" s="1"/>
    </row>
    <row r="676" spans="2:4">
      <c r="B676" s="19"/>
      <c r="C676" s="19"/>
      <c r="D676" s="1"/>
    </row>
    <row r="677" spans="2:4">
      <c r="B677" s="19"/>
      <c r="C677" s="19"/>
      <c r="D677" s="1"/>
    </row>
    <row r="678" spans="2:4">
      <c r="B678" s="19"/>
      <c r="C678" s="19"/>
      <c r="D678" s="1"/>
    </row>
    <row r="679" spans="2:4">
      <c r="B679" s="19"/>
      <c r="C679" s="19"/>
      <c r="D679" s="1"/>
    </row>
    <row r="680" spans="2:4">
      <c r="B680" s="19"/>
      <c r="C680" s="19"/>
      <c r="D680" s="1"/>
    </row>
    <row r="681" spans="2:4">
      <c r="B681" s="19"/>
      <c r="C681" s="19"/>
      <c r="D681" s="1"/>
    </row>
    <row r="682" spans="2:4">
      <c r="B682" s="19"/>
      <c r="C682" s="19"/>
      <c r="D682" s="1"/>
    </row>
    <row r="683" spans="2:4">
      <c r="B683" s="19"/>
      <c r="C683" s="19"/>
      <c r="D683" s="1"/>
    </row>
    <row r="684" spans="2:4">
      <c r="B684" s="19"/>
      <c r="C684" s="19"/>
      <c r="D684" s="1"/>
    </row>
    <row r="685" spans="2:4">
      <c r="B685" s="19"/>
      <c r="C685" s="19"/>
      <c r="D685" s="1"/>
    </row>
    <row r="686" spans="2:4">
      <c r="B686" s="19"/>
      <c r="C686" s="19"/>
      <c r="D686" s="1"/>
    </row>
    <row r="687" spans="2:4">
      <c r="B687" s="19"/>
      <c r="C687" s="19"/>
      <c r="D687" s="1"/>
    </row>
    <row r="688" spans="2:4">
      <c r="B688" s="19"/>
      <c r="C688" s="19"/>
      <c r="D688" s="1"/>
    </row>
    <row r="689" spans="2:4">
      <c r="B689" s="19"/>
      <c r="C689" s="19"/>
      <c r="D689" s="1"/>
    </row>
    <row r="690" spans="2:4">
      <c r="B690" s="19"/>
      <c r="C690" s="19"/>
      <c r="D690" s="1"/>
    </row>
    <row r="691" spans="2:4">
      <c r="B691" s="19"/>
      <c r="C691" s="19"/>
      <c r="D691" s="1"/>
    </row>
    <row r="692" spans="2:4">
      <c r="B692" s="19"/>
      <c r="C692" s="19"/>
      <c r="D692" s="1"/>
    </row>
    <row r="693" spans="2:4">
      <c r="B693" s="19"/>
      <c r="C693" s="19"/>
      <c r="D693" s="1"/>
    </row>
    <row r="694" spans="2:4">
      <c r="B694" s="19"/>
      <c r="C694" s="19"/>
      <c r="D694" s="1"/>
    </row>
    <row r="695" spans="2:4">
      <c r="B695" s="19"/>
      <c r="C695" s="19"/>
      <c r="D695" s="1"/>
    </row>
    <row r="696" spans="2:4">
      <c r="B696" s="19"/>
      <c r="C696" s="19"/>
      <c r="D696" s="1"/>
    </row>
    <row r="697" spans="2:4">
      <c r="B697" s="19"/>
      <c r="C697" s="19"/>
      <c r="D697" s="1"/>
    </row>
    <row r="698" spans="2:4">
      <c r="B698" s="19"/>
      <c r="C698" s="19"/>
      <c r="D698" s="1"/>
    </row>
    <row r="699" spans="2:4">
      <c r="B699" s="19"/>
      <c r="C699" s="19"/>
      <c r="D699" s="1"/>
    </row>
    <row r="700" spans="2:4">
      <c r="B700" s="19"/>
      <c r="C700" s="19"/>
      <c r="D700" s="1"/>
    </row>
    <row r="701" spans="2:4">
      <c r="B701" s="19"/>
      <c r="C701" s="19"/>
      <c r="D701" s="1"/>
    </row>
    <row r="702" spans="2:4">
      <c r="B702" s="19"/>
      <c r="C702" s="19"/>
      <c r="D702" s="1"/>
    </row>
    <row r="703" spans="2:4">
      <c r="B703" s="19"/>
      <c r="C703" s="19"/>
      <c r="D703" s="1"/>
    </row>
    <row r="704" spans="2:4">
      <c r="B704" s="19"/>
      <c r="C704" s="19"/>
      <c r="D704" s="1"/>
    </row>
    <row r="705" spans="2:4">
      <c r="B705" s="19"/>
      <c r="C705" s="19"/>
      <c r="D705" s="1"/>
    </row>
    <row r="706" spans="2:4">
      <c r="B706" s="19"/>
      <c r="C706" s="19"/>
      <c r="D706" s="1"/>
    </row>
    <row r="707" spans="2:4">
      <c r="B707" s="19"/>
      <c r="C707" s="19"/>
      <c r="D707" s="1"/>
    </row>
    <row r="708" spans="2:4">
      <c r="B708" s="19"/>
      <c r="C708" s="19"/>
      <c r="D708" s="1"/>
    </row>
    <row r="709" spans="2:4">
      <c r="B709" s="19"/>
      <c r="C709" s="19"/>
      <c r="D709" s="1"/>
    </row>
    <row r="710" spans="2:4">
      <c r="B710" s="19"/>
      <c r="C710" s="19"/>
      <c r="D710" s="1"/>
    </row>
    <row r="711" spans="2:4">
      <c r="B711" s="19"/>
      <c r="C711" s="19"/>
      <c r="D711" s="1"/>
    </row>
    <row r="712" spans="2:4">
      <c r="B712" s="19"/>
      <c r="C712" s="19"/>
      <c r="D712" s="1"/>
    </row>
    <row r="713" spans="2:4">
      <c r="B713" s="19"/>
      <c r="C713" s="19"/>
      <c r="D713" s="1"/>
    </row>
    <row r="714" spans="2:4">
      <c r="B714" s="19"/>
      <c r="C714" s="19"/>
      <c r="D714" s="1"/>
    </row>
    <row r="715" spans="2:4">
      <c r="B715" s="19"/>
      <c r="C715" s="19"/>
      <c r="D715" s="1"/>
    </row>
    <row r="716" spans="2:4">
      <c r="B716" s="19"/>
      <c r="C716" s="19"/>
      <c r="D716" s="1"/>
    </row>
    <row r="717" spans="2:4">
      <c r="B717" s="19"/>
      <c r="C717" s="19"/>
      <c r="D717" s="1"/>
    </row>
    <row r="718" spans="2:4">
      <c r="B718" s="19"/>
      <c r="C718" s="19"/>
      <c r="D718" s="1"/>
    </row>
    <row r="719" spans="2:4">
      <c r="B719" s="19"/>
      <c r="C719" s="19"/>
      <c r="D719" s="1"/>
    </row>
    <row r="720" spans="2:4">
      <c r="B720" s="19"/>
      <c r="C720" s="19"/>
      <c r="D720" s="1"/>
    </row>
    <row r="721" spans="2:4">
      <c r="B721" s="19"/>
      <c r="C721" s="19"/>
      <c r="D721" s="1"/>
    </row>
    <row r="722" spans="2:4">
      <c r="B722" s="19"/>
      <c r="C722" s="19"/>
      <c r="D722" s="1"/>
    </row>
    <row r="723" spans="2:4">
      <c r="B723" s="19"/>
      <c r="C723" s="19"/>
      <c r="D723" s="1"/>
    </row>
    <row r="724" spans="2:4">
      <c r="B724" s="19"/>
      <c r="C724" s="19"/>
      <c r="D724" s="1"/>
    </row>
    <row r="725" spans="2:4">
      <c r="B725" s="19"/>
      <c r="C725" s="19"/>
      <c r="D725" s="1"/>
    </row>
    <row r="726" spans="2:4">
      <c r="B726" s="19"/>
      <c r="C726" s="19"/>
      <c r="D726" s="1"/>
    </row>
    <row r="727" spans="2:4">
      <c r="B727" s="19"/>
      <c r="C727" s="19"/>
      <c r="D727" s="1"/>
    </row>
    <row r="728" spans="2:4">
      <c r="B728" s="19"/>
      <c r="C728" s="19"/>
      <c r="D728" s="1"/>
    </row>
    <row r="729" spans="2:4">
      <c r="B729" s="19"/>
      <c r="C729" s="19"/>
      <c r="D729" s="1"/>
    </row>
    <row r="730" spans="2:4">
      <c r="B730" s="19"/>
      <c r="C730" s="19"/>
      <c r="D730" s="1"/>
    </row>
    <row r="731" spans="2:4">
      <c r="B731" s="19"/>
      <c r="C731" s="19"/>
      <c r="D731" s="1"/>
    </row>
    <row r="732" spans="2:4">
      <c r="B732" s="19"/>
      <c r="C732" s="19"/>
      <c r="D732" s="1"/>
    </row>
    <row r="733" spans="2:4">
      <c r="B733" s="19"/>
      <c r="C733" s="19"/>
      <c r="D733" s="1"/>
    </row>
    <row r="734" spans="2:4">
      <c r="B734" s="19"/>
      <c r="C734" s="19"/>
      <c r="D734" s="1"/>
    </row>
    <row r="735" spans="2:4">
      <c r="B735" s="19"/>
      <c r="C735" s="19"/>
      <c r="D735" s="1"/>
    </row>
    <row r="736" spans="2:4">
      <c r="B736" s="19"/>
      <c r="C736" s="19"/>
      <c r="D736" s="1"/>
    </row>
    <row r="737" spans="2:4">
      <c r="B737" s="19"/>
      <c r="C737" s="19"/>
      <c r="D737" s="1"/>
    </row>
    <row r="738" spans="2:4">
      <c r="B738" s="19"/>
      <c r="C738" s="19"/>
      <c r="D738" s="1"/>
    </row>
    <row r="739" spans="2:4">
      <c r="B739" s="19"/>
      <c r="C739" s="19"/>
      <c r="D739" s="1"/>
    </row>
    <row r="740" spans="2:4">
      <c r="B740" s="19"/>
      <c r="C740" s="19"/>
      <c r="D740" s="1"/>
    </row>
    <row r="741" spans="2:4">
      <c r="B741" s="19"/>
      <c r="C741" s="19"/>
      <c r="D741" s="1"/>
    </row>
    <row r="742" spans="2:4">
      <c r="B742" s="19"/>
      <c r="C742" s="19"/>
      <c r="D742" s="1"/>
    </row>
    <row r="743" spans="2:4">
      <c r="B743" s="19"/>
      <c r="C743" s="19"/>
      <c r="D743" s="1"/>
    </row>
    <row r="744" spans="2:4">
      <c r="B744" s="19"/>
      <c r="C744" s="19"/>
      <c r="D744" s="1"/>
    </row>
    <row r="745" spans="2:4">
      <c r="B745" s="19"/>
      <c r="C745" s="19"/>
      <c r="D745" s="1"/>
    </row>
    <row r="746" spans="2:4">
      <c r="B746" s="19"/>
      <c r="C746" s="19"/>
      <c r="D746" s="1"/>
    </row>
    <row r="747" spans="2:4">
      <c r="B747" s="19"/>
      <c r="C747" s="19"/>
      <c r="D747" s="1"/>
    </row>
    <row r="748" spans="2:4">
      <c r="B748" s="19"/>
      <c r="C748" s="19"/>
      <c r="D748" s="1"/>
    </row>
    <row r="749" spans="2:4">
      <c r="B749" s="19"/>
      <c r="C749" s="19"/>
      <c r="D749" s="1"/>
    </row>
    <row r="750" spans="2:4">
      <c r="B750" s="19"/>
      <c r="C750" s="19"/>
      <c r="D750" s="1"/>
    </row>
    <row r="751" spans="2:4">
      <c r="B751" s="19"/>
      <c r="C751" s="19"/>
      <c r="D751" s="1"/>
    </row>
    <row r="752" spans="2:4">
      <c r="B752" s="19"/>
      <c r="C752" s="19"/>
      <c r="D752" s="1"/>
    </row>
    <row r="753" spans="2:4">
      <c r="B753" s="19"/>
      <c r="C753" s="19"/>
      <c r="D753" s="1"/>
    </row>
    <row r="754" spans="2:4">
      <c r="B754" s="19"/>
      <c r="C754" s="19"/>
      <c r="D754" s="1"/>
    </row>
    <row r="755" spans="2:4">
      <c r="B755" s="19"/>
      <c r="C755" s="19"/>
      <c r="D755" s="1"/>
    </row>
    <row r="756" spans="2:4">
      <c r="B756" s="19"/>
      <c r="C756" s="19"/>
      <c r="D756" s="1"/>
    </row>
    <row r="757" spans="2:4">
      <c r="B757" s="19"/>
      <c r="C757" s="19"/>
      <c r="D757" s="1"/>
    </row>
    <row r="758" spans="2:4">
      <c r="B758" s="19"/>
      <c r="C758" s="19"/>
      <c r="D758" s="1"/>
    </row>
    <row r="759" spans="2:4">
      <c r="B759" s="19"/>
      <c r="C759" s="19"/>
      <c r="D759" s="1"/>
    </row>
    <row r="760" spans="2:4">
      <c r="B760" s="19"/>
      <c r="C760" s="19"/>
      <c r="D760" s="1"/>
    </row>
    <row r="761" spans="2:4">
      <c r="B761" s="19"/>
      <c r="C761" s="19"/>
      <c r="D761" s="1"/>
    </row>
    <row r="762" spans="2:4">
      <c r="B762" s="19"/>
      <c r="C762" s="19"/>
      <c r="D762" s="1"/>
    </row>
    <row r="763" spans="2:4">
      <c r="B763" s="19"/>
      <c r="C763" s="19"/>
      <c r="D763" s="1"/>
    </row>
    <row r="764" spans="2:4">
      <c r="B764" s="19"/>
      <c r="C764" s="19"/>
      <c r="D764" s="1"/>
    </row>
    <row r="765" spans="2:4">
      <c r="B765" s="19"/>
      <c r="C765" s="19"/>
      <c r="D765" s="1"/>
    </row>
    <row r="766" spans="2:4">
      <c r="B766" s="19"/>
      <c r="C766" s="19"/>
      <c r="D766" s="1"/>
    </row>
    <row r="767" spans="2:4">
      <c r="B767" s="19"/>
      <c r="C767" s="19"/>
      <c r="D767" s="1"/>
    </row>
    <row r="768" spans="2:4">
      <c r="B768" s="19"/>
      <c r="C768" s="19"/>
      <c r="D768" s="1"/>
    </row>
    <row r="769" spans="2:4">
      <c r="B769" s="19"/>
      <c r="C769" s="19"/>
      <c r="D769" s="1"/>
    </row>
    <row r="770" spans="2:4">
      <c r="B770" s="19"/>
      <c r="C770" s="19"/>
      <c r="D770" s="1"/>
    </row>
    <row r="771" spans="2:4">
      <c r="B771" s="19"/>
      <c r="C771" s="19"/>
      <c r="D771" s="1"/>
    </row>
    <row r="772" spans="2:4">
      <c r="B772" s="19"/>
      <c r="C772" s="19"/>
      <c r="D772" s="1"/>
    </row>
    <row r="773" spans="2:4">
      <c r="B773" s="19"/>
      <c r="C773" s="19"/>
      <c r="D773" s="1"/>
    </row>
    <row r="774" spans="2:4">
      <c r="B774" s="19"/>
      <c r="C774" s="19"/>
      <c r="D774" s="1"/>
    </row>
    <row r="775" spans="2:4">
      <c r="B775" s="19"/>
      <c r="C775" s="19"/>
      <c r="D775" s="1"/>
    </row>
    <row r="776" spans="2:4">
      <c r="B776" s="19"/>
      <c r="C776" s="19"/>
      <c r="D776" s="1"/>
    </row>
    <row r="777" spans="2:4">
      <c r="B777" s="19"/>
      <c r="C777" s="19"/>
      <c r="D777" s="1"/>
    </row>
    <row r="778" spans="2:4">
      <c r="B778" s="19"/>
      <c r="C778" s="19"/>
      <c r="D778" s="1"/>
    </row>
    <row r="779" spans="2:4">
      <c r="B779" s="19"/>
      <c r="C779" s="19"/>
      <c r="D779" s="1"/>
    </row>
    <row r="780" spans="2:4">
      <c r="B780" s="19"/>
      <c r="C780" s="19"/>
      <c r="D780" s="1"/>
    </row>
    <row r="781" spans="2:4">
      <c r="B781" s="19"/>
      <c r="C781" s="19"/>
      <c r="D781" s="1"/>
    </row>
    <row r="782" spans="2:4">
      <c r="B782" s="19"/>
      <c r="C782" s="19"/>
      <c r="D782" s="1"/>
    </row>
    <row r="783" spans="2:4">
      <c r="B783" s="19"/>
      <c r="C783" s="19"/>
      <c r="D783" s="1"/>
    </row>
    <row r="784" spans="2:4">
      <c r="B784" s="19"/>
      <c r="C784" s="19"/>
      <c r="D784" s="1"/>
    </row>
    <row r="785" spans="2:4">
      <c r="B785" s="19"/>
      <c r="C785" s="19"/>
      <c r="D785" s="1"/>
    </row>
    <row r="786" spans="2:4">
      <c r="B786" s="19"/>
      <c r="C786" s="19"/>
      <c r="D786" s="1"/>
    </row>
    <row r="787" spans="2:4">
      <c r="B787" s="19"/>
      <c r="C787" s="19"/>
      <c r="D787" s="1"/>
    </row>
    <row r="788" spans="2:4">
      <c r="B788" s="19"/>
      <c r="C788" s="19"/>
      <c r="D788" s="1"/>
    </row>
    <row r="789" spans="2:4">
      <c r="B789" s="19"/>
      <c r="C789" s="19"/>
      <c r="D789" s="1"/>
    </row>
    <row r="790" spans="2:4">
      <c r="B790" s="19"/>
      <c r="C790" s="19"/>
      <c r="D790" s="1"/>
    </row>
    <row r="791" spans="2:4">
      <c r="B791" s="19"/>
      <c r="C791" s="19"/>
      <c r="D791" s="1"/>
    </row>
    <row r="792" spans="2:4">
      <c r="B792" s="19"/>
      <c r="C792" s="19"/>
      <c r="D792" s="1"/>
    </row>
    <row r="793" spans="2:4">
      <c r="B793" s="19"/>
      <c r="C793" s="19"/>
      <c r="D793" s="1"/>
    </row>
    <row r="794" spans="2:4">
      <c r="B794" s="19"/>
      <c r="C794" s="19"/>
      <c r="D794" s="1"/>
    </row>
    <row r="795" spans="2:4">
      <c r="B795" s="19"/>
      <c r="C795" s="19"/>
      <c r="D795" s="1"/>
    </row>
    <row r="796" spans="2:4">
      <c r="B796" s="19"/>
      <c r="C796" s="19"/>
      <c r="D796" s="1"/>
    </row>
    <row r="797" spans="2:4">
      <c r="B797" s="19"/>
      <c r="C797" s="19"/>
      <c r="D797" s="1"/>
    </row>
    <row r="798" spans="2:4">
      <c r="B798" s="19"/>
      <c r="C798" s="19"/>
      <c r="D798" s="1"/>
    </row>
    <row r="799" spans="2:4">
      <c r="B799" s="19"/>
      <c r="C799" s="19"/>
      <c r="D799" s="1"/>
    </row>
    <row r="800" spans="2:4">
      <c r="B800" s="19"/>
      <c r="C800" s="19"/>
      <c r="D800" s="1"/>
    </row>
    <row r="801" spans="2:4">
      <c r="B801" s="19"/>
      <c r="C801" s="19"/>
      <c r="D801" s="1"/>
    </row>
    <row r="802" spans="2:4">
      <c r="B802" s="19"/>
      <c r="C802" s="19"/>
      <c r="D802" s="1"/>
    </row>
    <row r="803" spans="2:4">
      <c r="B803" s="19"/>
      <c r="C803" s="19"/>
      <c r="D803" s="1"/>
    </row>
    <row r="804" spans="2:4">
      <c r="B804" s="19"/>
      <c r="C804" s="19"/>
      <c r="D804" s="1"/>
    </row>
    <row r="805" spans="2:4">
      <c r="B805" s="19"/>
      <c r="C805" s="19"/>
      <c r="D805" s="1"/>
    </row>
    <row r="806" spans="2:4">
      <c r="B806" s="19"/>
      <c r="C806" s="19"/>
      <c r="D806" s="1"/>
    </row>
    <row r="807" spans="2:4">
      <c r="B807" s="19"/>
      <c r="C807" s="19"/>
      <c r="D807" s="1"/>
    </row>
    <row r="808" spans="2:4">
      <c r="B808" s="19"/>
      <c r="C808" s="19"/>
      <c r="D808" s="1"/>
    </row>
    <row r="809" spans="2:4">
      <c r="B809" s="19"/>
      <c r="C809" s="19"/>
      <c r="D809" s="1"/>
    </row>
    <row r="810" spans="2:4">
      <c r="B810" s="19"/>
      <c r="C810" s="19"/>
      <c r="D810" s="1"/>
    </row>
    <row r="811" spans="2:4">
      <c r="B811" s="19"/>
      <c r="C811" s="19"/>
      <c r="D811" s="1"/>
    </row>
    <row r="812" spans="2:4">
      <c r="B812" s="19"/>
      <c r="C812" s="19"/>
      <c r="D812" s="1"/>
    </row>
    <row r="813" spans="2:4">
      <c r="B813" s="19"/>
      <c r="C813" s="19"/>
      <c r="D813" s="1"/>
    </row>
    <row r="814" spans="2:4">
      <c r="B814" s="19"/>
      <c r="C814" s="19"/>
      <c r="D814" s="1"/>
    </row>
    <row r="815" spans="2:4">
      <c r="B815" s="19"/>
      <c r="C815" s="19"/>
      <c r="D815" s="1"/>
    </row>
    <row r="816" spans="2:4">
      <c r="B816" s="19"/>
      <c r="C816" s="19"/>
      <c r="D816" s="1"/>
    </row>
    <row r="817" spans="2:4">
      <c r="B817" s="19"/>
      <c r="C817" s="19"/>
      <c r="D817" s="1"/>
    </row>
    <row r="818" spans="2:4">
      <c r="B818" s="19"/>
      <c r="C818" s="19"/>
      <c r="D818" s="1"/>
    </row>
    <row r="819" spans="2:4">
      <c r="B819" s="19"/>
      <c r="C819" s="19"/>
      <c r="D819" s="1"/>
    </row>
    <row r="820" spans="2:4">
      <c r="B820" s="19"/>
      <c r="C820" s="19"/>
      <c r="D820" s="1"/>
    </row>
    <row r="821" spans="2:4">
      <c r="B821" s="19"/>
      <c r="C821" s="19"/>
      <c r="D821" s="1"/>
    </row>
    <row r="822" spans="2:4">
      <c r="B822" s="19"/>
      <c r="C822" s="19"/>
      <c r="D822" s="1"/>
    </row>
    <row r="823" spans="2:4">
      <c r="B823" s="19"/>
      <c r="C823" s="19"/>
      <c r="D823" s="1"/>
    </row>
    <row r="824" spans="2:4">
      <c r="B824" s="19"/>
      <c r="C824" s="19"/>
      <c r="D824" s="1"/>
    </row>
    <row r="825" spans="2:4">
      <c r="B825" s="19"/>
      <c r="C825" s="19"/>
      <c r="D825" s="1"/>
    </row>
    <row r="826" spans="2:4">
      <c r="B826" s="19"/>
      <c r="C826" s="19"/>
      <c r="D826" s="1"/>
    </row>
    <row r="827" spans="2:4">
      <c r="B827" s="19"/>
      <c r="C827" s="19"/>
      <c r="D827" s="1"/>
    </row>
    <row r="828" spans="2:4">
      <c r="B828" s="19"/>
      <c r="C828" s="19"/>
      <c r="D828" s="1"/>
    </row>
    <row r="829" spans="2:4">
      <c r="B829" s="19"/>
      <c r="C829" s="19"/>
      <c r="D829" s="1"/>
    </row>
    <row r="830" spans="2:4">
      <c r="B830" s="19"/>
      <c r="C830" s="19"/>
      <c r="D830" s="1"/>
    </row>
    <row r="831" spans="2:4">
      <c r="B831" s="19"/>
      <c r="C831" s="19"/>
      <c r="D831" s="1"/>
    </row>
    <row r="832" spans="2:4">
      <c r="B832" s="19"/>
      <c r="C832" s="19"/>
      <c r="D832" s="1"/>
    </row>
    <row r="833" spans="2:4">
      <c r="B833" s="19"/>
      <c r="C833" s="19"/>
      <c r="D833" s="1"/>
    </row>
    <row r="834" spans="2:4">
      <c r="B834" s="19"/>
      <c r="C834" s="19"/>
      <c r="D834" s="1"/>
    </row>
    <row r="835" spans="2:4">
      <c r="B835" s="19"/>
      <c r="C835" s="19"/>
      <c r="D835" s="1"/>
    </row>
    <row r="836" spans="2:4">
      <c r="B836" s="19"/>
      <c r="C836" s="19"/>
      <c r="D836" s="1"/>
    </row>
    <row r="837" spans="2:4">
      <c r="B837" s="19"/>
      <c r="C837" s="19"/>
      <c r="D837" s="1"/>
    </row>
    <row r="838" spans="2:4">
      <c r="B838" s="19"/>
      <c r="C838" s="19"/>
      <c r="D838" s="1"/>
    </row>
    <row r="839" spans="2:4">
      <c r="B839" s="19"/>
      <c r="C839" s="19"/>
      <c r="D839" s="1"/>
    </row>
    <row r="840" spans="2:4">
      <c r="B840" s="19"/>
      <c r="C840" s="19"/>
      <c r="D840" s="1"/>
    </row>
    <row r="841" spans="2:4">
      <c r="B841" s="19"/>
      <c r="C841" s="19"/>
      <c r="D841" s="1"/>
    </row>
    <row r="842" spans="2:4">
      <c r="B842" s="19"/>
      <c r="C842" s="19"/>
      <c r="D842" s="1"/>
    </row>
    <row r="843" spans="2:4">
      <c r="B843" s="19"/>
      <c r="C843" s="19"/>
      <c r="D843" s="1"/>
    </row>
    <row r="844" spans="2:4">
      <c r="B844" s="19"/>
      <c r="C844" s="19"/>
      <c r="D844" s="1"/>
    </row>
    <row r="845" spans="2:4">
      <c r="B845" s="19"/>
      <c r="C845" s="19"/>
      <c r="D845" s="1"/>
    </row>
    <row r="846" spans="2:4">
      <c r="B846" s="19"/>
      <c r="C846" s="19"/>
      <c r="D846" s="1"/>
    </row>
    <row r="847" spans="2:4">
      <c r="B847" s="19"/>
      <c r="C847" s="19"/>
      <c r="D847" s="1"/>
    </row>
    <row r="848" spans="2:4">
      <c r="B848" s="19"/>
      <c r="C848" s="19"/>
      <c r="D848" s="1"/>
    </row>
    <row r="849" spans="2:4">
      <c r="B849" s="19"/>
      <c r="C849" s="19"/>
      <c r="D849" s="1"/>
    </row>
    <row r="850" spans="2:4">
      <c r="B850" s="19"/>
      <c r="C850" s="19"/>
      <c r="D850" s="1"/>
    </row>
    <row r="851" spans="2:4">
      <c r="B851" s="19"/>
      <c r="C851" s="19"/>
      <c r="D851" s="1"/>
    </row>
    <row r="852" spans="2:4">
      <c r="B852" s="19"/>
      <c r="C852" s="19"/>
      <c r="D852" s="1"/>
    </row>
    <row r="853" spans="2:4">
      <c r="B853" s="19"/>
      <c r="C853" s="19"/>
      <c r="D853" s="1"/>
    </row>
    <row r="854" spans="2:4">
      <c r="B854" s="19"/>
      <c r="C854" s="19"/>
      <c r="D854" s="1"/>
    </row>
    <row r="855" spans="2:4">
      <c r="B855" s="19"/>
      <c r="C855" s="19"/>
      <c r="D855" s="1"/>
    </row>
    <row r="856" spans="2:4">
      <c r="B856" s="19"/>
      <c r="C856" s="19"/>
      <c r="D856" s="1"/>
    </row>
    <row r="857" spans="2:4">
      <c r="B857" s="19"/>
      <c r="C857" s="19"/>
      <c r="D857" s="1"/>
    </row>
    <row r="858" spans="2:4">
      <c r="B858" s="19"/>
      <c r="C858" s="19"/>
      <c r="D858" s="1"/>
    </row>
    <row r="859" spans="2:4">
      <c r="B859" s="19"/>
      <c r="C859" s="19"/>
      <c r="D859" s="1"/>
    </row>
    <row r="860" spans="2:4">
      <c r="B860" s="19"/>
      <c r="C860" s="19"/>
      <c r="D860" s="1"/>
    </row>
    <row r="861" spans="2:4">
      <c r="B861" s="19"/>
      <c r="C861" s="19"/>
      <c r="D861" s="1"/>
    </row>
    <row r="862" spans="2:4">
      <c r="B862" s="19"/>
      <c r="C862" s="19"/>
      <c r="D862" s="1"/>
    </row>
    <row r="863" spans="2:4">
      <c r="B863" s="19"/>
      <c r="C863" s="19"/>
      <c r="D863" s="1"/>
    </row>
    <row r="864" spans="2:4">
      <c r="B864" s="19"/>
      <c r="C864" s="19"/>
      <c r="D864" s="1"/>
    </row>
    <row r="865" spans="2:4">
      <c r="B865" s="19"/>
      <c r="C865" s="19"/>
      <c r="D865" s="1"/>
    </row>
    <row r="866" spans="2:4">
      <c r="B866" s="19"/>
      <c r="C866" s="19"/>
      <c r="D866" s="1"/>
    </row>
    <row r="867" spans="2:4">
      <c r="B867" s="19"/>
      <c r="C867" s="19"/>
      <c r="D867" s="1"/>
    </row>
    <row r="868" spans="2:4">
      <c r="B868" s="19"/>
      <c r="C868" s="19"/>
      <c r="D868" s="1"/>
    </row>
    <row r="869" spans="2:4">
      <c r="B869" s="19"/>
      <c r="C869" s="19"/>
      <c r="D869" s="1"/>
    </row>
    <row r="870" spans="2:4">
      <c r="B870" s="19"/>
      <c r="C870" s="19"/>
      <c r="D870" s="1"/>
    </row>
    <row r="871" spans="2:4">
      <c r="B871" s="19"/>
      <c r="C871" s="19"/>
      <c r="D871" s="1"/>
    </row>
    <row r="872" spans="2:4">
      <c r="B872" s="19"/>
      <c r="C872" s="19"/>
      <c r="D872" s="1"/>
    </row>
    <row r="873" spans="2:4">
      <c r="B873" s="19"/>
      <c r="C873" s="19"/>
      <c r="D873" s="1"/>
    </row>
    <row r="874" spans="2:4">
      <c r="B874" s="19"/>
      <c r="C874" s="19"/>
      <c r="D874" s="1"/>
    </row>
    <row r="875" spans="2:4">
      <c r="B875" s="19"/>
      <c r="C875" s="19"/>
      <c r="D875" s="1"/>
    </row>
    <row r="876" spans="2:4">
      <c r="B876" s="19"/>
      <c r="C876" s="19"/>
      <c r="D876" s="1"/>
    </row>
    <row r="877" spans="2:4">
      <c r="B877" s="19"/>
      <c r="C877" s="19"/>
      <c r="D877" s="1"/>
    </row>
    <row r="878" spans="2:4">
      <c r="B878" s="19"/>
      <c r="C878" s="19"/>
      <c r="D878" s="1"/>
    </row>
    <row r="879" spans="2:4">
      <c r="B879" s="19"/>
      <c r="C879" s="19"/>
      <c r="D879" s="1"/>
    </row>
    <row r="880" spans="2:4">
      <c r="B880" s="19"/>
      <c r="C880" s="19"/>
      <c r="D880" s="1"/>
    </row>
    <row r="881" spans="2:4">
      <c r="B881" s="19"/>
      <c r="C881" s="19"/>
      <c r="D881" s="1"/>
    </row>
    <row r="882" spans="2:4">
      <c r="B882" s="19"/>
      <c r="C882" s="19"/>
      <c r="D882" s="1"/>
    </row>
    <row r="883" spans="2:4">
      <c r="B883" s="19"/>
      <c r="C883" s="19"/>
      <c r="D883" s="1"/>
    </row>
    <row r="884" spans="2:4">
      <c r="B884" s="19"/>
      <c r="C884" s="19"/>
      <c r="D884" s="1"/>
    </row>
    <row r="885" spans="2:4">
      <c r="B885" s="19"/>
      <c r="C885" s="19"/>
      <c r="D885" s="1"/>
    </row>
    <row r="886" spans="2:4">
      <c r="B886" s="19"/>
      <c r="C886" s="19"/>
      <c r="D886" s="1"/>
    </row>
    <row r="887" spans="2:4">
      <c r="B887" s="19"/>
      <c r="C887" s="19"/>
      <c r="D887" s="1"/>
    </row>
    <row r="888" spans="2:4">
      <c r="B888" s="19"/>
      <c r="C888" s="19"/>
      <c r="D888" s="1"/>
    </row>
    <row r="889" spans="2:4">
      <c r="B889" s="19"/>
      <c r="C889" s="19"/>
      <c r="D889" s="1"/>
    </row>
    <row r="890" spans="2:4">
      <c r="B890" s="19"/>
      <c r="C890" s="19"/>
      <c r="D890" s="1"/>
    </row>
    <row r="891" spans="2:4">
      <c r="B891" s="19"/>
      <c r="C891" s="19"/>
      <c r="D891" s="1"/>
    </row>
    <row r="892" spans="2:4">
      <c r="B892" s="19"/>
      <c r="C892" s="19"/>
      <c r="D892" s="1"/>
    </row>
    <row r="893" spans="2:4">
      <c r="B893" s="19"/>
      <c r="C893" s="19"/>
      <c r="D893" s="1"/>
    </row>
    <row r="894" spans="2:4">
      <c r="B894" s="19"/>
      <c r="C894" s="19"/>
      <c r="D894" s="1"/>
    </row>
    <row r="895" spans="2:4">
      <c r="B895" s="19"/>
      <c r="C895" s="19"/>
      <c r="D895" s="1"/>
    </row>
    <row r="896" spans="2:4">
      <c r="B896" s="19"/>
      <c r="C896" s="19"/>
      <c r="D896" s="1"/>
    </row>
    <row r="897" spans="2:4">
      <c r="B897" s="19"/>
      <c r="C897" s="19"/>
      <c r="D897" s="1"/>
    </row>
    <row r="898" spans="2:4">
      <c r="B898" s="19"/>
      <c r="C898" s="19"/>
      <c r="D898" s="1"/>
    </row>
    <row r="899" spans="2:4">
      <c r="B899" s="19"/>
      <c r="C899" s="19"/>
      <c r="D899" s="1"/>
    </row>
    <row r="900" spans="2:4">
      <c r="B900" s="19"/>
      <c r="C900" s="19"/>
      <c r="D900" s="1"/>
    </row>
    <row r="901" spans="2:4">
      <c r="B901" s="19"/>
      <c r="C901" s="19"/>
      <c r="D901" s="1"/>
    </row>
    <row r="902" spans="2:4">
      <c r="B902" s="19"/>
      <c r="C902" s="19"/>
      <c r="D902" s="1"/>
    </row>
    <row r="903" spans="2:4">
      <c r="B903" s="19"/>
      <c r="C903" s="19"/>
      <c r="D903" s="1"/>
    </row>
    <row r="904" spans="2:4">
      <c r="B904" s="19"/>
      <c r="C904" s="19"/>
      <c r="D904" s="1"/>
    </row>
    <row r="905" spans="2:4">
      <c r="B905" s="19"/>
      <c r="C905" s="19"/>
      <c r="D905" s="1"/>
    </row>
    <row r="906" spans="2:4">
      <c r="B906" s="19"/>
      <c r="C906" s="19"/>
      <c r="D906" s="1"/>
    </row>
    <row r="907" spans="2:4">
      <c r="B907" s="19"/>
      <c r="C907" s="19"/>
      <c r="D907" s="1"/>
    </row>
    <row r="908" spans="2:4">
      <c r="B908" s="19"/>
      <c r="C908" s="19"/>
      <c r="D908" s="1"/>
    </row>
    <row r="909" spans="2:4">
      <c r="B909" s="19"/>
      <c r="C909" s="19"/>
      <c r="D909" s="1"/>
    </row>
    <row r="910" spans="2:4">
      <c r="B910" s="19"/>
      <c r="C910" s="19"/>
      <c r="D910" s="1"/>
    </row>
    <row r="911" spans="2:4">
      <c r="B911" s="19"/>
      <c r="C911" s="19"/>
      <c r="D911" s="1"/>
    </row>
    <row r="912" spans="2:4">
      <c r="B912" s="19"/>
      <c r="C912" s="19"/>
      <c r="D912" s="1"/>
    </row>
    <row r="913" spans="2:4">
      <c r="B913" s="19"/>
      <c r="C913" s="19"/>
      <c r="D913" s="1"/>
    </row>
    <row r="914" spans="2:4">
      <c r="B914" s="19"/>
      <c r="C914" s="19"/>
      <c r="D914" s="1"/>
    </row>
    <row r="915" spans="2:4">
      <c r="B915" s="19"/>
      <c r="C915" s="19"/>
      <c r="D915" s="1"/>
    </row>
    <row r="916" spans="2:4">
      <c r="B916" s="19"/>
      <c r="C916" s="19"/>
      <c r="D916" s="1"/>
    </row>
    <row r="917" spans="2:4">
      <c r="B917" s="19"/>
      <c r="C917" s="19"/>
      <c r="D917" s="1"/>
    </row>
    <row r="918" spans="2:4">
      <c r="B918" s="19"/>
      <c r="C918" s="19"/>
      <c r="D918" s="1"/>
    </row>
    <row r="919" spans="2:4">
      <c r="B919" s="19"/>
      <c r="C919" s="19"/>
      <c r="D919" s="1"/>
    </row>
    <row r="920" spans="2:4">
      <c r="B920" s="19"/>
      <c r="C920" s="19"/>
      <c r="D920" s="1"/>
    </row>
    <row r="921" spans="2:4">
      <c r="B921" s="19"/>
      <c r="C921" s="19"/>
      <c r="D921" s="1"/>
    </row>
    <row r="922" spans="2:4">
      <c r="B922" s="19"/>
      <c r="C922" s="19"/>
      <c r="D922" s="1"/>
    </row>
    <row r="923" spans="2:4">
      <c r="B923" s="19"/>
      <c r="C923" s="19"/>
      <c r="D923" s="1"/>
    </row>
    <row r="924" spans="2:4">
      <c r="B924" s="19"/>
      <c r="C924" s="19"/>
      <c r="D924" s="1"/>
    </row>
    <row r="925" spans="2:4">
      <c r="B925" s="19"/>
      <c r="C925" s="19"/>
      <c r="D925" s="1"/>
    </row>
    <row r="926" spans="2:4">
      <c r="B926" s="19"/>
      <c r="C926" s="19"/>
      <c r="D926" s="1"/>
    </row>
    <row r="927" spans="2:4">
      <c r="B927" s="19"/>
      <c r="C927" s="19"/>
      <c r="D927" s="1"/>
    </row>
    <row r="928" spans="2:4">
      <c r="B928" s="19"/>
      <c r="C928" s="19"/>
      <c r="D928" s="1"/>
    </row>
    <row r="929" spans="2:4">
      <c r="B929" s="19"/>
      <c r="C929" s="19"/>
      <c r="D929" s="1"/>
    </row>
    <row r="930" spans="2:4">
      <c r="B930" s="19"/>
      <c r="C930" s="19"/>
      <c r="D930" s="1"/>
    </row>
    <row r="931" spans="2:4">
      <c r="B931" s="19"/>
      <c r="C931" s="19"/>
      <c r="D931" s="1"/>
    </row>
    <row r="932" spans="2:4">
      <c r="B932" s="19"/>
      <c r="C932" s="19"/>
      <c r="D932" s="1"/>
    </row>
    <row r="933" spans="2:4">
      <c r="B933" s="19"/>
      <c r="C933" s="19"/>
      <c r="D933" s="1"/>
    </row>
    <row r="934" spans="2:4">
      <c r="B934" s="19"/>
      <c r="C934" s="19"/>
      <c r="D934" s="1"/>
    </row>
    <row r="935" spans="2:4">
      <c r="B935" s="19"/>
      <c r="C935" s="19"/>
      <c r="D935" s="1"/>
    </row>
    <row r="936" spans="2:4">
      <c r="B936" s="19"/>
      <c r="C936" s="19"/>
      <c r="D936" s="1"/>
    </row>
    <row r="937" spans="2:4">
      <c r="B937" s="19"/>
      <c r="C937" s="19"/>
      <c r="D937" s="1"/>
    </row>
    <row r="938" spans="2:4">
      <c r="B938" s="19"/>
      <c r="C938" s="19"/>
      <c r="D938" s="1"/>
    </row>
    <row r="939" spans="2:4">
      <c r="B939" s="19"/>
      <c r="C939" s="19"/>
      <c r="D939" s="1"/>
    </row>
    <row r="940" spans="2:4">
      <c r="B940" s="19"/>
      <c r="C940" s="19"/>
      <c r="D940" s="1"/>
    </row>
    <row r="941" spans="2:4">
      <c r="B941" s="19"/>
      <c r="C941" s="19"/>
      <c r="D941" s="1"/>
    </row>
    <row r="942" spans="2:4">
      <c r="B942" s="19"/>
      <c r="C942" s="19"/>
      <c r="D942" s="1"/>
    </row>
    <row r="943" spans="2:4">
      <c r="B943" s="19"/>
      <c r="C943" s="19"/>
      <c r="D943" s="1"/>
    </row>
    <row r="944" spans="2:4">
      <c r="B944" s="19"/>
      <c r="C944" s="19"/>
      <c r="D944" s="1"/>
    </row>
    <row r="945" spans="2:4">
      <c r="B945" s="19"/>
      <c r="C945" s="19"/>
      <c r="D945" s="1"/>
    </row>
    <row r="946" spans="2:4">
      <c r="B946" s="19"/>
      <c r="C946" s="19"/>
      <c r="D946" s="1"/>
    </row>
    <row r="947" spans="2:4">
      <c r="B947" s="19"/>
      <c r="C947" s="19"/>
      <c r="D947" s="1"/>
    </row>
    <row r="948" spans="2:4">
      <c r="B948" s="19"/>
      <c r="C948" s="19"/>
      <c r="D948" s="1"/>
    </row>
    <row r="949" spans="2:4">
      <c r="B949" s="19"/>
      <c r="C949" s="19"/>
      <c r="D949" s="1"/>
    </row>
    <row r="950" spans="2:4">
      <c r="B950" s="19"/>
      <c r="C950" s="19"/>
      <c r="D950" s="1"/>
    </row>
    <row r="951" spans="2:4">
      <c r="B951" s="19"/>
      <c r="C951" s="19"/>
      <c r="D951" s="1"/>
    </row>
    <row r="952" spans="2:4">
      <c r="B952" s="19"/>
      <c r="C952" s="19"/>
      <c r="D952" s="1"/>
    </row>
    <row r="953" spans="2:4">
      <c r="B953" s="19"/>
      <c r="C953" s="19"/>
      <c r="D953" s="1"/>
    </row>
    <row r="954" spans="2:4">
      <c r="B954" s="19"/>
      <c r="C954" s="19"/>
      <c r="D954" s="1"/>
    </row>
    <row r="955" spans="2:4">
      <c r="B955" s="19"/>
      <c r="C955" s="19"/>
      <c r="D955" s="1"/>
    </row>
    <row r="956" spans="2:4">
      <c r="B956" s="19"/>
      <c r="C956" s="19"/>
      <c r="D956" s="1"/>
    </row>
    <row r="957" spans="2:4">
      <c r="B957" s="19"/>
      <c r="C957" s="19"/>
      <c r="D957" s="1"/>
    </row>
    <row r="958" spans="2:4">
      <c r="B958" s="1"/>
      <c r="C958" s="1"/>
      <c r="D958" s="1"/>
    </row>
    <row r="959" spans="2:4">
      <c r="B959" s="1"/>
      <c r="C959" s="1"/>
      <c r="D959" s="1"/>
    </row>
    <row r="960" spans="2:4">
      <c r="B960" s="1"/>
      <c r="C960" s="1"/>
      <c r="D960" s="1"/>
    </row>
    <row r="961" spans="2:4">
      <c r="B961" s="1"/>
      <c r="C961" s="1"/>
      <c r="D961" s="1"/>
    </row>
    <row r="962" spans="2:4">
      <c r="B962" s="1"/>
      <c r="C962" s="1"/>
      <c r="D962" s="1"/>
    </row>
    <row r="963" spans="2:4">
      <c r="B963" s="1"/>
      <c r="C963" s="1"/>
      <c r="D963" s="1"/>
    </row>
    <row r="964" spans="2:4">
      <c r="B964" s="1"/>
      <c r="C964" s="1"/>
      <c r="D964" s="1"/>
    </row>
    <row r="965" spans="2:4">
      <c r="B965" s="1"/>
      <c r="C965" s="1"/>
      <c r="D965" s="1"/>
    </row>
    <row r="966" spans="2:4">
      <c r="B966" s="1"/>
      <c r="C966" s="1"/>
      <c r="D966" s="1"/>
    </row>
    <row r="967" spans="2:4">
      <c r="B967" s="1"/>
      <c r="C967" s="1"/>
      <c r="D967" s="1"/>
    </row>
    <row r="968" spans="2:4">
      <c r="B968" s="1"/>
      <c r="C968" s="1"/>
      <c r="D968" s="1"/>
    </row>
    <row r="969" spans="2:4">
      <c r="B969" s="1"/>
      <c r="C969" s="1"/>
      <c r="D969" s="1"/>
    </row>
    <row r="970" spans="2:4">
      <c r="B970" s="1"/>
      <c r="C970" s="1"/>
      <c r="D970" s="1"/>
    </row>
    <row r="971" spans="2:4">
      <c r="B971" s="1"/>
      <c r="C971" s="1"/>
      <c r="D971" s="1"/>
    </row>
    <row r="972" spans="2:4">
      <c r="B972" s="1"/>
      <c r="C972" s="1"/>
      <c r="D972" s="1"/>
    </row>
    <row r="973" spans="2:4">
      <c r="B973" s="1"/>
      <c r="C973" s="1"/>
      <c r="D973" s="1"/>
    </row>
    <row r="974" spans="2:4">
      <c r="B974" s="1"/>
      <c r="C974" s="1"/>
      <c r="D974" s="1"/>
    </row>
    <row r="975" spans="2:4">
      <c r="B975" s="1"/>
      <c r="C975" s="1"/>
      <c r="D975" s="1"/>
    </row>
    <row r="976" spans="2:4">
      <c r="B976" s="1"/>
      <c r="C976" s="1"/>
      <c r="D976" s="1"/>
    </row>
    <row r="977" spans="2:4">
      <c r="B977" s="1"/>
      <c r="C977" s="1"/>
      <c r="D977" s="1"/>
    </row>
    <row r="978" spans="2:4">
      <c r="B978" s="1"/>
      <c r="C978" s="1"/>
      <c r="D978" s="1"/>
    </row>
    <row r="979" spans="2:4">
      <c r="B979" s="1"/>
      <c r="C979" s="1"/>
      <c r="D979" s="1"/>
    </row>
    <row r="980" spans="2:4">
      <c r="B980" s="1"/>
      <c r="C980" s="1"/>
      <c r="D980" s="1"/>
    </row>
    <row r="981" spans="2:4">
      <c r="B981" s="1"/>
      <c r="C981" s="1"/>
      <c r="D981" s="1"/>
    </row>
    <row r="982" spans="2:4">
      <c r="B982" s="1"/>
      <c r="C982" s="1"/>
      <c r="D982" s="1"/>
    </row>
    <row r="983" spans="2:4">
      <c r="B983" s="1"/>
      <c r="C983" s="1"/>
      <c r="D983" s="1"/>
    </row>
    <row r="984" spans="2:4">
      <c r="B984" s="1"/>
      <c r="C984" s="1"/>
      <c r="D984" s="1"/>
    </row>
    <row r="985" spans="2:4">
      <c r="B985" s="1"/>
      <c r="C985" s="1"/>
      <c r="D985" s="1"/>
    </row>
    <row r="986" spans="2:4">
      <c r="B986" s="1"/>
      <c r="C986" s="1"/>
      <c r="D986" s="1"/>
    </row>
    <row r="987" spans="2:4">
      <c r="B987" s="1"/>
      <c r="C987" s="1"/>
      <c r="D987" s="1"/>
    </row>
    <row r="988" spans="2:4">
      <c r="B988" s="1"/>
      <c r="C988" s="1"/>
      <c r="D988" s="1"/>
    </row>
    <row r="989" spans="2:4">
      <c r="B989" s="1"/>
      <c r="C989" s="1"/>
      <c r="D989" s="1"/>
    </row>
    <row r="990" spans="2:4">
      <c r="B990" s="1"/>
      <c r="C990" s="1"/>
      <c r="D990" s="1"/>
    </row>
    <row r="991" spans="2:4">
      <c r="B991" s="1"/>
      <c r="C991" s="1"/>
      <c r="D991" s="1"/>
    </row>
    <row r="992" spans="2:4">
      <c r="B992" s="1"/>
      <c r="C992" s="1"/>
      <c r="D992" s="1"/>
    </row>
    <row r="993" spans="2:4">
      <c r="B993" s="1"/>
      <c r="C993" s="1"/>
      <c r="D993" s="1"/>
    </row>
    <row r="994" spans="2:4">
      <c r="B994" s="1"/>
      <c r="C994" s="1"/>
      <c r="D994" s="1"/>
    </row>
    <row r="995" spans="2:4">
      <c r="B995" s="1"/>
      <c r="C995" s="1"/>
      <c r="D995" s="1"/>
    </row>
    <row r="996" spans="2:4">
      <c r="B996" s="1"/>
      <c r="C996" s="1"/>
      <c r="D996" s="1"/>
    </row>
    <row r="997" spans="2:4">
      <c r="B997" s="1"/>
      <c r="C997" s="1"/>
      <c r="D997" s="1"/>
    </row>
    <row r="998" spans="2:4">
      <c r="B998" s="1"/>
      <c r="C998" s="1"/>
      <c r="D998" s="1"/>
    </row>
    <row r="999" spans="2:4">
      <c r="B999" s="1"/>
      <c r="C999" s="1"/>
      <c r="D999" s="1"/>
    </row>
    <row r="1000" spans="2:4">
      <c r="B1000" s="1"/>
      <c r="C1000" s="1"/>
      <c r="D1000" s="1"/>
    </row>
    <row r="1001" spans="2:4">
      <c r="B1001" s="1"/>
      <c r="C1001" s="1"/>
      <c r="D1001" s="1"/>
    </row>
    <row r="1002" spans="2:4">
      <c r="B1002" s="1"/>
      <c r="C1002" s="1"/>
      <c r="D1002" s="1"/>
    </row>
    <row r="1003" spans="2:4">
      <c r="B1003" s="1"/>
      <c r="C1003" s="1"/>
      <c r="D1003" s="1"/>
    </row>
    <row r="1004" spans="2:4">
      <c r="B1004" s="1"/>
      <c r="C1004" s="1"/>
      <c r="D1004" s="1"/>
    </row>
    <row r="1005" spans="2:4">
      <c r="B1005" s="1"/>
      <c r="C1005" s="1"/>
      <c r="D1005" s="1"/>
    </row>
    <row r="1006" spans="2:4">
      <c r="B1006" s="1"/>
      <c r="C1006" s="1"/>
      <c r="D1006" s="1"/>
    </row>
    <row r="1007" spans="2:4">
      <c r="B1007" s="1"/>
      <c r="C1007" s="1"/>
      <c r="D1007" s="1"/>
    </row>
    <row r="1008" spans="2:4">
      <c r="B1008" s="1"/>
      <c r="C1008" s="1"/>
      <c r="D1008" s="1"/>
    </row>
    <row r="1009" spans="2:4">
      <c r="B1009" s="1"/>
      <c r="C1009" s="1"/>
      <c r="D1009" s="1"/>
    </row>
    <row r="1010" spans="2:4">
      <c r="B1010" s="1"/>
      <c r="C1010" s="1"/>
      <c r="D1010" s="1"/>
    </row>
    <row r="1011" spans="2:4">
      <c r="B1011" s="1"/>
      <c r="C1011" s="1"/>
      <c r="D1011" s="1"/>
    </row>
    <row r="1012" spans="2:4">
      <c r="B1012" s="1"/>
      <c r="C1012" s="1"/>
      <c r="D1012" s="1"/>
    </row>
    <row r="1013" spans="2:4">
      <c r="B1013" s="1"/>
      <c r="C1013" s="1"/>
      <c r="D1013" s="1"/>
    </row>
    <row r="1014" spans="2:4">
      <c r="B1014" s="1"/>
      <c r="C1014" s="1"/>
      <c r="D1014" s="1"/>
    </row>
    <row r="1015" spans="2:4">
      <c r="B1015" s="1"/>
      <c r="C1015" s="1"/>
      <c r="D1015" s="1"/>
    </row>
    <row r="1016" spans="2:4">
      <c r="B1016" s="1"/>
      <c r="C1016" s="1"/>
      <c r="D1016" s="1"/>
    </row>
    <row r="1017" spans="2:4">
      <c r="B1017" s="1"/>
      <c r="C1017" s="1"/>
      <c r="D1017" s="1"/>
    </row>
    <row r="1018" spans="2:4">
      <c r="B1018" s="1"/>
      <c r="C1018" s="1"/>
      <c r="D1018" s="1"/>
    </row>
    <row r="1019" spans="2:4">
      <c r="B1019" s="1"/>
      <c r="C1019" s="1"/>
      <c r="D1019" s="1"/>
    </row>
    <row r="1020" spans="2:4">
      <c r="B1020" s="1"/>
      <c r="C1020" s="1"/>
      <c r="D1020" s="1"/>
    </row>
    <row r="1021" spans="2:4">
      <c r="B1021" s="1"/>
      <c r="C1021" s="1"/>
      <c r="D1021" s="1"/>
    </row>
    <row r="1022" spans="2:4">
      <c r="B1022" s="1"/>
      <c r="C1022" s="1"/>
      <c r="D1022" s="1"/>
    </row>
    <row r="1023" spans="2:4">
      <c r="B1023" s="1"/>
      <c r="C1023" s="1"/>
      <c r="D1023" s="1"/>
    </row>
    <row r="1024" spans="2:4">
      <c r="B1024" s="1"/>
      <c r="C1024" s="1"/>
      <c r="D1024" s="1"/>
    </row>
    <row r="1025" spans="2:4">
      <c r="B1025" s="1"/>
      <c r="C1025" s="1"/>
      <c r="D1025" s="1"/>
    </row>
    <row r="1026" spans="2:4">
      <c r="B1026" s="1"/>
      <c r="C1026" s="1"/>
      <c r="D1026" s="1"/>
    </row>
    <row r="1027" spans="2:4">
      <c r="B1027" s="1"/>
      <c r="C1027" s="1"/>
      <c r="D1027" s="1"/>
    </row>
    <row r="1028" spans="2:4">
      <c r="B1028" s="1"/>
      <c r="C1028" s="1"/>
      <c r="D1028" s="1"/>
    </row>
    <row r="1029" spans="2:4">
      <c r="B1029" s="1"/>
      <c r="C1029" s="1"/>
      <c r="D1029" s="1"/>
    </row>
    <row r="1030" spans="2:4">
      <c r="B1030" s="1"/>
      <c r="C1030" s="1"/>
      <c r="D1030" s="1"/>
    </row>
    <row r="1031" spans="2:4">
      <c r="B1031" s="1"/>
      <c r="C1031" s="1"/>
      <c r="D1031" s="1"/>
    </row>
    <row r="1032" spans="2:4">
      <c r="B1032" s="1"/>
      <c r="C1032" s="1"/>
      <c r="D1032" s="1"/>
    </row>
    <row r="1033" spans="2:4">
      <c r="B1033" s="1"/>
      <c r="C1033" s="1"/>
      <c r="D1033" s="1"/>
    </row>
    <row r="1034" spans="2:4">
      <c r="B1034" s="1"/>
      <c r="C1034" s="1"/>
      <c r="D1034" s="1"/>
    </row>
    <row r="1035" spans="2:4">
      <c r="B1035" s="1"/>
      <c r="C1035" s="1"/>
      <c r="D1035" s="1"/>
    </row>
    <row r="1036" spans="2:4">
      <c r="B1036" s="1"/>
      <c r="C1036" s="1"/>
      <c r="D1036" s="1"/>
    </row>
    <row r="1037" spans="2:4">
      <c r="B1037" s="1"/>
      <c r="C1037" s="1"/>
      <c r="D1037" s="1"/>
    </row>
    <row r="1038" spans="2:4">
      <c r="B1038" s="1"/>
      <c r="C1038" s="1"/>
      <c r="D1038" s="1"/>
    </row>
    <row r="1039" spans="2:4">
      <c r="B1039" s="1"/>
      <c r="C1039" s="1"/>
      <c r="D1039" s="1"/>
    </row>
    <row r="1040" spans="2:4">
      <c r="B1040" s="1"/>
      <c r="C1040" s="1"/>
      <c r="D1040" s="1"/>
    </row>
    <row r="1041" spans="2:4">
      <c r="B1041" s="1"/>
      <c r="C1041" s="1"/>
      <c r="D1041" s="1"/>
    </row>
    <row r="1042" spans="2:4">
      <c r="B1042" s="1"/>
      <c r="C1042" s="1"/>
      <c r="D1042" s="1"/>
    </row>
    <row r="1043" spans="2:4">
      <c r="B1043" s="1"/>
      <c r="C1043" s="1"/>
      <c r="D1043" s="1"/>
    </row>
    <row r="1044" spans="2:4">
      <c r="B1044" s="1"/>
      <c r="C1044" s="1"/>
      <c r="D1044" s="1"/>
    </row>
    <row r="1045" spans="2:4">
      <c r="B1045" s="1"/>
      <c r="C1045" s="1"/>
      <c r="D1045" s="1"/>
    </row>
    <row r="1046" spans="2:4">
      <c r="B1046" s="1"/>
      <c r="C1046" s="1"/>
      <c r="D1046" s="1"/>
    </row>
    <row r="1047" spans="2:4">
      <c r="B1047" s="1"/>
      <c r="C1047" s="1"/>
      <c r="D1047" s="1"/>
    </row>
    <row r="1048" spans="2:4">
      <c r="B1048" s="1"/>
      <c r="C1048" s="1"/>
      <c r="D1048" s="1"/>
    </row>
    <row r="1049" spans="2:4">
      <c r="B1049" s="1"/>
      <c r="C1049" s="1"/>
      <c r="D1049" s="1"/>
    </row>
    <row r="1050" spans="2:4">
      <c r="B1050" s="1"/>
      <c r="C1050" s="1"/>
      <c r="D1050" s="1"/>
    </row>
    <row r="1051" spans="2:4">
      <c r="B1051" s="1"/>
      <c r="C1051" s="1"/>
      <c r="D1051" s="1"/>
    </row>
    <row r="1052" spans="2:4">
      <c r="B1052" s="1"/>
      <c r="C1052" s="1"/>
      <c r="D1052" s="1"/>
    </row>
    <row r="1053" spans="2:4">
      <c r="B1053" s="1"/>
      <c r="C1053" s="1"/>
      <c r="D1053" s="1"/>
    </row>
    <row r="1054" spans="2:4">
      <c r="B1054" s="1"/>
      <c r="C1054" s="1"/>
      <c r="D1054" s="1"/>
    </row>
    <row r="1055" spans="2:4">
      <c r="B1055" s="1"/>
      <c r="C1055" s="1"/>
      <c r="D1055" s="1"/>
    </row>
    <row r="1056" spans="2:4">
      <c r="B1056" s="1"/>
      <c r="C1056" s="1"/>
      <c r="D1056" s="1"/>
    </row>
    <row r="1057" spans="2:4">
      <c r="B1057" s="1"/>
      <c r="C1057" s="1"/>
      <c r="D1057" s="1"/>
    </row>
    <row r="1058" spans="2:4">
      <c r="B1058" s="1"/>
      <c r="C1058" s="1"/>
      <c r="D1058" s="1"/>
    </row>
    <row r="1059" spans="2:4">
      <c r="B1059" s="1"/>
      <c r="C1059" s="1"/>
      <c r="D1059" s="1"/>
    </row>
    <row r="1060" spans="2:4">
      <c r="B1060" s="1"/>
      <c r="C1060" s="1"/>
      <c r="D1060" s="1"/>
    </row>
    <row r="1061" spans="2:4">
      <c r="B1061" s="1"/>
      <c r="C1061" s="1"/>
      <c r="D1061" s="1"/>
    </row>
    <row r="1062" spans="2:4">
      <c r="B1062" s="1"/>
      <c r="C1062" s="1"/>
      <c r="D1062" s="1"/>
    </row>
    <row r="1063" spans="2:4">
      <c r="B1063" s="1"/>
      <c r="C1063" s="1"/>
      <c r="D1063" s="1"/>
    </row>
    <row r="1064" spans="2:4">
      <c r="B1064" s="1"/>
      <c r="C1064" s="1"/>
      <c r="D1064" s="1"/>
    </row>
    <row r="1065" spans="2:4">
      <c r="B1065" s="1"/>
      <c r="C1065" s="1"/>
      <c r="D1065" s="1"/>
    </row>
    <row r="1066" spans="2:4">
      <c r="B1066" s="1"/>
      <c r="C1066" s="1"/>
      <c r="D1066" s="1"/>
    </row>
    <row r="1067" spans="2:4">
      <c r="B1067" s="1"/>
      <c r="C1067" s="1"/>
      <c r="D1067" s="1"/>
    </row>
    <row r="1068" spans="2:4">
      <c r="B1068" s="1"/>
      <c r="C1068" s="1"/>
      <c r="D1068" s="1"/>
    </row>
    <row r="1069" spans="2:4">
      <c r="B1069" s="1"/>
      <c r="C1069" s="1"/>
      <c r="D1069" s="1"/>
    </row>
    <row r="1070" spans="2:4">
      <c r="B1070" s="1"/>
      <c r="C1070" s="1"/>
      <c r="D1070" s="1"/>
    </row>
    <row r="1071" spans="2:4">
      <c r="B1071" s="1"/>
      <c r="C1071" s="1"/>
      <c r="D1071" s="1"/>
    </row>
    <row r="1072" spans="2:4">
      <c r="B1072" s="1"/>
      <c r="C1072" s="1"/>
      <c r="D1072" s="1"/>
    </row>
    <row r="1073" spans="2:4">
      <c r="B1073" s="1"/>
      <c r="C1073" s="1"/>
      <c r="D1073" s="1"/>
    </row>
    <row r="1074" spans="2:4">
      <c r="B1074" s="1"/>
      <c r="C1074" s="1"/>
      <c r="D1074" s="1"/>
    </row>
    <row r="1075" spans="2:4">
      <c r="B1075" s="1"/>
      <c r="C1075" s="1"/>
      <c r="D1075" s="1"/>
    </row>
    <row r="1076" spans="2:4">
      <c r="B1076" s="1"/>
      <c r="C1076" s="1"/>
      <c r="D1076" s="1"/>
    </row>
    <row r="1077" spans="2:4">
      <c r="B1077" s="1"/>
      <c r="C1077" s="1"/>
      <c r="D1077" s="1"/>
    </row>
    <row r="1078" spans="2:4">
      <c r="B1078" s="1"/>
      <c r="C1078" s="1"/>
      <c r="D1078" s="1"/>
    </row>
    <row r="1079" spans="2:4">
      <c r="B1079" s="1"/>
      <c r="C1079" s="1"/>
      <c r="D1079" s="1"/>
    </row>
    <row r="1080" spans="2:4">
      <c r="B1080" s="1"/>
      <c r="C1080" s="1"/>
      <c r="D1080" s="1"/>
    </row>
    <row r="1081" spans="2:4">
      <c r="B1081" s="1"/>
      <c r="C1081" s="1"/>
      <c r="D1081" s="1"/>
    </row>
    <row r="1082" spans="2:4">
      <c r="B1082" s="1"/>
      <c r="C1082" s="1"/>
      <c r="D1082" s="1"/>
    </row>
    <row r="1083" spans="2:4">
      <c r="B1083" s="1"/>
      <c r="C1083" s="1"/>
      <c r="D1083" s="1"/>
    </row>
    <row r="1084" spans="2:4">
      <c r="B1084" s="1"/>
      <c r="C1084" s="1"/>
      <c r="D1084" s="1"/>
    </row>
    <row r="1085" spans="2:4">
      <c r="B1085" s="1"/>
      <c r="C1085" s="1"/>
      <c r="D1085" s="1"/>
    </row>
    <row r="1086" spans="2:4">
      <c r="B1086" s="1"/>
      <c r="C1086" s="1"/>
      <c r="D1086" s="1"/>
    </row>
    <row r="1087" spans="2:4">
      <c r="B1087" s="1"/>
      <c r="C1087" s="1"/>
      <c r="D1087" s="1"/>
    </row>
    <row r="1088" spans="2:4">
      <c r="B1088" s="1"/>
      <c r="C1088" s="1"/>
      <c r="D1088" s="1"/>
    </row>
    <row r="1089" spans="2:4">
      <c r="B1089" s="1"/>
      <c r="C1089" s="1"/>
      <c r="D1089" s="1"/>
    </row>
    <row r="1090" spans="2:4">
      <c r="B1090" s="1"/>
      <c r="C1090" s="1"/>
      <c r="D1090" s="1"/>
    </row>
    <row r="1091" spans="2:4">
      <c r="B1091" s="1"/>
      <c r="C1091" s="1"/>
      <c r="D1091" s="1"/>
    </row>
    <row r="1092" spans="2:4">
      <c r="B1092" s="1"/>
      <c r="C1092" s="1"/>
      <c r="D1092" s="1"/>
    </row>
    <row r="1093" spans="2:4">
      <c r="B1093" s="1"/>
      <c r="C1093" s="1"/>
      <c r="D1093" s="1"/>
    </row>
    <row r="1094" spans="2:4">
      <c r="B1094" s="1"/>
      <c r="C1094" s="1"/>
      <c r="D1094" s="1"/>
    </row>
    <row r="1095" spans="2:4">
      <c r="B1095" s="1"/>
      <c r="C1095" s="1"/>
      <c r="D1095" s="1"/>
    </row>
    <row r="1096" spans="2:4">
      <c r="B1096" s="1"/>
      <c r="C1096" s="1"/>
      <c r="D1096" s="1"/>
    </row>
    <row r="1097" spans="2:4">
      <c r="B1097" s="1"/>
      <c r="C1097" s="1"/>
      <c r="D1097" s="1"/>
    </row>
    <row r="1098" spans="2:4">
      <c r="B1098" s="1"/>
      <c r="C1098" s="1"/>
      <c r="D1098" s="1"/>
    </row>
    <row r="1099" spans="2:4">
      <c r="B1099" s="1"/>
      <c r="C1099" s="1"/>
      <c r="D1099" s="1"/>
    </row>
    <row r="1100" spans="2:4">
      <c r="B1100" s="1"/>
      <c r="C1100" s="1"/>
      <c r="D1100" s="1"/>
    </row>
    <row r="1101" spans="2:4">
      <c r="B1101" s="1"/>
      <c r="C1101" s="1"/>
      <c r="D1101" s="1"/>
    </row>
    <row r="1102" spans="2:4">
      <c r="B1102" s="1"/>
      <c r="C1102" s="1"/>
      <c r="D1102" s="1"/>
    </row>
    <row r="1103" spans="2:4">
      <c r="B1103" s="1"/>
      <c r="C1103" s="1"/>
      <c r="D1103" s="1"/>
    </row>
    <row r="1104" spans="2:4">
      <c r="B1104" s="1"/>
      <c r="C1104" s="1"/>
      <c r="D1104" s="1"/>
    </row>
    <row r="1105" spans="2:4">
      <c r="B1105" s="1"/>
      <c r="C1105" s="1"/>
      <c r="D1105" s="1"/>
    </row>
    <row r="1106" spans="2:4">
      <c r="B1106" s="1"/>
      <c r="C1106" s="1"/>
      <c r="D1106" s="1"/>
    </row>
    <row r="1107" spans="2:4">
      <c r="B1107" s="1"/>
      <c r="C1107" s="1"/>
      <c r="D1107" s="1"/>
    </row>
    <row r="1108" spans="2:4">
      <c r="B1108" s="1"/>
      <c r="C1108" s="1"/>
      <c r="D1108" s="1"/>
    </row>
    <row r="1109" spans="2:4">
      <c r="B1109" s="1"/>
      <c r="C1109" s="1"/>
      <c r="D1109" s="1"/>
    </row>
    <row r="1110" spans="2:4">
      <c r="B1110" s="1"/>
      <c r="C1110" s="1"/>
      <c r="D1110" s="1"/>
    </row>
    <row r="1111" spans="2:4">
      <c r="B1111" s="1"/>
      <c r="C1111" s="1"/>
      <c r="D1111" s="1"/>
    </row>
    <row r="1112" spans="2:4">
      <c r="B1112" s="1"/>
      <c r="C1112" s="1"/>
      <c r="D1112" s="1"/>
    </row>
    <row r="1113" spans="2:4">
      <c r="B1113" s="1"/>
      <c r="C1113" s="1"/>
      <c r="D1113" s="1"/>
    </row>
    <row r="1114" spans="2:4">
      <c r="B1114" s="1"/>
      <c r="C1114" s="1"/>
      <c r="D1114" s="1"/>
    </row>
    <row r="1115" spans="2:4">
      <c r="B1115" s="1"/>
      <c r="C1115" s="1"/>
      <c r="D1115" s="1"/>
    </row>
    <row r="1116" spans="2:4">
      <c r="B1116" s="1"/>
      <c r="C1116" s="1"/>
      <c r="D1116" s="1"/>
    </row>
    <row r="1117" spans="2:4">
      <c r="B1117" s="1"/>
      <c r="C1117" s="1"/>
      <c r="D1117" s="1"/>
    </row>
    <row r="1118" spans="2:4">
      <c r="B1118" s="1"/>
      <c r="C1118" s="1"/>
      <c r="D1118" s="1"/>
    </row>
    <row r="1119" spans="2:4">
      <c r="B1119" s="1"/>
      <c r="C1119" s="1"/>
      <c r="D1119" s="1"/>
    </row>
    <row r="1120" spans="2:4">
      <c r="B1120" s="1"/>
      <c r="C1120" s="1"/>
      <c r="D1120" s="1"/>
    </row>
    <row r="1121" spans="2:4">
      <c r="B1121" s="1"/>
      <c r="C1121" s="1"/>
      <c r="D1121" s="1"/>
    </row>
    <row r="1122" spans="2:4">
      <c r="B1122" s="1"/>
      <c r="C1122" s="1"/>
      <c r="D1122" s="1"/>
    </row>
    <row r="1123" spans="2:4">
      <c r="B1123" s="1"/>
      <c r="C1123" s="1"/>
      <c r="D1123" s="1"/>
    </row>
    <row r="1124" spans="2:4">
      <c r="B1124" s="1"/>
      <c r="C1124" s="1"/>
      <c r="D1124" s="1"/>
    </row>
    <row r="1125" spans="2:4">
      <c r="B1125" s="1"/>
      <c r="C1125" s="1"/>
      <c r="D1125" s="1"/>
    </row>
    <row r="1126" spans="2:4">
      <c r="B1126" s="1"/>
      <c r="C1126" s="1"/>
      <c r="D1126" s="1"/>
    </row>
    <row r="1127" spans="2:4">
      <c r="B1127" s="1"/>
      <c r="C1127" s="1"/>
      <c r="D1127" s="1"/>
    </row>
    <row r="1128" spans="2:4">
      <c r="B1128" s="1"/>
      <c r="C1128" s="1"/>
      <c r="D1128" s="1"/>
    </row>
    <row r="1129" spans="2:4">
      <c r="B1129" s="1"/>
      <c r="C1129" s="1"/>
      <c r="D1129" s="1"/>
    </row>
    <row r="1130" spans="2:4">
      <c r="B1130" s="1"/>
      <c r="C1130" s="1"/>
      <c r="D1130" s="1"/>
    </row>
    <row r="1131" spans="2:4">
      <c r="B1131" s="1"/>
      <c r="C1131" s="1"/>
      <c r="D1131" s="1"/>
    </row>
    <row r="1132" spans="2:4">
      <c r="B1132" s="1"/>
      <c r="C1132" s="1"/>
      <c r="D1132" s="1"/>
    </row>
    <row r="1133" spans="2:4">
      <c r="B1133" s="1"/>
      <c r="C1133" s="1"/>
      <c r="D1133" s="1"/>
    </row>
    <row r="1134" spans="2:4">
      <c r="B1134" s="1"/>
      <c r="C1134" s="1"/>
      <c r="D1134" s="1"/>
    </row>
    <row r="1135" spans="2:4">
      <c r="B1135" s="1"/>
      <c r="C1135" s="1"/>
      <c r="D1135" s="1"/>
    </row>
    <row r="1136" spans="2:4">
      <c r="B1136" s="1"/>
      <c r="C1136" s="1"/>
      <c r="D1136" s="1"/>
    </row>
    <row r="1137" spans="2:4">
      <c r="B1137" s="1"/>
      <c r="C1137" s="1"/>
      <c r="D1137" s="1"/>
    </row>
    <row r="1138" spans="2:4">
      <c r="B1138" s="1"/>
      <c r="C1138" s="1"/>
      <c r="D1138" s="1"/>
    </row>
    <row r="1139" spans="2:4">
      <c r="B1139" s="1"/>
      <c r="C1139" s="1"/>
      <c r="D1139" s="1"/>
    </row>
    <row r="1140" spans="2:4">
      <c r="B1140" s="1"/>
      <c r="C1140" s="1"/>
      <c r="D1140" s="1"/>
    </row>
    <row r="1141" spans="2:4">
      <c r="B1141" s="1"/>
      <c r="C1141" s="1"/>
      <c r="D1141" s="1"/>
    </row>
    <row r="1142" spans="2:4">
      <c r="B1142" s="1"/>
      <c r="C1142" s="1"/>
      <c r="D1142" s="1"/>
    </row>
    <row r="1143" spans="2:4">
      <c r="B1143" s="1"/>
      <c r="C1143" s="1"/>
      <c r="D1143" s="1"/>
    </row>
    <row r="1144" spans="2:4">
      <c r="B1144" s="1"/>
      <c r="C1144" s="1"/>
      <c r="D1144" s="1"/>
    </row>
    <row r="1145" spans="2:4">
      <c r="B1145" s="1"/>
      <c r="C1145" s="1"/>
      <c r="D1145" s="1"/>
    </row>
    <row r="1146" spans="2:4">
      <c r="B1146" s="1"/>
      <c r="C1146" s="1"/>
      <c r="D1146" s="1"/>
    </row>
    <row r="1147" spans="2:4">
      <c r="B1147" s="1"/>
      <c r="C1147" s="1"/>
      <c r="D1147" s="1"/>
    </row>
    <row r="1148" spans="2:4">
      <c r="B1148" s="1"/>
      <c r="C1148" s="1"/>
      <c r="D1148" s="1"/>
    </row>
    <row r="1149" spans="2:4">
      <c r="B1149" s="1"/>
      <c r="C1149" s="1"/>
      <c r="D1149" s="1"/>
    </row>
    <row r="1150" spans="2:4">
      <c r="B1150" s="1"/>
      <c r="C1150" s="1"/>
      <c r="D1150" s="1"/>
    </row>
    <row r="1151" spans="2:4">
      <c r="B1151" s="1"/>
      <c r="C1151" s="1"/>
      <c r="D1151" s="1"/>
    </row>
    <row r="1152" spans="2:4">
      <c r="B1152" s="1"/>
      <c r="C1152" s="1"/>
      <c r="D1152" s="1"/>
    </row>
    <row r="1153" spans="2:4">
      <c r="B1153" s="1"/>
      <c r="C1153" s="1"/>
      <c r="D1153" s="1"/>
    </row>
    <row r="1154" spans="2:4">
      <c r="B1154" s="1"/>
      <c r="C1154" s="1"/>
      <c r="D1154" s="1"/>
    </row>
    <row r="1155" spans="2:4">
      <c r="B1155" s="1"/>
      <c r="C1155" s="1"/>
      <c r="D1155" s="1"/>
    </row>
    <row r="1156" spans="2:4">
      <c r="B1156" s="1"/>
      <c r="C1156" s="1"/>
      <c r="D1156" s="1"/>
    </row>
    <row r="1157" spans="2:4">
      <c r="B1157" s="1"/>
      <c r="C1157" s="1"/>
      <c r="D1157" s="1"/>
    </row>
    <row r="1158" spans="2:4">
      <c r="B1158" s="1"/>
      <c r="C1158" s="1"/>
      <c r="D1158" s="1"/>
    </row>
    <row r="1159" spans="2:4">
      <c r="B1159" s="1"/>
      <c r="C1159" s="1"/>
      <c r="D1159" s="1"/>
    </row>
    <row r="1160" spans="2:4">
      <c r="B1160" s="1"/>
      <c r="C1160" s="1"/>
      <c r="D1160" s="1"/>
    </row>
    <row r="1161" spans="2:4">
      <c r="B1161" s="1"/>
      <c r="C1161" s="1"/>
      <c r="D1161" s="1"/>
    </row>
    <row r="1162" spans="2:4">
      <c r="B1162" s="1"/>
      <c r="C1162" s="1"/>
      <c r="D1162" s="1"/>
    </row>
    <row r="1163" spans="2:4">
      <c r="B1163" s="1"/>
      <c r="C1163" s="1"/>
      <c r="D1163" s="1"/>
    </row>
    <row r="1164" spans="2:4">
      <c r="B1164" s="1"/>
      <c r="C1164" s="1"/>
      <c r="D1164" s="1"/>
    </row>
    <row r="1165" spans="2:4">
      <c r="B1165" s="1"/>
      <c r="C1165" s="1"/>
      <c r="D1165" s="1"/>
    </row>
    <row r="1166" spans="2:4">
      <c r="B1166" s="1"/>
      <c r="C1166" s="1"/>
      <c r="D1166" s="1"/>
    </row>
    <row r="1167" spans="2:4">
      <c r="B1167" s="1"/>
      <c r="C1167" s="1"/>
      <c r="D1167" s="1"/>
    </row>
    <row r="1168" spans="2:4">
      <c r="B1168" s="1"/>
      <c r="C1168" s="1"/>
      <c r="D1168" s="1"/>
    </row>
    <row r="1169" spans="2:4">
      <c r="B1169" s="1"/>
      <c r="C1169" s="1"/>
      <c r="D1169" s="1"/>
    </row>
    <row r="1170" spans="2:4">
      <c r="B1170" s="1"/>
      <c r="C1170" s="1"/>
      <c r="D1170" s="1"/>
    </row>
    <row r="1171" spans="2:4">
      <c r="B1171" s="1"/>
      <c r="C1171" s="1"/>
      <c r="D1171" s="1"/>
    </row>
    <row r="1172" spans="2:4">
      <c r="B1172" s="1"/>
      <c r="C1172" s="1"/>
      <c r="D1172" s="1"/>
    </row>
    <row r="1173" spans="2:4">
      <c r="B1173" s="1"/>
      <c r="C1173" s="1"/>
      <c r="D1173" s="1"/>
    </row>
    <row r="1174" spans="2:4">
      <c r="B1174" s="1"/>
      <c r="C1174" s="1"/>
      <c r="D1174" s="1"/>
    </row>
    <row r="1175" spans="2:4">
      <c r="B1175" s="1"/>
      <c r="C1175" s="1"/>
      <c r="D1175" s="1"/>
    </row>
    <row r="1176" spans="2:4">
      <c r="B1176" s="1"/>
      <c r="C1176" s="1"/>
      <c r="D1176" s="1"/>
    </row>
    <row r="1177" spans="2:4">
      <c r="B1177" s="1"/>
      <c r="C1177" s="1"/>
      <c r="D1177" s="1"/>
    </row>
    <row r="1178" spans="2:4">
      <c r="B1178" s="1"/>
      <c r="C1178" s="1"/>
      <c r="D1178" s="1"/>
    </row>
    <row r="1179" spans="2:4">
      <c r="B1179" s="1"/>
      <c r="C1179" s="1"/>
      <c r="D1179" s="1"/>
    </row>
    <row r="1180" spans="2:4">
      <c r="B1180" s="1"/>
      <c r="C1180" s="1"/>
      <c r="D1180" s="1"/>
    </row>
    <row r="1181" spans="2:4">
      <c r="B1181" s="1"/>
      <c r="C1181" s="1"/>
      <c r="D1181" s="1"/>
    </row>
    <row r="1182" spans="2:4">
      <c r="B1182" s="1"/>
      <c r="C1182" s="1"/>
      <c r="D1182" s="1"/>
    </row>
    <row r="1183" spans="2:4">
      <c r="B1183" s="1"/>
      <c r="C1183" s="1"/>
      <c r="D1183" s="1"/>
    </row>
    <row r="1184" spans="2:4">
      <c r="B1184" s="1"/>
      <c r="C1184" s="1"/>
      <c r="D1184" s="1"/>
    </row>
    <row r="1185" spans="2:4">
      <c r="B1185" s="1"/>
      <c r="C1185" s="1"/>
      <c r="D1185" s="1"/>
    </row>
    <row r="1186" spans="2:4">
      <c r="B1186" s="1"/>
      <c r="C1186" s="1"/>
      <c r="D1186" s="1"/>
    </row>
    <row r="1187" spans="2:4">
      <c r="B1187" s="1"/>
      <c r="C1187" s="1"/>
      <c r="D1187" s="1"/>
    </row>
    <row r="1188" spans="2:4">
      <c r="B1188" s="1"/>
      <c r="C1188" s="1"/>
      <c r="D1188" s="1"/>
    </row>
    <row r="1189" spans="2:4">
      <c r="B1189" s="1"/>
      <c r="C1189" s="1"/>
      <c r="D1189" s="1"/>
    </row>
    <row r="1190" spans="2:4">
      <c r="B1190" s="1"/>
      <c r="C1190" s="1"/>
      <c r="D1190" s="1"/>
    </row>
    <row r="1191" spans="2:4">
      <c r="B1191" s="1"/>
      <c r="C1191" s="1"/>
      <c r="D1191" s="1"/>
    </row>
    <row r="1192" spans="2:4">
      <c r="B1192" s="1"/>
      <c r="C1192" s="1"/>
      <c r="D1192" s="1"/>
    </row>
    <row r="1193" spans="2:4">
      <c r="B1193" s="1"/>
      <c r="C1193" s="1"/>
      <c r="D1193" s="1"/>
    </row>
    <row r="1194" spans="2:4">
      <c r="B1194" s="1"/>
      <c r="C1194" s="1"/>
      <c r="D1194" s="1"/>
    </row>
    <row r="1195" spans="2:4">
      <c r="B1195" s="1"/>
      <c r="C1195" s="1"/>
      <c r="D1195" s="1"/>
    </row>
    <row r="1196" spans="2:4">
      <c r="B1196" s="1"/>
      <c r="C1196" s="1"/>
      <c r="D1196" s="1"/>
    </row>
    <row r="1197" spans="2:4">
      <c r="B1197" s="1"/>
      <c r="C1197" s="1"/>
      <c r="D1197" s="1"/>
    </row>
    <row r="1198" spans="2:4">
      <c r="B1198" s="1"/>
      <c r="C1198" s="1"/>
      <c r="D1198" s="1"/>
    </row>
    <row r="1199" spans="2:4">
      <c r="B1199" s="1"/>
      <c r="C1199" s="1"/>
      <c r="D1199" s="1"/>
    </row>
    <row r="1200" spans="2:4">
      <c r="B1200" s="1"/>
      <c r="C1200" s="1"/>
      <c r="D1200" s="1"/>
    </row>
    <row r="1201" spans="2:4">
      <c r="B1201" s="1"/>
      <c r="C1201" s="1"/>
      <c r="D1201" s="1"/>
    </row>
    <row r="1202" spans="2:4">
      <c r="B1202" s="1"/>
      <c r="C1202" s="1"/>
      <c r="D1202" s="1"/>
    </row>
    <row r="1203" spans="2:4">
      <c r="B1203" s="1"/>
      <c r="C1203" s="1"/>
      <c r="D1203" s="1"/>
    </row>
    <row r="1204" spans="2:4">
      <c r="B1204" s="1"/>
      <c r="C1204" s="1"/>
      <c r="D1204" s="1"/>
    </row>
    <row r="1205" spans="2:4">
      <c r="B1205" s="1"/>
      <c r="C1205" s="1"/>
      <c r="D1205" s="1"/>
    </row>
    <row r="1206" spans="2:4">
      <c r="B1206" s="1"/>
      <c r="C1206" s="1"/>
      <c r="D1206" s="1"/>
    </row>
    <row r="1207" spans="2:4">
      <c r="B1207" s="1"/>
      <c r="C1207" s="1"/>
      <c r="D1207" s="1"/>
    </row>
    <row r="1208" spans="2:4">
      <c r="B1208" s="1"/>
      <c r="C1208" s="1"/>
      <c r="D1208" s="1"/>
    </row>
    <row r="1209" spans="2:4">
      <c r="B1209" s="1"/>
      <c r="C1209" s="1"/>
      <c r="D1209" s="1"/>
    </row>
    <row r="1210" spans="2:4">
      <c r="B1210" s="1"/>
      <c r="C1210" s="1"/>
      <c r="D1210" s="1"/>
    </row>
    <row r="1211" spans="2:4">
      <c r="B1211" s="1"/>
      <c r="C1211" s="1"/>
      <c r="D1211" s="1"/>
    </row>
    <row r="1212" spans="2:4">
      <c r="B1212" s="1"/>
      <c r="C1212" s="1"/>
      <c r="D1212" s="1"/>
    </row>
    <row r="1213" spans="2:4">
      <c r="B1213" s="1"/>
      <c r="C1213" s="1"/>
      <c r="D1213" s="1"/>
    </row>
    <row r="1214" spans="2:4">
      <c r="B1214" s="1"/>
      <c r="C1214" s="1"/>
      <c r="D1214" s="1"/>
    </row>
    <row r="1215" spans="2:4">
      <c r="B1215" s="1"/>
      <c r="C1215" s="1"/>
      <c r="D1215" s="1"/>
    </row>
    <row r="1216" spans="2:4">
      <c r="B1216" s="1"/>
      <c r="C1216" s="1"/>
      <c r="D1216" s="1"/>
    </row>
    <row r="1217" spans="2:4">
      <c r="B1217" s="1"/>
      <c r="C1217" s="1"/>
      <c r="D1217" s="1"/>
    </row>
    <row r="1218" spans="2:4">
      <c r="B1218" s="1"/>
      <c r="C1218" s="1"/>
      <c r="D1218" s="1"/>
    </row>
    <row r="1219" spans="2:4">
      <c r="B1219" s="1"/>
      <c r="C1219" s="1"/>
      <c r="D1219" s="1"/>
    </row>
    <row r="1220" spans="2:4">
      <c r="B1220" s="1"/>
      <c r="C1220" s="1"/>
      <c r="D1220" s="1"/>
    </row>
    <row r="1221" spans="2:4">
      <c r="B1221" s="1"/>
      <c r="C1221" s="1"/>
      <c r="D1221" s="1"/>
    </row>
    <row r="1222" spans="2:4">
      <c r="B1222" s="1"/>
      <c r="C1222" s="1"/>
      <c r="D1222" s="1"/>
    </row>
    <row r="1223" spans="2:4">
      <c r="B1223" s="1"/>
      <c r="C1223" s="1"/>
      <c r="D1223" s="1"/>
    </row>
    <row r="1224" spans="2:4">
      <c r="B1224" s="1"/>
      <c r="C1224" s="1"/>
      <c r="D1224" s="1"/>
    </row>
    <row r="1225" spans="2:4">
      <c r="B1225" s="1"/>
      <c r="C1225" s="1"/>
      <c r="D1225" s="1"/>
    </row>
    <row r="1226" spans="2:4">
      <c r="B1226" s="1"/>
      <c r="C1226" s="1"/>
      <c r="D1226" s="1"/>
    </row>
    <row r="1227" spans="2:4">
      <c r="B1227" s="1"/>
      <c r="C1227" s="1"/>
      <c r="D1227" s="1"/>
    </row>
    <row r="1228" spans="2:4">
      <c r="B1228" s="1"/>
      <c r="C1228" s="1"/>
      <c r="D1228" s="1"/>
    </row>
    <row r="1229" spans="2:4">
      <c r="B1229" s="1"/>
      <c r="C1229" s="1"/>
      <c r="D1229" s="1"/>
    </row>
    <row r="1230" spans="2:4">
      <c r="B1230" s="1"/>
      <c r="C1230" s="1"/>
      <c r="D1230" s="1"/>
    </row>
    <row r="1231" spans="2:4">
      <c r="B1231" s="1"/>
      <c r="C1231" s="1"/>
      <c r="D1231" s="1"/>
    </row>
    <row r="1232" spans="2:4">
      <c r="B1232" s="1"/>
      <c r="C1232" s="1"/>
      <c r="D1232" s="1"/>
    </row>
    <row r="1233" spans="2:4">
      <c r="B1233" s="1"/>
      <c r="C1233" s="1"/>
      <c r="D1233" s="1"/>
    </row>
    <row r="1234" spans="2:4">
      <c r="B1234" s="1"/>
      <c r="C1234" s="1"/>
      <c r="D1234" s="1"/>
    </row>
    <row r="1235" spans="2:4">
      <c r="B1235" s="1"/>
      <c r="C1235" s="1"/>
      <c r="D1235" s="1"/>
    </row>
    <row r="1236" spans="2:4">
      <c r="B1236" s="1"/>
      <c r="C1236" s="1"/>
      <c r="D1236" s="1"/>
    </row>
    <row r="1237" spans="2:4">
      <c r="B1237" s="1"/>
      <c r="C1237" s="1"/>
      <c r="D1237" s="1"/>
    </row>
    <row r="1238" spans="2:4">
      <c r="B1238" s="1"/>
      <c r="C1238" s="1"/>
      <c r="D1238" s="1"/>
    </row>
    <row r="1239" spans="2:4">
      <c r="B1239" s="1"/>
      <c r="C1239" s="1"/>
      <c r="D1239" s="1"/>
    </row>
    <row r="1240" spans="2:4">
      <c r="B1240" s="1"/>
      <c r="C1240" s="1"/>
      <c r="D1240" s="1"/>
    </row>
    <row r="1241" spans="2:4">
      <c r="B1241" s="1"/>
      <c r="C1241" s="1"/>
      <c r="D1241" s="1"/>
    </row>
    <row r="1242" spans="2:4">
      <c r="B1242" s="1"/>
      <c r="C1242" s="1"/>
      <c r="D1242" s="1"/>
    </row>
    <row r="1243" spans="2:4">
      <c r="B1243" s="1"/>
      <c r="C1243" s="1"/>
      <c r="D1243" s="1"/>
    </row>
    <row r="1244" spans="2:4">
      <c r="B1244" s="1"/>
      <c r="C1244" s="1"/>
      <c r="D1244" s="1"/>
    </row>
    <row r="1245" spans="2:4">
      <c r="B1245" s="1"/>
      <c r="C1245" s="1"/>
      <c r="D1245" s="1"/>
    </row>
    <row r="1246" spans="2:4">
      <c r="B1246" s="1"/>
      <c r="C1246" s="1"/>
      <c r="D1246" s="1"/>
    </row>
    <row r="1247" spans="2:4">
      <c r="B1247" s="1"/>
      <c r="C1247" s="1"/>
      <c r="D1247" s="1"/>
    </row>
    <row r="1248" spans="2:4">
      <c r="B1248" s="1"/>
      <c r="C1248" s="1"/>
      <c r="D1248" s="1"/>
    </row>
    <row r="1249" spans="2:4">
      <c r="B1249" s="1"/>
      <c r="C1249" s="1"/>
      <c r="D1249" s="1"/>
    </row>
    <row r="1250" spans="2:4">
      <c r="B1250" s="1"/>
      <c r="C1250" s="1"/>
      <c r="D1250" s="1"/>
    </row>
    <row r="1251" spans="2:4">
      <c r="B1251" s="1"/>
      <c r="C1251" s="1"/>
      <c r="D1251" s="1"/>
    </row>
    <row r="1252" spans="2:4">
      <c r="B1252" s="1"/>
      <c r="C1252" s="1"/>
      <c r="D1252" s="1"/>
    </row>
    <row r="1253" spans="2:4">
      <c r="B1253" s="1"/>
      <c r="C1253" s="1"/>
      <c r="D1253" s="1"/>
    </row>
    <row r="1254" spans="2:4">
      <c r="B1254" s="1"/>
      <c r="C1254" s="1"/>
      <c r="D1254" s="1"/>
    </row>
    <row r="1255" spans="2:4">
      <c r="B1255" s="1"/>
      <c r="C1255" s="1"/>
      <c r="D1255" s="1"/>
    </row>
    <row r="1256" spans="2:4">
      <c r="B1256" s="1"/>
      <c r="C1256" s="1"/>
      <c r="D1256" s="1"/>
    </row>
    <row r="1257" spans="2:4">
      <c r="B1257" s="1"/>
      <c r="C1257" s="1"/>
      <c r="D1257" s="1"/>
    </row>
    <row r="1258" spans="2:4">
      <c r="B1258" s="1"/>
      <c r="C1258" s="1"/>
      <c r="D1258" s="1"/>
    </row>
    <row r="1259" spans="2:4">
      <c r="B1259" s="1"/>
      <c r="C1259" s="1"/>
      <c r="D1259" s="1"/>
    </row>
    <row r="1260" spans="2:4">
      <c r="B1260" s="1"/>
      <c r="C1260" s="1"/>
      <c r="D1260" s="1"/>
    </row>
    <row r="1261" spans="2:4">
      <c r="B1261" s="1"/>
      <c r="C1261" s="1"/>
      <c r="D1261" s="1"/>
    </row>
    <row r="1262" spans="2:4">
      <c r="B1262" s="1"/>
      <c r="C1262" s="1"/>
      <c r="D1262" s="1"/>
    </row>
    <row r="1263" spans="2:4">
      <c r="B1263" s="1"/>
      <c r="C1263" s="1"/>
      <c r="D1263" s="1"/>
    </row>
    <row r="1264" spans="2:4">
      <c r="B1264" s="1"/>
      <c r="C1264" s="1"/>
      <c r="D1264" s="1"/>
    </row>
    <row r="1265" spans="2:4">
      <c r="B1265" s="1"/>
      <c r="C1265" s="1"/>
      <c r="D1265" s="1"/>
    </row>
    <row r="1266" spans="2:4">
      <c r="B1266" s="1"/>
      <c r="C1266" s="1"/>
      <c r="D1266" s="1"/>
    </row>
    <row r="1267" spans="2:4">
      <c r="B1267" s="1"/>
      <c r="C1267" s="1"/>
      <c r="D1267" s="1"/>
    </row>
    <row r="1268" spans="2:4">
      <c r="B1268" s="1"/>
      <c r="C1268" s="1"/>
      <c r="D1268" s="1"/>
    </row>
    <row r="1269" spans="2:4">
      <c r="B1269" s="1"/>
      <c r="C1269" s="1"/>
      <c r="D1269" s="1"/>
    </row>
    <row r="1270" spans="2:4">
      <c r="B1270" s="1"/>
      <c r="C1270" s="1"/>
      <c r="D1270" s="1"/>
    </row>
    <row r="1271" spans="2:4">
      <c r="B1271" s="1"/>
      <c r="C1271" s="1"/>
      <c r="D1271" s="1"/>
    </row>
    <row r="1272" spans="2:4">
      <c r="B1272" s="1"/>
      <c r="C1272" s="1"/>
      <c r="D1272" s="1"/>
    </row>
    <row r="1273" spans="2:4">
      <c r="B1273" s="1"/>
      <c r="C1273" s="1"/>
      <c r="D1273" s="1"/>
    </row>
    <row r="1274" spans="2:4">
      <c r="B1274" s="1"/>
      <c r="C1274" s="1"/>
      <c r="D1274" s="1"/>
    </row>
    <row r="1275" spans="2:4">
      <c r="B1275" s="1"/>
      <c r="C1275" s="1"/>
      <c r="D1275" s="1"/>
    </row>
    <row r="1276" spans="2:4">
      <c r="B1276" s="1"/>
      <c r="C1276" s="1"/>
      <c r="D1276" s="1"/>
    </row>
    <row r="1277" spans="2:4">
      <c r="B1277" s="1"/>
      <c r="C1277" s="1"/>
      <c r="D1277" s="1"/>
    </row>
    <row r="1278" spans="2:4">
      <c r="B1278" s="1"/>
      <c r="C1278" s="1"/>
      <c r="D1278" s="1"/>
    </row>
    <row r="1279" spans="2:4">
      <c r="B1279" s="1"/>
      <c r="C1279" s="1"/>
      <c r="D1279" s="1"/>
    </row>
    <row r="1280" spans="2:4">
      <c r="B1280" s="1"/>
      <c r="C1280" s="1"/>
      <c r="D1280" s="1"/>
    </row>
    <row r="1281" spans="2:4">
      <c r="B1281" s="1"/>
      <c r="C1281" s="1"/>
      <c r="D1281" s="1"/>
    </row>
    <row r="1282" spans="2:4">
      <c r="B1282" s="1"/>
      <c r="C1282" s="1"/>
      <c r="D1282" s="1"/>
    </row>
    <row r="1283" spans="2:4">
      <c r="B1283" s="1"/>
      <c r="C1283" s="1"/>
      <c r="D1283" s="1"/>
    </row>
    <row r="1284" spans="2:4">
      <c r="B1284" s="1"/>
      <c r="C1284" s="1"/>
      <c r="D1284" s="1"/>
    </row>
    <row r="1285" spans="2:4">
      <c r="B1285" s="1"/>
      <c r="C1285" s="1"/>
      <c r="D1285" s="1"/>
    </row>
    <row r="1286" spans="2:4">
      <c r="B1286" s="1"/>
      <c r="C1286" s="1"/>
      <c r="D1286" s="1"/>
    </row>
    <row r="1287" spans="2:4">
      <c r="B1287" s="1"/>
      <c r="C1287" s="1"/>
      <c r="D1287" s="1"/>
    </row>
    <row r="1288" spans="2:4">
      <c r="B1288" s="1"/>
      <c r="C1288" s="1"/>
      <c r="D1288" s="1"/>
    </row>
    <row r="1289" spans="2:4">
      <c r="B1289" s="1"/>
      <c r="C1289" s="1"/>
      <c r="D1289" s="1"/>
    </row>
    <row r="1290" spans="2:4">
      <c r="B1290" s="1"/>
      <c r="C1290" s="1"/>
      <c r="D1290" s="1"/>
    </row>
    <row r="1291" spans="2:4">
      <c r="B1291" s="1"/>
      <c r="C1291" s="1"/>
      <c r="D1291" s="1"/>
    </row>
    <row r="1292" spans="2:4">
      <c r="B1292" s="1"/>
      <c r="C1292" s="1"/>
      <c r="D1292" s="1"/>
    </row>
    <row r="1293" spans="2:4">
      <c r="B1293" s="1"/>
      <c r="C1293" s="1"/>
      <c r="D1293" s="1"/>
    </row>
    <row r="1294" spans="2:4">
      <c r="B1294" s="1"/>
      <c r="C1294" s="1"/>
      <c r="D1294" s="1"/>
    </row>
    <row r="1295" spans="2:4">
      <c r="B1295" s="1"/>
      <c r="C1295" s="1"/>
      <c r="D1295" s="1"/>
    </row>
    <row r="1296" spans="2:4">
      <c r="B1296" s="1"/>
      <c r="C1296" s="1"/>
      <c r="D1296" s="1"/>
    </row>
    <row r="1297" spans="2:4">
      <c r="B1297" s="1"/>
      <c r="C1297" s="1"/>
      <c r="D1297" s="1"/>
    </row>
    <row r="1298" spans="2:4">
      <c r="B1298" s="1"/>
      <c r="C1298" s="1"/>
      <c r="D1298" s="1"/>
    </row>
    <row r="1299" spans="2:4">
      <c r="B1299" s="1"/>
      <c r="C1299" s="1"/>
      <c r="D1299" s="1"/>
    </row>
    <row r="1300" spans="2:4">
      <c r="B1300" s="1"/>
      <c r="C1300" s="1"/>
      <c r="D1300" s="1"/>
    </row>
    <row r="1301" spans="2:4">
      <c r="B1301" s="1"/>
      <c r="C1301" s="1"/>
      <c r="D1301" s="1"/>
    </row>
    <row r="1302" spans="2:4">
      <c r="B1302" s="1"/>
      <c r="C1302" s="1"/>
      <c r="D1302" s="1"/>
    </row>
    <row r="1303" spans="2:4">
      <c r="B1303" s="1"/>
      <c r="C1303" s="1"/>
      <c r="D1303" s="1"/>
    </row>
    <row r="1304" spans="2:4">
      <c r="B1304" s="1"/>
      <c r="C1304" s="1"/>
      <c r="D1304" s="1"/>
    </row>
    <row r="1305" spans="2:4">
      <c r="B1305" s="1"/>
      <c r="C1305" s="1"/>
      <c r="D1305" s="1"/>
    </row>
    <row r="1306" spans="2:4">
      <c r="B1306" s="1"/>
      <c r="C1306" s="1"/>
      <c r="D1306" s="1"/>
    </row>
    <row r="1307" spans="2:4">
      <c r="B1307" s="1"/>
      <c r="C1307" s="1"/>
      <c r="D1307" s="1"/>
    </row>
    <row r="1308" spans="2:4">
      <c r="B1308" s="1"/>
      <c r="C1308" s="1"/>
      <c r="D1308" s="1"/>
    </row>
    <row r="1309" spans="2:4">
      <c r="B1309" s="1"/>
      <c r="C1309" s="1"/>
      <c r="D1309" s="1"/>
    </row>
    <row r="1310" spans="2:4">
      <c r="B1310" s="1"/>
      <c r="C1310" s="1"/>
      <c r="D1310" s="1"/>
    </row>
    <row r="1311" spans="2:4">
      <c r="B1311" s="1"/>
      <c r="C1311" s="1"/>
      <c r="D1311" s="1"/>
    </row>
    <row r="1312" spans="2:4">
      <c r="B1312" s="1"/>
      <c r="C1312" s="1"/>
      <c r="D1312" s="1"/>
    </row>
    <row r="1313" spans="2:4">
      <c r="B1313" s="1"/>
      <c r="C1313" s="1"/>
      <c r="D1313" s="1"/>
    </row>
    <row r="1314" spans="2:4">
      <c r="B1314" s="1"/>
      <c r="C1314" s="1"/>
      <c r="D1314" s="1"/>
    </row>
    <row r="1315" spans="2:4">
      <c r="B1315" s="1"/>
      <c r="C1315" s="1"/>
      <c r="D1315" s="1"/>
    </row>
    <row r="1316" spans="2:4">
      <c r="B1316" s="1"/>
      <c r="C1316" s="1"/>
      <c r="D1316" s="1"/>
    </row>
    <row r="1317" spans="2:4">
      <c r="B1317" s="1"/>
      <c r="C1317" s="1"/>
      <c r="D1317" s="1"/>
    </row>
    <row r="1318" spans="2:4">
      <c r="B1318" s="1"/>
      <c r="C1318" s="1"/>
      <c r="D1318" s="1"/>
    </row>
    <row r="1319" spans="2:4">
      <c r="B1319" s="1"/>
      <c r="C1319" s="1"/>
      <c r="D1319" s="1"/>
    </row>
    <row r="1320" spans="2:4">
      <c r="B1320" s="1"/>
      <c r="C1320" s="1"/>
      <c r="D1320" s="1"/>
    </row>
    <row r="1321" spans="2:4">
      <c r="B1321" s="1"/>
      <c r="C1321" s="1"/>
      <c r="D1321" s="1"/>
    </row>
    <row r="1322" spans="2:4">
      <c r="B1322" s="1"/>
      <c r="C1322" s="1"/>
      <c r="D1322" s="1"/>
    </row>
    <row r="1323" spans="2:4">
      <c r="B1323" s="1"/>
      <c r="C1323" s="1"/>
      <c r="D1323" s="1"/>
    </row>
    <row r="1324" spans="2:4">
      <c r="B1324" s="1"/>
      <c r="C1324" s="1"/>
      <c r="D1324" s="1"/>
    </row>
    <row r="1325" spans="2:4">
      <c r="B1325" s="1"/>
      <c r="C1325" s="1"/>
      <c r="D1325" s="1"/>
    </row>
    <row r="1326" spans="2:4">
      <c r="B1326" s="1"/>
      <c r="C1326" s="1"/>
      <c r="D1326" s="1"/>
    </row>
    <row r="1327" spans="2:4">
      <c r="B1327" s="1"/>
      <c r="C1327" s="1"/>
      <c r="D1327" s="1"/>
    </row>
    <row r="1328" spans="2:4">
      <c r="B1328" s="1"/>
      <c r="C1328" s="1"/>
      <c r="D1328" s="1"/>
    </row>
    <row r="1329" spans="2:4">
      <c r="B1329" s="1"/>
      <c r="C1329" s="1"/>
      <c r="D1329" s="1"/>
    </row>
    <row r="1330" spans="2:4">
      <c r="B1330" s="1"/>
      <c r="C1330" s="1"/>
      <c r="D1330" s="1"/>
    </row>
    <row r="1331" spans="2:4">
      <c r="B1331" s="1"/>
      <c r="C1331" s="1"/>
      <c r="D1331" s="1"/>
    </row>
    <row r="1332" spans="2:4">
      <c r="B1332" s="1"/>
      <c r="C1332" s="1"/>
      <c r="D1332" s="1"/>
    </row>
    <row r="1333" spans="2:4">
      <c r="B1333" s="1"/>
      <c r="C1333" s="1"/>
      <c r="D1333" s="1"/>
    </row>
    <row r="1334" spans="2:4">
      <c r="B1334" s="1"/>
      <c r="C1334" s="1"/>
      <c r="D1334" s="1"/>
    </row>
    <row r="1335" spans="2:4">
      <c r="B1335" s="1"/>
      <c r="C1335" s="1"/>
      <c r="D1335" s="1"/>
    </row>
    <row r="1336" spans="2:4">
      <c r="B1336" s="1"/>
      <c r="C1336" s="1"/>
      <c r="D1336" s="1"/>
    </row>
    <row r="1337" spans="2:4">
      <c r="B1337" s="1"/>
      <c r="C1337" s="1"/>
      <c r="D1337" s="1"/>
    </row>
    <row r="1338" spans="2:4">
      <c r="B1338" s="1"/>
      <c r="C1338" s="1"/>
      <c r="D1338" s="1"/>
    </row>
    <row r="1339" spans="2:4">
      <c r="B1339" s="1"/>
      <c r="C1339" s="1"/>
      <c r="D1339" s="1"/>
    </row>
    <row r="1340" spans="2:4">
      <c r="B1340" s="1"/>
      <c r="C1340" s="1"/>
      <c r="D1340" s="1"/>
    </row>
    <row r="1341" spans="2:4">
      <c r="B1341" s="1"/>
      <c r="C1341" s="1"/>
      <c r="D1341" s="1"/>
    </row>
    <row r="1342" spans="2:4">
      <c r="B1342" s="1"/>
      <c r="C1342" s="1"/>
      <c r="D1342" s="1"/>
    </row>
    <row r="1343" spans="2:4">
      <c r="B1343" s="1"/>
      <c r="C1343" s="1"/>
      <c r="D1343" s="1"/>
    </row>
    <row r="1344" spans="2:4">
      <c r="B1344" s="1"/>
      <c r="C1344" s="1"/>
      <c r="D1344" s="1"/>
    </row>
    <row r="1345" spans="2:4">
      <c r="B1345" s="1"/>
      <c r="C1345" s="1"/>
      <c r="D1345" s="1"/>
    </row>
    <row r="1346" spans="2:4">
      <c r="B1346" s="1"/>
      <c r="C1346" s="1"/>
      <c r="D1346" s="1"/>
    </row>
    <row r="1347" spans="2:4">
      <c r="B1347" s="1"/>
      <c r="C1347" s="1"/>
      <c r="D1347" s="1"/>
    </row>
    <row r="1348" spans="2:4">
      <c r="B1348" s="1"/>
      <c r="C1348" s="1"/>
      <c r="D1348" s="1"/>
    </row>
    <row r="1349" spans="2:4">
      <c r="B1349" s="1"/>
      <c r="C1349" s="1"/>
      <c r="D1349" s="1"/>
    </row>
    <row r="1350" spans="2:4">
      <c r="B1350" s="1"/>
      <c r="C1350" s="1"/>
      <c r="D1350" s="1"/>
    </row>
    <row r="1351" spans="2:4">
      <c r="B1351" s="1"/>
      <c r="C1351" s="1"/>
      <c r="D1351" s="1"/>
    </row>
    <row r="1352" spans="2:4">
      <c r="B1352" s="1"/>
      <c r="C1352" s="1"/>
      <c r="D1352" s="1"/>
    </row>
    <row r="1353" spans="2:4">
      <c r="B1353" s="1"/>
      <c r="C1353" s="1"/>
      <c r="D1353" s="1"/>
    </row>
    <row r="1354" spans="2:4">
      <c r="B1354" s="1"/>
      <c r="C1354" s="1"/>
      <c r="D1354" s="1"/>
    </row>
    <row r="1355" spans="2:4">
      <c r="B1355" s="1"/>
      <c r="C1355" s="1"/>
      <c r="D1355" s="1"/>
    </row>
    <row r="1356" spans="2:4">
      <c r="B1356" s="1"/>
      <c r="C1356" s="1"/>
      <c r="D1356" s="1"/>
    </row>
    <row r="1357" spans="2:4">
      <c r="B1357" s="1"/>
      <c r="C1357" s="1"/>
      <c r="D1357" s="1"/>
    </row>
    <row r="1358" spans="2:4">
      <c r="B1358" s="1"/>
      <c r="C1358" s="1"/>
      <c r="D1358" s="1"/>
    </row>
    <row r="1359" spans="2:4">
      <c r="B1359" s="1"/>
      <c r="C1359" s="1"/>
      <c r="D1359" s="1"/>
    </row>
    <row r="1360" spans="2:4">
      <c r="B1360" s="1"/>
      <c r="C1360" s="1"/>
      <c r="D1360" s="1"/>
    </row>
    <row r="1361" spans="2:4">
      <c r="B1361" s="1"/>
      <c r="C1361" s="1"/>
      <c r="D1361" s="1"/>
    </row>
    <row r="1362" spans="2:4">
      <c r="B1362" s="1"/>
      <c r="C1362" s="1"/>
      <c r="D1362" s="1"/>
    </row>
    <row r="1363" spans="2:4">
      <c r="B1363" s="1"/>
      <c r="C1363" s="1"/>
      <c r="D1363" s="1"/>
    </row>
    <row r="1364" spans="2:4">
      <c r="B1364" s="1"/>
      <c r="C1364" s="1"/>
      <c r="D1364" s="1"/>
    </row>
    <row r="1365" spans="2:4">
      <c r="B1365" s="1"/>
      <c r="C1365" s="1"/>
      <c r="D1365" s="1"/>
    </row>
    <row r="1366" spans="2:4">
      <c r="B1366" s="1"/>
      <c r="C1366" s="1"/>
      <c r="D1366" s="1"/>
    </row>
    <row r="1367" spans="2:4">
      <c r="B1367" s="1"/>
      <c r="C1367" s="1"/>
      <c r="D1367" s="1"/>
    </row>
    <row r="1368" spans="2:4">
      <c r="B1368" s="1"/>
      <c r="C1368" s="1"/>
      <c r="D1368" s="1"/>
    </row>
    <row r="1369" spans="2:4">
      <c r="B1369" s="1"/>
      <c r="C1369" s="1"/>
      <c r="D1369" s="1"/>
    </row>
    <row r="1370" spans="2:4">
      <c r="B1370" s="1"/>
      <c r="C1370" s="1"/>
      <c r="D1370" s="1"/>
    </row>
    <row r="1371" spans="2:4">
      <c r="B1371" s="1"/>
      <c r="C1371" s="1"/>
      <c r="D1371" s="1"/>
    </row>
    <row r="1372" spans="2:4">
      <c r="B1372" s="1"/>
      <c r="C1372" s="1"/>
      <c r="D1372" s="1"/>
    </row>
    <row r="1373" spans="2:4">
      <c r="B1373" s="1"/>
      <c r="C1373" s="1"/>
      <c r="D1373" s="1"/>
    </row>
    <row r="1374" spans="2:4">
      <c r="B1374" s="1"/>
      <c r="C1374" s="1"/>
      <c r="D1374" s="1"/>
    </row>
    <row r="1375" spans="2:4">
      <c r="B1375" s="1"/>
      <c r="C1375" s="1"/>
      <c r="D1375" s="1"/>
    </row>
    <row r="1376" spans="2:4">
      <c r="B1376" s="1"/>
      <c r="C1376" s="1"/>
      <c r="D1376" s="1"/>
    </row>
    <row r="1377" spans="2:4">
      <c r="B1377" s="1"/>
      <c r="C1377" s="1"/>
      <c r="D1377" s="1"/>
    </row>
    <row r="1378" spans="2:4">
      <c r="B1378" s="1"/>
      <c r="C1378" s="1"/>
      <c r="D1378" s="1"/>
    </row>
    <row r="1379" spans="2:4">
      <c r="B1379" s="1"/>
      <c r="C1379" s="1"/>
      <c r="D1379" s="1"/>
    </row>
    <row r="1380" spans="2:4">
      <c r="B1380" s="1"/>
      <c r="C1380" s="1"/>
      <c r="D1380" s="1"/>
    </row>
    <row r="1381" spans="2:4">
      <c r="B1381" s="1"/>
      <c r="C1381" s="1"/>
      <c r="D1381" s="1"/>
    </row>
    <row r="1382" spans="2:4">
      <c r="B1382" s="1"/>
      <c r="C1382" s="1"/>
      <c r="D1382" s="1"/>
    </row>
    <row r="1383" spans="2:4">
      <c r="B1383" s="1"/>
      <c r="C1383" s="1"/>
      <c r="D1383" s="1"/>
    </row>
    <row r="1384" spans="2:4">
      <c r="B1384" s="1"/>
      <c r="C1384" s="1"/>
      <c r="D1384" s="1"/>
    </row>
    <row r="1385" spans="2:4">
      <c r="B1385" s="1"/>
      <c r="C1385" s="1"/>
      <c r="D1385" s="1"/>
    </row>
    <row r="1386" spans="2:4">
      <c r="B1386" s="1"/>
      <c r="C1386" s="1"/>
      <c r="D1386" s="1"/>
    </row>
    <row r="1387" spans="2:4">
      <c r="B1387" s="1"/>
      <c r="C1387" s="1"/>
      <c r="D1387" s="1"/>
    </row>
    <row r="1388" spans="2:4">
      <c r="B1388" s="1"/>
      <c r="C1388" s="1"/>
      <c r="D1388" s="1"/>
    </row>
    <row r="1389" spans="2:4">
      <c r="B1389" s="1"/>
      <c r="C1389" s="1"/>
      <c r="D1389" s="1"/>
    </row>
    <row r="1390" spans="2:4">
      <c r="B1390" s="1"/>
      <c r="C1390" s="1"/>
      <c r="D1390" s="1"/>
    </row>
    <row r="1391" spans="2:4">
      <c r="B1391" s="1"/>
      <c r="C1391" s="1"/>
      <c r="D1391" s="1"/>
    </row>
    <row r="1392" spans="2:4">
      <c r="B1392" s="1"/>
      <c r="C1392" s="1"/>
      <c r="D1392" s="1"/>
    </row>
    <row r="1393" spans="2:3">
      <c r="B1393" s="1"/>
      <c r="C1393" s="1"/>
    </row>
    <row r="1394" spans="2:3">
      <c r="B1394" s="1"/>
    </row>
    <row r="1395" spans="2:3">
      <c r="B1395" s="1"/>
    </row>
    <row r="1396" spans="2:3">
      <c r="B1396" s="1"/>
    </row>
  </sheetData>
  <phoneticPr fontId="1" type="noConversion"/>
  <dataValidations disablePrompts="1" count="1">
    <dataValidation type="list" allowBlank="1" showInputMessage="1" showErrorMessage="1" sqref="G21:G22" xr:uid="{00000000-0002-0000-0100-000000000000}">
      <formula1>$L$28:$L$34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E54"/>
  <sheetViews>
    <sheetView zoomScale="90" zoomScaleNormal="90" workbookViewId="0">
      <selection activeCell="K18" sqref="K18"/>
    </sheetView>
  </sheetViews>
  <sheetFormatPr defaultRowHeight="15"/>
  <cols>
    <col min="1" max="1" width="2.42578125" customWidth="1"/>
    <col min="6" max="6" width="11.5703125" bestFit="1" customWidth="1"/>
    <col min="7" max="7" width="18" customWidth="1"/>
    <col min="8" max="8" width="13.28515625" customWidth="1"/>
    <col min="13" max="13" width="15.42578125" customWidth="1"/>
    <col min="14" max="14" width="11.5703125" bestFit="1" customWidth="1"/>
    <col min="16" max="16" width="13" customWidth="1"/>
    <col min="20" max="20" width="13.140625" customWidth="1"/>
    <col min="21" max="21" width="11.5703125" bestFit="1" customWidth="1"/>
    <col min="27" max="27" width="13.140625" customWidth="1"/>
    <col min="28" max="28" width="10.42578125" bestFit="1" customWidth="1"/>
  </cols>
  <sheetData>
    <row r="1" spans="2:31" s="5" customFormat="1" ht="15.75" thickBot="1">
      <c r="B1" s="16" t="s">
        <v>183</v>
      </c>
      <c r="I1" s="16" t="s">
        <v>187</v>
      </c>
      <c r="P1" s="16" t="s">
        <v>190</v>
      </c>
      <c r="W1"/>
      <c r="X1"/>
      <c r="Y1"/>
      <c r="Z1"/>
    </row>
    <row r="2" spans="2:31" ht="15.75" thickTop="1"/>
    <row r="3" spans="2:31" ht="15.75" thickBot="1">
      <c r="B3" s="11" t="s">
        <v>184</v>
      </c>
      <c r="C3" s="11" t="s">
        <v>174</v>
      </c>
      <c r="D3" s="11" t="s">
        <v>175</v>
      </c>
      <c r="F3" s="11" t="s">
        <v>185</v>
      </c>
      <c r="G3" s="11" t="s">
        <v>186</v>
      </c>
      <c r="I3" s="11" t="s">
        <v>184</v>
      </c>
      <c r="J3" s="11" t="s">
        <v>174</v>
      </c>
      <c r="K3" s="11" t="s">
        <v>175</v>
      </c>
      <c r="M3" s="11" t="s">
        <v>185</v>
      </c>
      <c r="N3" s="11" t="s">
        <v>186</v>
      </c>
      <c r="P3" s="11" t="s">
        <v>184</v>
      </c>
      <c r="Q3" s="11" t="s">
        <v>188</v>
      </c>
      <c r="R3" s="11" t="s">
        <v>189</v>
      </c>
      <c r="T3" s="11" t="s">
        <v>185</v>
      </c>
      <c r="U3" s="11" t="s">
        <v>186</v>
      </c>
    </row>
    <row r="4" spans="2:31" ht="16.5" thickTop="1" thickBot="1">
      <c r="B4" s="4" t="s">
        <v>110</v>
      </c>
      <c r="C4" s="3">
        <v>4.7500000000000001E-2</v>
      </c>
      <c r="D4" s="3">
        <v>4.99E-2</v>
      </c>
      <c r="F4" s="4" t="s">
        <v>100</v>
      </c>
      <c r="G4" s="4">
        <v>45576</v>
      </c>
      <c r="I4" s="4" t="s">
        <v>110</v>
      </c>
      <c r="J4" s="3">
        <v>1.41E-2</v>
      </c>
      <c r="K4" s="3">
        <v>1.41E-2</v>
      </c>
      <c r="M4" s="4" t="s">
        <v>100</v>
      </c>
      <c r="N4" s="4">
        <f>G4</f>
        <v>45576</v>
      </c>
      <c r="P4" s="4" t="s">
        <v>110</v>
      </c>
      <c r="Q4" s="3">
        <v>-29.5</v>
      </c>
      <c r="R4" s="3">
        <v>-29.5</v>
      </c>
      <c r="T4" s="4" t="s">
        <v>0</v>
      </c>
      <c r="U4" s="4">
        <f>G4</f>
        <v>45576</v>
      </c>
    </row>
    <row r="5" spans="2:31" ht="16.5" thickTop="1" thickBot="1">
      <c r="B5" s="4" t="s">
        <v>172</v>
      </c>
      <c r="C5" s="3">
        <v>4.8099999999999997E-2</v>
      </c>
      <c r="D5" s="3">
        <v>4.8099999999999997E-2</v>
      </c>
      <c r="F5" s="4" t="s">
        <v>231</v>
      </c>
      <c r="G5" s="3" t="s">
        <v>13</v>
      </c>
      <c r="I5" s="4" t="s">
        <v>227</v>
      </c>
      <c r="J5" s="3">
        <v>1.5299999999999999E-2</v>
      </c>
      <c r="K5" s="3">
        <v>1.5299999999999999E-2</v>
      </c>
      <c r="M5" s="4" t="s">
        <v>231</v>
      </c>
      <c r="N5" s="3" t="s">
        <v>13</v>
      </c>
      <c r="P5" s="4" t="s">
        <v>172</v>
      </c>
      <c r="Q5" s="3">
        <v>-7.5</v>
      </c>
      <c r="R5" s="3">
        <v>-7.5</v>
      </c>
      <c r="T5" s="4" t="s">
        <v>177</v>
      </c>
      <c r="U5" s="3">
        <v>7.0666000000000002</v>
      </c>
      <c r="AB5" s="1"/>
    </row>
    <row r="6" spans="2:31" ht="16.5" thickTop="1" thickBot="1">
      <c r="B6" s="4" t="s">
        <v>173</v>
      </c>
      <c r="C6" s="3">
        <v>4.9500000000000002E-2</v>
      </c>
      <c r="D6" s="3">
        <v>4.9500000000000002E-2</v>
      </c>
      <c r="F6" s="4" t="s">
        <v>232</v>
      </c>
      <c r="G6" s="3" t="s">
        <v>58</v>
      </c>
      <c r="I6" s="4" t="s">
        <v>112</v>
      </c>
      <c r="J6" s="3">
        <v>1.9199999999999998E-2</v>
      </c>
      <c r="K6" s="3">
        <v>1.9199999999999998E-2</v>
      </c>
      <c r="M6" s="4" t="s">
        <v>232</v>
      </c>
      <c r="N6" s="3" t="s">
        <v>58</v>
      </c>
      <c r="P6" s="4" t="s">
        <v>173</v>
      </c>
      <c r="Q6" s="3">
        <v>-8</v>
      </c>
      <c r="R6" s="3">
        <v>-8</v>
      </c>
      <c r="T6" s="4" t="s">
        <v>176</v>
      </c>
      <c r="U6" s="3">
        <v>7.0670999999999999</v>
      </c>
      <c r="AE6" s="1"/>
    </row>
    <row r="7" spans="2:31" ht="16.5" thickTop="1" thickBot="1">
      <c r="B7" s="4" t="s">
        <v>111</v>
      </c>
      <c r="C7" s="3">
        <v>5.0099999999999999E-2</v>
      </c>
      <c r="D7" s="3">
        <v>5.0099999999999999E-2</v>
      </c>
      <c r="F7" s="4" t="s">
        <v>233</v>
      </c>
      <c r="G7" s="3" t="s">
        <v>88</v>
      </c>
      <c r="I7" s="4" t="s">
        <v>101</v>
      </c>
      <c r="J7" s="3">
        <v>1.8200000000000001E-2</v>
      </c>
      <c r="K7" s="3">
        <v>1.8200000000000001E-2</v>
      </c>
      <c r="M7" s="4" t="s">
        <v>233</v>
      </c>
      <c r="N7" s="3" t="s">
        <v>88</v>
      </c>
      <c r="P7" s="4" t="s">
        <v>111</v>
      </c>
      <c r="Q7" s="3">
        <v>-54</v>
      </c>
      <c r="R7" s="3">
        <v>-54</v>
      </c>
      <c r="T7" s="4" t="s">
        <v>234</v>
      </c>
      <c r="U7" s="3" t="s">
        <v>88</v>
      </c>
    </row>
    <row r="8" spans="2:31" ht="16.5" thickTop="1" thickBot="1">
      <c r="B8" s="4" t="s">
        <v>112</v>
      </c>
      <c r="C8" s="3">
        <v>0.05</v>
      </c>
      <c r="D8" s="3">
        <v>0.05</v>
      </c>
      <c r="F8" s="4" t="s">
        <v>5</v>
      </c>
      <c r="G8" s="32" t="str">
        <f>Calendar!C4</f>
        <v>McpCalendar@0</v>
      </c>
      <c r="I8" s="4" t="s">
        <v>102</v>
      </c>
      <c r="J8" s="3">
        <v>1.84E-2</v>
      </c>
      <c r="K8" s="3">
        <v>1.84E-2</v>
      </c>
      <c r="M8" s="4" t="s">
        <v>5</v>
      </c>
      <c r="N8" s="32" t="str">
        <f>Calendar!B4</f>
        <v>McpCalendar@1</v>
      </c>
      <c r="P8" s="4" t="s">
        <v>112</v>
      </c>
      <c r="Q8" s="3">
        <v>-112.5</v>
      </c>
      <c r="R8" s="3">
        <v>-112.5</v>
      </c>
      <c r="T8" s="4" t="s">
        <v>5</v>
      </c>
      <c r="U8" s="32" t="str">
        <f>Calendar!D4</f>
        <v>McpCalendar@2</v>
      </c>
      <c r="AB8" s="1"/>
    </row>
    <row r="9" spans="2:31" ht="16.5" thickTop="1" thickBot="1">
      <c r="B9" s="4" t="s">
        <v>113</v>
      </c>
      <c r="C9" s="3">
        <v>4.9699999999999897E-2</v>
      </c>
      <c r="D9" s="3">
        <v>4.9699999999999897E-2</v>
      </c>
      <c r="G9" s="1"/>
      <c r="I9" s="4" t="s">
        <v>103</v>
      </c>
      <c r="J9" s="3">
        <v>1.89E-2</v>
      </c>
      <c r="K9" s="3">
        <v>1.89E-2</v>
      </c>
      <c r="N9" s="1"/>
      <c r="P9" s="4" t="s">
        <v>113</v>
      </c>
      <c r="Q9" s="3">
        <v>-154</v>
      </c>
      <c r="R9" s="3">
        <v>-154</v>
      </c>
      <c r="T9" s="4" t="s">
        <v>1</v>
      </c>
      <c r="U9" s="32">
        <f>_xll.CalendarValueDate(U8,U4,2)</f>
        <v>45580</v>
      </c>
      <c r="AB9" s="7"/>
    </row>
    <row r="10" spans="2:31" ht="16.5" thickTop="1" thickBot="1">
      <c r="B10" s="4" t="s">
        <v>101</v>
      </c>
      <c r="C10" s="3">
        <v>4.9699999999999897E-2</v>
      </c>
      <c r="D10" s="3">
        <v>4.9699999999999897E-2</v>
      </c>
      <c r="F10" s="32" t="str">
        <f>_xll.McpYieldCurve2(F4:G8,B3:D25)</f>
        <v>McpYieldCurve2@0</v>
      </c>
      <c r="G10" s="5"/>
      <c r="I10" s="4" t="s">
        <v>104</v>
      </c>
      <c r="J10" s="3">
        <v>1.9099999999999999E-2</v>
      </c>
      <c r="K10" s="3">
        <v>1.9099999999999999E-2</v>
      </c>
      <c r="M10" s="32" t="str">
        <f>_xll.McpYieldCurve2(M4:N8,I3:K11)</f>
        <v>McpYieldCurve2@1</v>
      </c>
      <c r="N10" s="5"/>
      <c r="P10" s="4" t="s">
        <v>101</v>
      </c>
      <c r="Q10" s="3">
        <v>-247.5</v>
      </c>
      <c r="R10" s="3">
        <v>-247.5</v>
      </c>
      <c r="T10" s="4" t="s">
        <v>224</v>
      </c>
      <c r="U10" s="3" t="s">
        <v>225</v>
      </c>
      <c r="AB10" s="1"/>
    </row>
    <row r="11" spans="2:31" ht="16.5" thickTop="1" thickBot="1">
      <c r="B11" s="4" t="s">
        <v>114</v>
      </c>
      <c r="C11" s="3">
        <v>4.9200000000000001E-2</v>
      </c>
      <c r="D11" s="3">
        <v>4.9200000000000001E-2</v>
      </c>
      <c r="I11" s="4" t="s">
        <v>105</v>
      </c>
      <c r="J11" s="3">
        <v>1.9299999999999901E-2</v>
      </c>
      <c r="K11" s="3">
        <v>1.9299999999999901E-2</v>
      </c>
      <c r="P11" s="4" t="s">
        <v>114</v>
      </c>
      <c r="Q11" s="3">
        <v>-443</v>
      </c>
      <c r="R11" s="3">
        <v>-443</v>
      </c>
    </row>
    <row r="12" spans="2:31" ht="16.5" thickTop="1" thickBot="1">
      <c r="B12" s="4" t="s">
        <v>102</v>
      </c>
      <c r="C12" s="3">
        <v>4.9500000000000002E-2</v>
      </c>
      <c r="D12" s="3">
        <v>4.9500000000000002E-2</v>
      </c>
      <c r="P12" s="4" t="s">
        <v>102</v>
      </c>
      <c r="Q12" s="3">
        <v>-636</v>
      </c>
      <c r="R12" s="3">
        <v>-636</v>
      </c>
      <c r="T12" s="32" t="str">
        <f>_xll.McpFXForwardPointsCurve2(T4:U10,P3:P26,Q3:R26,,,"VP|HD|HD")</f>
        <v>McpFXForwardPointsCurve2@0</v>
      </c>
    </row>
    <row r="13" spans="2:31" ht="16.5" thickTop="1" thickBot="1">
      <c r="B13" s="4" t="s">
        <v>153</v>
      </c>
      <c r="C13" s="3">
        <v>4.8499999999999897E-2</v>
      </c>
      <c r="D13" s="3">
        <v>4.8499999999999897E-2</v>
      </c>
      <c r="P13" s="4" t="s">
        <v>153</v>
      </c>
      <c r="Q13" s="3">
        <v>-840.5</v>
      </c>
      <c r="R13" s="3">
        <v>-840.5</v>
      </c>
    </row>
    <row r="14" spans="2:31" ht="16.5" thickTop="1" thickBot="1">
      <c r="B14" s="4" t="s">
        <v>154</v>
      </c>
      <c r="C14" s="3">
        <v>4.82E-2</v>
      </c>
      <c r="D14" s="3">
        <v>4.82E-2</v>
      </c>
      <c r="P14" s="4" t="s">
        <v>154</v>
      </c>
      <c r="Q14" s="3">
        <v>-1030</v>
      </c>
      <c r="R14" s="3">
        <v>-1030</v>
      </c>
    </row>
    <row r="15" spans="2:31" ht="16.5" thickTop="1" thickBot="1">
      <c r="B15" s="4" t="s">
        <v>103</v>
      </c>
      <c r="C15" s="3">
        <v>4.7899999999999998E-2</v>
      </c>
      <c r="D15" s="3">
        <v>4.7899999999999998E-2</v>
      </c>
      <c r="F15" s="1"/>
      <c r="G15" s="13"/>
      <c r="H15" s="13"/>
      <c r="I15" s="13"/>
      <c r="J15" s="13"/>
      <c r="P15" s="4" t="s">
        <v>103</v>
      </c>
      <c r="Q15" s="3">
        <v>-1176</v>
      </c>
      <c r="R15" s="3">
        <v>-1176</v>
      </c>
    </row>
    <row r="16" spans="2:31" ht="16.5" thickTop="1" thickBot="1">
      <c r="B16" s="4" t="s">
        <v>155</v>
      </c>
      <c r="C16" s="3">
        <v>4.7100000000000003E-2</v>
      </c>
      <c r="D16" s="3">
        <v>4.7100000000000003E-2</v>
      </c>
      <c r="G16" s="13"/>
      <c r="H16" s="13"/>
      <c r="I16" s="13"/>
      <c r="J16" s="13"/>
      <c r="P16" s="4" t="s">
        <v>155</v>
      </c>
      <c r="Q16" s="3">
        <v>-1368</v>
      </c>
      <c r="R16" s="3">
        <v>-1368</v>
      </c>
    </row>
    <row r="17" spans="2:26" ht="16.5" thickTop="1" thickBot="1">
      <c r="B17" s="4" t="s">
        <v>156</v>
      </c>
      <c r="C17" s="3">
        <v>4.7E-2</v>
      </c>
      <c r="D17" s="3">
        <v>4.7E-2</v>
      </c>
      <c r="F17" s="1"/>
      <c r="G17" s="14"/>
      <c r="H17" s="14"/>
      <c r="I17" s="13"/>
      <c r="J17" s="13"/>
      <c r="P17" s="4" t="s">
        <v>156</v>
      </c>
      <c r="Q17" s="3">
        <v>-1534.5</v>
      </c>
      <c r="R17" s="3">
        <v>-1534.5</v>
      </c>
    </row>
    <row r="18" spans="2:26" ht="16.5" thickTop="1" thickBot="1">
      <c r="B18" s="4" t="s">
        <v>104</v>
      </c>
      <c r="C18" s="3">
        <v>4.6899999999999997E-2</v>
      </c>
      <c r="D18" s="3">
        <v>4.6899999999999997E-2</v>
      </c>
      <c r="G18" s="14"/>
      <c r="H18" s="14"/>
      <c r="I18" s="13"/>
      <c r="J18" s="13"/>
      <c r="P18" s="4" t="s">
        <v>104</v>
      </c>
      <c r="Q18" s="3">
        <v>-1647.5</v>
      </c>
      <c r="R18" s="3">
        <v>-1647.5</v>
      </c>
    </row>
    <row r="19" spans="2:26" ht="16.5" thickTop="1" thickBot="1">
      <c r="B19" s="4" t="s">
        <v>157</v>
      </c>
      <c r="C19" s="3">
        <v>4.6399999999999997E-2</v>
      </c>
      <c r="D19" s="3">
        <v>4.6399999999999997E-2</v>
      </c>
      <c r="F19" s="1"/>
      <c r="G19" s="14"/>
      <c r="H19" s="14"/>
      <c r="I19" s="13"/>
      <c r="J19" s="13"/>
      <c r="P19" s="4" t="s">
        <v>157</v>
      </c>
      <c r="Q19" s="3">
        <v>-1832.5</v>
      </c>
      <c r="R19" s="3">
        <v>-1832.5</v>
      </c>
    </row>
    <row r="20" spans="2:26" ht="16.5" thickTop="1" thickBot="1">
      <c r="B20" s="4" t="s">
        <v>158</v>
      </c>
      <c r="C20" s="3">
        <v>4.6199999999999998E-2</v>
      </c>
      <c r="D20" s="3">
        <v>4.6199999999999998E-2</v>
      </c>
      <c r="G20" s="14"/>
      <c r="H20" s="14"/>
      <c r="I20" s="13"/>
      <c r="J20" s="13"/>
      <c r="P20" s="4" t="s">
        <v>158</v>
      </c>
      <c r="Q20" s="3">
        <v>-2028</v>
      </c>
      <c r="R20" s="3">
        <v>-2028</v>
      </c>
    </row>
    <row r="21" spans="2:26" ht="16.5" thickTop="1" thickBot="1">
      <c r="B21" s="4" t="s">
        <v>105</v>
      </c>
      <c r="C21" s="3">
        <v>4.5999999999999999E-2</v>
      </c>
      <c r="D21" s="3">
        <v>4.5999999999999999E-2</v>
      </c>
      <c r="F21" s="1"/>
      <c r="G21" s="13"/>
      <c r="H21" s="13"/>
      <c r="I21" s="13"/>
      <c r="J21" s="13"/>
      <c r="P21" s="4" t="s">
        <v>105</v>
      </c>
      <c r="Q21" s="3">
        <v>-2031</v>
      </c>
      <c r="R21" s="3">
        <v>-2031</v>
      </c>
    </row>
    <row r="22" spans="2:26" ht="16.5" thickTop="1" thickBot="1">
      <c r="B22" s="4" t="s">
        <v>106</v>
      </c>
      <c r="C22" s="3">
        <v>4.2500000000000003E-2</v>
      </c>
      <c r="D22" s="3">
        <v>4.2500000000000003E-2</v>
      </c>
      <c r="G22" s="13"/>
      <c r="H22" s="13"/>
      <c r="I22" s="13"/>
      <c r="J22" s="13"/>
      <c r="P22" s="4" t="s">
        <v>115</v>
      </c>
      <c r="Q22" s="3">
        <v>-2557.5</v>
      </c>
      <c r="R22" s="3">
        <v>-2557.5</v>
      </c>
    </row>
    <row r="23" spans="2:26" ht="16.5" thickTop="1" thickBot="1">
      <c r="B23" s="4" t="s">
        <v>107</v>
      </c>
      <c r="C23" s="3">
        <v>4.0999999999999898E-2</v>
      </c>
      <c r="D23" s="3">
        <v>4.0999999999999898E-2</v>
      </c>
      <c r="P23" s="4" t="s">
        <v>106</v>
      </c>
      <c r="Q23" s="3">
        <v>-2965</v>
      </c>
      <c r="R23" s="3">
        <v>-2965</v>
      </c>
    </row>
    <row r="24" spans="2:26" ht="16.5" thickTop="1" thickBot="1">
      <c r="B24" s="4" t="s">
        <v>108</v>
      </c>
      <c r="C24" s="3">
        <v>4.0899999999999999E-2</v>
      </c>
      <c r="D24" s="3">
        <v>4.0899999999999999E-2</v>
      </c>
      <c r="F24" s="1"/>
      <c r="G24" s="13"/>
      <c r="H24" s="13"/>
      <c r="I24" s="13"/>
      <c r="J24" s="13"/>
      <c r="P24" s="4" t="s">
        <v>107</v>
      </c>
      <c r="Q24" s="3">
        <v>-3950</v>
      </c>
      <c r="R24" s="3">
        <v>-3950</v>
      </c>
    </row>
    <row r="25" spans="2:26" ht="16.5" thickTop="1" thickBot="1">
      <c r="B25" s="4" t="s">
        <v>109</v>
      </c>
      <c r="C25" s="3">
        <v>4.07E-2</v>
      </c>
      <c r="D25" s="3">
        <v>4.07E-2</v>
      </c>
      <c r="G25" s="13"/>
      <c r="H25" s="13"/>
      <c r="I25" s="13"/>
      <c r="J25" s="13"/>
      <c r="P25" s="4" t="s">
        <v>108</v>
      </c>
      <c r="Q25" s="3">
        <v>-4536.5</v>
      </c>
      <c r="R25" s="3">
        <v>-4536.5</v>
      </c>
    </row>
    <row r="26" spans="2:26" ht="16.5" thickTop="1" thickBot="1">
      <c r="P26" s="4" t="s">
        <v>109</v>
      </c>
      <c r="Q26" s="3">
        <v>-4925</v>
      </c>
      <c r="R26" s="3">
        <v>-4925</v>
      </c>
    </row>
    <row r="27" spans="2:26" ht="15.75" thickTop="1"/>
    <row r="29" spans="2:26">
      <c r="G29" s="12"/>
      <c r="H29" s="12"/>
      <c r="I29" s="12"/>
      <c r="J29" s="12"/>
    </row>
    <row r="30" spans="2:26">
      <c r="C30" s="2"/>
      <c r="D30" s="2"/>
      <c r="E30" s="2"/>
      <c r="J30" s="2"/>
      <c r="K30" s="2"/>
      <c r="L30" s="2"/>
      <c r="Q30" s="2"/>
      <c r="R30" s="2"/>
      <c r="S30" s="2"/>
      <c r="X30" s="2"/>
      <c r="Y30" s="2"/>
      <c r="Z30" s="2"/>
    </row>
    <row r="31" spans="2:26">
      <c r="B31" s="2"/>
      <c r="C31" s="2"/>
      <c r="D31" s="2"/>
      <c r="E31" s="2"/>
      <c r="I31" s="2"/>
      <c r="J31" s="2"/>
      <c r="K31" s="2"/>
      <c r="L31" s="2"/>
      <c r="P31" s="2"/>
      <c r="Q31" s="2"/>
      <c r="R31" s="2"/>
      <c r="S31" s="2"/>
      <c r="W31" s="2"/>
      <c r="X31" s="2"/>
      <c r="Y31" s="2"/>
      <c r="Z31" s="2"/>
    </row>
    <row r="32" spans="2:26">
      <c r="B32" s="2"/>
      <c r="C32" s="2"/>
      <c r="D32" s="2"/>
      <c r="E32" s="2"/>
      <c r="I32" s="2"/>
      <c r="J32" s="2"/>
      <c r="K32" s="2"/>
      <c r="L32" s="2"/>
      <c r="P32" s="2"/>
      <c r="Q32" s="2"/>
      <c r="R32" s="2"/>
      <c r="S32" s="2"/>
      <c r="W32" s="2"/>
      <c r="X32" s="2"/>
      <c r="Y32" s="2"/>
      <c r="Z32" s="2"/>
    </row>
    <row r="33" spans="2:26">
      <c r="B33" s="2"/>
      <c r="C33" s="2"/>
      <c r="D33" s="2"/>
      <c r="E33" s="2"/>
      <c r="I33" s="2"/>
      <c r="J33" s="2"/>
      <c r="K33" s="2"/>
      <c r="L33" s="2"/>
      <c r="P33" s="2"/>
      <c r="Q33" s="2"/>
      <c r="R33" s="2"/>
      <c r="S33" s="2"/>
      <c r="W33" s="2"/>
      <c r="X33" s="2"/>
      <c r="Y33" s="2"/>
      <c r="Z33" s="2"/>
    </row>
    <row r="34" spans="2:26">
      <c r="B34" s="2"/>
      <c r="C34" s="2"/>
      <c r="D34" s="2"/>
      <c r="E34" s="2"/>
      <c r="I34" s="2"/>
      <c r="J34" s="2"/>
      <c r="K34" s="2"/>
      <c r="L34" s="2"/>
      <c r="P34" s="2"/>
      <c r="Q34" s="2"/>
      <c r="R34" s="2"/>
      <c r="S34" s="2"/>
      <c r="W34" s="2"/>
      <c r="X34" s="2"/>
      <c r="Y34" s="2"/>
      <c r="Z34" s="2"/>
    </row>
    <row r="35" spans="2:26">
      <c r="B35" s="2"/>
      <c r="C35" s="2"/>
      <c r="D35" s="2"/>
      <c r="E35" s="2"/>
      <c r="I35" s="2"/>
      <c r="J35" s="2"/>
      <c r="K35" s="2"/>
      <c r="L35" s="2"/>
      <c r="P35" s="2"/>
      <c r="Q35" s="2"/>
      <c r="R35" s="2"/>
      <c r="S35" s="2"/>
      <c r="W35" s="2"/>
      <c r="X35" s="2"/>
      <c r="Y35" s="2"/>
      <c r="Z35" s="2"/>
    </row>
    <row r="36" spans="2:26">
      <c r="B36" s="2"/>
      <c r="C36" s="2"/>
      <c r="D36" s="2"/>
      <c r="E36" s="2"/>
      <c r="I36" s="2"/>
      <c r="J36" s="2"/>
      <c r="K36" s="2"/>
      <c r="L36" s="2"/>
      <c r="P36" s="2"/>
      <c r="Q36" s="2"/>
      <c r="R36" s="2"/>
      <c r="S36" s="2"/>
      <c r="W36" s="2"/>
      <c r="X36" s="2"/>
      <c r="Y36" s="2"/>
      <c r="Z36" s="2"/>
    </row>
    <row r="37" spans="2:26">
      <c r="B37" s="2"/>
      <c r="C37" s="2"/>
      <c r="D37" s="2"/>
      <c r="E37" s="2"/>
      <c r="I37" s="2"/>
      <c r="J37" s="2"/>
      <c r="K37" s="2"/>
      <c r="L37" s="2"/>
      <c r="P37" s="2"/>
      <c r="Q37" s="2"/>
      <c r="R37" s="2"/>
      <c r="S37" s="2"/>
      <c r="W37" s="2"/>
      <c r="X37" s="2"/>
      <c r="Y37" s="2"/>
      <c r="Z37" s="2"/>
    </row>
    <row r="38" spans="2:26">
      <c r="B38" s="2"/>
      <c r="C38" s="2"/>
      <c r="D38" s="2"/>
      <c r="E38" s="2"/>
      <c r="I38" s="2"/>
      <c r="J38" s="2"/>
      <c r="K38" s="2"/>
      <c r="L38" s="2"/>
      <c r="P38" s="2"/>
      <c r="Q38" s="2"/>
      <c r="R38" s="2"/>
      <c r="S38" s="2"/>
      <c r="W38" s="2"/>
      <c r="X38" s="2"/>
      <c r="Y38" s="2"/>
      <c r="Z38" s="2"/>
    </row>
    <row r="39" spans="2:26">
      <c r="B39" s="2"/>
      <c r="C39" s="2"/>
      <c r="D39" s="2"/>
      <c r="E39" s="2"/>
      <c r="P39" s="2"/>
      <c r="Q39" s="2"/>
      <c r="R39" s="2"/>
      <c r="S39" s="2"/>
      <c r="W39" s="2"/>
      <c r="X39" s="2"/>
      <c r="Y39" s="2"/>
      <c r="Z39" s="2"/>
    </row>
    <row r="40" spans="2:26">
      <c r="B40" s="2"/>
      <c r="C40" s="2"/>
      <c r="D40" s="2"/>
      <c r="E40" s="2"/>
      <c r="P40" s="2"/>
      <c r="Q40" s="2"/>
      <c r="R40" s="2"/>
      <c r="S40" s="2"/>
      <c r="W40" s="2"/>
      <c r="X40" s="2"/>
      <c r="Y40" s="2"/>
      <c r="Z40" s="2"/>
    </row>
    <row r="41" spans="2:26">
      <c r="B41" s="2"/>
      <c r="C41" s="2"/>
      <c r="D41" s="2"/>
      <c r="E41" s="2"/>
      <c r="P41" s="2"/>
      <c r="Q41" s="2"/>
      <c r="R41" s="2"/>
      <c r="S41" s="2"/>
      <c r="W41" s="2"/>
      <c r="X41" s="2"/>
      <c r="Y41" s="2"/>
      <c r="Z41" s="2"/>
    </row>
    <row r="42" spans="2:26">
      <c r="B42" s="2"/>
      <c r="C42" s="2"/>
      <c r="D42" s="2"/>
      <c r="E42" s="2"/>
      <c r="P42" s="2"/>
      <c r="Q42" s="2"/>
      <c r="R42" s="2"/>
      <c r="S42" s="2"/>
      <c r="W42" s="2"/>
      <c r="X42" s="2"/>
      <c r="Y42" s="2"/>
      <c r="Z42" s="2"/>
    </row>
    <row r="43" spans="2:26">
      <c r="B43" s="2"/>
      <c r="C43" s="2"/>
      <c r="D43" s="2"/>
      <c r="E43" s="2"/>
      <c r="P43" s="2"/>
      <c r="Q43" s="2"/>
      <c r="R43" s="2"/>
      <c r="S43" s="2"/>
      <c r="W43" s="2"/>
      <c r="X43" s="2"/>
      <c r="Y43" s="2"/>
      <c r="Z43" s="2"/>
    </row>
    <row r="44" spans="2:26">
      <c r="B44" s="2"/>
      <c r="C44" s="2"/>
      <c r="D44" s="2"/>
      <c r="E44" s="2"/>
      <c r="P44" s="2"/>
      <c r="Q44" s="2"/>
      <c r="R44" s="2"/>
      <c r="S44" s="2"/>
      <c r="W44" s="2"/>
      <c r="X44" s="2"/>
      <c r="Y44" s="2"/>
      <c r="Z44" s="2"/>
    </row>
    <row r="45" spans="2:26">
      <c r="B45" s="2"/>
      <c r="C45" s="2"/>
      <c r="D45" s="2"/>
      <c r="E45" s="2"/>
      <c r="P45" s="2"/>
      <c r="Q45" s="2"/>
      <c r="R45" s="2"/>
      <c r="S45" s="2"/>
      <c r="W45" s="2"/>
      <c r="X45" s="2"/>
      <c r="Y45" s="2"/>
      <c r="Z45" s="2"/>
    </row>
    <row r="46" spans="2:26">
      <c r="B46" s="2"/>
      <c r="C46" s="2"/>
      <c r="D46" s="2"/>
      <c r="E46" s="2"/>
      <c r="P46" s="2"/>
      <c r="Q46" s="2"/>
      <c r="R46" s="2"/>
      <c r="S46" s="2"/>
      <c r="W46" s="2"/>
      <c r="X46" s="2"/>
      <c r="Y46" s="2"/>
      <c r="Z46" s="2"/>
    </row>
    <row r="47" spans="2:26">
      <c r="B47" s="2"/>
      <c r="C47" s="2"/>
      <c r="D47" s="2"/>
      <c r="E47" s="2"/>
      <c r="P47" s="2"/>
      <c r="Q47" s="2"/>
      <c r="R47" s="2"/>
      <c r="S47" s="2"/>
      <c r="W47" s="2"/>
      <c r="X47" s="2"/>
      <c r="Y47" s="2"/>
      <c r="Z47" s="2"/>
    </row>
    <row r="48" spans="2:26">
      <c r="B48" s="2"/>
      <c r="C48" s="2"/>
      <c r="D48" s="2"/>
      <c r="E48" s="2"/>
      <c r="P48" s="2"/>
      <c r="Q48" s="2"/>
      <c r="R48" s="2"/>
      <c r="S48" s="2"/>
      <c r="W48" s="2"/>
      <c r="X48" s="2"/>
      <c r="Y48" s="2"/>
      <c r="Z48" s="2"/>
    </row>
    <row r="49" spans="2:26">
      <c r="B49" s="2"/>
      <c r="C49" s="2"/>
      <c r="D49" s="2"/>
      <c r="E49" s="2"/>
      <c r="P49" s="2"/>
      <c r="Q49" s="2"/>
      <c r="R49" s="2"/>
      <c r="S49" s="2"/>
      <c r="W49" s="2"/>
      <c r="X49" s="2"/>
      <c r="Y49" s="2"/>
      <c r="Z49" s="2"/>
    </row>
    <row r="50" spans="2:26">
      <c r="B50" s="2"/>
      <c r="C50" s="2"/>
      <c r="D50" s="2"/>
      <c r="E50" s="2"/>
      <c r="P50" s="2"/>
      <c r="Q50" s="2"/>
      <c r="R50" s="2"/>
      <c r="S50" s="2"/>
      <c r="W50" s="2"/>
      <c r="X50" s="2"/>
      <c r="Y50" s="2"/>
      <c r="Z50" s="2"/>
    </row>
    <row r="51" spans="2:26">
      <c r="B51" s="2"/>
      <c r="C51" s="2"/>
      <c r="D51" s="2"/>
      <c r="E51" s="2"/>
      <c r="P51" s="2"/>
      <c r="Q51" s="2"/>
      <c r="R51" s="2"/>
      <c r="S51" s="2"/>
      <c r="W51" s="2"/>
      <c r="X51" s="2"/>
      <c r="Y51" s="2"/>
      <c r="Z51" s="2"/>
    </row>
    <row r="52" spans="2:26">
      <c r="B52" s="2"/>
      <c r="C52" s="2"/>
      <c r="D52" s="2"/>
      <c r="E52" s="2"/>
      <c r="P52" s="2"/>
      <c r="Q52" s="2"/>
      <c r="R52" s="2"/>
      <c r="S52" s="2"/>
      <c r="W52" s="2"/>
      <c r="X52" s="2"/>
      <c r="Y52" s="2"/>
      <c r="Z52" s="2"/>
    </row>
    <row r="53" spans="2:26">
      <c r="P53" s="2"/>
      <c r="Q53" s="2"/>
      <c r="R53" s="2"/>
      <c r="S53" s="2"/>
      <c r="W53" s="2"/>
      <c r="X53" s="2"/>
      <c r="Y53" s="2"/>
      <c r="Z53" s="2"/>
    </row>
    <row r="54" spans="2:26">
      <c r="P54" s="2"/>
      <c r="Q54" s="2"/>
      <c r="R54" s="2"/>
      <c r="S54" s="2"/>
      <c r="W54" s="2"/>
      <c r="X54" s="2"/>
      <c r="Y54" s="2"/>
      <c r="Z54" s="2"/>
    </row>
  </sheetData>
  <phoneticPr fontId="1" type="noConversion"/>
  <pageMargins left="0.7" right="0.7" top="0.75" bottom="0.75" header="0.3" footer="0.3"/>
  <pageSetup paperSize="9" orientation="portrait" r:id="rId1"/>
  <customProperties>
    <customPr name="REFI_OFFICE_FUNCTION_DATA" r:id="rId2"/>
  </customProperti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3E1E31-A22A-4D50-B2C0-7C2789753A8B}">
          <x14:formula1>
            <xm:f>Enum!$B$3:$B$16</xm:f>
          </x14:formula1>
          <xm:sqref>G11 N11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/>
  <dimension ref="A2:W340"/>
  <sheetViews>
    <sheetView zoomScale="70" zoomScaleNormal="70" workbookViewId="0">
      <selection activeCell="W29" sqref="W29"/>
    </sheetView>
  </sheetViews>
  <sheetFormatPr defaultRowHeight="15"/>
  <cols>
    <col min="1" max="1" width="11.5703125" customWidth="1"/>
    <col min="2" max="2" width="11.28515625" customWidth="1"/>
    <col min="3" max="3" width="14.7109375" customWidth="1"/>
    <col min="4" max="4" width="12.5703125" customWidth="1"/>
    <col min="5" max="5" width="14.42578125" customWidth="1"/>
    <col min="6" max="7" width="10.85546875" customWidth="1"/>
    <col min="8" max="8" width="11.5703125" customWidth="1"/>
    <col min="9" max="9" width="12.28515625" customWidth="1"/>
    <col min="10" max="10" width="11" customWidth="1"/>
    <col min="11" max="11" width="12" customWidth="1"/>
    <col min="12" max="12" width="10.7109375" customWidth="1"/>
    <col min="13" max="13" width="11" customWidth="1"/>
    <col min="14" max="14" width="10.28515625" customWidth="1"/>
    <col min="15" max="15" width="10.140625" customWidth="1"/>
    <col min="16" max="16" width="10.5703125" customWidth="1"/>
    <col min="17" max="18" width="10.42578125" customWidth="1"/>
    <col min="19" max="19" width="10.5703125" customWidth="1"/>
    <col min="20" max="20" width="10.42578125" customWidth="1"/>
    <col min="21" max="21" width="3.85546875" customWidth="1"/>
    <col min="22" max="22" width="25.85546875" customWidth="1"/>
    <col min="23" max="23" width="19.85546875" customWidth="1"/>
  </cols>
  <sheetData>
    <row r="2" spans="1:23" ht="15.75" thickBot="1">
      <c r="B2" s="16" t="s">
        <v>294</v>
      </c>
      <c r="C2" s="16"/>
      <c r="D2" s="16"/>
      <c r="E2" s="16"/>
      <c r="F2" s="16" t="s">
        <v>152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3" ht="16.5" thickTop="1" thickBot="1">
      <c r="A3" t="s">
        <v>181</v>
      </c>
      <c r="B3" t="s">
        <v>182</v>
      </c>
      <c r="C3" s="11" t="s">
        <v>179</v>
      </c>
      <c r="D3" s="11" t="s">
        <v>235</v>
      </c>
      <c r="E3" s="11" t="s">
        <v>236</v>
      </c>
      <c r="F3" s="11" t="s">
        <v>237</v>
      </c>
      <c r="G3" s="11" t="s">
        <v>238</v>
      </c>
      <c r="H3" s="11" t="s">
        <v>239</v>
      </c>
      <c r="I3" s="11" t="s">
        <v>240</v>
      </c>
      <c r="J3" s="11" t="s">
        <v>241</v>
      </c>
      <c r="K3" s="11" t="s">
        <v>242</v>
      </c>
      <c r="L3" s="11" t="s">
        <v>243</v>
      </c>
      <c r="M3" s="11" t="s">
        <v>244</v>
      </c>
      <c r="N3" s="11" t="s">
        <v>245</v>
      </c>
      <c r="O3" s="11" t="s">
        <v>246</v>
      </c>
      <c r="P3" s="11" t="s">
        <v>247</v>
      </c>
      <c r="Q3" s="11" t="s">
        <v>248</v>
      </c>
      <c r="R3" s="11" t="s">
        <v>249</v>
      </c>
      <c r="S3" s="11" t="s">
        <v>250</v>
      </c>
      <c r="T3" s="11" t="s">
        <v>251</v>
      </c>
      <c r="V3" s="16" t="s">
        <v>295</v>
      </c>
      <c r="W3" s="16"/>
    </row>
    <row r="4" spans="1:23" ht="16.5" thickTop="1" thickBot="1">
      <c r="A4" s="32">
        <f>_xll.CalendarAddPeriod($W$5,$W$4,C4)</f>
        <v>45577</v>
      </c>
      <c r="B4" s="32">
        <f>_xll.CalendarValueDate($W$5,A4)</f>
        <v>45580</v>
      </c>
      <c r="C4" s="3" t="s">
        <v>110</v>
      </c>
      <c r="D4" s="3">
        <v>6.5199999999999897E-2</v>
      </c>
      <c r="E4" s="3">
        <v>6.4100000000000004E-2</v>
      </c>
      <c r="F4" s="3">
        <v>6.2899999999999998E-2</v>
      </c>
      <c r="G4" s="3">
        <v>6.1400000000000003E-2</v>
      </c>
      <c r="H4" s="3">
        <v>5.9649999999999898E-2</v>
      </c>
      <c r="I4" s="3">
        <v>5.7699999999999897E-2</v>
      </c>
      <c r="J4" s="3">
        <v>5.5800000000000002E-2</v>
      </c>
      <c r="K4" s="3">
        <v>5.41499999999999E-2</v>
      </c>
      <c r="L4" s="3">
        <v>5.2999999999999901E-2</v>
      </c>
      <c r="M4" s="3">
        <v>5.2400000000000002E-2</v>
      </c>
      <c r="N4" s="3">
        <v>5.2199999999999899E-2</v>
      </c>
      <c r="O4" s="3">
        <v>5.2099999999999903E-2</v>
      </c>
      <c r="P4" s="3">
        <v>5.1950000000000003E-2</v>
      </c>
      <c r="Q4" s="3">
        <v>5.1400000000000001E-2</v>
      </c>
      <c r="R4" s="3">
        <v>5.0299999999999997E-2</v>
      </c>
      <c r="S4" s="3">
        <v>4.8899999999999999E-2</v>
      </c>
      <c r="T4" s="3">
        <v>4.7199999999999999E-2</v>
      </c>
      <c r="V4" s="4" t="s">
        <v>0</v>
      </c>
      <c r="W4" s="4">
        <f>DEPO!G4</f>
        <v>45576</v>
      </c>
    </row>
    <row r="5" spans="1:23" ht="16.5" thickTop="1" thickBot="1">
      <c r="A5" s="32">
        <f>_xll.CalendarFXOExpiryDate($W$5,B5)</f>
        <v>45583</v>
      </c>
      <c r="B5" s="32">
        <f>_xll.CalendarAddPeriod($W$5,$W$16,C5,"Following")</f>
        <v>45587</v>
      </c>
      <c r="C5" s="3" t="s">
        <v>111</v>
      </c>
      <c r="D5" s="3">
        <v>6.7099999999999896E-2</v>
      </c>
      <c r="E5" s="3">
        <v>6.6250000000000003E-2</v>
      </c>
      <c r="F5" s="3">
        <v>6.5250000000000002E-2</v>
      </c>
      <c r="G5" s="3">
        <v>6.4000000000000001E-2</v>
      </c>
      <c r="H5" s="3">
        <v>6.2399999999999997E-2</v>
      </c>
      <c r="I5" s="3">
        <v>6.0600000000000001E-2</v>
      </c>
      <c r="J5" s="3">
        <v>5.8749999999999997E-2</v>
      </c>
      <c r="K5" s="3">
        <v>5.7149999999999902E-2</v>
      </c>
      <c r="L5" s="3">
        <v>5.5999999999999897E-2</v>
      </c>
      <c r="M5" s="3">
        <v>5.5199999999999902E-2</v>
      </c>
      <c r="N5" s="3">
        <v>5.4800000000000001E-2</v>
      </c>
      <c r="O5" s="3">
        <v>5.4599999999999899E-2</v>
      </c>
      <c r="P5" s="3">
        <v>5.43999999999999E-2</v>
      </c>
      <c r="Q5" s="3">
        <v>5.3999999999999999E-2</v>
      </c>
      <c r="R5" s="3">
        <v>5.3249999999999999E-2</v>
      </c>
      <c r="S5" s="3">
        <v>5.2249999999999901E-2</v>
      </c>
      <c r="T5" s="3">
        <v>5.1099999999999902E-2</v>
      </c>
      <c r="V5" s="4" t="s">
        <v>5</v>
      </c>
      <c r="W5" s="32" t="str">
        <f>Calendar!D4</f>
        <v>McpCalendar@2</v>
      </c>
    </row>
    <row r="6" spans="1:23" ht="16.5" thickTop="1" thickBot="1">
      <c r="A6" s="32">
        <f>_xll.CalendarFXOExpiryDate($W$5,B6)</f>
        <v>45590</v>
      </c>
      <c r="B6" s="32">
        <f>_xll.CalendarAddPeriod($W$5,$W$16,C6,"Following")</f>
        <v>45594</v>
      </c>
      <c r="C6" s="3" t="s">
        <v>112</v>
      </c>
      <c r="D6" s="3">
        <v>6.3249999999999904E-2</v>
      </c>
      <c r="E6" s="3">
        <v>6.2249999999999903E-2</v>
      </c>
      <c r="F6" s="3">
        <v>6.1150000000000003E-2</v>
      </c>
      <c r="G6" s="3">
        <v>5.9949999999999899E-2</v>
      </c>
      <c r="H6" s="3">
        <v>5.8549999999999998E-2</v>
      </c>
      <c r="I6" s="3">
        <v>5.6950000000000001E-2</v>
      </c>
      <c r="J6" s="3">
        <v>5.5399999999999998E-2</v>
      </c>
      <c r="K6" s="3">
        <v>5.3999999999999999E-2</v>
      </c>
      <c r="L6" s="3">
        <v>5.2999999999999901E-2</v>
      </c>
      <c r="M6" s="3">
        <v>5.2249999999999901E-2</v>
      </c>
      <c r="N6" s="3">
        <v>5.1799999999999902E-2</v>
      </c>
      <c r="O6" s="3">
        <v>5.1549999999999901E-2</v>
      </c>
      <c r="P6" s="3">
        <v>5.1249999999999997E-2</v>
      </c>
      <c r="Q6" s="3">
        <v>5.0950000000000002E-2</v>
      </c>
      <c r="R6" s="3">
        <v>5.0449999999999898E-2</v>
      </c>
      <c r="S6" s="3">
        <v>4.9849999999999901E-2</v>
      </c>
      <c r="T6" s="3">
        <v>4.9250000000000002E-2</v>
      </c>
      <c r="V6" s="4" t="s">
        <v>9</v>
      </c>
      <c r="W6" s="4" t="s">
        <v>10</v>
      </c>
    </row>
    <row r="7" spans="1:23" ht="16.5" thickTop="1" thickBot="1">
      <c r="A7" s="32">
        <f>_xll.CalendarFXOExpiryDate($W$5,B7)</f>
        <v>45597</v>
      </c>
      <c r="B7" s="32">
        <f>_xll.CalendarAddPeriod($W$5,$W$16,C7,"Following")</f>
        <v>45601</v>
      </c>
      <c r="C7" s="3" t="s">
        <v>113</v>
      </c>
      <c r="D7" s="3">
        <v>6.3699999999999896E-2</v>
      </c>
      <c r="E7" s="3">
        <v>6.2099999999999898E-2</v>
      </c>
      <c r="F7" s="3">
        <v>6.0499999999999998E-2</v>
      </c>
      <c r="G7" s="3">
        <v>5.8900000000000001E-2</v>
      </c>
      <c r="H7" s="3">
        <v>5.7299999999999997E-2</v>
      </c>
      <c r="I7" s="3">
        <v>5.57E-2</v>
      </c>
      <c r="J7" s="3">
        <v>5.425E-2</v>
      </c>
      <c r="K7" s="3">
        <v>5.29499999999999E-2</v>
      </c>
      <c r="L7" s="3">
        <v>5.1999999999999998E-2</v>
      </c>
      <c r="M7" s="3">
        <v>5.1200000000000002E-2</v>
      </c>
      <c r="N7" s="3">
        <v>5.0649999999999903E-2</v>
      </c>
      <c r="O7" s="3">
        <v>5.02999999999999E-2</v>
      </c>
      <c r="P7" s="3">
        <v>5.0099999999999902E-2</v>
      </c>
      <c r="Q7" s="3">
        <v>4.99E-2</v>
      </c>
      <c r="R7" s="3">
        <v>4.99E-2</v>
      </c>
      <c r="S7" s="3">
        <v>4.9799999999999997E-2</v>
      </c>
      <c r="T7" s="3">
        <v>4.9700000000000001E-2</v>
      </c>
      <c r="V7" s="4" t="s">
        <v>252</v>
      </c>
      <c r="W7" s="4" t="s">
        <v>8</v>
      </c>
    </row>
    <row r="8" spans="1:23" ht="16.5" thickTop="1" thickBot="1">
      <c r="A8" s="32">
        <f>_xll.CalendarFXOExpiryDate($W$5,B8)</f>
        <v>45609</v>
      </c>
      <c r="B8" s="32">
        <f>_xll.CalendarAddPeriod($W$5,$W$16,C8,"ModifiedFollowing")</f>
        <v>45611</v>
      </c>
      <c r="C8" s="3" t="s">
        <v>101</v>
      </c>
      <c r="D8" s="3">
        <v>6.3499999999999904E-2</v>
      </c>
      <c r="E8" s="3">
        <v>6.2099999999999898E-2</v>
      </c>
      <c r="F8" s="3">
        <v>6.0600000000000001E-2</v>
      </c>
      <c r="G8" s="3">
        <v>5.91E-2</v>
      </c>
      <c r="H8" s="3">
        <v>5.7349999999999998E-2</v>
      </c>
      <c r="I8" s="3">
        <v>5.57E-2</v>
      </c>
      <c r="J8" s="3">
        <v>5.4100000000000002E-2</v>
      </c>
      <c r="K8" s="3">
        <v>5.2749999999999998E-2</v>
      </c>
      <c r="L8" s="3">
        <v>5.1799999999999902E-2</v>
      </c>
      <c r="M8" s="3">
        <v>5.1049999999999998E-2</v>
      </c>
      <c r="N8" s="3">
        <v>5.0700000000000002E-2</v>
      </c>
      <c r="O8" s="3">
        <v>5.0549999999999901E-2</v>
      </c>
      <c r="P8" s="3">
        <v>5.0549999999999901E-2</v>
      </c>
      <c r="Q8" s="3">
        <v>5.0599999999999999E-2</v>
      </c>
      <c r="R8" s="3">
        <v>5.0599999999999999E-2</v>
      </c>
      <c r="S8" s="3">
        <v>5.0599999999999999E-2</v>
      </c>
      <c r="T8" s="3">
        <v>5.0599999999999999E-2</v>
      </c>
      <c r="V8" s="4" t="s">
        <v>253</v>
      </c>
      <c r="W8" s="4" t="s">
        <v>168</v>
      </c>
    </row>
    <row r="9" spans="1:23" ht="16.5" thickTop="1" thickBot="1">
      <c r="A9" s="32">
        <f>_xll.CalendarFXOExpiryDate($W$5,B9)</f>
        <v>45638</v>
      </c>
      <c r="B9" s="32">
        <f>_xll.CalendarAddPeriod($W$5,$W$16,C9,"ModifiedFollowing")</f>
        <v>45642</v>
      </c>
      <c r="C9" s="3" t="s">
        <v>114</v>
      </c>
      <c r="D9" s="3">
        <v>5.8749999999999997E-2</v>
      </c>
      <c r="E9" s="3">
        <v>5.7349999999999901E-2</v>
      </c>
      <c r="F9" s="3">
        <v>5.6050000000000003E-2</v>
      </c>
      <c r="G9" s="3">
        <v>5.4550000000000001E-2</v>
      </c>
      <c r="H9" s="3">
        <v>5.3149999999999899E-2</v>
      </c>
      <c r="I9" s="3">
        <v>5.1699999999999899E-2</v>
      </c>
      <c r="J9" s="3">
        <v>5.0349999999999999E-2</v>
      </c>
      <c r="K9" s="3">
        <v>4.9299999999999899E-2</v>
      </c>
      <c r="L9" s="3">
        <v>4.8599999999999997E-2</v>
      </c>
      <c r="M9" s="3">
        <v>4.8149999999999901E-2</v>
      </c>
      <c r="N9" s="3">
        <v>4.7999999999999897E-2</v>
      </c>
      <c r="O9" s="3">
        <v>4.8099999999999997E-2</v>
      </c>
      <c r="P9" s="3">
        <v>4.8300000000000003E-2</v>
      </c>
      <c r="Q9" s="3">
        <v>4.8649999999999999E-2</v>
      </c>
      <c r="R9" s="3">
        <v>4.9050000000000003E-2</v>
      </c>
      <c r="S9" s="3">
        <v>4.9349999999999998E-2</v>
      </c>
      <c r="T9" s="3">
        <v>4.9749999999999898E-2</v>
      </c>
      <c r="V9" s="4" t="s">
        <v>259</v>
      </c>
      <c r="W9" s="32" t="str">
        <f>DEPO!F10</f>
        <v>McpYieldCurve2@0</v>
      </c>
    </row>
    <row r="10" spans="1:23" ht="16.5" thickTop="1" thickBot="1">
      <c r="A10" s="32">
        <f>_xll.CalendarFXOExpiryDate($W$5,B10)</f>
        <v>45670</v>
      </c>
      <c r="B10" s="32">
        <f>_xll.CalendarAddPeriod($W$5,$W$16,C10,"ModifiedFollowing")</f>
        <v>45672</v>
      </c>
      <c r="C10" s="3" t="s">
        <v>102</v>
      </c>
      <c r="D10" s="3">
        <v>5.94999999999999E-2</v>
      </c>
      <c r="E10" s="3">
        <v>5.8200000000000002E-2</v>
      </c>
      <c r="F10" s="3">
        <v>5.6799999999999899E-2</v>
      </c>
      <c r="G10" s="3">
        <v>5.5500000000000001E-2</v>
      </c>
      <c r="H10" s="3">
        <v>5.4299999999999897E-2</v>
      </c>
      <c r="I10" s="3">
        <v>5.3199999999999997E-2</v>
      </c>
      <c r="J10" s="3">
        <v>5.2299999999999999E-2</v>
      </c>
      <c r="K10" s="3">
        <v>5.1650000000000001E-2</v>
      </c>
      <c r="L10" s="3">
        <v>5.1400000000000001E-2</v>
      </c>
      <c r="M10" s="3">
        <v>5.1349999999999903E-2</v>
      </c>
      <c r="N10" s="3">
        <v>5.1549999999999901E-2</v>
      </c>
      <c r="O10" s="3">
        <v>5.1999999999999998E-2</v>
      </c>
      <c r="P10" s="3">
        <v>5.2499999999999998E-2</v>
      </c>
      <c r="Q10" s="3">
        <v>5.3100000000000001E-2</v>
      </c>
      <c r="R10" s="3">
        <v>5.3599999999999898E-2</v>
      </c>
      <c r="S10" s="3">
        <v>5.4100000000000002E-2</v>
      </c>
      <c r="T10" s="3">
        <v>5.4599999999999899E-2</v>
      </c>
      <c r="V10" s="4" t="s">
        <v>260</v>
      </c>
      <c r="W10" s="32" t="str">
        <f>DEPO!M10</f>
        <v>McpYieldCurve2@1</v>
      </c>
    </row>
    <row r="11" spans="1:23" ht="16.5" thickTop="1" thickBot="1">
      <c r="A11" s="32">
        <f>_xll.CalendarFXOExpiryDate($W$5,B11)</f>
        <v>45702</v>
      </c>
      <c r="B11" s="32">
        <f>_xll.CalendarAddPeriod($W$5,$W$16,C11,"ModifiedFollowing")</f>
        <v>45706</v>
      </c>
      <c r="C11" s="3" t="s">
        <v>153</v>
      </c>
      <c r="D11" s="3">
        <v>5.6899999999999902E-2</v>
      </c>
      <c r="E11" s="3">
        <v>5.58499999999999E-2</v>
      </c>
      <c r="F11" s="3">
        <v>5.4800000000000001E-2</v>
      </c>
      <c r="G11" s="3">
        <v>5.3799999999999903E-2</v>
      </c>
      <c r="H11" s="3">
        <v>5.2799999999999903E-2</v>
      </c>
      <c r="I11" s="3">
        <v>5.1950000000000003E-2</v>
      </c>
      <c r="J11" s="3">
        <v>5.1249999999999997E-2</v>
      </c>
      <c r="K11" s="3">
        <v>5.0749999999999899E-2</v>
      </c>
      <c r="L11" s="3">
        <v>5.0599999999999999E-2</v>
      </c>
      <c r="M11" s="3">
        <v>5.0599999999999999E-2</v>
      </c>
      <c r="N11" s="3">
        <v>5.0950000000000002E-2</v>
      </c>
      <c r="O11" s="3">
        <v>5.1449999999999899E-2</v>
      </c>
      <c r="P11" s="3">
        <v>5.2200000000000003E-2</v>
      </c>
      <c r="Q11" s="3">
        <v>5.3049999999999903E-2</v>
      </c>
      <c r="R11" s="3">
        <v>5.4050000000000001E-2</v>
      </c>
      <c r="S11" s="3">
        <v>5.5099999999999899E-2</v>
      </c>
      <c r="T11" s="3">
        <v>5.6149999999999999E-2</v>
      </c>
      <c r="V11" s="4" t="s">
        <v>254</v>
      </c>
      <c r="W11" s="4" t="s">
        <v>180</v>
      </c>
    </row>
    <row r="12" spans="1:23" ht="16.5" thickTop="1" thickBot="1">
      <c r="A12" s="32">
        <f>_xll.CalendarFXOExpiryDate($W$5,B12)</f>
        <v>45729</v>
      </c>
      <c r="B12" s="32">
        <f>_xll.CalendarAddPeriod($W$5,$W$16,C12,"ModifiedFollowing")</f>
        <v>45733</v>
      </c>
      <c r="C12" s="3" t="s">
        <v>154</v>
      </c>
      <c r="D12" s="3">
        <v>5.57E-2</v>
      </c>
      <c r="E12" s="3">
        <v>5.4800000000000001E-2</v>
      </c>
      <c r="F12" s="3">
        <v>5.3949999999999901E-2</v>
      </c>
      <c r="G12" s="3">
        <v>5.3049999999999903E-2</v>
      </c>
      <c r="H12" s="3">
        <v>5.2200000000000003E-2</v>
      </c>
      <c r="I12" s="3">
        <v>5.1400000000000001E-2</v>
      </c>
      <c r="J12" s="3">
        <v>5.0749999999999899E-2</v>
      </c>
      <c r="K12" s="3">
        <v>5.04E-2</v>
      </c>
      <c r="L12" s="3">
        <v>5.0199999999999897E-2</v>
      </c>
      <c r="M12" s="3">
        <v>5.0299999999999997E-2</v>
      </c>
      <c r="N12" s="3">
        <v>5.0649999999999903E-2</v>
      </c>
      <c r="O12" s="3">
        <v>5.1249999999999997E-2</v>
      </c>
      <c r="P12" s="3">
        <v>5.2099999999999903E-2</v>
      </c>
      <c r="Q12" s="3">
        <v>5.3100000000000001E-2</v>
      </c>
      <c r="R12" s="3">
        <v>5.425E-2</v>
      </c>
      <c r="S12" s="3">
        <v>5.5500000000000001E-2</v>
      </c>
      <c r="T12" s="3">
        <v>5.6799999999999899E-2</v>
      </c>
      <c r="V12" s="4" t="s">
        <v>255</v>
      </c>
      <c r="W12" s="32" t="str">
        <f>DEPO!T12</f>
        <v>McpFXForwardPointsCurve2@0</v>
      </c>
    </row>
    <row r="13" spans="1:23" ht="16.5" thickTop="1" thickBot="1">
      <c r="A13" s="32">
        <f>_xll.CalendarFXOExpiryDate($W$5,B13)</f>
        <v>45758</v>
      </c>
      <c r="B13" s="32">
        <f>_xll.CalendarAddPeriod($W$5,$W$16,C13,"ModifiedFollowing")</f>
        <v>45762</v>
      </c>
      <c r="C13" s="3" t="s">
        <v>103</v>
      </c>
      <c r="D13" s="3">
        <v>5.4449999999999998E-2</v>
      </c>
      <c r="E13" s="3">
        <v>5.3749999999999999E-2</v>
      </c>
      <c r="F13" s="3">
        <v>5.2999999999999901E-2</v>
      </c>
      <c r="G13" s="3">
        <v>5.2299999999999999E-2</v>
      </c>
      <c r="H13" s="3">
        <v>5.1499999999999997E-2</v>
      </c>
      <c r="I13" s="3">
        <v>5.0799999999999998E-2</v>
      </c>
      <c r="J13" s="3">
        <v>5.0299999999999997E-2</v>
      </c>
      <c r="K13" s="3">
        <v>0.05</v>
      </c>
      <c r="L13" s="3">
        <v>4.99E-2</v>
      </c>
      <c r="M13" s="3">
        <v>0.05</v>
      </c>
      <c r="N13" s="3">
        <v>5.04E-2</v>
      </c>
      <c r="O13" s="3">
        <v>5.09999999999999E-2</v>
      </c>
      <c r="P13" s="3">
        <v>5.1899999999999898E-2</v>
      </c>
      <c r="Q13" s="3">
        <v>5.3100000000000001E-2</v>
      </c>
      <c r="R13" s="3">
        <v>5.4449999999999998E-2</v>
      </c>
      <c r="S13" s="3">
        <v>5.5899999999999901E-2</v>
      </c>
      <c r="T13" s="3">
        <v>5.7450000000000001E-2</v>
      </c>
      <c r="V13" s="4" t="s">
        <v>256</v>
      </c>
      <c r="W13" s="4" t="b">
        <v>0</v>
      </c>
    </row>
    <row r="14" spans="1:23" ht="16.5" thickTop="1" thickBot="1">
      <c r="A14" s="32">
        <f>_xll.CalendarFXOExpiryDate($W$5,B14)</f>
        <v>45849</v>
      </c>
      <c r="B14" s="32">
        <f>_xll.CalendarAddPeriod($W$5,$W$16,C14,"ModifiedFollowing")</f>
        <v>45853</v>
      </c>
      <c r="C14" s="3" t="s">
        <v>104</v>
      </c>
      <c r="D14" s="3">
        <v>5.3399999999999899E-2</v>
      </c>
      <c r="E14" s="3">
        <v>5.2449999999999997E-2</v>
      </c>
      <c r="F14" s="3">
        <v>5.16E-2</v>
      </c>
      <c r="G14" s="3">
        <v>5.0849999999999902E-2</v>
      </c>
      <c r="H14" s="3">
        <v>5.0349999999999999E-2</v>
      </c>
      <c r="I14" s="3">
        <v>4.9950000000000001E-2</v>
      </c>
      <c r="J14" s="3">
        <v>4.9799999999999997E-2</v>
      </c>
      <c r="K14" s="3">
        <v>4.9849999999999901E-2</v>
      </c>
      <c r="L14" s="3">
        <v>0.05</v>
      </c>
      <c r="M14" s="3">
        <v>5.0349999999999999E-2</v>
      </c>
      <c r="N14" s="3">
        <v>5.09999999999999E-2</v>
      </c>
      <c r="O14" s="3">
        <v>5.1899999999999898E-2</v>
      </c>
      <c r="P14" s="3">
        <v>5.3149999999999899E-2</v>
      </c>
      <c r="Q14" s="3">
        <v>5.46499999999999E-2</v>
      </c>
      <c r="R14" s="3">
        <v>5.6550000000000003E-2</v>
      </c>
      <c r="S14" s="3">
        <v>5.8650000000000001E-2</v>
      </c>
      <c r="T14" s="3">
        <v>6.08E-2</v>
      </c>
      <c r="V14" s="4" t="s">
        <v>257</v>
      </c>
      <c r="W14" s="4" t="b">
        <v>1</v>
      </c>
    </row>
    <row r="15" spans="1:23" ht="16.5" thickTop="1" thickBot="1">
      <c r="A15" s="32">
        <f>_xll.CalendarFXOExpiryDate($W$5,B15)</f>
        <v>45943</v>
      </c>
      <c r="B15" s="32">
        <f>_xll.CalendarAddPeriod($W$5,$W$16,C15,"ModifiedFollowing")</f>
        <v>45945</v>
      </c>
      <c r="C15" s="3" t="s">
        <v>105</v>
      </c>
      <c r="D15" s="3">
        <v>5.3100000000000001E-2</v>
      </c>
      <c r="E15" s="3">
        <v>5.2049999999999999E-2</v>
      </c>
      <c r="F15" s="3">
        <v>5.1150000000000001E-2</v>
      </c>
      <c r="G15" s="3">
        <v>5.0449999999999898E-2</v>
      </c>
      <c r="H15" s="3">
        <v>4.9950000000000001E-2</v>
      </c>
      <c r="I15" s="3">
        <v>4.9699999999999897E-2</v>
      </c>
      <c r="J15" s="3">
        <v>4.9700000000000001E-2</v>
      </c>
      <c r="K15" s="3">
        <v>4.9849999999999901E-2</v>
      </c>
      <c r="L15" s="3">
        <v>0.05</v>
      </c>
      <c r="M15" s="3">
        <v>5.0349999999999999E-2</v>
      </c>
      <c r="N15" s="3">
        <v>5.09999999999999E-2</v>
      </c>
      <c r="O15" s="3">
        <v>5.1999999999999998E-2</v>
      </c>
      <c r="P15" s="3">
        <v>5.3349999999999898E-2</v>
      </c>
      <c r="Q15" s="3">
        <v>5.51499999999999E-2</v>
      </c>
      <c r="R15" s="3">
        <v>5.7299999999999997E-2</v>
      </c>
      <c r="S15" s="3">
        <v>5.9849999999999903E-2</v>
      </c>
      <c r="T15" s="3">
        <v>6.2449999999999901E-2</v>
      </c>
      <c r="V15" s="4" t="s">
        <v>258</v>
      </c>
      <c r="W15" s="4" t="s">
        <v>226</v>
      </c>
    </row>
    <row r="16" spans="1:23" ht="16.5" thickTop="1" thickBot="1">
      <c r="A16" s="32">
        <f>_xll.CalendarFXOExpiryDate($W$5,B16)</f>
        <v>46125</v>
      </c>
      <c r="B16" s="32">
        <f>_xll.CalendarAddPeriod($W$5,$W$16,C16,"ModifiedFollowing")</f>
        <v>46127</v>
      </c>
      <c r="C16" s="3" t="s">
        <v>115</v>
      </c>
      <c r="D16" s="3">
        <v>5.3499999999999902E-2</v>
      </c>
      <c r="E16" s="3">
        <v>5.2449999999999997E-2</v>
      </c>
      <c r="F16" s="3">
        <v>5.16E-2</v>
      </c>
      <c r="G16" s="3">
        <v>5.0899999999999897E-2</v>
      </c>
      <c r="H16" s="3">
        <v>5.0499999999999899E-2</v>
      </c>
      <c r="I16" s="3">
        <v>5.0399999999999903E-2</v>
      </c>
      <c r="J16" s="3">
        <v>5.0449999999999898E-2</v>
      </c>
      <c r="K16" s="3">
        <v>5.0700000000000002E-2</v>
      </c>
      <c r="L16" s="3">
        <v>5.0750000000000003E-2</v>
      </c>
      <c r="M16" s="3">
        <v>5.09999999999999E-2</v>
      </c>
      <c r="N16" s="3">
        <v>5.16E-2</v>
      </c>
      <c r="O16" s="3">
        <v>5.2599999999999897E-2</v>
      </c>
      <c r="P16" s="3">
        <v>5.3999999999999999E-2</v>
      </c>
      <c r="Q16" s="3">
        <v>5.6050000000000003E-2</v>
      </c>
      <c r="R16" s="3">
        <v>5.8799999999999901E-2</v>
      </c>
      <c r="S16" s="3">
        <v>6.2E-2</v>
      </c>
      <c r="T16" s="3">
        <v>6.54E-2</v>
      </c>
      <c r="V16" s="4" t="s">
        <v>1</v>
      </c>
      <c r="W16" s="32">
        <f>_xll.CalendarValueDate(W5,W4)</f>
        <v>45580</v>
      </c>
    </row>
    <row r="17" spans="1:22" ht="16.5" thickTop="1" thickBot="1">
      <c r="A17" s="32">
        <f>_xll.CalendarFXOExpiryDate($W$5,B17)</f>
        <v>46308</v>
      </c>
      <c r="B17" s="32">
        <f>_xll.CalendarAddPeriod($W$5,$W$16,C17,"ModifiedFollowing")</f>
        <v>46310</v>
      </c>
      <c r="C17" s="3" t="s">
        <v>106</v>
      </c>
      <c r="D17" s="3">
        <v>5.3199999999999997E-2</v>
      </c>
      <c r="E17" s="3">
        <v>5.2099999999999903E-2</v>
      </c>
      <c r="F17" s="3">
        <v>5.1299999999999901E-2</v>
      </c>
      <c r="G17" s="3">
        <v>5.0700000000000002E-2</v>
      </c>
      <c r="H17" s="3">
        <v>5.0349999999999999E-2</v>
      </c>
      <c r="I17" s="3">
        <v>5.0349999999999999E-2</v>
      </c>
      <c r="J17" s="3">
        <v>5.0500000000000003E-2</v>
      </c>
      <c r="K17" s="3">
        <v>5.0750000000000003E-2</v>
      </c>
      <c r="L17" s="3">
        <v>5.0750000000000003E-2</v>
      </c>
      <c r="M17" s="3">
        <v>5.0949999999999898E-2</v>
      </c>
      <c r="N17" s="3">
        <v>5.1449999999999899E-2</v>
      </c>
      <c r="O17" s="3">
        <v>5.2349999999999897E-2</v>
      </c>
      <c r="P17" s="3">
        <v>5.3849999999999898E-2</v>
      </c>
      <c r="Q17" s="3">
        <v>5.62E-2</v>
      </c>
      <c r="R17" s="3">
        <v>5.9499999999999997E-2</v>
      </c>
      <c r="S17" s="3">
        <v>6.3499999999999904E-2</v>
      </c>
      <c r="T17" s="3">
        <v>6.7699999999999899E-2</v>
      </c>
      <c r="V17" s="9"/>
    </row>
    <row r="18" spans="1:22" ht="15.75" thickTop="1">
      <c r="A18" s="1"/>
      <c r="B18" s="1"/>
    </row>
    <row r="19" spans="1:22" ht="15.75" thickBot="1">
      <c r="A19" s="1"/>
      <c r="B19" s="1"/>
      <c r="V19" s="32" t="str">
        <f>_xll.McpFXVolSurface2(V4:W16,C3:T17,C22:T36,,,"VP|MT|MT")</f>
        <v>McpFXVolSurface2@0</v>
      </c>
    </row>
    <row r="20" spans="1:22" ht="15.75" thickTop="1"/>
    <row r="21" spans="1:22" ht="15.75" thickBot="1">
      <c r="B21" s="16" t="s">
        <v>294</v>
      </c>
      <c r="C21" s="16"/>
      <c r="D21" s="16"/>
      <c r="E21" s="16"/>
      <c r="F21" s="16" t="s">
        <v>228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2" ht="16.5" thickTop="1" thickBot="1">
      <c r="C22" s="11" t="s">
        <v>178</v>
      </c>
      <c r="D22" s="11" t="s">
        <v>235</v>
      </c>
      <c r="E22" s="11" t="s">
        <v>236</v>
      </c>
      <c r="F22" s="11" t="s">
        <v>237</v>
      </c>
      <c r="G22" s="11" t="s">
        <v>238</v>
      </c>
      <c r="H22" s="11" t="s">
        <v>239</v>
      </c>
      <c r="I22" s="11" t="s">
        <v>240</v>
      </c>
      <c r="J22" s="11" t="s">
        <v>241</v>
      </c>
      <c r="K22" s="11" t="s">
        <v>242</v>
      </c>
      <c r="L22" s="11" t="s">
        <v>243</v>
      </c>
      <c r="M22" s="11" t="s">
        <v>244</v>
      </c>
      <c r="N22" s="11" t="s">
        <v>245</v>
      </c>
      <c r="O22" s="11" t="s">
        <v>246</v>
      </c>
      <c r="P22" s="11" t="s">
        <v>247</v>
      </c>
      <c r="Q22" s="11" t="s">
        <v>248</v>
      </c>
      <c r="R22" s="11" t="s">
        <v>249</v>
      </c>
      <c r="S22" s="11" t="s">
        <v>250</v>
      </c>
      <c r="T22" s="11" t="s">
        <v>251</v>
      </c>
    </row>
    <row r="23" spans="1:22" ht="16.5" thickTop="1" thickBot="1">
      <c r="C23" s="3" t="s">
        <v>110</v>
      </c>
      <c r="D23" s="3">
        <v>6.5199999999999897E-2</v>
      </c>
      <c r="E23" s="3">
        <v>6.4100000000000004E-2</v>
      </c>
      <c r="F23" s="3">
        <v>6.2899999999999998E-2</v>
      </c>
      <c r="G23" s="3">
        <v>6.1400000000000003E-2</v>
      </c>
      <c r="H23" s="3">
        <v>5.9649999999999898E-2</v>
      </c>
      <c r="I23" s="3">
        <v>5.7699999999999897E-2</v>
      </c>
      <c r="J23" s="3">
        <v>5.5800000000000002E-2</v>
      </c>
      <c r="K23" s="3">
        <v>5.41499999999999E-2</v>
      </c>
      <c r="L23" s="3">
        <v>5.2999999999999901E-2</v>
      </c>
      <c r="M23" s="3">
        <v>5.2400000000000002E-2</v>
      </c>
      <c r="N23" s="3">
        <v>5.2199999999999899E-2</v>
      </c>
      <c r="O23" s="3">
        <v>5.2099999999999903E-2</v>
      </c>
      <c r="P23" s="3">
        <v>5.1950000000000003E-2</v>
      </c>
      <c r="Q23" s="3">
        <v>5.1400000000000001E-2</v>
      </c>
      <c r="R23" s="3">
        <v>5.0299999999999997E-2</v>
      </c>
      <c r="S23" s="3">
        <v>4.8899999999999999E-2</v>
      </c>
      <c r="T23" s="3">
        <v>4.7199999999999999E-2</v>
      </c>
    </row>
    <row r="24" spans="1:22" ht="16.5" thickTop="1" thickBot="1">
      <c r="C24" s="3" t="s">
        <v>111</v>
      </c>
      <c r="D24" s="3">
        <v>6.7099999999999896E-2</v>
      </c>
      <c r="E24" s="3">
        <v>6.6250000000000003E-2</v>
      </c>
      <c r="F24" s="3">
        <v>6.5250000000000002E-2</v>
      </c>
      <c r="G24" s="3">
        <v>6.4000000000000001E-2</v>
      </c>
      <c r="H24" s="3">
        <v>6.2399999999999997E-2</v>
      </c>
      <c r="I24" s="3">
        <v>6.0600000000000001E-2</v>
      </c>
      <c r="J24" s="3">
        <v>5.8749999999999997E-2</v>
      </c>
      <c r="K24" s="3">
        <v>5.7149999999999902E-2</v>
      </c>
      <c r="L24" s="3">
        <v>5.5999999999999897E-2</v>
      </c>
      <c r="M24" s="3">
        <v>5.5199999999999902E-2</v>
      </c>
      <c r="N24" s="3">
        <v>5.4800000000000001E-2</v>
      </c>
      <c r="O24" s="3">
        <v>5.4599999999999899E-2</v>
      </c>
      <c r="P24" s="3">
        <v>5.43999999999999E-2</v>
      </c>
      <c r="Q24" s="3">
        <v>5.3999999999999999E-2</v>
      </c>
      <c r="R24" s="3">
        <v>5.3249999999999999E-2</v>
      </c>
      <c r="S24" s="3">
        <v>5.2249999999999901E-2</v>
      </c>
      <c r="T24" s="3">
        <v>5.1099999999999902E-2</v>
      </c>
    </row>
    <row r="25" spans="1:22" ht="16.5" thickTop="1" thickBot="1">
      <c r="C25" s="3" t="s">
        <v>112</v>
      </c>
      <c r="D25" s="3">
        <v>6.3249999999999904E-2</v>
      </c>
      <c r="E25" s="3">
        <v>6.2249999999999903E-2</v>
      </c>
      <c r="F25" s="3">
        <v>6.1150000000000003E-2</v>
      </c>
      <c r="G25" s="3">
        <v>5.9949999999999899E-2</v>
      </c>
      <c r="H25" s="3">
        <v>5.8549999999999998E-2</v>
      </c>
      <c r="I25" s="3">
        <v>5.6950000000000001E-2</v>
      </c>
      <c r="J25" s="3">
        <v>5.5399999999999998E-2</v>
      </c>
      <c r="K25" s="3">
        <v>5.3999999999999999E-2</v>
      </c>
      <c r="L25" s="3">
        <v>5.2999999999999901E-2</v>
      </c>
      <c r="M25" s="3">
        <v>5.2249999999999901E-2</v>
      </c>
      <c r="N25" s="3">
        <v>5.1799999999999902E-2</v>
      </c>
      <c r="O25" s="3">
        <v>5.1549999999999901E-2</v>
      </c>
      <c r="P25" s="3">
        <v>5.1249999999999997E-2</v>
      </c>
      <c r="Q25" s="3">
        <v>5.0950000000000002E-2</v>
      </c>
      <c r="R25" s="3">
        <v>5.0449999999999898E-2</v>
      </c>
      <c r="S25" s="3">
        <v>4.9849999999999901E-2</v>
      </c>
      <c r="T25" s="3">
        <v>4.9250000000000002E-2</v>
      </c>
    </row>
    <row r="26" spans="1:22" ht="16.5" thickTop="1" thickBot="1">
      <c r="C26" s="3" t="s">
        <v>113</v>
      </c>
      <c r="D26" s="3">
        <v>6.3699999999999896E-2</v>
      </c>
      <c r="E26" s="3">
        <v>6.2099999999999898E-2</v>
      </c>
      <c r="F26" s="3">
        <v>6.0499999999999998E-2</v>
      </c>
      <c r="G26" s="3">
        <v>5.8900000000000001E-2</v>
      </c>
      <c r="H26" s="3">
        <v>5.7299999999999997E-2</v>
      </c>
      <c r="I26" s="3">
        <v>5.57E-2</v>
      </c>
      <c r="J26" s="3">
        <v>5.425E-2</v>
      </c>
      <c r="K26" s="3">
        <v>5.29499999999999E-2</v>
      </c>
      <c r="L26" s="3">
        <v>5.1999999999999998E-2</v>
      </c>
      <c r="M26" s="3">
        <v>5.1200000000000002E-2</v>
      </c>
      <c r="N26" s="3">
        <v>5.0649999999999903E-2</v>
      </c>
      <c r="O26" s="3">
        <v>5.02999999999999E-2</v>
      </c>
      <c r="P26" s="3">
        <v>5.0099999999999902E-2</v>
      </c>
      <c r="Q26" s="3">
        <v>4.99E-2</v>
      </c>
      <c r="R26" s="3">
        <v>4.99E-2</v>
      </c>
      <c r="S26" s="3">
        <v>4.9799999999999997E-2</v>
      </c>
      <c r="T26" s="3">
        <v>4.9700000000000001E-2</v>
      </c>
    </row>
    <row r="27" spans="1:22" ht="16.5" thickTop="1" thickBot="1">
      <c r="C27" s="3" t="s">
        <v>101</v>
      </c>
      <c r="D27" s="3">
        <v>6.3499999999999904E-2</v>
      </c>
      <c r="E27" s="3">
        <v>6.2099999999999898E-2</v>
      </c>
      <c r="F27" s="3">
        <v>6.0600000000000001E-2</v>
      </c>
      <c r="G27" s="3">
        <v>5.91E-2</v>
      </c>
      <c r="H27" s="3">
        <v>5.7349999999999998E-2</v>
      </c>
      <c r="I27" s="3">
        <v>5.57E-2</v>
      </c>
      <c r="J27" s="3">
        <v>5.4100000000000002E-2</v>
      </c>
      <c r="K27" s="3">
        <v>5.2749999999999998E-2</v>
      </c>
      <c r="L27" s="3">
        <v>5.1799999999999902E-2</v>
      </c>
      <c r="M27" s="3">
        <v>5.1049999999999998E-2</v>
      </c>
      <c r="N27" s="3">
        <v>5.0700000000000002E-2</v>
      </c>
      <c r="O27" s="3">
        <v>5.0549999999999901E-2</v>
      </c>
      <c r="P27" s="3">
        <v>5.0549999999999901E-2</v>
      </c>
      <c r="Q27" s="3">
        <v>5.0599999999999999E-2</v>
      </c>
      <c r="R27" s="3">
        <v>5.0599999999999999E-2</v>
      </c>
      <c r="S27" s="3">
        <v>5.0599999999999999E-2</v>
      </c>
      <c r="T27" s="3">
        <v>5.0599999999999999E-2</v>
      </c>
    </row>
    <row r="28" spans="1:22" ht="16.5" thickTop="1" thickBot="1">
      <c r="C28" s="3" t="s">
        <v>114</v>
      </c>
      <c r="D28" s="3">
        <v>5.8749999999999997E-2</v>
      </c>
      <c r="E28" s="3">
        <v>5.7349999999999901E-2</v>
      </c>
      <c r="F28" s="3">
        <v>5.6050000000000003E-2</v>
      </c>
      <c r="G28" s="3">
        <v>5.4550000000000001E-2</v>
      </c>
      <c r="H28" s="3">
        <v>5.3149999999999899E-2</v>
      </c>
      <c r="I28" s="3">
        <v>5.1699999999999899E-2</v>
      </c>
      <c r="J28" s="3">
        <v>5.0349999999999999E-2</v>
      </c>
      <c r="K28" s="3">
        <v>4.9299999999999899E-2</v>
      </c>
      <c r="L28" s="3">
        <v>4.8599999999999997E-2</v>
      </c>
      <c r="M28" s="3">
        <v>4.8149999999999901E-2</v>
      </c>
      <c r="N28" s="3">
        <v>4.7999999999999897E-2</v>
      </c>
      <c r="O28" s="3">
        <v>4.8099999999999997E-2</v>
      </c>
      <c r="P28" s="3">
        <v>4.8300000000000003E-2</v>
      </c>
      <c r="Q28" s="3">
        <v>4.8649999999999999E-2</v>
      </c>
      <c r="R28" s="3">
        <v>4.9050000000000003E-2</v>
      </c>
      <c r="S28" s="3">
        <v>4.9349999999999998E-2</v>
      </c>
      <c r="T28" s="3">
        <v>4.9749999999999898E-2</v>
      </c>
    </row>
    <row r="29" spans="1:22" ht="16.5" thickTop="1" thickBot="1">
      <c r="C29" s="3" t="s">
        <v>102</v>
      </c>
      <c r="D29" s="3">
        <v>5.94999999999999E-2</v>
      </c>
      <c r="E29" s="3">
        <v>5.8200000000000002E-2</v>
      </c>
      <c r="F29" s="3">
        <v>5.6799999999999899E-2</v>
      </c>
      <c r="G29" s="3">
        <v>5.5500000000000001E-2</v>
      </c>
      <c r="H29" s="3">
        <v>5.4299999999999897E-2</v>
      </c>
      <c r="I29" s="3">
        <v>5.3199999999999997E-2</v>
      </c>
      <c r="J29" s="3">
        <v>5.2299999999999999E-2</v>
      </c>
      <c r="K29" s="3">
        <v>5.1650000000000001E-2</v>
      </c>
      <c r="L29" s="3">
        <v>5.1400000000000001E-2</v>
      </c>
      <c r="M29" s="3">
        <v>5.1349999999999903E-2</v>
      </c>
      <c r="N29" s="3">
        <v>5.1549999999999901E-2</v>
      </c>
      <c r="O29" s="3">
        <v>5.1999999999999998E-2</v>
      </c>
      <c r="P29" s="3">
        <v>5.2499999999999998E-2</v>
      </c>
      <c r="Q29" s="3">
        <v>5.3100000000000001E-2</v>
      </c>
      <c r="R29" s="3">
        <v>5.3599999999999898E-2</v>
      </c>
      <c r="S29" s="3">
        <v>5.4100000000000002E-2</v>
      </c>
      <c r="T29" s="3">
        <v>5.4599999999999899E-2</v>
      </c>
    </row>
    <row r="30" spans="1:22" ht="16.5" thickTop="1" thickBot="1">
      <c r="C30" s="3" t="s">
        <v>153</v>
      </c>
      <c r="D30" s="3">
        <v>5.6899999999999902E-2</v>
      </c>
      <c r="E30" s="3">
        <v>5.58499999999999E-2</v>
      </c>
      <c r="F30" s="3">
        <v>5.4800000000000001E-2</v>
      </c>
      <c r="G30" s="3">
        <v>5.3799999999999903E-2</v>
      </c>
      <c r="H30" s="3">
        <v>5.2799999999999903E-2</v>
      </c>
      <c r="I30" s="3">
        <v>5.1950000000000003E-2</v>
      </c>
      <c r="J30" s="3">
        <v>5.1249999999999997E-2</v>
      </c>
      <c r="K30" s="3">
        <v>5.0749999999999899E-2</v>
      </c>
      <c r="L30" s="3">
        <v>5.0599999999999999E-2</v>
      </c>
      <c r="M30" s="3">
        <v>5.0599999999999999E-2</v>
      </c>
      <c r="N30" s="3">
        <v>5.0950000000000002E-2</v>
      </c>
      <c r="O30" s="3">
        <v>5.1449999999999899E-2</v>
      </c>
      <c r="P30" s="3">
        <v>5.2200000000000003E-2</v>
      </c>
      <c r="Q30" s="3">
        <v>5.3049999999999903E-2</v>
      </c>
      <c r="R30" s="3">
        <v>5.4050000000000001E-2</v>
      </c>
      <c r="S30" s="3">
        <v>5.5099999999999899E-2</v>
      </c>
      <c r="T30" s="3">
        <v>5.6149999999999999E-2</v>
      </c>
    </row>
    <row r="31" spans="1:22" ht="16.5" thickTop="1" thickBot="1">
      <c r="C31" s="3" t="s">
        <v>154</v>
      </c>
      <c r="D31" s="3">
        <v>5.57E-2</v>
      </c>
      <c r="E31" s="3">
        <v>5.4800000000000001E-2</v>
      </c>
      <c r="F31" s="3">
        <v>5.3949999999999901E-2</v>
      </c>
      <c r="G31" s="3">
        <v>5.3049999999999903E-2</v>
      </c>
      <c r="H31" s="3">
        <v>5.2200000000000003E-2</v>
      </c>
      <c r="I31" s="3">
        <v>5.1400000000000001E-2</v>
      </c>
      <c r="J31" s="3">
        <v>5.0749999999999899E-2</v>
      </c>
      <c r="K31" s="3">
        <v>5.04E-2</v>
      </c>
      <c r="L31" s="3">
        <v>5.0199999999999897E-2</v>
      </c>
      <c r="M31" s="3">
        <v>5.0299999999999997E-2</v>
      </c>
      <c r="N31" s="3">
        <v>5.0649999999999903E-2</v>
      </c>
      <c r="O31" s="3">
        <v>5.1249999999999997E-2</v>
      </c>
      <c r="P31" s="3">
        <v>5.2099999999999903E-2</v>
      </c>
      <c r="Q31" s="3">
        <v>5.3100000000000001E-2</v>
      </c>
      <c r="R31" s="3">
        <v>5.425E-2</v>
      </c>
      <c r="S31" s="3">
        <v>5.5500000000000001E-2</v>
      </c>
      <c r="T31" s="3">
        <v>5.6799999999999899E-2</v>
      </c>
    </row>
    <row r="32" spans="1:22" ht="16.5" thickTop="1" thickBot="1">
      <c r="C32" s="3" t="s">
        <v>103</v>
      </c>
      <c r="D32" s="3">
        <v>5.4449999999999998E-2</v>
      </c>
      <c r="E32" s="3">
        <v>5.3749999999999999E-2</v>
      </c>
      <c r="F32" s="3">
        <v>5.2999999999999901E-2</v>
      </c>
      <c r="G32" s="3">
        <v>5.2299999999999999E-2</v>
      </c>
      <c r="H32" s="3">
        <v>5.1499999999999997E-2</v>
      </c>
      <c r="I32" s="3">
        <v>5.0799999999999998E-2</v>
      </c>
      <c r="J32" s="3">
        <v>5.0299999999999997E-2</v>
      </c>
      <c r="K32" s="3">
        <v>0.05</v>
      </c>
      <c r="L32" s="3">
        <v>4.99E-2</v>
      </c>
      <c r="M32" s="3">
        <v>0.05</v>
      </c>
      <c r="N32" s="3">
        <v>5.04E-2</v>
      </c>
      <c r="O32" s="3">
        <v>5.09999999999999E-2</v>
      </c>
      <c r="P32" s="3">
        <v>5.1899999999999898E-2</v>
      </c>
      <c r="Q32" s="3">
        <v>5.3100000000000001E-2</v>
      </c>
      <c r="R32" s="3">
        <v>5.4449999999999998E-2</v>
      </c>
      <c r="S32" s="3">
        <v>5.5899999999999901E-2</v>
      </c>
      <c r="T32" s="3">
        <v>5.7450000000000001E-2</v>
      </c>
    </row>
    <row r="33" spans="3:20" ht="16.5" thickTop="1" thickBot="1">
      <c r="C33" s="3" t="s">
        <v>104</v>
      </c>
      <c r="D33" s="3">
        <v>5.3399999999999899E-2</v>
      </c>
      <c r="E33" s="3">
        <v>5.2449999999999997E-2</v>
      </c>
      <c r="F33" s="3">
        <v>5.16E-2</v>
      </c>
      <c r="G33" s="3">
        <v>5.0849999999999902E-2</v>
      </c>
      <c r="H33" s="3">
        <v>5.0349999999999999E-2</v>
      </c>
      <c r="I33" s="3">
        <v>4.9950000000000001E-2</v>
      </c>
      <c r="J33" s="3">
        <v>4.9799999999999997E-2</v>
      </c>
      <c r="K33" s="3">
        <v>4.9849999999999901E-2</v>
      </c>
      <c r="L33" s="3">
        <v>0.05</v>
      </c>
      <c r="M33" s="3">
        <v>5.0349999999999999E-2</v>
      </c>
      <c r="N33" s="3">
        <v>5.09999999999999E-2</v>
      </c>
      <c r="O33" s="3">
        <v>5.1899999999999898E-2</v>
      </c>
      <c r="P33" s="3">
        <v>5.3149999999999899E-2</v>
      </c>
      <c r="Q33" s="3">
        <v>5.46499999999999E-2</v>
      </c>
      <c r="R33" s="3">
        <v>5.6550000000000003E-2</v>
      </c>
      <c r="S33" s="3">
        <v>5.8650000000000001E-2</v>
      </c>
      <c r="T33" s="3">
        <v>6.08E-2</v>
      </c>
    </row>
    <row r="34" spans="3:20" ht="16.5" thickTop="1" thickBot="1">
      <c r="C34" s="3" t="s">
        <v>105</v>
      </c>
      <c r="D34" s="3">
        <v>5.3100000000000001E-2</v>
      </c>
      <c r="E34" s="3">
        <v>5.2049999999999999E-2</v>
      </c>
      <c r="F34" s="3">
        <v>5.1150000000000001E-2</v>
      </c>
      <c r="G34" s="3">
        <v>5.0449999999999898E-2</v>
      </c>
      <c r="H34" s="3">
        <v>4.9950000000000001E-2</v>
      </c>
      <c r="I34" s="3">
        <v>4.9699999999999897E-2</v>
      </c>
      <c r="J34" s="3">
        <v>4.9700000000000001E-2</v>
      </c>
      <c r="K34" s="3">
        <v>4.9849999999999901E-2</v>
      </c>
      <c r="L34" s="3">
        <v>0.05</v>
      </c>
      <c r="M34" s="3">
        <v>5.0349999999999999E-2</v>
      </c>
      <c r="N34" s="3">
        <v>5.09999999999999E-2</v>
      </c>
      <c r="O34" s="3">
        <v>5.1999999999999998E-2</v>
      </c>
      <c r="P34" s="3">
        <v>5.3349999999999898E-2</v>
      </c>
      <c r="Q34" s="3">
        <v>5.51499999999999E-2</v>
      </c>
      <c r="R34" s="3">
        <v>5.7299999999999997E-2</v>
      </c>
      <c r="S34" s="3">
        <v>5.9849999999999903E-2</v>
      </c>
      <c r="T34" s="3">
        <v>6.2449999999999901E-2</v>
      </c>
    </row>
    <row r="35" spans="3:20" ht="16.5" thickTop="1" thickBot="1">
      <c r="C35" s="3" t="s">
        <v>115</v>
      </c>
      <c r="D35" s="3">
        <v>5.3499999999999902E-2</v>
      </c>
      <c r="E35" s="3">
        <v>5.2449999999999997E-2</v>
      </c>
      <c r="F35" s="3">
        <v>5.16E-2</v>
      </c>
      <c r="G35" s="3">
        <v>5.0899999999999897E-2</v>
      </c>
      <c r="H35" s="3">
        <v>5.0499999999999899E-2</v>
      </c>
      <c r="I35" s="3">
        <v>5.0399999999999903E-2</v>
      </c>
      <c r="J35" s="3">
        <v>5.0449999999999898E-2</v>
      </c>
      <c r="K35" s="3">
        <v>5.0700000000000002E-2</v>
      </c>
      <c r="L35" s="3">
        <v>5.0750000000000003E-2</v>
      </c>
      <c r="M35" s="3">
        <v>5.09999999999999E-2</v>
      </c>
      <c r="N35" s="3">
        <v>5.16E-2</v>
      </c>
      <c r="O35" s="3">
        <v>5.2599999999999897E-2</v>
      </c>
      <c r="P35" s="3">
        <v>5.3999999999999999E-2</v>
      </c>
      <c r="Q35" s="3">
        <v>5.6050000000000003E-2</v>
      </c>
      <c r="R35" s="3">
        <v>5.8799999999999901E-2</v>
      </c>
      <c r="S35" s="3">
        <v>6.2E-2</v>
      </c>
      <c r="T35" s="3">
        <v>6.54E-2</v>
      </c>
    </row>
    <row r="36" spans="3:20" ht="16.5" thickTop="1" thickBot="1">
      <c r="C36" s="3" t="s">
        <v>106</v>
      </c>
      <c r="D36" s="3">
        <v>5.3199999999999997E-2</v>
      </c>
      <c r="E36" s="3">
        <v>5.2099999999999903E-2</v>
      </c>
      <c r="F36" s="3">
        <v>5.1299999999999901E-2</v>
      </c>
      <c r="G36" s="3">
        <v>5.0700000000000002E-2</v>
      </c>
      <c r="H36" s="3">
        <v>5.0349999999999999E-2</v>
      </c>
      <c r="I36" s="3">
        <v>5.0349999999999999E-2</v>
      </c>
      <c r="J36" s="3">
        <v>5.0500000000000003E-2</v>
      </c>
      <c r="K36" s="3">
        <v>5.0750000000000003E-2</v>
      </c>
      <c r="L36" s="3">
        <v>5.0750000000000003E-2</v>
      </c>
      <c r="M36" s="3">
        <v>5.0949999999999898E-2</v>
      </c>
      <c r="N36" s="3">
        <v>5.1449999999999899E-2</v>
      </c>
      <c r="O36" s="3">
        <v>5.2349999999999897E-2</v>
      </c>
      <c r="P36" s="3">
        <v>5.3849999999999898E-2</v>
      </c>
      <c r="Q36" s="3">
        <v>5.62E-2</v>
      </c>
      <c r="R36" s="3">
        <v>5.9499999999999997E-2</v>
      </c>
      <c r="S36" s="3">
        <v>6.3499999999999904E-2</v>
      </c>
      <c r="T36" s="3">
        <v>6.7699999999999899E-2</v>
      </c>
    </row>
    <row r="37" spans="3:20" ht="16.5" thickTop="1" thickBot="1">
      <c r="O37" s="3"/>
    </row>
    <row r="38" spans="3:20" ht="15.75" thickTop="1"/>
    <row r="40" spans="3:20">
      <c r="C40" s="2"/>
    </row>
    <row r="54" spans="5:9">
      <c r="E54" s="5"/>
      <c r="I54" s="10"/>
    </row>
    <row r="55" spans="5:9">
      <c r="E55" s="5"/>
    </row>
    <row r="56" spans="5:9">
      <c r="E56" s="5"/>
    </row>
    <row r="57" spans="5:9">
      <c r="I57" s="10"/>
    </row>
    <row r="59" spans="5:9">
      <c r="E59" s="5"/>
      <c r="H59" s="1"/>
    </row>
    <row r="60" spans="5:9">
      <c r="E60" s="5"/>
      <c r="H60" s="1"/>
    </row>
    <row r="61" spans="5:9">
      <c r="F61" s="1"/>
    </row>
    <row r="67" spans="4:10">
      <c r="D67" s="2"/>
    </row>
    <row r="68" spans="4:10">
      <c r="D68" s="2"/>
    </row>
    <row r="69" spans="4:10">
      <c r="D69" s="2"/>
      <c r="E69" s="2"/>
      <c r="F69" s="2"/>
      <c r="G69" s="2"/>
      <c r="H69" s="2"/>
      <c r="I69" s="2"/>
      <c r="J69" s="15"/>
    </row>
    <row r="70" spans="4:10">
      <c r="D70" s="2"/>
      <c r="E70" s="2"/>
      <c r="F70" s="2"/>
      <c r="G70" s="2"/>
      <c r="H70" s="2"/>
      <c r="I70" s="2"/>
      <c r="J70" s="15"/>
    </row>
    <row r="71" spans="4:10">
      <c r="D71" s="2"/>
      <c r="E71" s="2"/>
      <c r="F71" s="2"/>
      <c r="G71" s="2"/>
      <c r="H71" s="2"/>
      <c r="I71" s="2"/>
      <c r="J71" s="15"/>
    </row>
    <row r="72" spans="4:10">
      <c r="D72" s="2"/>
      <c r="E72" s="2"/>
      <c r="F72" s="2"/>
      <c r="G72" s="2"/>
      <c r="H72" s="2"/>
      <c r="I72" s="2"/>
      <c r="J72" s="15"/>
    </row>
    <row r="73" spans="4:10">
      <c r="D73" s="2"/>
      <c r="E73" s="2"/>
      <c r="F73" s="2"/>
      <c r="G73" s="2"/>
      <c r="H73" s="2"/>
      <c r="I73" s="2"/>
      <c r="J73" s="15"/>
    </row>
    <row r="74" spans="4:10">
      <c r="D74" s="2"/>
      <c r="E74" s="2"/>
      <c r="F74" s="2"/>
      <c r="G74" s="2"/>
      <c r="H74" s="2"/>
      <c r="I74" s="2"/>
      <c r="J74" s="15"/>
    </row>
    <row r="75" spans="4:10">
      <c r="D75" s="2"/>
      <c r="E75" s="2"/>
      <c r="F75" s="2"/>
      <c r="G75" s="2"/>
      <c r="H75" s="2"/>
      <c r="I75" s="2"/>
      <c r="J75" s="15"/>
    </row>
    <row r="76" spans="4:10">
      <c r="D76" s="2"/>
      <c r="E76" s="2"/>
      <c r="F76" s="2"/>
      <c r="G76" s="2"/>
      <c r="H76" s="2"/>
      <c r="I76" s="2"/>
      <c r="J76" s="15"/>
    </row>
    <row r="77" spans="4:10">
      <c r="D77" s="2"/>
      <c r="E77" s="2"/>
      <c r="F77" s="2"/>
      <c r="G77" s="2"/>
      <c r="H77" s="2"/>
      <c r="I77" s="2"/>
      <c r="J77" s="15"/>
    </row>
    <row r="78" spans="4:10">
      <c r="D78" s="2"/>
      <c r="E78" s="2"/>
      <c r="F78" s="2"/>
      <c r="G78" s="2"/>
      <c r="H78" s="2"/>
      <c r="I78" s="2"/>
      <c r="J78" s="15"/>
    </row>
    <row r="79" spans="4:10">
      <c r="D79" s="2"/>
      <c r="E79" s="2"/>
      <c r="F79" s="2"/>
      <c r="G79" s="2"/>
      <c r="H79" s="2"/>
      <c r="I79" s="2"/>
      <c r="J79" s="15"/>
    </row>
    <row r="80" spans="4:10">
      <c r="D80" s="2"/>
      <c r="E80" s="2"/>
      <c r="F80" s="2"/>
      <c r="G80" s="2"/>
      <c r="H80" s="2"/>
      <c r="I80" s="2"/>
      <c r="J80" s="15"/>
    </row>
    <row r="81" spans="4:10">
      <c r="D81" s="2"/>
      <c r="E81" s="2"/>
      <c r="F81" s="2"/>
      <c r="G81" s="2"/>
      <c r="H81" s="2"/>
      <c r="I81" s="2"/>
      <c r="J81" s="15"/>
    </row>
    <row r="82" spans="4:10">
      <c r="D82" s="2"/>
      <c r="E82" s="2"/>
      <c r="F82" s="2"/>
      <c r="G82" s="2"/>
      <c r="H82" s="2"/>
      <c r="I82" s="2"/>
      <c r="J82" s="15"/>
    </row>
    <row r="83" spans="4:10">
      <c r="D83" s="2"/>
      <c r="E83" s="2"/>
      <c r="F83" s="2"/>
      <c r="G83" s="2"/>
      <c r="H83" s="2"/>
      <c r="I83" s="2"/>
      <c r="J83" s="15"/>
    </row>
    <row r="84" spans="4:10">
      <c r="D84" s="2"/>
      <c r="E84" s="2"/>
      <c r="F84" s="2"/>
      <c r="G84" s="2"/>
      <c r="H84" s="2"/>
      <c r="I84" s="2"/>
      <c r="J84" s="15"/>
    </row>
    <row r="85" spans="4:10">
      <c r="D85" s="2"/>
      <c r="E85" s="2"/>
      <c r="F85" s="2"/>
      <c r="G85" s="2"/>
      <c r="H85" s="2"/>
      <c r="I85" s="2"/>
      <c r="J85" s="15"/>
    </row>
    <row r="86" spans="4:10">
      <c r="D86" s="2"/>
      <c r="E86" s="2"/>
      <c r="F86" s="2"/>
      <c r="G86" s="2"/>
      <c r="H86" s="2"/>
      <c r="I86" s="2"/>
      <c r="J86" s="15"/>
    </row>
    <row r="87" spans="4:10">
      <c r="D87" s="2"/>
      <c r="E87" s="2"/>
      <c r="F87" s="2"/>
      <c r="G87" s="2"/>
      <c r="H87" s="2"/>
      <c r="I87" s="2"/>
      <c r="J87" s="15"/>
    </row>
    <row r="88" spans="4:10">
      <c r="D88" s="2"/>
      <c r="E88" s="2"/>
      <c r="F88" s="2"/>
      <c r="G88" s="2"/>
      <c r="H88" s="2"/>
      <c r="I88" s="2"/>
      <c r="J88" s="15"/>
    </row>
    <row r="89" spans="4:10">
      <c r="D89" s="2"/>
      <c r="E89" s="2"/>
      <c r="F89" s="2"/>
      <c r="G89" s="2"/>
      <c r="H89" s="2"/>
      <c r="I89" s="2"/>
      <c r="J89" s="15"/>
    </row>
    <row r="90" spans="4:10">
      <c r="D90" s="2"/>
      <c r="E90" s="2"/>
      <c r="F90" s="2"/>
      <c r="G90" s="2"/>
      <c r="H90" s="2"/>
      <c r="I90" s="2"/>
      <c r="J90" s="15"/>
    </row>
    <row r="91" spans="4:10">
      <c r="D91" s="2"/>
      <c r="E91" s="2"/>
      <c r="F91" s="2"/>
      <c r="G91" s="2"/>
      <c r="H91" s="2"/>
      <c r="I91" s="2"/>
      <c r="J91" s="15"/>
    </row>
    <row r="92" spans="4:10">
      <c r="D92" s="2"/>
      <c r="E92" s="2"/>
      <c r="F92" s="2"/>
      <c r="G92" s="2"/>
      <c r="H92" s="2"/>
      <c r="I92" s="2"/>
      <c r="J92" s="15"/>
    </row>
    <row r="93" spans="4:10">
      <c r="D93" s="2"/>
      <c r="E93" s="2"/>
      <c r="F93" s="2"/>
      <c r="G93" s="2"/>
      <c r="H93" s="2"/>
      <c r="I93" s="2"/>
      <c r="J93" s="15"/>
    </row>
    <row r="94" spans="4:10">
      <c r="D94" s="2"/>
      <c r="E94" s="2"/>
      <c r="F94" s="2"/>
      <c r="G94" s="2"/>
      <c r="H94" s="2"/>
      <c r="I94" s="2"/>
      <c r="J94" s="15"/>
    </row>
    <row r="95" spans="4:10">
      <c r="D95" s="2"/>
      <c r="E95" s="2"/>
      <c r="F95" s="2"/>
      <c r="G95" s="2"/>
      <c r="H95" s="2"/>
      <c r="I95" s="2"/>
      <c r="J95" s="15"/>
    </row>
    <row r="96" spans="4:10">
      <c r="D96" s="2"/>
      <c r="E96" s="2"/>
      <c r="F96" s="2"/>
      <c r="G96" s="2"/>
      <c r="H96" s="2"/>
      <c r="I96" s="2"/>
      <c r="J96" s="15"/>
    </row>
    <row r="97" spans="4:10">
      <c r="D97" s="2"/>
      <c r="E97" s="2"/>
      <c r="F97" s="2"/>
      <c r="G97" s="2"/>
      <c r="H97" s="2"/>
      <c r="I97" s="2"/>
      <c r="J97" s="15"/>
    </row>
    <row r="98" spans="4:10">
      <c r="D98" s="2"/>
      <c r="E98" s="2"/>
      <c r="F98" s="2"/>
      <c r="G98" s="2"/>
      <c r="H98" s="2"/>
      <c r="I98" s="2"/>
      <c r="J98" s="15"/>
    </row>
    <row r="99" spans="4:10">
      <c r="D99" s="2"/>
      <c r="E99" s="2"/>
      <c r="F99" s="2"/>
      <c r="G99" s="2"/>
      <c r="H99" s="2"/>
      <c r="I99" s="2"/>
      <c r="J99" s="15"/>
    </row>
    <row r="100" spans="4:10">
      <c r="D100" s="2"/>
      <c r="E100" s="2"/>
      <c r="F100" s="2"/>
      <c r="G100" s="2"/>
      <c r="H100" s="2"/>
      <c r="I100" s="2"/>
      <c r="J100" s="15"/>
    </row>
    <row r="101" spans="4:10">
      <c r="D101" s="2"/>
      <c r="E101" s="2"/>
      <c r="F101" s="2"/>
      <c r="G101" s="2"/>
      <c r="H101" s="2"/>
      <c r="I101" s="2"/>
      <c r="J101" s="15"/>
    </row>
    <row r="102" spans="4:10">
      <c r="D102" s="2"/>
      <c r="E102" s="2"/>
      <c r="F102" s="2"/>
      <c r="G102" s="2"/>
      <c r="H102" s="2"/>
      <c r="I102" s="2"/>
      <c r="J102" s="15"/>
    </row>
    <row r="103" spans="4:10">
      <c r="D103" s="2"/>
      <c r="E103" s="2"/>
      <c r="F103" s="2"/>
      <c r="G103" s="2"/>
      <c r="H103" s="2"/>
      <c r="I103" s="2"/>
      <c r="J103" s="15"/>
    </row>
    <row r="104" spans="4:10">
      <c r="D104" s="2"/>
      <c r="E104" s="2"/>
      <c r="F104" s="2"/>
      <c r="G104" s="2"/>
      <c r="H104" s="2"/>
      <c r="I104" s="2"/>
      <c r="J104" s="15"/>
    </row>
    <row r="105" spans="4:10">
      <c r="D105" s="2"/>
      <c r="E105" s="2"/>
      <c r="F105" s="2"/>
      <c r="G105" s="2"/>
      <c r="H105" s="2"/>
      <c r="I105" s="2"/>
      <c r="J105" s="15"/>
    </row>
    <row r="106" spans="4:10">
      <c r="D106" s="2"/>
      <c r="E106" s="2"/>
      <c r="F106" s="2"/>
      <c r="G106" s="2"/>
      <c r="H106" s="2"/>
      <c r="I106" s="2"/>
      <c r="J106" s="15"/>
    </row>
    <row r="107" spans="4:10">
      <c r="D107" s="2"/>
      <c r="E107" s="2"/>
      <c r="F107" s="2"/>
      <c r="G107" s="2"/>
      <c r="H107" s="2"/>
      <c r="I107" s="2"/>
      <c r="J107" s="15"/>
    </row>
    <row r="108" spans="4:10">
      <c r="D108" s="2"/>
      <c r="E108" s="2"/>
      <c r="F108" s="2"/>
      <c r="G108" s="2"/>
      <c r="H108" s="2"/>
      <c r="I108" s="2"/>
      <c r="J108" s="15"/>
    </row>
    <row r="109" spans="4:10">
      <c r="D109" s="2"/>
      <c r="E109" s="2"/>
      <c r="F109" s="2"/>
      <c r="G109" s="2"/>
      <c r="H109" s="2"/>
      <c r="I109" s="2"/>
      <c r="J109" s="15"/>
    </row>
    <row r="110" spans="4:10">
      <c r="D110" s="2"/>
      <c r="E110" s="2"/>
      <c r="F110" s="2"/>
      <c r="G110" s="2"/>
      <c r="H110" s="2"/>
      <c r="I110" s="2"/>
      <c r="J110" s="15"/>
    </row>
    <row r="111" spans="4:10">
      <c r="D111" s="2"/>
      <c r="E111" s="2"/>
      <c r="F111" s="2"/>
      <c r="G111" s="2"/>
      <c r="H111" s="2"/>
      <c r="I111" s="2"/>
      <c r="J111" s="15"/>
    </row>
    <row r="112" spans="4:10">
      <c r="D112" s="2"/>
      <c r="E112" s="2"/>
      <c r="F112" s="2"/>
      <c r="G112" s="2"/>
      <c r="H112" s="2"/>
      <c r="I112" s="2"/>
      <c r="J112" s="15"/>
    </row>
    <row r="113" spans="4:10">
      <c r="D113" s="2"/>
      <c r="E113" s="2"/>
      <c r="F113" s="2"/>
      <c r="G113" s="2"/>
      <c r="H113" s="2"/>
      <c r="I113" s="2"/>
      <c r="J113" s="15"/>
    </row>
    <row r="114" spans="4:10">
      <c r="D114" s="2"/>
      <c r="E114" s="2"/>
      <c r="F114" s="2"/>
      <c r="G114" s="2"/>
      <c r="H114" s="2"/>
      <c r="I114" s="2"/>
      <c r="J114" s="15"/>
    </row>
    <row r="115" spans="4:10">
      <c r="D115" s="2"/>
      <c r="E115" s="2"/>
      <c r="F115" s="2"/>
      <c r="G115" s="2"/>
      <c r="H115" s="2"/>
      <c r="I115" s="2"/>
      <c r="J115" s="15"/>
    </row>
    <row r="116" spans="4:10">
      <c r="D116" s="2"/>
      <c r="E116" s="2"/>
      <c r="F116" s="2"/>
      <c r="G116" s="2"/>
      <c r="H116" s="2"/>
      <c r="I116" s="2"/>
      <c r="J116" s="15"/>
    </row>
    <row r="117" spans="4:10">
      <c r="D117" s="2"/>
      <c r="E117" s="2"/>
      <c r="F117" s="2"/>
      <c r="G117" s="2"/>
      <c r="H117" s="2"/>
      <c r="I117" s="2"/>
      <c r="J117" s="15"/>
    </row>
    <row r="118" spans="4:10">
      <c r="D118" s="2"/>
      <c r="E118" s="2"/>
      <c r="F118" s="2"/>
      <c r="G118" s="2"/>
      <c r="H118" s="2"/>
      <c r="I118" s="2"/>
      <c r="J118" s="15"/>
    </row>
    <row r="119" spans="4:10">
      <c r="D119" s="2"/>
      <c r="E119" s="2"/>
      <c r="F119" s="2"/>
      <c r="G119" s="2"/>
      <c r="H119" s="2"/>
      <c r="I119" s="2"/>
      <c r="J119" s="15"/>
    </row>
    <row r="120" spans="4:10">
      <c r="D120" s="2"/>
      <c r="E120" s="2"/>
      <c r="F120" s="2"/>
      <c r="G120" s="2"/>
      <c r="H120" s="2"/>
      <c r="I120" s="2"/>
      <c r="J120" s="15"/>
    </row>
    <row r="121" spans="4:10">
      <c r="D121" s="2"/>
      <c r="E121" s="2"/>
      <c r="F121" s="2"/>
      <c r="G121" s="2"/>
      <c r="H121" s="2"/>
      <c r="I121" s="2"/>
      <c r="J121" s="15"/>
    </row>
    <row r="122" spans="4:10">
      <c r="D122" s="2"/>
      <c r="E122" s="2"/>
      <c r="F122" s="2"/>
      <c r="G122" s="2"/>
      <c r="H122" s="2"/>
      <c r="I122" s="2"/>
      <c r="J122" s="15"/>
    </row>
    <row r="123" spans="4:10">
      <c r="D123" s="2"/>
      <c r="E123" s="2"/>
      <c r="F123" s="2"/>
      <c r="G123" s="2"/>
      <c r="H123" s="2"/>
      <c r="I123" s="2"/>
      <c r="J123" s="15"/>
    </row>
    <row r="124" spans="4:10">
      <c r="D124" s="2"/>
      <c r="E124" s="2"/>
      <c r="F124" s="2"/>
      <c r="G124" s="2"/>
      <c r="H124" s="2"/>
      <c r="I124" s="2"/>
      <c r="J124" s="15"/>
    </row>
    <row r="125" spans="4:10">
      <c r="D125" s="2"/>
      <c r="E125" s="2"/>
      <c r="F125" s="2"/>
      <c r="G125" s="2"/>
      <c r="H125" s="2"/>
      <c r="I125" s="2"/>
      <c r="J125" s="15"/>
    </row>
    <row r="126" spans="4:10">
      <c r="D126" s="2"/>
      <c r="E126" s="2"/>
      <c r="F126" s="2"/>
      <c r="G126" s="2"/>
      <c r="H126" s="2"/>
      <c r="I126" s="2"/>
      <c r="J126" s="15"/>
    </row>
    <row r="127" spans="4:10">
      <c r="D127" s="2"/>
      <c r="E127" s="2"/>
      <c r="F127" s="2"/>
      <c r="G127" s="2"/>
      <c r="H127" s="2"/>
      <c r="I127" s="2"/>
      <c r="J127" s="15"/>
    </row>
    <row r="128" spans="4:10">
      <c r="D128" s="2"/>
      <c r="E128" s="2"/>
      <c r="F128" s="2"/>
      <c r="G128" s="2"/>
      <c r="H128" s="2"/>
      <c r="I128" s="2"/>
      <c r="J128" s="15"/>
    </row>
    <row r="129" spans="4:10">
      <c r="D129" s="2"/>
      <c r="E129" s="2"/>
      <c r="F129" s="2"/>
      <c r="G129" s="2"/>
      <c r="H129" s="2"/>
      <c r="I129" s="2"/>
      <c r="J129" s="15"/>
    </row>
    <row r="130" spans="4:10">
      <c r="D130" s="2"/>
      <c r="E130" s="2"/>
      <c r="F130" s="2"/>
      <c r="G130" s="2"/>
      <c r="H130" s="2"/>
      <c r="I130" s="2"/>
      <c r="J130" s="15"/>
    </row>
    <row r="131" spans="4:10">
      <c r="D131" s="2"/>
      <c r="E131" s="2"/>
      <c r="F131" s="2"/>
      <c r="G131" s="2"/>
      <c r="H131" s="2"/>
      <c r="I131" s="2"/>
      <c r="J131" s="15"/>
    </row>
    <row r="132" spans="4:10">
      <c r="D132" s="2"/>
      <c r="E132" s="2"/>
      <c r="F132" s="2"/>
      <c r="G132" s="2"/>
      <c r="H132" s="2"/>
      <c r="I132" s="2"/>
      <c r="J132" s="15"/>
    </row>
    <row r="133" spans="4:10">
      <c r="D133" s="2"/>
      <c r="E133" s="2"/>
      <c r="F133" s="2"/>
      <c r="G133" s="2"/>
      <c r="H133" s="2"/>
      <c r="I133" s="2"/>
      <c r="J133" s="15"/>
    </row>
    <row r="134" spans="4:10">
      <c r="D134" s="2"/>
      <c r="E134" s="2"/>
      <c r="F134" s="2"/>
      <c r="G134" s="2"/>
      <c r="H134" s="2"/>
      <c r="I134" s="2"/>
      <c r="J134" s="15"/>
    </row>
    <row r="135" spans="4:10">
      <c r="D135" s="2"/>
      <c r="E135" s="2"/>
      <c r="F135" s="2"/>
      <c r="G135" s="2"/>
      <c r="H135" s="2"/>
      <c r="I135" s="2"/>
      <c r="J135" s="15"/>
    </row>
    <row r="136" spans="4:10">
      <c r="D136" s="2"/>
      <c r="E136" s="2"/>
      <c r="F136" s="2"/>
      <c r="G136" s="2"/>
      <c r="H136" s="2"/>
      <c r="I136" s="2"/>
      <c r="J136" s="15"/>
    </row>
    <row r="137" spans="4:10">
      <c r="D137" s="2"/>
      <c r="E137" s="2"/>
      <c r="F137" s="2"/>
      <c r="G137" s="2"/>
      <c r="H137" s="2"/>
      <c r="I137" s="2"/>
      <c r="J137" s="15"/>
    </row>
    <row r="138" spans="4:10">
      <c r="D138" s="2"/>
      <c r="E138" s="2"/>
      <c r="F138" s="2"/>
      <c r="G138" s="2"/>
      <c r="H138" s="2"/>
      <c r="I138" s="2"/>
      <c r="J138" s="15"/>
    </row>
    <row r="139" spans="4:10">
      <c r="D139" s="2"/>
      <c r="E139" s="2"/>
      <c r="F139" s="2"/>
      <c r="G139" s="2"/>
      <c r="H139" s="2"/>
      <c r="I139" s="2"/>
      <c r="J139" s="15"/>
    </row>
    <row r="140" spans="4:10">
      <c r="D140" s="2"/>
      <c r="E140" s="2"/>
      <c r="F140" s="2"/>
      <c r="G140" s="2"/>
      <c r="H140" s="2"/>
      <c r="I140" s="2"/>
      <c r="J140" s="15"/>
    </row>
    <row r="141" spans="4:10">
      <c r="D141" s="2"/>
      <c r="E141" s="2"/>
      <c r="F141" s="2"/>
      <c r="G141" s="2"/>
      <c r="H141" s="2"/>
      <c r="I141" s="2"/>
      <c r="J141" s="15"/>
    </row>
    <row r="142" spans="4:10">
      <c r="D142" s="2"/>
      <c r="E142" s="2"/>
      <c r="F142" s="2"/>
      <c r="G142" s="2"/>
      <c r="H142" s="2"/>
      <c r="I142" s="2"/>
      <c r="J142" s="15"/>
    </row>
    <row r="143" spans="4:10">
      <c r="D143" s="2"/>
      <c r="E143" s="2"/>
      <c r="F143" s="2"/>
      <c r="G143" s="2"/>
      <c r="H143" s="2"/>
      <c r="I143" s="2"/>
      <c r="J143" s="15"/>
    </row>
    <row r="144" spans="4:10">
      <c r="D144" s="2"/>
      <c r="E144" s="2"/>
      <c r="F144" s="2"/>
      <c r="G144" s="2"/>
      <c r="H144" s="2"/>
      <c r="I144" s="2"/>
      <c r="J144" s="15"/>
    </row>
    <row r="145" spans="4:10">
      <c r="D145" s="2"/>
      <c r="E145" s="2"/>
      <c r="F145" s="2"/>
      <c r="G145" s="2"/>
      <c r="H145" s="2"/>
      <c r="I145" s="2"/>
      <c r="J145" s="15"/>
    </row>
    <row r="146" spans="4:10">
      <c r="D146" s="2"/>
      <c r="E146" s="2"/>
      <c r="F146" s="2"/>
      <c r="G146" s="2"/>
      <c r="H146" s="2"/>
      <c r="I146" s="2"/>
      <c r="J146" s="15"/>
    </row>
    <row r="147" spans="4:10">
      <c r="D147" s="2"/>
      <c r="E147" s="2"/>
      <c r="F147" s="2"/>
      <c r="G147" s="2"/>
      <c r="H147" s="2"/>
      <c r="I147" s="2"/>
      <c r="J147" s="15"/>
    </row>
    <row r="148" spans="4:10">
      <c r="D148" s="2"/>
      <c r="E148" s="2"/>
      <c r="F148" s="2"/>
      <c r="G148" s="2"/>
      <c r="H148" s="2"/>
      <c r="I148" s="2"/>
      <c r="J148" s="15"/>
    </row>
    <row r="149" spans="4:10">
      <c r="D149" s="2"/>
      <c r="E149" s="2"/>
      <c r="F149" s="2"/>
      <c r="G149" s="2"/>
      <c r="H149" s="2"/>
      <c r="I149" s="2"/>
      <c r="J149" s="15"/>
    </row>
    <row r="150" spans="4:10">
      <c r="D150" s="2"/>
      <c r="E150" s="2"/>
      <c r="F150" s="2"/>
      <c r="G150" s="2"/>
      <c r="H150" s="2"/>
      <c r="I150" s="2"/>
      <c r="J150" s="15"/>
    </row>
    <row r="151" spans="4:10">
      <c r="D151" s="2"/>
      <c r="E151" s="2"/>
      <c r="F151" s="2"/>
      <c r="G151" s="2"/>
      <c r="H151" s="2"/>
      <c r="I151" s="2"/>
      <c r="J151" s="15"/>
    </row>
    <row r="152" spans="4:10">
      <c r="D152" s="2"/>
      <c r="E152" s="2"/>
      <c r="F152" s="2"/>
      <c r="G152" s="2"/>
      <c r="H152" s="2"/>
      <c r="I152" s="2"/>
      <c r="J152" s="15"/>
    </row>
    <row r="153" spans="4:10">
      <c r="D153" s="2"/>
      <c r="E153" s="2"/>
      <c r="F153" s="2"/>
      <c r="G153" s="2"/>
      <c r="H153" s="2"/>
      <c r="I153" s="2"/>
      <c r="J153" s="15"/>
    </row>
    <row r="154" spans="4:10">
      <c r="D154" s="2"/>
      <c r="E154" s="2"/>
      <c r="F154" s="2"/>
      <c r="G154" s="2"/>
      <c r="H154" s="2"/>
      <c r="I154" s="2"/>
      <c r="J154" s="15"/>
    </row>
    <row r="155" spans="4:10">
      <c r="D155" s="2"/>
      <c r="E155" s="2"/>
      <c r="F155" s="2"/>
      <c r="G155" s="2"/>
      <c r="H155" s="2"/>
      <c r="I155" s="2"/>
      <c r="J155" s="15"/>
    </row>
    <row r="156" spans="4:10">
      <c r="D156" s="2"/>
      <c r="E156" s="2"/>
      <c r="F156" s="2"/>
      <c r="G156" s="2"/>
      <c r="H156" s="2"/>
      <c r="I156" s="2"/>
      <c r="J156" s="15"/>
    </row>
    <row r="157" spans="4:10">
      <c r="D157" s="2"/>
      <c r="E157" s="2"/>
      <c r="F157" s="2"/>
      <c r="G157" s="2"/>
      <c r="H157" s="2"/>
      <c r="I157" s="2"/>
      <c r="J157" s="15"/>
    </row>
    <row r="158" spans="4:10">
      <c r="D158" s="2"/>
      <c r="E158" s="2"/>
      <c r="F158" s="2"/>
      <c r="G158" s="2"/>
      <c r="H158" s="2"/>
      <c r="I158" s="2"/>
      <c r="J158" s="15"/>
    </row>
    <row r="159" spans="4:10">
      <c r="D159" s="2"/>
      <c r="E159" s="2"/>
      <c r="F159" s="2"/>
      <c r="G159" s="2"/>
      <c r="H159" s="2"/>
      <c r="I159" s="2"/>
      <c r="J159" s="15"/>
    </row>
    <row r="160" spans="4:10">
      <c r="D160" s="2"/>
      <c r="E160" s="2"/>
      <c r="F160" s="2"/>
      <c r="G160" s="2"/>
      <c r="H160" s="2"/>
      <c r="I160" s="2"/>
      <c r="J160" s="15"/>
    </row>
    <row r="161" spans="4:10">
      <c r="D161" s="2"/>
      <c r="E161" s="2"/>
      <c r="F161" s="2"/>
      <c r="G161" s="2"/>
      <c r="H161" s="2"/>
      <c r="I161" s="2"/>
      <c r="J161" s="15"/>
    </row>
    <row r="162" spans="4:10">
      <c r="D162" s="2"/>
      <c r="E162" s="2"/>
      <c r="F162" s="2"/>
      <c r="G162" s="2"/>
      <c r="H162" s="2"/>
      <c r="I162" s="2"/>
      <c r="J162" s="15"/>
    </row>
    <row r="163" spans="4:10">
      <c r="D163" s="2"/>
      <c r="E163" s="2"/>
      <c r="F163" s="2"/>
      <c r="G163" s="2"/>
      <c r="H163" s="2"/>
      <c r="I163" s="2"/>
      <c r="J163" s="15"/>
    </row>
    <row r="164" spans="4:10">
      <c r="D164" s="2"/>
      <c r="E164" s="2"/>
      <c r="F164" s="2"/>
      <c r="G164" s="2"/>
      <c r="H164" s="2"/>
      <c r="I164" s="2"/>
      <c r="J164" s="15"/>
    </row>
    <row r="165" spans="4:10">
      <c r="D165" s="2"/>
      <c r="E165" s="2"/>
      <c r="F165" s="2"/>
      <c r="G165" s="2"/>
      <c r="H165" s="2"/>
      <c r="I165" s="2"/>
      <c r="J165" s="15"/>
    </row>
    <row r="166" spans="4:10">
      <c r="D166" s="2"/>
      <c r="E166" s="2"/>
      <c r="F166" s="2"/>
      <c r="G166" s="2"/>
      <c r="H166" s="2"/>
      <c r="I166" s="2"/>
      <c r="J166" s="15"/>
    </row>
    <row r="167" spans="4:10">
      <c r="D167" s="2"/>
      <c r="E167" s="2"/>
      <c r="F167" s="2"/>
      <c r="G167" s="2"/>
      <c r="H167" s="2"/>
      <c r="I167" s="2"/>
      <c r="J167" s="15"/>
    </row>
    <row r="168" spans="4:10">
      <c r="D168" s="2"/>
      <c r="E168" s="2"/>
      <c r="F168" s="2"/>
      <c r="G168" s="2"/>
      <c r="H168" s="2"/>
      <c r="I168" s="2"/>
      <c r="J168" s="15"/>
    </row>
    <row r="169" spans="4:10">
      <c r="D169" s="2"/>
      <c r="E169" s="2"/>
      <c r="F169" s="2"/>
      <c r="G169" s="2"/>
      <c r="H169" s="2"/>
      <c r="I169" s="2"/>
      <c r="J169" s="15"/>
    </row>
    <row r="170" spans="4:10">
      <c r="D170" s="2"/>
      <c r="E170" s="2"/>
      <c r="F170" s="2"/>
      <c r="G170" s="2"/>
      <c r="H170" s="2"/>
      <c r="I170" s="2"/>
      <c r="J170" s="15"/>
    </row>
    <row r="171" spans="4:10">
      <c r="D171" s="2"/>
      <c r="E171" s="2"/>
      <c r="F171" s="2"/>
      <c r="G171" s="2"/>
      <c r="H171" s="2"/>
      <c r="I171" s="2"/>
      <c r="J171" s="15"/>
    </row>
    <row r="172" spans="4:10">
      <c r="D172" s="2"/>
      <c r="E172" s="2"/>
      <c r="F172" s="2"/>
      <c r="G172" s="2"/>
      <c r="H172" s="2"/>
      <c r="I172" s="2"/>
      <c r="J172" s="15"/>
    </row>
    <row r="173" spans="4:10">
      <c r="D173" s="2"/>
      <c r="E173" s="2"/>
      <c r="F173" s="2"/>
      <c r="G173" s="2"/>
      <c r="H173" s="2"/>
      <c r="I173" s="2"/>
      <c r="J173" s="15"/>
    </row>
    <row r="174" spans="4:10">
      <c r="D174" s="2"/>
      <c r="E174" s="2"/>
      <c r="F174" s="2"/>
      <c r="G174" s="2"/>
      <c r="H174" s="2"/>
      <c r="I174" s="2"/>
      <c r="J174" s="15"/>
    </row>
    <row r="175" spans="4:10">
      <c r="D175" s="2"/>
      <c r="E175" s="2"/>
      <c r="F175" s="2"/>
      <c r="G175" s="2"/>
      <c r="H175" s="2"/>
      <c r="I175" s="2"/>
      <c r="J175" s="15"/>
    </row>
    <row r="176" spans="4:10">
      <c r="D176" s="2"/>
      <c r="E176" s="2"/>
      <c r="F176" s="2"/>
      <c r="G176" s="2"/>
      <c r="H176" s="2"/>
      <c r="I176" s="2"/>
      <c r="J176" s="15"/>
    </row>
    <row r="177" spans="4:10">
      <c r="D177" s="2"/>
      <c r="E177" s="2"/>
      <c r="F177" s="2"/>
      <c r="G177" s="2"/>
      <c r="H177" s="2"/>
      <c r="I177" s="2"/>
      <c r="J177" s="15"/>
    </row>
    <row r="178" spans="4:10">
      <c r="D178" s="2"/>
      <c r="E178" s="2"/>
      <c r="F178" s="2"/>
      <c r="G178" s="2"/>
      <c r="H178" s="2"/>
      <c r="I178" s="2"/>
      <c r="J178" s="15"/>
    </row>
    <row r="179" spans="4:10">
      <c r="D179" s="2"/>
      <c r="E179" s="2"/>
      <c r="F179" s="2"/>
      <c r="G179" s="2"/>
      <c r="H179" s="2"/>
      <c r="I179" s="2"/>
      <c r="J179" s="15"/>
    </row>
    <row r="180" spans="4:10">
      <c r="D180" s="2"/>
      <c r="E180" s="2"/>
      <c r="F180" s="2"/>
      <c r="G180" s="2"/>
      <c r="H180" s="2"/>
      <c r="I180" s="2"/>
      <c r="J180" s="15"/>
    </row>
    <row r="181" spans="4:10">
      <c r="D181" s="2"/>
      <c r="E181" s="2"/>
      <c r="F181" s="2"/>
      <c r="G181" s="2"/>
      <c r="H181" s="2"/>
      <c r="I181" s="2"/>
      <c r="J181" s="15"/>
    </row>
    <row r="182" spans="4:10">
      <c r="D182" s="2"/>
      <c r="E182" s="2"/>
      <c r="F182" s="2"/>
      <c r="G182" s="2"/>
      <c r="H182" s="2"/>
      <c r="I182" s="2"/>
      <c r="J182" s="15"/>
    </row>
    <row r="183" spans="4:10">
      <c r="D183" s="2"/>
      <c r="E183" s="2"/>
      <c r="F183" s="2"/>
      <c r="G183" s="2"/>
      <c r="H183" s="2"/>
      <c r="I183" s="2"/>
      <c r="J183" s="15"/>
    </row>
    <row r="184" spans="4:10">
      <c r="D184" s="2"/>
      <c r="E184" s="2"/>
      <c r="F184" s="2"/>
      <c r="G184" s="2"/>
      <c r="H184" s="2"/>
      <c r="I184" s="2"/>
      <c r="J184" s="15"/>
    </row>
    <row r="185" spans="4:10">
      <c r="D185" s="2"/>
      <c r="E185" s="2"/>
      <c r="F185" s="2"/>
      <c r="G185" s="2"/>
      <c r="H185" s="2"/>
      <c r="I185" s="2"/>
      <c r="J185" s="15"/>
    </row>
    <row r="186" spans="4:10">
      <c r="D186" s="2"/>
      <c r="E186" s="2"/>
      <c r="F186" s="2"/>
      <c r="G186" s="2"/>
      <c r="H186" s="2"/>
      <c r="I186" s="2"/>
      <c r="J186" s="15"/>
    </row>
    <row r="187" spans="4:10">
      <c r="D187" s="2"/>
      <c r="E187" s="2"/>
      <c r="F187" s="2"/>
      <c r="G187" s="2"/>
      <c r="H187" s="2"/>
      <c r="I187" s="2"/>
      <c r="J187" s="15"/>
    </row>
    <row r="188" spans="4:10">
      <c r="D188" s="2"/>
      <c r="E188" s="2"/>
      <c r="F188" s="2"/>
      <c r="G188" s="2"/>
      <c r="H188" s="2"/>
      <c r="I188" s="2"/>
      <c r="J188" s="15"/>
    </row>
    <row r="189" spans="4:10">
      <c r="D189" s="2"/>
      <c r="E189" s="2"/>
      <c r="F189" s="2"/>
      <c r="G189" s="2"/>
      <c r="H189" s="2"/>
      <c r="I189" s="2"/>
      <c r="J189" s="15"/>
    </row>
    <row r="190" spans="4:10">
      <c r="D190" s="2"/>
      <c r="E190" s="2"/>
      <c r="F190" s="2"/>
      <c r="G190" s="2"/>
      <c r="H190" s="2"/>
      <c r="I190" s="2"/>
      <c r="J190" s="15"/>
    </row>
    <row r="191" spans="4:10">
      <c r="D191" s="2"/>
      <c r="E191" s="2"/>
      <c r="F191" s="2"/>
      <c r="G191" s="2"/>
      <c r="H191" s="2"/>
      <c r="I191" s="2"/>
      <c r="J191" s="15"/>
    </row>
    <row r="192" spans="4:10">
      <c r="D192" s="2"/>
      <c r="E192" s="2"/>
      <c r="F192" s="2"/>
      <c r="G192" s="2"/>
      <c r="H192" s="2"/>
      <c r="I192" s="2"/>
      <c r="J192" s="15"/>
    </row>
    <row r="193" spans="4:10">
      <c r="D193" s="2"/>
      <c r="E193" s="2"/>
      <c r="F193" s="2"/>
      <c r="G193" s="2"/>
      <c r="H193" s="2"/>
      <c r="I193" s="2"/>
      <c r="J193" s="15"/>
    </row>
    <row r="194" spans="4:10">
      <c r="D194" s="2"/>
      <c r="E194" s="2"/>
      <c r="F194" s="2"/>
      <c r="G194" s="2"/>
      <c r="H194" s="2"/>
      <c r="I194" s="2"/>
      <c r="J194" s="15"/>
    </row>
    <row r="195" spans="4:10">
      <c r="D195" s="2"/>
      <c r="E195" s="2"/>
      <c r="F195" s="2"/>
      <c r="G195" s="2"/>
      <c r="H195" s="2"/>
      <c r="I195" s="2"/>
      <c r="J195" s="15"/>
    </row>
    <row r="196" spans="4:10">
      <c r="D196" s="2"/>
      <c r="E196" s="2"/>
      <c r="F196" s="2"/>
      <c r="G196" s="2"/>
      <c r="H196" s="2"/>
      <c r="I196" s="2"/>
      <c r="J196" s="15"/>
    </row>
    <row r="197" spans="4:10">
      <c r="D197" s="2"/>
      <c r="E197" s="2"/>
      <c r="F197" s="2"/>
      <c r="G197" s="2"/>
      <c r="H197" s="2"/>
      <c r="I197" s="2"/>
      <c r="J197" s="15"/>
    </row>
    <row r="198" spans="4:10">
      <c r="D198" s="2"/>
      <c r="E198" s="2"/>
      <c r="F198" s="2"/>
      <c r="G198" s="2"/>
      <c r="H198" s="2"/>
      <c r="I198" s="2"/>
      <c r="J198" s="15"/>
    </row>
    <row r="199" spans="4:10">
      <c r="D199" s="2"/>
      <c r="E199" s="2"/>
      <c r="F199" s="2"/>
      <c r="G199" s="2"/>
      <c r="H199" s="2"/>
      <c r="I199" s="2"/>
      <c r="J199" s="15"/>
    </row>
    <row r="200" spans="4:10">
      <c r="D200" s="2"/>
      <c r="E200" s="2"/>
      <c r="F200" s="2"/>
      <c r="G200" s="2"/>
      <c r="H200" s="2"/>
      <c r="I200" s="2"/>
      <c r="J200" s="15"/>
    </row>
    <row r="201" spans="4:10">
      <c r="D201" s="2"/>
      <c r="E201" s="2"/>
      <c r="F201" s="2"/>
      <c r="G201" s="2"/>
      <c r="H201" s="2"/>
      <c r="I201" s="2"/>
      <c r="J201" s="15"/>
    </row>
    <row r="202" spans="4:10">
      <c r="D202" s="2"/>
      <c r="E202" s="2"/>
      <c r="F202" s="2"/>
      <c r="G202" s="2"/>
      <c r="H202" s="2"/>
      <c r="I202" s="2"/>
      <c r="J202" s="15"/>
    </row>
    <row r="203" spans="4:10">
      <c r="D203" s="2"/>
      <c r="E203" s="2"/>
      <c r="F203" s="2"/>
      <c r="G203" s="2"/>
      <c r="H203" s="2"/>
      <c r="I203" s="2"/>
      <c r="J203" s="15"/>
    </row>
    <row r="204" spans="4:10">
      <c r="D204" s="2"/>
      <c r="E204" s="2"/>
      <c r="F204" s="2"/>
      <c r="G204" s="2"/>
      <c r="H204" s="2"/>
      <c r="I204" s="2"/>
      <c r="J204" s="15"/>
    </row>
    <row r="205" spans="4:10">
      <c r="D205" s="2"/>
      <c r="E205" s="2"/>
      <c r="F205" s="2"/>
      <c r="G205" s="2"/>
      <c r="H205" s="2"/>
      <c r="I205" s="2"/>
      <c r="J205" s="15"/>
    </row>
    <row r="206" spans="4:10">
      <c r="D206" s="2"/>
      <c r="E206" s="2"/>
      <c r="F206" s="2"/>
      <c r="G206" s="2"/>
      <c r="H206" s="2"/>
      <c r="I206" s="2"/>
      <c r="J206" s="15"/>
    </row>
    <row r="207" spans="4:10">
      <c r="D207" s="2"/>
      <c r="E207" s="2"/>
      <c r="F207" s="2"/>
      <c r="G207" s="2"/>
      <c r="H207" s="2"/>
      <c r="I207" s="2"/>
      <c r="J207" s="15"/>
    </row>
    <row r="208" spans="4:10">
      <c r="D208" s="2"/>
      <c r="E208" s="2"/>
      <c r="F208" s="2"/>
      <c r="G208" s="2"/>
      <c r="H208" s="2"/>
      <c r="I208" s="2"/>
      <c r="J208" s="15"/>
    </row>
    <row r="209" spans="4:10">
      <c r="D209" s="2"/>
      <c r="E209" s="2"/>
      <c r="F209" s="2"/>
      <c r="G209" s="2"/>
      <c r="H209" s="2"/>
      <c r="I209" s="2"/>
      <c r="J209" s="15"/>
    </row>
    <row r="210" spans="4:10">
      <c r="D210" s="2"/>
      <c r="E210" s="2"/>
      <c r="F210" s="2"/>
      <c r="G210" s="2"/>
      <c r="H210" s="2"/>
      <c r="I210" s="2"/>
      <c r="J210" s="15"/>
    </row>
    <row r="211" spans="4:10">
      <c r="D211" s="2"/>
      <c r="E211" s="2"/>
      <c r="F211" s="2"/>
      <c r="G211" s="2"/>
      <c r="H211" s="2"/>
      <c r="I211" s="2"/>
      <c r="J211" s="15"/>
    </row>
    <row r="212" spans="4:10">
      <c r="D212" s="2"/>
      <c r="E212" s="2"/>
      <c r="F212" s="2"/>
      <c r="G212" s="2"/>
      <c r="H212" s="2"/>
      <c r="I212" s="2"/>
      <c r="J212" s="15"/>
    </row>
    <row r="213" spans="4:10">
      <c r="D213" s="2"/>
      <c r="E213" s="2"/>
      <c r="F213" s="2"/>
      <c r="G213" s="2"/>
      <c r="H213" s="2"/>
      <c r="I213" s="2"/>
      <c r="J213" s="15"/>
    </row>
    <row r="214" spans="4:10">
      <c r="D214" s="2"/>
      <c r="E214" s="2"/>
      <c r="F214" s="2"/>
      <c r="G214" s="2"/>
      <c r="H214" s="2"/>
      <c r="I214" s="2"/>
      <c r="J214" s="15"/>
    </row>
    <row r="215" spans="4:10">
      <c r="D215" s="2"/>
      <c r="E215" s="2"/>
      <c r="F215" s="2"/>
      <c r="G215" s="2"/>
      <c r="H215" s="2"/>
      <c r="I215" s="2"/>
      <c r="J215" s="15"/>
    </row>
    <row r="216" spans="4:10">
      <c r="D216" s="2"/>
      <c r="E216" s="2"/>
      <c r="F216" s="2"/>
      <c r="G216" s="2"/>
      <c r="H216" s="2"/>
      <c r="I216" s="2"/>
      <c r="J216" s="15"/>
    </row>
    <row r="217" spans="4:10">
      <c r="D217" s="2"/>
      <c r="E217" s="2"/>
      <c r="F217" s="2"/>
      <c r="G217" s="2"/>
      <c r="H217" s="2"/>
      <c r="I217" s="2"/>
      <c r="J217" s="15"/>
    </row>
    <row r="218" spans="4:10">
      <c r="D218" s="2"/>
      <c r="E218" s="2"/>
      <c r="F218" s="2"/>
      <c r="G218" s="2"/>
      <c r="H218" s="2"/>
      <c r="I218" s="2"/>
      <c r="J218" s="15"/>
    </row>
    <row r="219" spans="4:10">
      <c r="D219" s="2"/>
      <c r="E219" s="2"/>
      <c r="F219" s="2"/>
      <c r="G219" s="2"/>
      <c r="H219" s="2"/>
      <c r="I219" s="2"/>
      <c r="J219" s="15"/>
    </row>
    <row r="220" spans="4:10">
      <c r="D220" s="2"/>
      <c r="E220" s="2"/>
      <c r="F220" s="2"/>
      <c r="G220" s="2"/>
      <c r="H220" s="2"/>
      <c r="I220" s="2"/>
      <c r="J220" s="15"/>
    </row>
    <row r="221" spans="4:10">
      <c r="D221" s="2"/>
      <c r="E221" s="2"/>
      <c r="F221" s="2"/>
      <c r="G221" s="2"/>
      <c r="H221" s="2"/>
      <c r="I221" s="2"/>
      <c r="J221" s="15"/>
    </row>
    <row r="222" spans="4:10">
      <c r="D222" s="2"/>
      <c r="E222" s="2"/>
      <c r="F222" s="2"/>
      <c r="G222" s="2"/>
      <c r="H222" s="2"/>
      <c r="I222" s="2"/>
      <c r="J222" s="15"/>
    </row>
    <row r="223" spans="4:10">
      <c r="D223" s="2"/>
      <c r="E223" s="2"/>
      <c r="F223" s="2"/>
      <c r="G223" s="2"/>
      <c r="H223" s="2"/>
      <c r="I223" s="2"/>
      <c r="J223" s="15"/>
    </row>
    <row r="224" spans="4:10">
      <c r="D224" s="2"/>
      <c r="E224" s="2"/>
      <c r="F224" s="2"/>
      <c r="G224" s="2"/>
      <c r="H224" s="2"/>
      <c r="I224" s="2"/>
      <c r="J224" s="15"/>
    </row>
    <row r="225" spans="4:10">
      <c r="D225" s="2"/>
      <c r="E225" s="2"/>
      <c r="F225" s="2"/>
      <c r="G225" s="2"/>
      <c r="H225" s="2"/>
      <c r="I225" s="2"/>
      <c r="J225" s="15"/>
    </row>
    <row r="226" spans="4:10">
      <c r="D226" s="2"/>
      <c r="E226" s="2"/>
      <c r="F226" s="2"/>
      <c r="G226" s="2"/>
      <c r="H226" s="2"/>
      <c r="I226" s="2"/>
      <c r="J226" s="15"/>
    </row>
    <row r="227" spans="4:10">
      <c r="D227" s="2"/>
      <c r="E227" s="2"/>
      <c r="F227" s="2"/>
      <c r="G227" s="2"/>
      <c r="H227" s="2"/>
      <c r="I227" s="2"/>
      <c r="J227" s="15"/>
    </row>
    <row r="228" spans="4:10">
      <c r="D228" s="2"/>
      <c r="E228" s="2"/>
      <c r="F228" s="2"/>
      <c r="G228" s="2"/>
      <c r="H228" s="2"/>
      <c r="I228" s="2"/>
      <c r="J228" s="15"/>
    </row>
    <row r="229" spans="4:10">
      <c r="D229" s="2"/>
      <c r="E229" s="2"/>
      <c r="F229" s="2"/>
      <c r="G229" s="2"/>
      <c r="H229" s="2"/>
      <c r="I229" s="2"/>
      <c r="J229" s="15"/>
    </row>
    <row r="230" spans="4:10">
      <c r="D230" s="2"/>
      <c r="E230" s="2"/>
      <c r="F230" s="2"/>
      <c r="G230" s="2"/>
      <c r="H230" s="2"/>
      <c r="I230" s="2"/>
      <c r="J230" s="15"/>
    </row>
    <row r="231" spans="4:10">
      <c r="D231" s="2"/>
      <c r="E231" s="2"/>
      <c r="F231" s="2"/>
      <c r="G231" s="2"/>
      <c r="H231" s="2"/>
      <c r="I231" s="2"/>
      <c r="J231" s="15"/>
    </row>
    <row r="232" spans="4:10">
      <c r="D232" s="2"/>
      <c r="E232" s="2"/>
      <c r="F232" s="2"/>
      <c r="G232" s="2"/>
      <c r="H232" s="2"/>
      <c r="I232" s="2"/>
      <c r="J232" s="15"/>
    </row>
    <row r="233" spans="4:10">
      <c r="D233" s="2"/>
      <c r="E233" s="2"/>
      <c r="F233" s="2"/>
      <c r="G233" s="2"/>
      <c r="H233" s="2"/>
      <c r="I233" s="2"/>
      <c r="J233" s="15"/>
    </row>
    <row r="234" spans="4:10">
      <c r="D234" s="2"/>
      <c r="E234" s="2"/>
      <c r="F234" s="2"/>
      <c r="G234" s="2"/>
      <c r="H234" s="2"/>
      <c r="I234" s="2"/>
      <c r="J234" s="15"/>
    </row>
    <row r="235" spans="4:10">
      <c r="D235" s="2"/>
      <c r="E235" s="2"/>
      <c r="F235" s="2"/>
      <c r="G235" s="2"/>
      <c r="H235" s="2"/>
      <c r="I235" s="2"/>
      <c r="J235" s="15"/>
    </row>
    <row r="236" spans="4:10">
      <c r="D236" s="2"/>
      <c r="E236" s="2"/>
      <c r="F236" s="2"/>
      <c r="G236" s="2"/>
      <c r="H236" s="2"/>
      <c r="I236" s="2"/>
      <c r="J236" s="15"/>
    </row>
    <row r="237" spans="4:10">
      <c r="D237" s="2"/>
      <c r="E237" s="2"/>
      <c r="F237" s="2"/>
      <c r="G237" s="2"/>
      <c r="H237" s="2"/>
      <c r="I237" s="2"/>
      <c r="J237" s="15"/>
    </row>
    <row r="238" spans="4:10">
      <c r="D238" s="2"/>
      <c r="E238" s="2"/>
      <c r="F238" s="2"/>
      <c r="G238" s="2"/>
      <c r="H238" s="2"/>
      <c r="I238" s="2"/>
      <c r="J238" s="15"/>
    </row>
    <row r="239" spans="4:10">
      <c r="D239" s="2"/>
      <c r="E239" s="2"/>
      <c r="F239" s="2"/>
      <c r="G239" s="2"/>
      <c r="H239" s="2"/>
      <c r="I239" s="2"/>
      <c r="J239" s="15"/>
    </row>
    <row r="240" spans="4:10">
      <c r="D240" s="2"/>
      <c r="E240" s="2"/>
      <c r="F240" s="2"/>
      <c r="G240" s="2"/>
      <c r="H240" s="2"/>
      <c r="I240" s="2"/>
      <c r="J240" s="15"/>
    </row>
    <row r="241" spans="4:10">
      <c r="D241" s="2"/>
      <c r="E241" s="2"/>
      <c r="F241" s="2"/>
      <c r="G241" s="2"/>
      <c r="H241" s="2"/>
      <c r="I241" s="2"/>
      <c r="J241" s="15"/>
    </row>
    <row r="242" spans="4:10">
      <c r="D242" s="2"/>
      <c r="E242" s="2"/>
      <c r="F242" s="2"/>
      <c r="G242" s="2"/>
      <c r="H242" s="2"/>
      <c r="I242" s="2"/>
      <c r="J242" s="15"/>
    </row>
    <row r="243" spans="4:10">
      <c r="D243" s="2"/>
      <c r="E243" s="2"/>
      <c r="F243" s="2"/>
      <c r="G243" s="2"/>
      <c r="H243" s="2"/>
      <c r="I243" s="2"/>
      <c r="J243" s="15"/>
    </row>
    <row r="244" spans="4:10">
      <c r="D244" s="2"/>
      <c r="E244" s="2"/>
      <c r="F244" s="2"/>
      <c r="G244" s="2"/>
      <c r="H244" s="2"/>
      <c r="I244" s="2"/>
      <c r="J244" s="15"/>
    </row>
    <row r="245" spans="4:10">
      <c r="D245" s="2"/>
      <c r="E245" s="2"/>
      <c r="F245" s="2"/>
      <c r="G245" s="2"/>
      <c r="H245" s="2"/>
      <c r="I245" s="2"/>
      <c r="J245" s="15"/>
    </row>
    <row r="246" spans="4:10">
      <c r="D246" s="2"/>
      <c r="E246" s="2"/>
      <c r="F246" s="2"/>
      <c r="G246" s="2"/>
      <c r="H246" s="2"/>
      <c r="I246" s="2"/>
      <c r="J246" s="15"/>
    </row>
    <row r="247" spans="4:10">
      <c r="D247" s="2"/>
      <c r="E247" s="2"/>
      <c r="F247" s="2"/>
      <c r="G247" s="2"/>
      <c r="H247" s="2"/>
      <c r="I247" s="2"/>
      <c r="J247" s="15"/>
    </row>
    <row r="248" spans="4:10">
      <c r="D248" s="2"/>
      <c r="E248" s="2"/>
      <c r="F248" s="2"/>
      <c r="G248" s="2"/>
      <c r="H248" s="2"/>
      <c r="I248" s="2"/>
      <c r="J248" s="15"/>
    </row>
    <row r="249" spans="4:10">
      <c r="D249" s="2"/>
      <c r="E249" s="2"/>
      <c r="F249" s="2"/>
      <c r="G249" s="2"/>
      <c r="H249" s="2"/>
      <c r="I249" s="2"/>
      <c r="J249" s="15"/>
    </row>
    <row r="250" spans="4:10">
      <c r="D250" s="2"/>
      <c r="E250" s="2"/>
      <c r="F250" s="2"/>
      <c r="G250" s="2"/>
      <c r="H250" s="2"/>
      <c r="I250" s="2"/>
      <c r="J250" s="15"/>
    </row>
    <row r="251" spans="4:10">
      <c r="D251" s="2"/>
      <c r="E251" s="2"/>
      <c r="F251" s="2"/>
      <c r="G251" s="2"/>
      <c r="H251" s="2"/>
      <c r="I251" s="2"/>
      <c r="J251" s="15"/>
    </row>
    <row r="252" spans="4:10">
      <c r="D252" s="2"/>
      <c r="E252" s="2"/>
      <c r="F252" s="2"/>
      <c r="G252" s="2"/>
      <c r="H252" s="2"/>
      <c r="I252" s="2"/>
      <c r="J252" s="15"/>
    </row>
    <row r="253" spans="4:10">
      <c r="D253" s="2"/>
      <c r="E253" s="2"/>
      <c r="F253" s="2"/>
      <c r="G253" s="2"/>
      <c r="H253" s="2"/>
      <c r="I253" s="2"/>
      <c r="J253" s="15"/>
    </row>
    <row r="254" spans="4:10">
      <c r="D254" s="2"/>
      <c r="E254" s="2"/>
      <c r="F254" s="2"/>
      <c r="G254" s="2"/>
      <c r="H254" s="2"/>
      <c r="I254" s="2"/>
      <c r="J254" s="15"/>
    </row>
    <row r="255" spans="4:10">
      <c r="D255" s="2"/>
      <c r="E255" s="2"/>
      <c r="F255" s="2"/>
      <c r="G255" s="2"/>
      <c r="H255" s="2"/>
      <c r="I255" s="2"/>
      <c r="J255" s="15"/>
    </row>
    <row r="256" spans="4:10">
      <c r="D256" s="2"/>
      <c r="E256" s="2"/>
      <c r="F256" s="2"/>
      <c r="G256" s="2"/>
      <c r="H256" s="2"/>
      <c r="I256" s="2"/>
      <c r="J256" s="15"/>
    </row>
    <row r="257" spans="4:10">
      <c r="D257" s="2"/>
      <c r="E257" s="2"/>
      <c r="F257" s="2"/>
      <c r="G257" s="2"/>
      <c r="H257" s="2"/>
      <c r="I257" s="2"/>
      <c r="J257" s="15"/>
    </row>
    <row r="258" spans="4:10">
      <c r="D258" s="2"/>
      <c r="E258" s="2"/>
      <c r="F258" s="2"/>
      <c r="G258" s="2"/>
      <c r="H258" s="2"/>
      <c r="I258" s="2"/>
      <c r="J258" s="15"/>
    </row>
    <row r="259" spans="4:10">
      <c r="D259" s="2"/>
      <c r="E259" s="2"/>
      <c r="F259" s="2"/>
      <c r="G259" s="2"/>
      <c r="H259" s="2"/>
      <c r="I259" s="2"/>
      <c r="J259" s="15"/>
    </row>
    <row r="260" spans="4:10">
      <c r="D260" s="2"/>
      <c r="E260" s="2"/>
      <c r="F260" s="2"/>
      <c r="G260" s="2"/>
      <c r="H260" s="2"/>
      <c r="I260" s="2"/>
      <c r="J260" s="15"/>
    </row>
    <row r="261" spans="4:10">
      <c r="D261" s="2"/>
      <c r="E261" s="2"/>
      <c r="F261" s="2"/>
      <c r="G261" s="2"/>
      <c r="H261" s="2"/>
      <c r="I261" s="2"/>
      <c r="J261" s="15"/>
    </row>
    <row r="262" spans="4:10">
      <c r="D262" s="2"/>
      <c r="E262" s="2"/>
      <c r="F262" s="2"/>
      <c r="G262" s="2"/>
      <c r="H262" s="2"/>
      <c r="I262" s="2"/>
      <c r="J262" s="15"/>
    </row>
    <row r="263" spans="4:10">
      <c r="D263" s="2"/>
      <c r="E263" s="2"/>
      <c r="F263" s="2"/>
      <c r="G263" s="2"/>
      <c r="H263" s="2"/>
      <c r="I263" s="2"/>
      <c r="J263" s="15"/>
    </row>
    <row r="264" spans="4:10">
      <c r="D264" s="2"/>
      <c r="E264" s="2"/>
      <c r="F264" s="2"/>
      <c r="G264" s="2"/>
      <c r="H264" s="2"/>
      <c r="I264" s="2"/>
      <c r="J264" s="15"/>
    </row>
    <row r="265" spans="4:10">
      <c r="D265" s="2"/>
      <c r="E265" s="2"/>
      <c r="F265" s="2"/>
      <c r="G265" s="2"/>
      <c r="H265" s="2"/>
      <c r="I265" s="2"/>
      <c r="J265" s="15"/>
    </row>
    <row r="266" spans="4:10">
      <c r="D266" s="2"/>
      <c r="E266" s="2"/>
      <c r="F266" s="2"/>
      <c r="G266" s="2"/>
      <c r="H266" s="2"/>
      <c r="I266" s="2"/>
      <c r="J266" s="15"/>
    </row>
    <row r="267" spans="4:10">
      <c r="D267" s="2"/>
      <c r="E267" s="2"/>
      <c r="F267" s="2"/>
      <c r="G267" s="2"/>
      <c r="H267" s="2"/>
      <c r="I267" s="2"/>
      <c r="J267" s="15"/>
    </row>
    <row r="268" spans="4:10">
      <c r="D268" s="2"/>
      <c r="E268" s="2"/>
      <c r="F268" s="2"/>
      <c r="G268" s="2"/>
      <c r="H268" s="2"/>
      <c r="I268" s="2"/>
      <c r="J268" s="15"/>
    </row>
    <row r="269" spans="4:10">
      <c r="D269" s="2"/>
      <c r="E269" s="2"/>
      <c r="F269" s="2"/>
      <c r="G269" s="2"/>
      <c r="H269" s="2"/>
      <c r="I269" s="2"/>
      <c r="J269" s="15"/>
    </row>
    <row r="270" spans="4:10">
      <c r="D270" s="2"/>
      <c r="E270" s="2"/>
      <c r="F270" s="2"/>
      <c r="G270" s="2"/>
      <c r="H270" s="2"/>
      <c r="I270" s="2"/>
      <c r="J270" s="15"/>
    </row>
    <row r="271" spans="4:10">
      <c r="D271" s="2"/>
      <c r="E271" s="2"/>
      <c r="F271" s="2"/>
      <c r="G271" s="2"/>
      <c r="H271" s="2"/>
      <c r="I271" s="2"/>
      <c r="J271" s="15"/>
    </row>
    <row r="272" spans="4:10">
      <c r="D272" s="2"/>
      <c r="E272" s="2"/>
      <c r="F272" s="2"/>
      <c r="G272" s="2"/>
      <c r="H272" s="2"/>
      <c r="I272" s="2"/>
      <c r="J272" s="15"/>
    </row>
    <row r="273" spans="4:10">
      <c r="D273" s="2"/>
      <c r="E273" s="2"/>
      <c r="F273" s="2"/>
      <c r="G273" s="2"/>
      <c r="H273" s="2"/>
      <c r="I273" s="2"/>
      <c r="J273" s="15"/>
    </row>
    <row r="274" spans="4:10">
      <c r="D274" s="2"/>
      <c r="E274" s="2"/>
      <c r="F274" s="2"/>
      <c r="G274" s="2"/>
      <c r="H274" s="2"/>
      <c r="I274" s="2"/>
      <c r="J274" s="15"/>
    </row>
    <row r="275" spans="4:10">
      <c r="D275" s="2"/>
      <c r="E275" s="2"/>
      <c r="F275" s="2"/>
      <c r="G275" s="2"/>
      <c r="H275" s="2"/>
      <c r="I275" s="2"/>
      <c r="J275" s="15"/>
    </row>
    <row r="276" spans="4:10">
      <c r="D276" s="2"/>
      <c r="E276" s="2"/>
      <c r="F276" s="2"/>
      <c r="G276" s="2"/>
      <c r="H276" s="2"/>
      <c r="I276" s="2"/>
      <c r="J276" s="15"/>
    </row>
    <row r="277" spans="4:10">
      <c r="D277" s="2"/>
      <c r="E277" s="2"/>
      <c r="F277" s="2"/>
      <c r="G277" s="2"/>
      <c r="H277" s="2"/>
      <c r="I277" s="2"/>
      <c r="J277" s="15"/>
    </row>
    <row r="278" spans="4:10">
      <c r="D278" s="2"/>
      <c r="E278" s="2"/>
      <c r="F278" s="2"/>
      <c r="G278" s="2"/>
      <c r="H278" s="2"/>
      <c r="I278" s="2"/>
      <c r="J278" s="15"/>
    </row>
    <row r="279" spans="4:10">
      <c r="D279" s="2"/>
      <c r="E279" s="2"/>
      <c r="F279" s="2"/>
      <c r="G279" s="2"/>
      <c r="H279" s="2"/>
      <c r="I279" s="2"/>
      <c r="J279" s="15"/>
    </row>
    <row r="280" spans="4:10">
      <c r="D280" s="2"/>
      <c r="E280" s="2"/>
      <c r="F280" s="2"/>
      <c r="G280" s="2"/>
      <c r="H280" s="2"/>
      <c r="I280" s="2"/>
      <c r="J280" s="15"/>
    </row>
    <row r="281" spans="4:10">
      <c r="D281" s="2"/>
      <c r="E281" s="2"/>
      <c r="F281" s="2"/>
      <c r="G281" s="2"/>
      <c r="H281" s="2"/>
      <c r="I281" s="2"/>
      <c r="J281" s="15"/>
    </row>
    <row r="282" spans="4:10">
      <c r="D282" s="2"/>
      <c r="E282" s="2"/>
      <c r="F282" s="2"/>
      <c r="G282" s="2"/>
      <c r="H282" s="2"/>
      <c r="I282" s="2"/>
      <c r="J282" s="15"/>
    </row>
    <row r="283" spans="4:10">
      <c r="D283" s="2"/>
      <c r="E283" s="2"/>
      <c r="F283" s="2"/>
      <c r="G283" s="2"/>
      <c r="H283" s="2"/>
      <c r="I283" s="2"/>
      <c r="J283" s="15"/>
    </row>
    <row r="284" spans="4:10">
      <c r="D284" s="2"/>
      <c r="E284" s="2"/>
      <c r="F284" s="2"/>
      <c r="G284" s="2"/>
      <c r="H284" s="2"/>
      <c r="I284" s="2"/>
      <c r="J284" s="15"/>
    </row>
    <row r="285" spans="4:10">
      <c r="D285" s="2"/>
      <c r="E285" s="2"/>
      <c r="F285" s="2"/>
      <c r="G285" s="2"/>
      <c r="H285" s="2"/>
      <c r="I285" s="2"/>
      <c r="J285" s="15"/>
    </row>
    <row r="286" spans="4:10">
      <c r="D286" s="2"/>
      <c r="E286" s="2"/>
      <c r="F286" s="2"/>
      <c r="G286" s="2"/>
      <c r="H286" s="2"/>
      <c r="I286" s="2"/>
      <c r="J286" s="15"/>
    </row>
    <row r="287" spans="4:10">
      <c r="D287" s="2"/>
      <c r="E287" s="2"/>
      <c r="F287" s="2"/>
      <c r="G287" s="2"/>
      <c r="H287" s="2"/>
      <c r="I287" s="2"/>
      <c r="J287" s="15"/>
    </row>
    <row r="288" spans="4:10">
      <c r="D288" s="2"/>
      <c r="E288" s="2"/>
      <c r="F288" s="2"/>
      <c r="G288" s="2"/>
      <c r="H288" s="2"/>
      <c r="I288" s="2"/>
      <c r="J288" s="15"/>
    </row>
    <row r="289" spans="4:10">
      <c r="D289" s="2"/>
      <c r="E289" s="2"/>
      <c r="F289" s="2"/>
      <c r="G289" s="2"/>
      <c r="H289" s="2"/>
      <c r="I289" s="2"/>
      <c r="J289" s="15"/>
    </row>
    <row r="290" spans="4:10">
      <c r="D290" s="2"/>
      <c r="E290" s="2"/>
      <c r="F290" s="2"/>
      <c r="G290" s="2"/>
      <c r="H290" s="2"/>
      <c r="I290" s="2"/>
      <c r="J290" s="15"/>
    </row>
    <row r="291" spans="4:10">
      <c r="D291" s="2"/>
      <c r="E291" s="2"/>
      <c r="F291" s="2"/>
      <c r="G291" s="2"/>
      <c r="H291" s="2"/>
      <c r="I291" s="2"/>
      <c r="J291" s="15"/>
    </row>
    <row r="292" spans="4:10">
      <c r="D292" s="2"/>
      <c r="E292" s="2"/>
      <c r="F292" s="2"/>
      <c r="G292" s="2"/>
      <c r="H292" s="2"/>
      <c r="I292" s="2"/>
      <c r="J292" s="15"/>
    </row>
    <row r="293" spans="4:10">
      <c r="D293" s="2"/>
      <c r="E293" s="2"/>
      <c r="F293" s="2"/>
      <c r="G293" s="2"/>
      <c r="H293" s="2"/>
      <c r="I293" s="2"/>
      <c r="J293" s="15"/>
    </row>
    <row r="294" spans="4:10">
      <c r="D294" s="2"/>
      <c r="E294" s="2"/>
      <c r="F294" s="2"/>
      <c r="G294" s="2"/>
      <c r="H294" s="2"/>
      <c r="I294" s="2"/>
      <c r="J294" s="15"/>
    </row>
    <row r="295" spans="4:10">
      <c r="D295" s="2"/>
      <c r="E295" s="2"/>
      <c r="F295" s="2"/>
      <c r="G295" s="2"/>
      <c r="H295" s="2"/>
      <c r="I295" s="2"/>
      <c r="J295" s="15"/>
    </row>
    <row r="296" spans="4:10">
      <c r="D296" s="2"/>
      <c r="E296" s="2"/>
      <c r="F296" s="2"/>
      <c r="G296" s="2"/>
      <c r="H296" s="2"/>
      <c r="I296" s="2"/>
      <c r="J296" s="15"/>
    </row>
    <row r="297" spans="4:10">
      <c r="D297" s="2"/>
      <c r="E297" s="2"/>
      <c r="F297" s="2"/>
      <c r="G297" s="2"/>
      <c r="H297" s="2"/>
      <c r="I297" s="2"/>
      <c r="J297" s="15"/>
    </row>
    <row r="298" spans="4:10">
      <c r="D298" s="2"/>
      <c r="E298" s="2"/>
      <c r="F298" s="2"/>
      <c r="G298" s="2"/>
      <c r="H298" s="2"/>
      <c r="I298" s="2"/>
      <c r="J298" s="15"/>
    </row>
    <row r="299" spans="4:10">
      <c r="D299" s="2"/>
      <c r="E299" s="2"/>
      <c r="F299" s="2"/>
      <c r="G299" s="2"/>
      <c r="H299" s="2"/>
      <c r="I299" s="2"/>
      <c r="J299" s="15"/>
    </row>
    <row r="300" spans="4:10">
      <c r="D300" s="2"/>
      <c r="E300" s="2"/>
      <c r="F300" s="2"/>
      <c r="G300" s="2"/>
      <c r="H300" s="2"/>
      <c r="I300" s="2"/>
      <c r="J300" s="15"/>
    </row>
    <row r="301" spans="4:10">
      <c r="D301" s="2"/>
      <c r="E301" s="2"/>
      <c r="F301" s="2"/>
      <c r="G301" s="2"/>
      <c r="H301" s="2"/>
      <c r="I301" s="2"/>
      <c r="J301" s="15"/>
    </row>
    <row r="302" spans="4:10">
      <c r="D302" s="2"/>
      <c r="E302" s="2"/>
      <c r="F302" s="2"/>
      <c r="G302" s="2"/>
      <c r="H302" s="2"/>
      <c r="I302" s="2"/>
      <c r="J302" s="15"/>
    </row>
    <row r="303" spans="4:10">
      <c r="D303" s="2"/>
      <c r="E303" s="2"/>
      <c r="F303" s="2"/>
      <c r="G303" s="2"/>
      <c r="H303" s="2"/>
      <c r="I303" s="2"/>
      <c r="J303" s="15"/>
    </row>
    <row r="304" spans="4:10">
      <c r="D304" s="2"/>
      <c r="E304" s="2"/>
      <c r="F304" s="2"/>
      <c r="G304" s="2"/>
      <c r="H304" s="2"/>
      <c r="I304" s="2"/>
      <c r="J304" s="15"/>
    </row>
    <row r="305" spans="4:10">
      <c r="D305" s="2"/>
      <c r="E305" s="2"/>
      <c r="F305" s="2"/>
      <c r="G305" s="2"/>
      <c r="H305" s="2"/>
      <c r="I305" s="2"/>
      <c r="J305" s="15"/>
    </row>
    <row r="306" spans="4:10">
      <c r="D306" s="2"/>
      <c r="E306" s="2"/>
      <c r="F306" s="2"/>
      <c r="G306" s="2"/>
      <c r="H306" s="2"/>
      <c r="I306" s="2"/>
      <c r="J306" s="15"/>
    </row>
    <row r="307" spans="4:10">
      <c r="D307" s="2"/>
      <c r="E307" s="2"/>
      <c r="F307" s="2"/>
      <c r="G307" s="2"/>
      <c r="H307" s="2"/>
      <c r="I307" s="2"/>
      <c r="J307" s="15"/>
    </row>
    <row r="308" spans="4:10">
      <c r="D308" s="2"/>
      <c r="E308" s="2"/>
      <c r="F308" s="2"/>
      <c r="G308" s="2"/>
      <c r="H308" s="2"/>
      <c r="I308" s="2"/>
      <c r="J308" s="15"/>
    </row>
    <row r="309" spans="4:10">
      <c r="D309" s="2"/>
      <c r="E309" s="2"/>
      <c r="F309" s="2"/>
      <c r="G309" s="2"/>
      <c r="H309" s="2"/>
      <c r="I309" s="2"/>
      <c r="J309" s="15"/>
    </row>
    <row r="310" spans="4:10">
      <c r="D310" s="2"/>
      <c r="E310" s="2"/>
      <c r="F310" s="2"/>
      <c r="G310" s="2"/>
      <c r="H310" s="2"/>
      <c r="I310" s="2"/>
      <c r="J310" s="15"/>
    </row>
    <row r="311" spans="4:10">
      <c r="D311" s="2"/>
      <c r="E311" s="2"/>
      <c r="F311" s="2"/>
      <c r="G311" s="2"/>
      <c r="H311" s="2"/>
      <c r="I311" s="2"/>
      <c r="J311" s="15"/>
    </row>
    <row r="312" spans="4:10">
      <c r="D312" s="2"/>
      <c r="E312" s="2"/>
      <c r="F312" s="2"/>
      <c r="G312" s="2"/>
      <c r="H312" s="2"/>
      <c r="I312" s="2"/>
      <c r="J312" s="15"/>
    </row>
    <row r="313" spans="4:10">
      <c r="D313" s="2"/>
      <c r="E313" s="2"/>
      <c r="F313" s="2"/>
      <c r="G313" s="2"/>
      <c r="H313" s="2"/>
      <c r="I313" s="2"/>
      <c r="J313" s="15"/>
    </row>
    <row r="314" spans="4:10">
      <c r="D314" s="2"/>
      <c r="E314" s="2"/>
      <c r="F314" s="2"/>
      <c r="G314" s="2"/>
      <c r="H314" s="2"/>
      <c r="I314" s="2"/>
      <c r="J314" s="15"/>
    </row>
    <row r="315" spans="4:10">
      <c r="D315" s="2"/>
      <c r="E315" s="2"/>
      <c r="F315" s="2"/>
      <c r="G315" s="2"/>
      <c r="H315" s="2"/>
      <c r="I315" s="2"/>
      <c r="J315" s="15"/>
    </row>
    <row r="316" spans="4:10">
      <c r="D316" s="2"/>
      <c r="E316" s="2"/>
      <c r="F316" s="2"/>
      <c r="G316" s="2"/>
      <c r="H316" s="2"/>
      <c r="I316" s="2"/>
      <c r="J316" s="15"/>
    </row>
    <row r="317" spans="4:10">
      <c r="D317" s="2"/>
      <c r="E317" s="2"/>
      <c r="F317" s="2"/>
      <c r="G317" s="2"/>
      <c r="H317" s="2"/>
      <c r="I317" s="2"/>
      <c r="J317" s="15"/>
    </row>
    <row r="318" spans="4:10">
      <c r="D318" s="2"/>
      <c r="E318" s="2"/>
      <c r="F318" s="2"/>
      <c r="G318" s="2"/>
      <c r="H318" s="2"/>
      <c r="I318" s="2"/>
      <c r="J318" s="15"/>
    </row>
    <row r="319" spans="4:10">
      <c r="D319" s="2"/>
      <c r="E319" s="2"/>
      <c r="F319" s="2"/>
      <c r="G319" s="2"/>
      <c r="H319" s="2"/>
      <c r="I319" s="2"/>
      <c r="J319" s="15"/>
    </row>
    <row r="320" spans="4:10">
      <c r="D320" s="2"/>
      <c r="E320" s="2"/>
      <c r="F320" s="2"/>
      <c r="G320" s="2"/>
      <c r="H320" s="2"/>
      <c r="I320" s="2"/>
      <c r="J320" s="15"/>
    </row>
    <row r="321" spans="4:10">
      <c r="D321" s="2"/>
      <c r="E321" s="2"/>
      <c r="F321" s="2"/>
      <c r="G321" s="2"/>
      <c r="H321" s="2"/>
      <c r="I321" s="2"/>
      <c r="J321" s="15"/>
    </row>
    <row r="322" spans="4:10">
      <c r="D322" s="2"/>
      <c r="E322" s="2"/>
      <c r="F322" s="2"/>
      <c r="G322" s="2"/>
      <c r="H322" s="2"/>
      <c r="I322" s="2"/>
      <c r="J322" s="15"/>
    </row>
    <row r="323" spans="4:10">
      <c r="D323" s="2"/>
      <c r="E323" s="2"/>
      <c r="F323" s="2"/>
      <c r="G323" s="2"/>
      <c r="H323" s="2"/>
      <c r="I323" s="2"/>
      <c r="J323" s="15"/>
    </row>
    <row r="324" spans="4:10">
      <c r="D324" s="2"/>
      <c r="E324" s="2"/>
      <c r="F324" s="2"/>
      <c r="G324" s="2"/>
      <c r="H324" s="2"/>
      <c r="I324" s="2"/>
      <c r="J324" s="15"/>
    </row>
    <row r="325" spans="4:10">
      <c r="D325" s="2"/>
      <c r="E325" s="2"/>
      <c r="F325" s="2"/>
      <c r="G325" s="2"/>
      <c r="H325" s="2"/>
      <c r="I325" s="2"/>
      <c r="J325" s="15"/>
    </row>
    <row r="326" spans="4:10">
      <c r="D326" s="2"/>
      <c r="E326" s="2"/>
      <c r="F326" s="2"/>
      <c r="G326" s="2"/>
      <c r="H326" s="2"/>
      <c r="I326" s="2"/>
      <c r="J326" s="15"/>
    </row>
    <row r="327" spans="4:10">
      <c r="D327" s="2"/>
      <c r="E327" s="2"/>
      <c r="F327" s="2"/>
      <c r="G327" s="2"/>
      <c r="H327" s="2"/>
      <c r="I327" s="2"/>
      <c r="J327" s="15"/>
    </row>
    <row r="328" spans="4:10">
      <c r="D328" s="2"/>
      <c r="E328" s="2"/>
      <c r="F328" s="2"/>
      <c r="G328" s="2"/>
      <c r="H328" s="2"/>
      <c r="I328" s="2"/>
      <c r="J328" s="15"/>
    </row>
    <row r="329" spans="4:10">
      <c r="D329" s="2"/>
      <c r="E329" s="2"/>
      <c r="F329" s="2"/>
      <c r="G329" s="2"/>
      <c r="H329" s="2"/>
      <c r="I329" s="2"/>
      <c r="J329" s="15"/>
    </row>
    <row r="330" spans="4:10">
      <c r="D330" s="2"/>
      <c r="E330" s="2"/>
      <c r="F330" s="2"/>
      <c r="G330" s="2"/>
      <c r="H330" s="2"/>
      <c r="I330" s="2"/>
      <c r="J330" s="15"/>
    </row>
    <row r="331" spans="4:10">
      <c r="D331" s="2"/>
      <c r="E331" s="2"/>
      <c r="F331" s="2"/>
      <c r="G331" s="2"/>
      <c r="H331" s="2"/>
      <c r="I331" s="2"/>
      <c r="J331" s="15"/>
    </row>
    <row r="332" spans="4:10">
      <c r="D332" s="2"/>
      <c r="E332" s="2"/>
      <c r="F332" s="2"/>
      <c r="G332" s="2"/>
      <c r="H332" s="2"/>
      <c r="I332" s="2"/>
      <c r="J332" s="15"/>
    </row>
    <row r="333" spans="4:10">
      <c r="D333" s="2"/>
      <c r="E333" s="2"/>
      <c r="F333" s="2"/>
      <c r="G333" s="2"/>
      <c r="H333" s="2"/>
      <c r="I333" s="2"/>
      <c r="J333" s="15"/>
    </row>
    <row r="334" spans="4:10">
      <c r="D334" s="2"/>
      <c r="E334" s="2"/>
      <c r="F334" s="2"/>
      <c r="G334" s="2"/>
      <c r="H334" s="2"/>
      <c r="I334" s="2"/>
      <c r="J334" s="15"/>
    </row>
    <row r="335" spans="4:10">
      <c r="D335" s="2"/>
      <c r="E335" s="2"/>
      <c r="F335" s="2"/>
      <c r="G335" s="2"/>
      <c r="H335" s="2"/>
      <c r="I335" s="2"/>
      <c r="J335" s="15"/>
    </row>
    <row r="336" spans="4:10">
      <c r="D336" s="2"/>
      <c r="E336" s="2"/>
      <c r="F336" s="2"/>
      <c r="G336" s="2"/>
      <c r="H336" s="2"/>
      <c r="I336" s="2"/>
      <c r="J336" s="15"/>
    </row>
    <row r="337" spans="4:10">
      <c r="D337" s="2"/>
      <c r="E337" s="2"/>
      <c r="F337" s="2"/>
      <c r="G337" s="2"/>
      <c r="H337" s="2"/>
      <c r="I337" s="2"/>
      <c r="J337" s="15"/>
    </row>
    <row r="338" spans="4:10">
      <c r="D338" s="2"/>
      <c r="E338" s="2"/>
      <c r="F338" s="2"/>
      <c r="G338" s="2"/>
      <c r="H338" s="2"/>
      <c r="I338" s="2"/>
      <c r="J338" s="15"/>
    </row>
    <row r="339" spans="4:10">
      <c r="D339" s="2"/>
      <c r="E339" s="2"/>
      <c r="F339" s="2"/>
      <c r="G339" s="2"/>
      <c r="H339" s="2"/>
      <c r="I339" s="2"/>
      <c r="J339" s="15"/>
    </row>
    <row r="340" spans="4:10">
      <c r="D340" s="2"/>
      <c r="E340" s="2"/>
      <c r="F340" s="2"/>
      <c r="G340" s="2"/>
      <c r="H340" s="2"/>
      <c r="I340" s="2"/>
      <c r="J340" s="15"/>
    </row>
  </sheetData>
  <phoneticPr fontId="1" type="noConversion"/>
  <dataValidations count="8">
    <dataValidation type="list" allowBlank="1" showInputMessage="1" showErrorMessage="1" sqref="W13:W14" xr:uid="{00000000-0002-0000-0400-000000000000}">
      <formula1>"True,False"</formula1>
    </dataValidation>
    <dataValidation type="list" allowBlank="1" showInputMessage="1" showErrorMessage="1" sqref="W6" xr:uid="{00000000-0002-0000-0400-000001000000}">
      <formula1>"Act360,Act365Fixed,ThirtyE360,ThirtyE360ISDA,ThirtyEPlus360,ThirtyU360,ActActISDA,ActActICMA,Act365L,ActActAFB,Act365Leap,ActActXTR,ActActICMAComplement,Act252"</formula1>
    </dataValidation>
    <dataValidation type="list" allowBlank="1" showInputMessage="1" showErrorMessage="1" sqref="W7" xr:uid="{00000000-0002-0000-0400-000002000000}">
      <formula1>"Preceding,ModifiedFollowing,ModifiedPreceding,IMM,Actual,LME"</formula1>
    </dataValidation>
    <dataValidation type="list" allowBlank="1" showInputMessage="1" showErrorMessage="1" sqref="W8" xr:uid="{00000000-0002-0000-0400-000003000000}">
      <formula1>"SPOT_DELTA,FORWARD_DELTA"</formula1>
    </dataValidation>
    <dataValidation type="list" allowBlank="1" showInputMessage="1" showErrorMessage="1" sqref="W25" xr:uid="{00000000-0002-0000-0400-000004000000}">
      <formula1>"SIMPLERATES,CONTINUOUSRATES"</formula1>
    </dataValidation>
    <dataValidation type="list" allowBlank="1" showInputMessage="1" showErrorMessage="1" sqref="W26" xr:uid="{00000000-0002-0000-0400-000005000000}">
      <formula1>"Forward,UndRate"</formula1>
    </dataValidation>
    <dataValidation type="list" allowBlank="1" showInputMessage="1" showErrorMessage="1" sqref="F2 F21" xr:uid="{00000000-0002-0000-0400-000006000000}">
      <formula1>"BID,ASK,MID"</formula1>
    </dataValidation>
    <dataValidation type="list" allowBlank="1" showInputMessage="1" showErrorMessage="1" sqref="W15" xr:uid="{00000000-0002-0000-0400-000007000000}">
      <formula1>"FXForward,CCY1,CCY2"</formula1>
    </dataValidation>
  </dataValidations>
  <pageMargins left="0.7" right="0.7" top="0.75" bottom="0.75" header="0.3" footer="0.3"/>
  <pageSetup paperSize="9" orientation="portrait" horizontalDpi="200" verticalDpi="200" r:id="rId1"/>
  <customProperties>
    <customPr name="REFI_OFFICE_FUNCTION_DATA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72E8B-CE91-4E50-B17B-CFA7C370A58A}">
  <dimension ref="A1:K167"/>
  <sheetViews>
    <sheetView topLeftCell="A4" workbookViewId="0">
      <selection activeCell="G23" sqref="G23"/>
    </sheetView>
  </sheetViews>
  <sheetFormatPr defaultRowHeight="15"/>
  <cols>
    <col min="1" max="1" width="17.85546875" customWidth="1"/>
    <col min="2" max="2" width="13.28515625" customWidth="1"/>
    <col min="3" max="3" width="38.7109375" customWidth="1"/>
  </cols>
  <sheetData>
    <row r="1" spans="1:11" ht="23.25">
      <c r="A1" s="40" t="s">
        <v>303</v>
      </c>
      <c r="B1" s="41"/>
      <c r="C1" s="41"/>
    </row>
    <row r="2" spans="1:11" ht="15.75" thickBot="1">
      <c r="A2" s="16" t="s">
        <v>295</v>
      </c>
      <c r="B2" s="24"/>
      <c r="C2" s="24"/>
    </row>
    <row r="3" spans="1:11" ht="16.5" thickTop="1" thickBot="1">
      <c r="A3" s="23"/>
      <c r="B3" s="8" t="s">
        <v>262</v>
      </c>
      <c r="C3" s="26" t="str">
        <f>MktVolSurface2!V19</f>
        <v>McpFXVolSurface2@0</v>
      </c>
    </row>
    <row r="4" spans="1:11" ht="16.5" thickTop="1" thickBot="1">
      <c r="A4" s="23"/>
      <c r="B4" s="8" t="s">
        <v>265</v>
      </c>
      <c r="C4" s="25" t="s">
        <v>264</v>
      </c>
    </row>
    <row r="5" spans="1:11" ht="16.5" thickTop="1" thickBot="1">
      <c r="A5" s="23"/>
      <c r="B5" s="8" t="s">
        <v>224</v>
      </c>
      <c r="C5" s="25" t="s">
        <v>225</v>
      </c>
    </row>
    <row r="6" spans="1:11" ht="16.5" thickTop="1" thickBot="1">
      <c r="A6" s="23"/>
      <c r="B6" s="8" t="s">
        <v>0</v>
      </c>
      <c r="C6" s="27">
        <f>MktVolSurface2!W4</f>
        <v>45576</v>
      </c>
    </row>
    <row r="7" spans="1:11" ht="16.5" thickTop="1" thickBot="1">
      <c r="A7" s="23"/>
      <c r="B7" s="8" t="s">
        <v>266</v>
      </c>
      <c r="C7" s="25" t="s">
        <v>263</v>
      </c>
    </row>
    <row r="8" spans="1:11" ht="16.5" thickTop="1" thickBot="1">
      <c r="A8" s="23"/>
      <c r="B8" s="8" t="s">
        <v>267</v>
      </c>
      <c r="C8" s="25" t="s">
        <v>268</v>
      </c>
      <c r="I8" s="21"/>
    </row>
    <row r="9" spans="1:11" ht="16.5" thickTop="1" thickBot="1">
      <c r="A9" s="23"/>
      <c r="B9" s="8" t="s">
        <v>269</v>
      </c>
      <c r="C9" s="28">
        <f>DEPO!U6</f>
        <v>7.0670999999999999</v>
      </c>
      <c r="I9" s="21"/>
    </row>
    <row r="10" spans="1:11" ht="16.5" thickTop="1" thickBot="1">
      <c r="A10" s="23"/>
      <c r="B10" s="8" t="s">
        <v>270</v>
      </c>
      <c r="C10" s="28">
        <v>7.2416</v>
      </c>
      <c r="I10" s="21"/>
      <c r="K10" s="20"/>
    </row>
    <row r="11" spans="1:11" ht="16.5" thickTop="1" thickBot="1">
      <c r="A11" s="23"/>
      <c r="B11" s="8" t="s">
        <v>271</v>
      </c>
      <c r="C11" s="28">
        <f>_xll.FXVolSurface2GetVolatility(C3,C10,C12,"ASK")</f>
        <v>5.7980770104378909E-2</v>
      </c>
      <c r="I11" s="21"/>
      <c r="K11" s="20"/>
    </row>
    <row r="12" spans="1:11" ht="16.5" thickTop="1" thickBot="1">
      <c r="A12" s="23"/>
      <c r="B12" s="8" t="s">
        <v>272</v>
      </c>
      <c r="C12" s="27">
        <f>_xll.CalendarFXOExpiryDateFromTenor(C18,C6,D13,C16)</f>
        <v>45943</v>
      </c>
      <c r="I12" s="21"/>
      <c r="K12" s="20"/>
    </row>
    <row r="13" spans="1:11" ht="16.5" thickTop="1" thickBot="1">
      <c r="A13" s="23"/>
      <c r="B13" s="8" t="s">
        <v>297</v>
      </c>
      <c r="C13" s="27">
        <f>_xll.CalendarFXODeliveryDateFromTenor(C18,C6,D13,C16)</f>
        <v>45945</v>
      </c>
      <c r="D13" s="22" t="s">
        <v>105</v>
      </c>
      <c r="I13" s="21"/>
      <c r="K13" s="20"/>
    </row>
    <row r="14" spans="1:11" ht="16.5" thickTop="1" thickBot="1">
      <c r="A14" s="23"/>
      <c r="B14" s="8" t="s">
        <v>292</v>
      </c>
      <c r="C14" s="28">
        <f>_xll.FXVolSurface2GetDomesticRate(C3,C12,FALSE,"ASK")</f>
        <v>1.9299999999999901E-2</v>
      </c>
      <c r="I14" s="21"/>
      <c r="K14" s="20"/>
    </row>
    <row r="15" spans="1:11" ht="16.5" thickTop="1" thickBot="1">
      <c r="A15" s="23"/>
      <c r="B15" s="8" t="s">
        <v>291</v>
      </c>
      <c r="C15" s="28">
        <f>_xll.FXVolSurface2GetForeignRate(C3,C12,FALSE,"BID")</f>
        <v>4.8782694223584548E-2</v>
      </c>
      <c r="I15" s="21"/>
      <c r="K15" s="20"/>
    </row>
    <row r="16" spans="1:11" ht="16.5" thickTop="1" thickBot="1">
      <c r="A16" s="23"/>
      <c r="B16" s="8" t="s">
        <v>273</v>
      </c>
      <c r="C16" s="26">
        <f>_xll.CalendarValueDate(C18,C6)</f>
        <v>45580</v>
      </c>
      <c r="I16" s="21"/>
      <c r="K16" s="20"/>
    </row>
    <row r="17" spans="1:11" ht="16.5" thickTop="1" thickBot="1">
      <c r="A17" s="23"/>
      <c r="B17" s="8" t="s">
        <v>274</v>
      </c>
      <c r="C17" s="25">
        <f>1000000*C10</f>
        <v>7241600</v>
      </c>
      <c r="I17" s="21"/>
      <c r="K17" s="20"/>
    </row>
    <row r="18" spans="1:11" ht="16.5" thickTop="1" thickBot="1">
      <c r="A18" s="23"/>
      <c r="B18" s="8" t="s">
        <v>5</v>
      </c>
      <c r="C18" s="25" t="str">
        <f>Calendar!D4</f>
        <v>McpCalendar@2</v>
      </c>
      <c r="I18" s="21"/>
      <c r="K18" s="20"/>
    </row>
    <row r="19" spans="1:11" ht="16.5" thickTop="1" thickBot="1">
      <c r="A19" s="23"/>
      <c r="B19" s="8" t="s">
        <v>9</v>
      </c>
      <c r="C19" s="25" t="s">
        <v>275</v>
      </c>
      <c r="I19" s="21"/>
      <c r="K19" s="20"/>
    </row>
    <row r="20" spans="1:11" ht="16.5" thickTop="1" thickBot="1">
      <c r="A20" s="23"/>
      <c r="B20" s="8" t="s">
        <v>276</v>
      </c>
      <c r="C20" s="28">
        <v>0</v>
      </c>
      <c r="I20" s="21"/>
      <c r="K20" s="20"/>
    </row>
    <row r="21" spans="1:11" ht="16.5" thickTop="1" thickBot="1">
      <c r="A21" s="23"/>
      <c r="B21" s="8" t="s">
        <v>277</v>
      </c>
      <c r="C21" s="25" t="b">
        <v>0</v>
      </c>
      <c r="I21" s="21"/>
      <c r="K21" s="20"/>
    </row>
    <row r="22" spans="1:11" ht="16.5" thickTop="1" thickBot="1">
      <c r="A22" s="23"/>
      <c r="B22" s="8" t="s">
        <v>165</v>
      </c>
      <c r="C22" s="28">
        <f>_xll.FXVolSurface2GetForward(C3,C12,FALSE,"ASK")</f>
        <v>6.8639999999999999</v>
      </c>
      <c r="I22" s="21"/>
      <c r="K22" s="20"/>
    </row>
    <row r="23" spans="1:11" ht="15.75" thickTop="1">
      <c r="A23" s="35"/>
      <c r="B23" s="36" t="s">
        <v>298</v>
      </c>
      <c r="C23" s="37" t="s">
        <v>302</v>
      </c>
      <c r="I23" s="21"/>
      <c r="K23" s="20"/>
    </row>
    <row r="24" spans="1:11">
      <c r="I24" s="21"/>
      <c r="K24" s="20"/>
    </row>
    <row r="25" spans="1:11">
      <c r="C25" s="29" t="str">
        <f>_xll.McpEuropeanDigital(B4:C23)</f>
        <v>McpEuropeanDigital@8</v>
      </c>
      <c r="I25" s="21"/>
      <c r="K25" s="20"/>
    </row>
    <row r="26" spans="1:11">
      <c r="I26" s="21"/>
      <c r="K26" s="20"/>
    </row>
    <row r="27" spans="1:11" ht="15.75" thickBot="1">
      <c r="A27" s="24" t="s">
        <v>296</v>
      </c>
      <c r="B27" s="24"/>
      <c r="C27" s="24"/>
      <c r="I27" s="21"/>
      <c r="K27" s="20"/>
    </row>
    <row r="28" spans="1:11" ht="16.5" thickTop="1" thickBot="1">
      <c r="A28" s="23"/>
      <c r="B28" s="8" t="s">
        <v>261</v>
      </c>
      <c r="C28" s="30">
        <f>_xll.McpPrice(C25,TRUE)</f>
        <v>-1199774.3372123777</v>
      </c>
      <c r="I28" s="21"/>
      <c r="K28" s="20"/>
    </row>
    <row r="29" spans="1:11" ht="16.5" thickTop="1" thickBot="1">
      <c r="A29" s="42" t="s">
        <v>119</v>
      </c>
      <c r="B29" s="8" t="s">
        <v>278</v>
      </c>
      <c r="C29" s="30">
        <f>_xll.McpDelta(C25,FALSE)</f>
        <v>0.57817416023307455</v>
      </c>
      <c r="I29" s="21"/>
      <c r="K29" s="20"/>
    </row>
    <row r="30" spans="1:11" ht="16.5" thickTop="1" thickBot="1">
      <c r="A30" s="43"/>
      <c r="B30" s="8" t="s">
        <v>279</v>
      </c>
      <c r="C30" s="30">
        <f>_xll.McpVega(C25,FALSE)</f>
        <v>40509.771026642171</v>
      </c>
      <c r="I30" s="21"/>
      <c r="K30" s="20"/>
    </row>
    <row r="31" spans="1:11" ht="16.5" thickTop="1" thickBot="1">
      <c r="A31" s="43"/>
      <c r="B31" s="8" t="s">
        <v>280</v>
      </c>
      <c r="C31" s="30">
        <f>_xll.McpGamma(C25,FALSE)</f>
        <v>674680.93455433531</v>
      </c>
      <c r="I31" s="21"/>
      <c r="K31" s="20"/>
    </row>
    <row r="32" spans="1:11" ht="16.5" thickTop="1" thickBot="1">
      <c r="A32" s="43"/>
      <c r="B32" s="8" t="s">
        <v>279</v>
      </c>
      <c r="C32" s="30">
        <f>_xll.McpVega(C25,FALSE)</f>
        <v>40509.771026642171</v>
      </c>
      <c r="I32" s="21"/>
      <c r="K32" s="20"/>
    </row>
    <row r="33" spans="1:11" ht="16.5" thickTop="1" thickBot="1">
      <c r="A33" s="43"/>
      <c r="B33" s="8" t="s">
        <v>281</v>
      </c>
      <c r="C33" s="30">
        <f>_xll.McpTheta(C25,FALSE)</f>
        <v>410.9185947271157</v>
      </c>
      <c r="I33" s="21"/>
      <c r="K33" s="20"/>
    </row>
    <row r="34" spans="1:11" ht="16.5" thickTop="1" thickBot="1">
      <c r="A34" s="43"/>
      <c r="B34" s="8" t="s">
        <v>282</v>
      </c>
      <c r="C34" s="30">
        <f>_xll.McpVanna(C25,FALSE)</f>
        <v>-102952.67844259492</v>
      </c>
      <c r="I34" s="21"/>
      <c r="K34" s="20"/>
    </row>
    <row r="35" spans="1:11" ht="16.5" thickTop="1" thickBot="1">
      <c r="A35" s="43"/>
      <c r="B35" s="8" t="s">
        <v>283</v>
      </c>
      <c r="C35" s="30">
        <f>_xll.McpVolga(C25,FALSE)</f>
        <v>-815130.87208386313</v>
      </c>
      <c r="I35" s="21"/>
      <c r="K35" s="20"/>
    </row>
    <row r="36" spans="1:11" ht="16.5" thickTop="1" thickBot="1">
      <c r="A36" s="43"/>
      <c r="B36" s="8" t="s">
        <v>284</v>
      </c>
      <c r="C36" s="30">
        <f>_xll.McpForwardDelta(C25,FALSE)</f>
        <v>636609.45506724284</v>
      </c>
      <c r="I36" s="21"/>
      <c r="K36" s="20"/>
    </row>
    <row r="37" spans="1:11" ht="16.5" thickTop="1" thickBot="1">
      <c r="A37" s="44"/>
      <c r="B37" s="8" t="s">
        <v>285</v>
      </c>
      <c r="C37" s="31">
        <f>_xll.McpRho(C25,FALSE)</f>
        <v>42098.479494218809</v>
      </c>
      <c r="I37" s="21"/>
      <c r="K37" s="20"/>
    </row>
    <row r="38" spans="1:11" ht="16.5" thickTop="1" thickBot="1">
      <c r="A38" s="42" t="s">
        <v>120</v>
      </c>
      <c r="B38" s="8" t="s">
        <v>286</v>
      </c>
      <c r="C38" s="31">
        <f>_xll.McpDelta(C25,TRUE)</f>
        <v>0.60161773305946353</v>
      </c>
      <c r="I38" s="21"/>
      <c r="K38" s="20"/>
    </row>
    <row r="39" spans="1:11" ht="16.5" thickTop="1" thickBot="1">
      <c r="A39" s="43"/>
      <c r="B39" s="8" t="s">
        <v>287</v>
      </c>
      <c r="C39" s="31">
        <f>_xll.McpVega(C25,TRUE)</f>
        <v>277969.31296840851</v>
      </c>
      <c r="I39" s="21"/>
      <c r="K39" s="20"/>
    </row>
    <row r="40" spans="1:11" ht="16.5" thickTop="1" thickBot="1">
      <c r="A40" s="43"/>
      <c r="B40" s="8" t="s">
        <v>288</v>
      </c>
      <c r="C40" s="31">
        <f>_xll.McpGamma(C25,TRUE)</f>
        <v>4768037.6325889425</v>
      </c>
      <c r="I40" s="21"/>
      <c r="K40" s="20"/>
    </row>
    <row r="41" spans="1:11" ht="16.5" thickTop="1" thickBot="1">
      <c r="A41" s="43"/>
      <c r="B41" s="8" t="s">
        <v>281</v>
      </c>
      <c r="C41" s="31">
        <f>_xll.McpTheta(C25,TRUE)</f>
        <v>2904.0028007959995</v>
      </c>
      <c r="I41" s="21"/>
      <c r="K41" s="20"/>
    </row>
    <row r="42" spans="1:11" ht="16.5" thickTop="1" thickBot="1">
      <c r="A42" s="43"/>
      <c r="B42" s="8" t="s">
        <v>282</v>
      </c>
      <c r="C42" s="31">
        <f>_xll.McpVanna(C25,TRUE)</f>
        <v>-727576.87382166251</v>
      </c>
      <c r="I42" s="21"/>
      <c r="K42" s="20"/>
    </row>
    <row r="43" spans="1:11" ht="16.5" thickTop="1" thickBot="1">
      <c r="A43" s="43"/>
      <c r="B43" s="8" t="s">
        <v>283</v>
      </c>
      <c r="C43" s="31">
        <f>_xll.McpVolga(C25,TRUE)</f>
        <v>-5760611.3861038694</v>
      </c>
      <c r="I43" s="21"/>
      <c r="K43" s="20"/>
    </row>
    <row r="44" spans="1:11" ht="16.5" thickTop="1" thickBot="1">
      <c r="A44" s="43"/>
      <c r="B44" s="8" t="s">
        <v>289</v>
      </c>
      <c r="C44" s="31">
        <f>_xll.McpForwardDelta(C25,TRUE)</f>
        <v>4498982.6799057117</v>
      </c>
      <c r="I44" s="21"/>
      <c r="K44" s="20"/>
    </row>
    <row r="45" spans="1:11" ht="16.5" thickTop="1" thickBot="1">
      <c r="A45" s="44"/>
      <c r="B45" s="8" t="s">
        <v>290</v>
      </c>
      <c r="C45" s="31">
        <f>_xll.McpRho(C25,TRUE)</f>
        <v>297514.16443359375</v>
      </c>
      <c r="I45" s="21"/>
      <c r="K45" s="20"/>
    </row>
    <row r="46" spans="1:11" ht="15.75" thickTop="1">
      <c r="I46" s="21"/>
      <c r="K46" s="20"/>
    </row>
    <row r="47" spans="1:11">
      <c r="I47" s="21"/>
      <c r="K47" s="20"/>
    </row>
    <row r="48" spans="1:11">
      <c r="I48" s="21"/>
      <c r="K48" s="20"/>
    </row>
    <row r="49" spans="9:11">
      <c r="I49" s="21"/>
      <c r="K49" s="20"/>
    </row>
    <row r="50" spans="9:11">
      <c r="I50" s="21"/>
      <c r="K50" s="20"/>
    </row>
    <row r="51" spans="9:11">
      <c r="I51" s="21"/>
      <c r="K51" s="20"/>
    </row>
    <row r="52" spans="9:11">
      <c r="I52" s="21"/>
      <c r="K52" s="20"/>
    </row>
    <row r="53" spans="9:11">
      <c r="I53" s="21"/>
      <c r="K53" s="20"/>
    </row>
    <row r="54" spans="9:11">
      <c r="I54" s="21"/>
      <c r="K54" s="20"/>
    </row>
    <row r="55" spans="9:11">
      <c r="I55" s="21"/>
      <c r="K55" s="20"/>
    </row>
    <row r="56" spans="9:11">
      <c r="I56" s="21"/>
      <c r="K56" s="20"/>
    </row>
    <row r="57" spans="9:11">
      <c r="I57" s="21"/>
      <c r="K57" s="20"/>
    </row>
    <row r="58" spans="9:11">
      <c r="I58" s="21"/>
      <c r="K58" s="20"/>
    </row>
    <row r="59" spans="9:11">
      <c r="I59" s="21"/>
      <c r="K59" s="20"/>
    </row>
    <row r="60" spans="9:11">
      <c r="I60" s="21"/>
      <c r="K60" s="20"/>
    </row>
    <row r="61" spans="9:11">
      <c r="I61" s="21"/>
      <c r="K61" s="20"/>
    </row>
    <row r="62" spans="9:11">
      <c r="I62" s="21"/>
      <c r="K62" s="20"/>
    </row>
    <row r="63" spans="9:11">
      <c r="I63" s="21"/>
      <c r="K63" s="20"/>
    </row>
    <row r="64" spans="9:11">
      <c r="I64" s="21"/>
      <c r="K64" s="20"/>
    </row>
    <row r="65" spans="9:11">
      <c r="I65" s="21"/>
      <c r="K65" s="20"/>
    </row>
    <row r="66" spans="9:11">
      <c r="I66" s="21"/>
      <c r="K66" s="20"/>
    </row>
    <row r="67" spans="9:11">
      <c r="I67" s="21"/>
      <c r="K67" s="20"/>
    </row>
    <row r="68" spans="9:11">
      <c r="I68" s="21"/>
      <c r="K68" s="20"/>
    </row>
    <row r="69" spans="9:11">
      <c r="I69" s="21"/>
      <c r="K69" s="20"/>
    </row>
    <row r="70" spans="9:11">
      <c r="I70" s="21"/>
      <c r="K70" s="20"/>
    </row>
    <row r="71" spans="9:11">
      <c r="I71" s="21"/>
      <c r="K71" s="20"/>
    </row>
    <row r="72" spans="9:11">
      <c r="I72" s="21"/>
      <c r="K72" s="20"/>
    </row>
    <row r="73" spans="9:11">
      <c r="I73" s="21"/>
      <c r="K73" s="20"/>
    </row>
    <row r="74" spans="9:11">
      <c r="I74" s="21"/>
      <c r="K74" s="20"/>
    </row>
    <row r="75" spans="9:11">
      <c r="I75" s="21"/>
      <c r="K75" s="20"/>
    </row>
    <row r="76" spans="9:11">
      <c r="I76" s="21"/>
      <c r="K76" s="20"/>
    </row>
    <row r="77" spans="9:11">
      <c r="I77" s="21"/>
      <c r="K77" s="20"/>
    </row>
    <row r="78" spans="9:11">
      <c r="I78" s="21"/>
      <c r="K78" s="20"/>
    </row>
    <row r="79" spans="9:11">
      <c r="I79" s="21"/>
      <c r="K79" s="20"/>
    </row>
    <row r="80" spans="9:11">
      <c r="I80" s="21"/>
      <c r="K80" s="20"/>
    </row>
    <row r="81" spans="9:11">
      <c r="I81" s="21"/>
      <c r="K81" s="20"/>
    </row>
    <row r="82" spans="9:11">
      <c r="I82" s="21"/>
      <c r="K82" s="20"/>
    </row>
    <row r="83" spans="9:11">
      <c r="I83" s="21"/>
      <c r="K83" s="20"/>
    </row>
    <row r="84" spans="9:11">
      <c r="I84" s="21"/>
      <c r="K84" s="20"/>
    </row>
    <row r="85" spans="9:11">
      <c r="I85" s="21"/>
      <c r="K85" s="20"/>
    </row>
    <row r="86" spans="9:11">
      <c r="I86" s="21"/>
      <c r="K86" s="20"/>
    </row>
    <row r="87" spans="9:11">
      <c r="I87" s="21"/>
      <c r="K87" s="20"/>
    </row>
    <row r="88" spans="9:11">
      <c r="I88" s="21"/>
      <c r="K88" s="20"/>
    </row>
    <row r="89" spans="9:11">
      <c r="I89" s="21"/>
      <c r="K89" s="20"/>
    </row>
    <row r="90" spans="9:11">
      <c r="I90" s="21"/>
      <c r="K90" s="20"/>
    </row>
    <row r="91" spans="9:11">
      <c r="I91" s="21"/>
      <c r="K91" s="20"/>
    </row>
    <row r="92" spans="9:11">
      <c r="I92" s="21"/>
      <c r="K92" s="20"/>
    </row>
    <row r="93" spans="9:11">
      <c r="I93" s="21"/>
      <c r="K93" s="20"/>
    </row>
    <row r="94" spans="9:11">
      <c r="I94" s="21"/>
      <c r="K94" s="20"/>
    </row>
    <row r="95" spans="9:11">
      <c r="I95" s="21"/>
      <c r="K95" s="20"/>
    </row>
    <row r="96" spans="9:11">
      <c r="I96" s="21"/>
      <c r="K96" s="20"/>
    </row>
    <row r="97" spans="9:11">
      <c r="I97" s="21"/>
      <c r="K97" s="20"/>
    </row>
    <row r="98" spans="9:11">
      <c r="I98" s="21"/>
      <c r="K98" s="20"/>
    </row>
    <row r="99" spans="9:11">
      <c r="I99" s="21"/>
      <c r="K99" s="20"/>
    </row>
    <row r="100" spans="9:11">
      <c r="I100" s="21"/>
      <c r="K100" s="20"/>
    </row>
    <row r="101" spans="9:11">
      <c r="I101" s="21"/>
      <c r="K101" s="20"/>
    </row>
    <row r="102" spans="9:11">
      <c r="I102" s="21"/>
      <c r="K102" s="20"/>
    </row>
    <row r="103" spans="9:11">
      <c r="I103" s="21"/>
      <c r="K103" s="20"/>
    </row>
    <row r="104" spans="9:11">
      <c r="I104" s="21"/>
      <c r="K104" s="20"/>
    </row>
    <row r="105" spans="9:11">
      <c r="I105" s="21"/>
      <c r="K105" s="20"/>
    </row>
    <row r="106" spans="9:11">
      <c r="I106" s="21"/>
      <c r="K106" s="20"/>
    </row>
    <row r="107" spans="9:11">
      <c r="I107" s="21"/>
      <c r="K107" s="20"/>
    </row>
    <row r="108" spans="9:11">
      <c r="I108" s="21"/>
      <c r="K108" s="20"/>
    </row>
    <row r="109" spans="9:11">
      <c r="I109" s="21"/>
      <c r="K109" s="20"/>
    </row>
    <row r="110" spans="9:11">
      <c r="I110" s="21"/>
      <c r="K110" s="20"/>
    </row>
    <row r="111" spans="9:11">
      <c r="I111" s="21"/>
      <c r="K111" s="20"/>
    </row>
    <row r="112" spans="9:11">
      <c r="I112" s="21"/>
      <c r="K112" s="20"/>
    </row>
    <row r="113" spans="9:11">
      <c r="I113" s="21"/>
      <c r="K113" s="20"/>
    </row>
    <row r="114" spans="9:11">
      <c r="I114" s="21"/>
      <c r="K114" s="20"/>
    </row>
    <row r="115" spans="9:11">
      <c r="I115" s="21"/>
      <c r="K115" s="20"/>
    </row>
    <row r="116" spans="9:11">
      <c r="I116" s="21"/>
      <c r="K116" s="20"/>
    </row>
    <row r="117" spans="9:11">
      <c r="I117" s="21"/>
      <c r="K117" s="20"/>
    </row>
    <row r="118" spans="9:11">
      <c r="I118" s="21"/>
      <c r="K118" s="20"/>
    </row>
    <row r="119" spans="9:11">
      <c r="I119" s="21"/>
      <c r="K119" s="20"/>
    </row>
    <row r="120" spans="9:11">
      <c r="I120" s="21"/>
      <c r="K120" s="20"/>
    </row>
    <row r="121" spans="9:11">
      <c r="I121" s="21"/>
      <c r="K121" s="20"/>
    </row>
    <row r="122" spans="9:11">
      <c r="I122" s="21"/>
      <c r="K122" s="20"/>
    </row>
    <row r="123" spans="9:11">
      <c r="I123" s="21"/>
      <c r="K123" s="20"/>
    </row>
    <row r="124" spans="9:11">
      <c r="I124" s="21"/>
      <c r="K124" s="20"/>
    </row>
    <row r="125" spans="9:11">
      <c r="I125" s="21"/>
      <c r="K125" s="20"/>
    </row>
    <row r="126" spans="9:11">
      <c r="I126" s="21"/>
      <c r="K126" s="20"/>
    </row>
    <row r="127" spans="9:11">
      <c r="I127" s="21"/>
      <c r="K127" s="20"/>
    </row>
    <row r="128" spans="9:11">
      <c r="I128" s="21"/>
      <c r="K128" s="20"/>
    </row>
    <row r="129" spans="9:11">
      <c r="I129" s="21"/>
      <c r="K129" s="20"/>
    </row>
    <row r="130" spans="9:11">
      <c r="I130" s="21"/>
      <c r="K130" s="20"/>
    </row>
    <row r="131" spans="9:11">
      <c r="I131" s="21"/>
      <c r="K131" s="20"/>
    </row>
    <row r="132" spans="9:11">
      <c r="I132" s="21"/>
      <c r="K132" s="20"/>
    </row>
    <row r="133" spans="9:11">
      <c r="I133" s="21"/>
      <c r="K133" s="20"/>
    </row>
    <row r="134" spans="9:11">
      <c r="I134" s="21"/>
      <c r="K134" s="20"/>
    </row>
    <row r="135" spans="9:11">
      <c r="I135" s="21"/>
      <c r="K135" s="20"/>
    </row>
    <row r="136" spans="9:11">
      <c r="I136" s="21"/>
      <c r="K136" s="20"/>
    </row>
    <row r="137" spans="9:11">
      <c r="I137" s="21"/>
      <c r="K137" s="20"/>
    </row>
    <row r="138" spans="9:11">
      <c r="I138" s="21"/>
      <c r="K138" s="20"/>
    </row>
    <row r="139" spans="9:11">
      <c r="I139" s="21"/>
      <c r="K139" s="20"/>
    </row>
    <row r="140" spans="9:11">
      <c r="I140" s="21"/>
      <c r="K140" s="20"/>
    </row>
    <row r="141" spans="9:11">
      <c r="I141" s="21"/>
      <c r="K141" s="20"/>
    </row>
    <row r="142" spans="9:11">
      <c r="I142" s="21"/>
      <c r="K142" s="20"/>
    </row>
    <row r="143" spans="9:11">
      <c r="I143" s="21"/>
      <c r="K143" s="20"/>
    </row>
    <row r="144" spans="9:11">
      <c r="I144" s="21"/>
      <c r="K144" s="20"/>
    </row>
    <row r="145" spans="9:11">
      <c r="I145" s="21"/>
      <c r="K145" s="20"/>
    </row>
    <row r="146" spans="9:11">
      <c r="I146" s="21"/>
      <c r="K146" s="20"/>
    </row>
    <row r="147" spans="9:11">
      <c r="I147" s="21"/>
      <c r="K147" s="20"/>
    </row>
    <row r="148" spans="9:11">
      <c r="I148" s="21"/>
      <c r="K148" s="20"/>
    </row>
    <row r="149" spans="9:11">
      <c r="I149" s="21"/>
      <c r="K149" s="20"/>
    </row>
    <row r="150" spans="9:11">
      <c r="I150" s="21"/>
      <c r="K150" s="20"/>
    </row>
    <row r="151" spans="9:11">
      <c r="I151" s="21"/>
      <c r="K151" s="20"/>
    </row>
    <row r="152" spans="9:11">
      <c r="I152" s="21"/>
      <c r="K152" s="20"/>
    </row>
    <row r="153" spans="9:11">
      <c r="I153" s="21"/>
      <c r="K153" s="20"/>
    </row>
    <row r="154" spans="9:11">
      <c r="I154" s="21"/>
      <c r="K154" s="20"/>
    </row>
    <row r="155" spans="9:11">
      <c r="I155" s="21"/>
      <c r="K155" s="20"/>
    </row>
    <row r="156" spans="9:11">
      <c r="I156" s="21"/>
      <c r="K156" s="20"/>
    </row>
    <row r="157" spans="9:11">
      <c r="I157" s="21"/>
      <c r="K157" s="20"/>
    </row>
    <row r="158" spans="9:11">
      <c r="I158" s="21"/>
      <c r="K158" s="20"/>
    </row>
    <row r="159" spans="9:11">
      <c r="I159" s="21"/>
      <c r="K159" s="20"/>
    </row>
    <row r="160" spans="9:11">
      <c r="I160" s="21"/>
      <c r="K160" s="20"/>
    </row>
    <row r="161" spans="9:11">
      <c r="I161" s="21"/>
      <c r="K161" s="20"/>
    </row>
    <row r="162" spans="9:11">
      <c r="I162" s="21"/>
      <c r="K162" s="20"/>
    </row>
    <row r="163" spans="9:11">
      <c r="I163" s="21"/>
      <c r="K163" s="20"/>
    </row>
    <row r="164" spans="9:11">
      <c r="I164" s="21"/>
      <c r="K164" s="20"/>
    </row>
    <row r="165" spans="9:11">
      <c r="I165" s="21"/>
      <c r="K165" s="20"/>
    </row>
    <row r="166" spans="9:11">
      <c r="K166" s="20"/>
    </row>
    <row r="167" spans="9:11">
      <c r="K167" s="20"/>
    </row>
  </sheetData>
  <mergeCells count="3">
    <mergeCell ref="A1:C1"/>
    <mergeCell ref="A29:A37"/>
    <mergeCell ref="A38:A45"/>
  </mergeCells>
  <phoneticPr fontId="1" type="noConversion"/>
  <dataValidations count="4">
    <dataValidation type="list" allowBlank="1" showInputMessage="1" showErrorMessage="1" sqref="C8" xr:uid="{453993F6-5E91-403F-B4D5-ABEF07B64BDD}">
      <formula1>"Buy,Sell"</formula1>
    </dataValidation>
    <dataValidation type="list" allowBlank="1" showInputMessage="1" showErrorMessage="1" sqref="C19" xr:uid="{31E5392B-9D73-4E07-981A-0BB3DEC40753}">
      <formula1>"Act360,Act365Fixed,ThirtyE360,ThirtyE360ISDA,ThirtyEPlus360,ThirtyU360,ActActISDA,ActActICMA,Act365L,ActActAFB,Act365Leap,ActActXTR,ActActICMAComplement,Act252"</formula1>
    </dataValidation>
    <dataValidation type="list" allowBlank="1" showInputMessage="1" showErrorMessage="1" sqref="D13" xr:uid="{FC688B51-2122-4117-A373-16667CDDC8A8}">
      <formula1>"1M,3M,6M,1Y"</formula1>
    </dataValidation>
    <dataValidation type="list" allowBlank="1" showInputMessage="1" showErrorMessage="1" sqref="C23" xr:uid="{5A2F8E30-557B-4901-9C2E-6AF6BC3BF41B}">
      <formula1>"VANNAVOLGA,BLACKSCHOLES,BSREPLICATE"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40FA2-D155-44DA-A966-D8FFBB433401}">
  <dimension ref="A1:K168"/>
  <sheetViews>
    <sheetView topLeftCell="A7" workbookViewId="0">
      <selection activeCell="G31" sqref="G31"/>
    </sheetView>
  </sheetViews>
  <sheetFormatPr defaultRowHeight="15"/>
  <cols>
    <col min="1" max="1" width="17.85546875" customWidth="1"/>
    <col min="2" max="2" width="13.28515625" customWidth="1"/>
    <col min="3" max="3" width="38.7109375" customWidth="1"/>
  </cols>
  <sheetData>
    <row r="1" spans="1:11" ht="23.25">
      <c r="A1" s="40" t="s">
        <v>334</v>
      </c>
      <c r="B1" s="41"/>
      <c r="C1" s="41"/>
    </row>
    <row r="2" spans="1:11" ht="15.75" thickBot="1">
      <c r="A2" s="16" t="s">
        <v>295</v>
      </c>
      <c r="B2" s="24"/>
      <c r="C2" s="24"/>
    </row>
    <row r="3" spans="1:11" ht="16.5" thickTop="1" thickBot="1">
      <c r="A3" s="23"/>
      <c r="B3" s="8" t="s">
        <v>304</v>
      </c>
      <c r="C3" s="26" t="str">
        <f>MktVolSurface2!V19</f>
        <v>McpFXVolSurface2@0</v>
      </c>
    </row>
    <row r="4" spans="1:11" ht="16.5" thickTop="1" thickBot="1">
      <c r="A4" s="23"/>
      <c r="B4" s="8" t="s">
        <v>305</v>
      </c>
      <c r="C4" s="25" t="s">
        <v>306</v>
      </c>
    </row>
    <row r="5" spans="1:11" ht="16.5" thickTop="1" thickBot="1">
      <c r="A5" s="23"/>
      <c r="B5" s="8" t="s">
        <v>307</v>
      </c>
      <c r="C5" s="25" t="s">
        <v>308</v>
      </c>
    </row>
    <row r="6" spans="1:11" ht="16.5" thickTop="1" thickBot="1">
      <c r="A6" s="23"/>
      <c r="B6" s="8" t="s">
        <v>309</v>
      </c>
      <c r="C6" s="27">
        <f>MktVolSurface2!W4</f>
        <v>45576</v>
      </c>
    </row>
    <row r="7" spans="1:11" ht="16.5" thickTop="1" thickBot="1">
      <c r="A7" s="23"/>
      <c r="B7" s="8" t="s">
        <v>310</v>
      </c>
      <c r="C7" s="25" t="s">
        <v>311</v>
      </c>
    </row>
    <row r="8" spans="1:11" ht="16.5" thickTop="1" thickBot="1">
      <c r="A8" s="23"/>
      <c r="B8" s="8" t="s">
        <v>312</v>
      </c>
      <c r="C8" s="25" t="s">
        <v>313</v>
      </c>
      <c r="I8" s="21"/>
    </row>
    <row r="9" spans="1:11" ht="16.5" thickTop="1" thickBot="1">
      <c r="A9" s="23"/>
      <c r="B9" s="8" t="s">
        <v>314</v>
      </c>
      <c r="C9" s="28">
        <f>DEPO!U6</f>
        <v>7.0670999999999999</v>
      </c>
      <c r="I9" s="21"/>
    </row>
    <row r="10" spans="1:11" ht="16.5" thickTop="1" thickBot="1">
      <c r="A10" s="23"/>
      <c r="B10" s="8" t="s">
        <v>315</v>
      </c>
      <c r="C10" s="28">
        <v>7.2416</v>
      </c>
      <c r="I10" s="21"/>
      <c r="K10" s="20"/>
    </row>
    <row r="11" spans="1:11" ht="16.5" thickTop="1" thickBot="1">
      <c r="A11" s="23"/>
      <c r="B11" s="8" t="s">
        <v>316</v>
      </c>
      <c r="C11" s="28">
        <f>_xll.FXVolSurface2GetVolatility(C3,C10,C12,"ASK")</f>
        <v>5.7980770104378909E-2</v>
      </c>
      <c r="I11" s="21"/>
      <c r="K11" s="20"/>
    </row>
    <row r="12" spans="1:11" ht="16.5" thickTop="1" thickBot="1">
      <c r="A12" s="23"/>
      <c r="B12" s="8" t="s">
        <v>317</v>
      </c>
      <c r="C12" s="27">
        <f>_xll.CalendarFXOExpiryDateFromTenor(C18,C6,D13,C16)</f>
        <v>45943</v>
      </c>
      <c r="I12" s="21"/>
      <c r="K12" s="20"/>
    </row>
    <row r="13" spans="1:11" ht="16.5" thickTop="1" thickBot="1">
      <c r="A13" s="23"/>
      <c r="B13" s="8" t="s">
        <v>297</v>
      </c>
      <c r="C13" s="27">
        <f>_xll.CalendarFXODeliveryDateFromTenor(C18,C6,D13,C16)</f>
        <v>45945</v>
      </c>
      <c r="D13" s="22" t="s">
        <v>105</v>
      </c>
      <c r="I13" s="21"/>
      <c r="K13" s="20"/>
    </row>
    <row r="14" spans="1:11" ht="16.5" thickTop="1" thickBot="1">
      <c r="A14" s="23"/>
      <c r="B14" s="8" t="s">
        <v>292</v>
      </c>
      <c r="C14" s="28">
        <f>_xll.FXVolSurface2GetDomesticRate(C3,C12,FALSE,"ASK")</f>
        <v>1.9299999999999901E-2</v>
      </c>
      <c r="I14" s="21"/>
      <c r="K14" s="20"/>
    </row>
    <row r="15" spans="1:11" ht="16.5" thickTop="1" thickBot="1">
      <c r="A15" s="23"/>
      <c r="B15" s="8" t="s">
        <v>291</v>
      </c>
      <c r="C15" s="28">
        <f>_xll.FXVolSurface2GetForeignRate(C3,C12,FALSE,"BID")</f>
        <v>4.8782694223584548E-2</v>
      </c>
      <c r="I15" s="21"/>
      <c r="K15" s="20"/>
    </row>
    <row r="16" spans="1:11" ht="16.5" thickTop="1" thickBot="1">
      <c r="A16" s="23"/>
      <c r="B16" s="8" t="s">
        <v>318</v>
      </c>
      <c r="C16" s="26">
        <f>_xll.CalendarValueDate(C18,C6)</f>
        <v>45580</v>
      </c>
      <c r="I16" s="21"/>
      <c r="K16" s="20"/>
    </row>
    <row r="17" spans="1:11" ht="16.5" thickTop="1" thickBot="1">
      <c r="A17" s="23"/>
      <c r="B17" s="8" t="s">
        <v>319</v>
      </c>
      <c r="C17" s="25">
        <f>1000000*C10</f>
        <v>7241600</v>
      </c>
      <c r="I17" s="21"/>
      <c r="K17" s="20"/>
    </row>
    <row r="18" spans="1:11" ht="16.5" thickTop="1" thickBot="1">
      <c r="A18" s="23"/>
      <c r="B18" s="8" t="s">
        <v>320</v>
      </c>
      <c r="C18" s="25" t="str">
        <f>Calendar!D4</f>
        <v>McpCalendar@2</v>
      </c>
      <c r="I18" s="21"/>
      <c r="K18" s="20"/>
    </row>
    <row r="19" spans="1:11" ht="16.5" thickTop="1" thickBot="1">
      <c r="A19" s="23"/>
      <c r="B19" s="8" t="s">
        <v>321</v>
      </c>
      <c r="C19" s="25" t="s">
        <v>10</v>
      </c>
      <c r="I19" s="21"/>
      <c r="K19" s="20"/>
    </row>
    <row r="20" spans="1:11" ht="16.5" thickTop="1" thickBot="1">
      <c r="A20" s="23"/>
      <c r="B20" s="8" t="s">
        <v>322</v>
      </c>
      <c r="C20" s="28">
        <v>0</v>
      </c>
      <c r="I20" s="21"/>
      <c r="K20" s="20"/>
    </row>
    <row r="21" spans="1:11" ht="16.5" thickTop="1" thickBot="1">
      <c r="A21" s="23"/>
      <c r="B21" s="8" t="s">
        <v>323</v>
      </c>
      <c r="C21" s="25" t="b">
        <v>0</v>
      </c>
      <c r="I21" s="21"/>
      <c r="K21" s="20"/>
    </row>
    <row r="22" spans="1:11" ht="16.5" thickTop="1" thickBot="1">
      <c r="A22" s="23"/>
      <c r="B22" s="8" t="s">
        <v>324</v>
      </c>
      <c r="C22" s="28">
        <f>_xll.FXVolSurface2GetForward(C3,C12,FALSE,"ASK")</f>
        <v>6.8639999999999999</v>
      </c>
      <c r="I22" s="21"/>
      <c r="K22" s="20"/>
    </row>
    <row r="23" spans="1:11" ht="16.5" thickTop="1" thickBot="1">
      <c r="A23" s="35"/>
      <c r="B23" s="36" t="s">
        <v>298</v>
      </c>
      <c r="C23" s="37" t="s">
        <v>333</v>
      </c>
      <c r="I23" s="21"/>
      <c r="K23" s="20"/>
    </row>
    <row r="24" spans="1:11" ht="16.5" thickTop="1" thickBot="1">
      <c r="A24" s="35"/>
      <c r="B24" s="8" t="s">
        <v>299</v>
      </c>
      <c r="C24" s="38">
        <v>1.0000000000000001E-5</v>
      </c>
      <c r="I24" s="21"/>
      <c r="K24" s="20"/>
    </row>
    <row r="25" spans="1:11" ht="15.75" thickTop="1">
      <c r="I25" s="21"/>
      <c r="K25" s="20"/>
    </row>
    <row r="26" spans="1:11">
      <c r="C26" s="29" t="str">
        <f>_xll.McpEuropeanDigital(B4:C24)</f>
        <v>McpEuropeanDigital@10</v>
      </c>
      <c r="I26" s="21"/>
      <c r="K26" s="20"/>
    </row>
    <row r="27" spans="1:11">
      <c r="I27" s="21"/>
      <c r="K27" s="20"/>
    </row>
    <row r="28" spans="1:11" ht="15.75" thickBot="1">
      <c r="A28" s="24" t="s">
        <v>296</v>
      </c>
      <c r="B28" s="24"/>
      <c r="C28" s="24"/>
      <c r="I28" s="21"/>
      <c r="K28" s="20"/>
    </row>
    <row r="29" spans="1:11" ht="16.5" thickTop="1" thickBot="1">
      <c r="A29" s="23"/>
      <c r="B29" s="8" t="s">
        <v>325</v>
      </c>
      <c r="C29" s="30">
        <f>_xll.McpPrice(C26,TRUE)</f>
        <v>-1204748.6809178309</v>
      </c>
      <c r="I29" s="21"/>
      <c r="K29" s="20"/>
    </row>
    <row r="30" spans="1:11" ht="16.5" thickTop="1" thickBot="1">
      <c r="A30" s="42" t="s">
        <v>326</v>
      </c>
      <c r="B30" s="8" t="s">
        <v>286</v>
      </c>
      <c r="C30" s="30">
        <f>_xll.McpDelta(C26,FALSE)</f>
        <v>0.57817416019894752</v>
      </c>
      <c r="I30" s="21"/>
      <c r="K30" s="20"/>
    </row>
    <row r="31" spans="1:11" ht="16.5" thickTop="1" thickBot="1">
      <c r="A31" s="43"/>
      <c r="B31" s="8" t="s">
        <v>287</v>
      </c>
      <c r="C31" s="30">
        <f>_xll.McpVega(C26,FALSE)</f>
        <v>40516.315858184571</v>
      </c>
      <c r="I31" s="21"/>
      <c r="K31" s="20"/>
    </row>
    <row r="32" spans="1:11" ht="16.5" thickTop="1" thickBot="1">
      <c r="A32" s="43"/>
      <c r="B32" s="8" t="s">
        <v>288</v>
      </c>
      <c r="C32" s="30">
        <f>_xll.McpGamma(C26,FALSE)</f>
        <v>674789.93721956306</v>
      </c>
      <c r="I32" s="21"/>
      <c r="K32" s="20"/>
    </row>
    <row r="33" spans="1:11" ht="16.5" thickTop="1" thickBot="1">
      <c r="A33" s="43"/>
      <c r="B33" s="8" t="s">
        <v>287</v>
      </c>
      <c r="C33" s="30">
        <f>_xll.McpVega(C26,FALSE)</f>
        <v>40516.315858184571</v>
      </c>
      <c r="I33" s="21"/>
      <c r="K33" s="20"/>
    </row>
    <row r="34" spans="1:11" ht="16.5" thickTop="1" thickBot="1">
      <c r="A34" s="43"/>
      <c r="B34" s="8" t="s">
        <v>327</v>
      </c>
      <c r="C34" s="30">
        <f>_xll.McpTheta(C26,FALSE)</f>
        <v>-157.70409946183182</v>
      </c>
      <c r="I34" s="21"/>
      <c r="K34" s="20"/>
    </row>
    <row r="35" spans="1:11" ht="16.5" thickTop="1" thickBot="1">
      <c r="A35" s="43"/>
      <c r="B35" s="8" t="s">
        <v>328</v>
      </c>
      <c r="C35" s="30">
        <f>_xll.McpVanna(C26,FALSE)</f>
        <v>39316.250585249225</v>
      </c>
      <c r="I35" s="21"/>
      <c r="K35" s="20"/>
    </row>
    <row r="36" spans="1:11" ht="16.5" thickTop="1" thickBot="1">
      <c r="A36" s="43"/>
      <c r="B36" s="8" t="s">
        <v>329</v>
      </c>
      <c r="C36" s="30">
        <f>_xll.McpVolga(C26,FALSE)</f>
        <v>-81848397.115091279</v>
      </c>
      <c r="I36" s="21"/>
      <c r="K36" s="20"/>
    </row>
    <row r="37" spans="1:11" ht="16.5" thickTop="1" thickBot="1">
      <c r="A37" s="43"/>
      <c r="B37" s="8" t="s">
        <v>330</v>
      </c>
      <c r="C37" s="30">
        <f>_xll.McpForwardDelta(C26,FALSE)</f>
        <v>647396.19003474514</v>
      </c>
      <c r="I37" s="21"/>
      <c r="K37" s="20"/>
    </row>
    <row r="38" spans="1:11" ht="16.5" thickTop="1" thickBot="1">
      <c r="A38" s="44"/>
      <c r="B38" s="8" t="s">
        <v>290</v>
      </c>
      <c r="C38" s="31">
        <f>_xll.McpRho(C26,FALSE)</f>
        <v>4186905.9984952253</v>
      </c>
      <c r="I38" s="21"/>
      <c r="K38" s="20"/>
    </row>
    <row r="39" spans="1:11" ht="16.5" thickTop="1" thickBot="1">
      <c r="A39" s="42" t="s">
        <v>331</v>
      </c>
      <c r="B39" s="8" t="s">
        <v>286</v>
      </c>
      <c r="C39" s="31">
        <f>_xll.McpDelta(C26,TRUE)</f>
        <v>0.60171493162786138</v>
      </c>
      <c r="I39" s="21"/>
      <c r="K39" s="20"/>
    </row>
    <row r="40" spans="1:11" ht="16.5" thickTop="1" thickBot="1">
      <c r="A40" s="43"/>
      <c r="B40" s="8" t="s">
        <v>287</v>
      </c>
      <c r="C40" s="31">
        <f>_xll.McpVega(C26,TRUE)</f>
        <v>278014.22219107824</v>
      </c>
      <c r="I40" s="21"/>
      <c r="K40" s="20"/>
    </row>
    <row r="41" spans="1:11" ht="16.5" thickTop="1" thickBot="1">
      <c r="A41" s="43"/>
      <c r="B41" s="8" t="s">
        <v>288</v>
      </c>
      <c r="C41" s="31">
        <f>_xll.McpGamma(C26,TRUE)</f>
        <v>4768807.9653243748</v>
      </c>
      <c r="I41" s="21"/>
      <c r="K41" s="20"/>
    </row>
    <row r="42" spans="1:11" ht="16.5" thickTop="1" thickBot="1">
      <c r="A42" s="43"/>
      <c r="B42" s="8" t="s">
        <v>327</v>
      </c>
      <c r="C42" s="31">
        <f>_xll.McpTheta(C26,TRUE)</f>
        <v>-1114.5106413067117</v>
      </c>
      <c r="I42" s="21"/>
      <c r="K42" s="20"/>
    </row>
    <row r="43" spans="1:11" ht="16.5" thickTop="1" thickBot="1">
      <c r="A43" s="43"/>
      <c r="B43" s="8" t="s">
        <v>328</v>
      </c>
      <c r="C43" s="31">
        <f>_xll.McpVanna(C26,TRUE)</f>
        <v>277851.87451101479</v>
      </c>
      <c r="I43" s="21"/>
      <c r="K43" s="20"/>
    </row>
    <row r="44" spans="1:11" ht="16.5" thickTop="1" thickBot="1">
      <c r="A44" s="43"/>
      <c r="B44" s="8" t="s">
        <v>329</v>
      </c>
      <c r="C44" s="31">
        <f>_xll.McpVolga(C26,TRUE)</f>
        <v>-578430807.25206161</v>
      </c>
      <c r="I44" s="21"/>
      <c r="K44" s="20"/>
    </row>
    <row r="45" spans="1:11" ht="16.5" thickTop="1" thickBot="1">
      <c r="A45" s="43"/>
      <c r="B45" s="8" t="s">
        <v>332</v>
      </c>
      <c r="C45" s="31">
        <f>_xll.McpForwardDelta(C26,TRUE)</f>
        <v>4575213.6145945471</v>
      </c>
      <c r="I45" s="21"/>
      <c r="K45" s="20"/>
    </row>
    <row r="46" spans="1:11" ht="16.5" thickTop="1" thickBot="1">
      <c r="A46" s="44"/>
      <c r="B46" s="8" t="s">
        <v>290</v>
      </c>
      <c r="C46" s="31">
        <f>_xll.McpRho(C26,TRUE)</f>
        <v>29589283.381965607</v>
      </c>
      <c r="I46" s="21"/>
      <c r="K46" s="20"/>
    </row>
    <row r="47" spans="1:11" ht="15.75" thickTop="1">
      <c r="I47" s="21"/>
      <c r="K47" s="20"/>
    </row>
    <row r="48" spans="1:11">
      <c r="I48" s="21"/>
      <c r="K48" s="20"/>
    </row>
    <row r="49" spans="9:11">
      <c r="I49" s="21"/>
      <c r="K49" s="20"/>
    </row>
    <row r="50" spans="9:11">
      <c r="I50" s="21"/>
      <c r="K50" s="20"/>
    </row>
    <row r="51" spans="9:11">
      <c r="I51" s="21"/>
      <c r="K51" s="20"/>
    </row>
    <row r="52" spans="9:11">
      <c r="I52" s="21"/>
      <c r="K52" s="20"/>
    </row>
    <row r="53" spans="9:11">
      <c r="I53" s="21"/>
      <c r="K53" s="20"/>
    </row>
    <row r="54" spans="9:11">
      <c r="I54" s="21"/>
      <c r="K54" s="20"/>
    </row>
    <row r="55" spans="9:11">
      <c r="I55" s="21"/>
      <c r="K55" s="20"/>
    </row>
    <row r="56" spans="9:11">
      <c r="I56" s="21"/>
      <c r="K56" s="20"/>
    </row>
    <row r="57" spans="9:11">
      <c r="I57" s="21"/>
      <c r="K57" s="20"/>
    </row>
    <row r="58" spans="9:11">
      <c r="I58" s="21"/>
      <c r="K58" s="20"/>
    </row>
    <row r="59" spans="9:11">
      <c r="I59" s="21"/>
      <c r="K59" s="20"/>
    </row>
    <row r="60" spans="9:11">
      <c r="I60" s="21"/>
      <c r="K60" s="20"/>
    </row>
    <row r="61" spans="9:11">
      <c r="I61" s="21"/>
      <c r="K61" s="20"/>
    </row>
    <row r="62" spans="9:11">
      <c r="I62" s="21"/>
      <c r="K62" s="20"/>
    </row>
    <row r="63" spans="9:11">
      <c r="I63" s="21"/>
      <c r="K63" s="20"/>
    </row>
    <row r="64" spans="9:11">
      <c r="I64" s="21"/>
      <c r="K64" s="20"/>
    </row>
    <row r="65" spans="9:11">
      <c r="I65" s="21"/>
      <c r="K65" s="20"/>
    </row>
    <row r="66" spans="9:11">
      <c r="I66" s="21"/>
      <c r="K66" s="20"/>
    </row>
    <row r="67" spans="9:11">
      <c r="I67" s="21"/>
      <c r="K67" s="20"/>
    </row>
    <row r="68" spans="9:11">
      <c r="I68" s="21"/>
      <c r="K68" s="20"/>
    </row>
    <row r="69" spans="9:11">
      <c r="I69" s="21"/>
      <c r="K69" s="20"/>
    </row>
    <row r="70" spans="9:11">
      <c r="I70" s="21"/>
      <c r="K70" s="20"/>
    </row>
    <row r="71" spans="9:11">
      <c r="I71" s="21"/>
      <c r="K71" s="20"/>
    </row>
    <row r="72" spans="9:11">
      <c r="I72" s="21"/>
      <c r="K72" s="20"/>
    </row>
    <row r="73" spans="9:11">
      <c r="I73" s="21"/>
      <c r="K73" s="20"/>
    </row>
    <row r="74" spans="9:11">
      <c r="I74" s="21"/>
      <c r="K74" s="20"/>
    </row>
    <row r="75" spans="9:11">
      <c r="I75" s="21"/>
      <c r="K75" s="20"/>
    </row>
    <row r="76" spans="9:11">
      <c r="I76" s="21"/>
      <c r="K76" s="20"/>
    </row>
    <row r="77" spans="9:11">
      <c r="I77" s="21"/>
      <c r="K77" s="20"/>
    </row>
    <row r="78" spans="9:11">
      <c r="I78" s="21"/>
      <c r="K78" s="20"/>
    </row>
    <row r="79" spans="9:11">
      <c r="I79" s="21"/>
      <c r="K79" s="20"/>
    </row>
    <row r="80" spans="9:11">
      <c r="I80" s="21"/>
      <c r="K80" s="20"/>
    </row>
    <row r="81" spans="9:11">
      <c r="I81" s="21"/>
      <c r="K81" s="20"/>
    </row>
    <row r="82" spans="9:11">
      <c r="I82" s="21"/>
      <c r="K82" s="20"/>
    </row>
    <row r="83" spans="9:11">
      <c r="I83" s="21"/>
      <c r="K83" s="20"/>
    </row>
    <row r="84" spans="9:11">
      <c r="I84" s="21"/>
      <c r="K84" s="20"/>
    </row>
    <row r="85" spans="9:11">
      <c r="I85" s="21"/>
      <c r="K85" s="20"/>
    </row>
    <row r="86" spans="9:11">
      <c r="I86" s="21"/>
      <c r="K86" s="20"/>
    </row>
    <row r="87" spans="9:11">
      <c r="I87" s="21"/>
      <c r="K87" s="20"/>
    </row>
    <row r="88" spans="9:11">
      <c r="I88" s="21"/>
      <c r="K88" s="20"/>
    </row>
    <row r="89" spans="9:11">
      <c r="I89" s="21"/>
      <c r="K89" s="20"/>
    </row>
    <row r="90" spans="9:11">
      <c r="I90" s="21"/>
      <c r="K90" s="20"/>
    </row>
    <row r="91" spans="9:11">
      <c r="I91" s="21"/>
      <c r="K91" s="20"/>
    </row>
    <row r="92" spans="9:11">
      <c r="I92" s="21"/>
      <c r="K92" s="20"/>
    </row>
    <row r="93" spans="9:11">
      <c r="I93" s="21"/>
      <c r="K93" s="20"/>
    </row>
    <row r="94" spans="9:11">
      <c r="I94" s="21"/>
      <c r="K94" s="20"/>
    </row>
    <row r="95" spans="9:11">
      <c r="I95" s="21"/>
      <c r="K95" s="20"/>
    </row>
    <row r="96" spans="9:11">
      <c r="I96" s="21"/>
      <c r="K96" s="20"/>
    </row>
    <row r="97" spans="9:11">
      <c r="I97" s="21"/>
      <c r="K97" s="20"/>
    </row>
    <row r="98" spans="9:11">
      <c r="I98" s="21"/>
      <c r="K98" s="20"/>
    </row>
    <row r="99" spans="9:11">
      <c r="I99" s="21"/>
      <c r="K99" s="20"/>
    </row>
    <row r="100" spans="9:11">
      <c r="I100" s="21"/>
      <c r="K100" s="20"/>
    </row>
    <row r="101" spans="9:11">
      <c r="I101" s="21"/>
      <c r="K101" s="20"/>
    </row>
    <row r="102" spans="9:11">
      <c r="I102" s="21"/>
      <c r="K102" s="20"/>
    </row>
    <row r="103" spans="9:11">
      <c r="I103" s="21"/>
      <c r="K103" s="20"/>
    </row>
    <row r="104" spans="9:11">
      <c r="I104" s="21"/>
      <c r="K104" s="20"/>
    </row>
    <row r="105" spans="9:11">
      <c r="I105" s="21"/>
      <c r="K105" s="20"/>
    </row>
    <row r="106" spans="9:11">
      <c r="I106" s="21"/>
      <c r="K106" s="20"/>
    </row>
    <row r="107" spans="9:11">
      <c r="I107" s="21"/>
      <c r="K107" s="20"/>
    </row>
    <row r="108" spans="9:11">
      <c r="I108" s="21"/>
      <c r="K108" s="20"/>
    </row>
    <row r="109" spans="9:11">
      <c r="I109" s="21"/>
      <c r="K109" s="20"/>
    </row>
    <row r="110" spans="9:11">
      <c r="I110" s="21"/>
      <c r="K110" s="20"/>
    </row>
    <row r="111" spans="9:11">
      <c r="I111" s="21"/>
      <c r="K111" s="20"/>
    </row>
    <row r="112" spans="9:11">
      <c r="I112" s="21"/>
      <c r="K112" s="20"/>
    </row>
    <row r="113" spans="9:11">
      <c r="I113" s="21"/>
      <c r="K113" s="20"/>
    </row>
    <row r="114" spans="9:11">
      <c r="I114" s="21"/>
      <c r="K114" s="20"/>
    </row>
    <row r="115" spans="9:11">
      <c r="I115" s="21"/>
      <c r="K115" s="20"/>
    </row>
    <row r="116" spans="9:11">
      <c r="I116" s="21"/>
      <c r="K116" s="20"/>
    </row>
    <row r="117" spans="9:11">
      <c r="I117" s="21"/>
      <c r="K117" s="20"/>
    </row>
    <row r="118" spans="9:11">
      <c r="I118" s="21"/>
      <c r="K118" s="20"/>
    </row>
    <row r="119" spans="9:11">
      <c r="I119" s="21"/>
      <c r="K119" s="20"/>
    </row>
    <row r="120" spans="9:11">
      <c r="I120" s="21"/>
      <c r="K120" s="20"/>
    </row>
    <row r="121" spans="9:11">
      <c r="I121" s="21"/>
      <c r="K121" s="20"/>
    </row>
    <row r="122" spans="9:11">
      <c r="I122" s="21"/>
      <c r="K122" s="20"/>
    </row>
    <row r="123" spans="9:11">
      <c r="I123" s="21"/>
      <c r="K123" s="20"/>
    </row>
    <row r="124" spans="9:11">
      <c r="I124" s="21"/>
      <c r="K124" s="20"/>
    </row>
    <row r="125" spans="9:11">
      <c r="I125" s="21"/>
      <c r="K125" s="20"/>
    </row>
    <row r="126" spans="9:11">
      <c r="I126" s="21"/>
      <c r="K126" s="20"/>
    </row>
    <row r="127" spans="9:11">
      <c r="I127" s="21"/>
      <c r="K127" s="20"/>
    </row>
    <row r="128" spans="9:11">
      <c r="I128" s="21"/>
      <c r="K128" s="20"/>
    </row>
    <row r="129" spans="9:11">
      <c r="I129" s="21"/>
      <c r="K129" s="20"/>
    </row>
    <row r="130" spans="9:11">
      <c r="I130" s="21"/>
      <c r="K130" s="20"/>
    </row>
    <row r="131" spans="9:11">
      <c r="I131" s="21"/>
      <c r="K131" s="20"/>
    </row>
    <row r="132" spans="9:11">
      <c r="I132" s="21"/>
      <c r="K132" s="20"/>
    </row>
    <row r="133" spans="9:11">
      <c r="I133" s="21"/>
      <c r="K133" s="20"/>
    </row>
    <row r="134" spans="9:11">
      <c r="I134" s="21"/>
      <c r="K134" s="20"/>
    </row>
    <row r="135" spans="9:11">
      <c r="I135" s="21"/>
      <c r="K135" s="20"/>
    </row>
    <row r="136" spans="9:11">
      <c r="I136" s="21"/>
      <c r="K136" s="20"/>
    </row>
    <row r="137" spans="9:11">
      <c r="I137" s="21"/>
      <c r="K137" s="20"/>
    </row>
    <row r="138" spans="9:11">
      <c r="I138" s="21"/>
      <c r="K138" s="20"/>
    </row>
    <row r="139" spans="9:11">
      <c r="I139" s="21"/>
      <c r="K139" s="20"/>
    </row>
    <row r="140" spans="9:11">
      <c r="I140" s="21"/>
      <c r="K140" s="20"/>
    </row>
    <row r="141" spans="9:11">
      <c r="I141" s="21"/>
      <c r="K141" s="20"/>
    </row>
    <row r="142" spans="9:11">
      <c r="I142" s="21"/>
      <c r="K142" s="20"/>
    </row>
    <row r="143" spans="9:11">
      <c r="I143" s="21"/>
      <c r="K143" s="20"/>
    </row>
    <row r="144" spans="9:11">
      <c r="I144" s="21"/>
      <c r="K144" s="20"/>
    </row>
    <row r="145" spans="9:11">
      <c r="I145" s="21"/>
      <c r="K145" s="20"/>
    </row>
    <row r="146" spans="9:11">
      <c r="I146" s="21"/>
      <c r="K146" s="20"/>
    </row>
    <row r="147" spans="9:11">
      <c r="I147" s="21"/>
      <c r="K147" s="20"/>
    </row>
    <row r="148" spans="9:11">
      <c r="I148" s="21"/>
      <c r="K148" s="20"/>
    </row>
    <row r="149" spans="9:11">
      <c r="I149" s="21"/>
      <c r="K149" s="20"/>
    </row>
    <row r="150" spans="9:11">
      <c r="I150" s="21"/>
      <c r="K150" s="20"/>
    </row>
    <row r="151" spans="9:11">
      <c r="I151" s="21"/>
      <c r="K151" s="20"/>
    </row>
    <row r="152" spans="9:11">
      <c r="I152" s="21"/>
      <c r="K152" s="20"/>
    </row>
    <row r="153" spans="9:11">
      <c r="I153" s="21"/>
      <c r="K153" s="20"/>
    </row>
    <row r="154" spans="9:11">
      <c r="I154" s="21"/>
      <c r="K154" s="20"/>
    </row>
    <row r="155" spans="9:11">
      <c r="I155" s="21"/>
      <c r="K155" s="20"/>
    </row>
    <row r="156" spans="9:11">
      <c r="I156" s="21"/>
      <c r="K156" s="20"/>
    </row>
    <row r="157" spans="9:11">
      <c r="I157" s="21"/>
      <c r="K157" s="20"/>
    </row>
    <row r="158" spans="9:11">
      <c r="I158" s="21"/>
      <c r="K158" s="20"/>
    </row>
    <row r="159" spans="9:11">
      <c r="I159" s="21"/>
      <c r="K159" s="20"/>
    </row>
    <row r="160" spans="9:11">
      <c r="I160" s="21"/>
      <c r="K160" s="20"/>
    </row>
    <row r="161" spans="9:11">
      <c r="I161" s="21"/>
      <c r="K161" s="20"/>
    </row>
    <row r="162" spans="9:11">
      <c r="I162" s="21"/>
      <c r="K162" s="20"/>
    </row>
    <row r="163" spans="9:11">
      <c r="I163" s="21"/>
      <c r="K163" s="20"/>
    </row>
    <row r="164" spans="9:11">
      <c r="I164" s="21"/>
      <c r="K164" s="20"/>
    </row>
    <row r="165" spans="9:11">
      <c r="I165" s="21"/>
      <c r="K165" s="20"/>
    </row>
    <row r="166" spans="9:11">
      <c r="I166" s="21"/>
      <c r="K166" s="20"/>
    </row>
    <row r="167" spans="9:11">
      <c r="K167" s="20"/>
    </row>
    <row r="168" spans="9:11">
      <c r="K168" s="20"/>
    </row>
  </sheetData>
  <mergeCells count="3">
    <mergeCell ref="A1:C1"/>
    <mergeCell ref="A30:A38"/>
    <mergeCell ref="A39:A46"/>
  </mergeCells>
  <dataValidations count="1">
    <dataValidation type="list" allowBlank="1" showInputMessage="1" showErrorMessage="1" sqref="C23" xr:uid="{EC25054F-CB44-422C-95B2-3D5A985DD59D}">
      <formula1>"VANNAVOLGA,BLACKSCHOLES,BSREPLICATE"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7A2D-7045-409B-B07D-AB7E5232D59E}">
  <dimension ref="A1:K169"/>
  <sheetViews>
    <sheetView tabSelected="1" topLeftCell="A10" workbookViewId="0">
      <selection activeCell="H22" sqref="H22"/>
    </sheetView>
  </sheetViews>
  <sheetFormatPr defaultRowHeight="15"/>
  <cols>
    <col min="1" max="1" width="17.85546875" customWidth="1"/>
    <col min="2" max="2" width="13.28515625" customWidth="1"/>
    <col min="3" max="3" width="38.7109375" customWidth="1"/>
  </cols>
  <sheetData>
    <row r="1" spans="1:11" ht="23.25">
      <c r="A1" s="40" t="s">
        <v>336</v>
      </c>
      <c r="B1" s="41"/>
      <c r="C1" s="41"/>
    </row>
    <row r="2" spans="1:11" ht="15.75" thickBot="1">
      <c r="A2" s="16" t="s">
        <v>295</v>
      </c>
      <c r="B2" s="24"/>
      <c r="C2" s="24"/>
    </row>
    <row r="3" spans="1:11" ht="16.5" thickTop="1" thickBot="1">
      <c r="A3" s="23"/>
      <c r="B3" s="8" t="s">
        <v>304</v>
      </c>
      <c r="C3" s="26" t="str">
        <f>MktVolSurface2!V19</f>
        <v>McpFXVolSurface2@0</v>
      </c>
    </row>
    <row r="4" spans="1:11" ht="16.5" thickTop="1" thickBot="1">
      <c r="A4" s="23"/>
      <c r="B4" s="8" t="s">
        <v>305</v>
      </c>
      <c r="C4" s="25" t="s">
        <v>306</v>
      </c>
    </row>
    <row r="5" spans="1:11" ht="16.5" thickTop="1" thickBot="1">
      <c r="A5" s="23"/>
      <c r="B5" s="8" t="s">
        <v>307</v>
      </c>
      <c r="C5" s="25" t="s">
        <v>308</v>
      </c>
    </row>
    <row r="6" spans="1:11" ht="16.5" thickTop="1" thickBot="1">
      <c r="A6" s="23"/>
      <c r="B6" s="8" t="s">
        <v>309</v>
      </c>
      <c r="C6" s="27">
        <f>MktVolSurface2!W4</f>
        <v>45576</v>
      </c>
    </row>
    <row r="7" spans="1:11" ht="16.5" thickTop="1" thickBot="1">
      <c r="A7" s="23"/>
      <c r="B7" s="8" t="s">
        <v>310</v>
      </c>
      <c r="C7" s="25" t="s">
        <v>311</v>
      </c>
    </row>
    <row r="8" spans="1:11" ht="16.5" thickTop="1" thickBot="1">
      <c r="A8" s="23"/>
      <c r="B8" s="8" t="s">
        <v>312</v>
      </c>
      <c r="C8" s="25" t="s">
        <v>313</v>
      </c>
      <c r="I8" s="21"/>
    </row>
    <row r="9" spans="1:11" ht="16.5" thickTop="1" thickBot="1">
      <c r="A9" s="23"/>
      <c r="B9" s="8" t="s">
        <v>314</v>
      </c>
      <c r="C9" s="28">
        <f>DEPO!U6</f>
        <v>7.0670999999999999</v>
      </c>
      <c r="I9" s="21"/>
    </row>
    <row r="10" spans="1:11" ht="16.5" thickTop="1" thickBot="1">
      <c r="A10" s="23"/>
      <c r="B10" s="8" t="s">
        <v>315</v>
      </c>
      <c r="C10" s="28">
        <v>7.2416</v>
      </c>
      <c r="I10" s="21"/>
      <c r="K10" s="20"/>
    </row>
    <row r="11" spans="1:11" ht="16.5" thickTop="1" thickBot="1">
      <c r="A11" s="23"/>
      <c r="B11" s="8" t="s">
        <v>316</v>
      </c>
      <c r="C11" s="28">
        <f>_xll.FXVolSurface2GetVolatility(C3,C10,C12,"ASK")</f>
        <v>5.7980770104378909E-2</v>
      </c>
      <c r="I11" s="21"/>
      <c r="K11" s="20"/>
    </row>
    <row r="12" spans="1:11" ht="16.5" thickTop="1" thickBot="1">
      <c r="A12" s="23"/>
      <c r="B12" s="8" t="s">
        <v>317</v>
      </c>
      <c r="C12" s="27">
        <f>_xll.CalendarFXOExpiryDateFromTenor(C18,C6,D13,C16)</f>
        <v>45943</v>
      </c>
      <c r="I12" s="21"/>
      <c r="K12" s="20"/>
    </row>
    <row r="13" spans="1:11" ht="16.5" thickTop="1" thickBot="1">
      <c r="A13" s="23"/>
      <c r="B13" s="8" t="s">
        <v>297</v>
      </c>
      <c r="C13" s="27">
        <f>_xll.CalendarFXODeliveryDateFromTenor(C18,C6,D13,C16)</f>
        <v>45945</v>
      </c>
      <c r="D13" s="22" t="s">
        <v>105</v>
      </c>
      <c r="I13" s="21"/>
      <c r="K13" s="20"/>
    </row>
    <row r="14" spans="1:11" ht="16.5" thickTop="1" thickBot="1">
      <c r="A14" s="23"/>
      <c r="B14" s="8" t="s">
        <v>292</v>
      </c>
      <c r="C14" s="28">
        <f>_xll.FXVolSurface2GetDomesticRate(C3,C12,FALSE,"ASK")</f>
        <v>1.9299999999999901E-2</v>
      </c>
      <c r="I14" s="21"/>
      <c r="K14" s="20"/>
    </row>
    <row r="15" spans="1:11" ht="16.5" thickTop="1" thickBot="1">
      <c r="A15" s="23"/>
      <c r="B15" s="8" t="s">
        <v>291</v>
      </c>
      <c r="C15" s="28">
        <f>_xll.FXVolSurface2GetForeignRate(C3,C12,FALSE,"BID")</f>
        <v>4.8782694223584548E-2</v>
      </c>
      <c r="I15" s="21"/>
      <c r="K15" s="20"/>
    </row>
    <row r="16" spans="1:11" ht="16.5" thickTop="1" thickBot="1">
      <c r="A16" s="23"/>
      <c r="B16" s="8" t="s">
        <v>318</v>
      </c>
      <c r="C16" s="26">
        <f>_xll.CalendarValueDate(C18,C6)</f>
        <v>45580</v>
      </c>
      <c r="I16" s="21"/>
      <c r="K16" s="20"/>
    </row>
    <row r="17" spans="1:11" ht="16.5" thickTop="1" thickBot="1">
      <c r="A17" s="23"/>
      <c r="B17" s="8" t="s">
        <v>319</v>
      </c>
      <c r="C17" s="25">
        <f>1000000*C10</f>
        <v>7241600</v>
      </c>
      <c r="I17" s="21"/>
      <c r="K17" s="20"/>
    </row>
    <row r="18" spans="1:11" ht="16.5" thickTop="1" thickBot="1">
      <c r="A18" s="23"/>
      <c r="B18" s="8" t="s">
        <v>320</v>
      </c>
      <c r="C18" s="25" t="str">
        <f>Calendar!D4</f>
        <v>McpCalendar@2</v>
      </c>
      <c r="I18" s="21"/>
      <c r="K18" s="20"/>
    </row>
    <row r="19" spans="1:11" ht="16.5" thickTop="1" thickBot="1">
      <c r="A19" s="23"/>
      <c r="B19" s="8" t="s">
        <v>321</v>
      </c>
      <c r="C19" s="25" t="s">
        <v>10</v>
      </c>
      <c r="I19" s="21"/>
      <c r="K19" s="20"/>
    </row>
    <row r="20" spans="1:11" ht="16.5" thickTop="1" thickBot="1">
      <c r="A20" s="23"/>
      <c r="B20" s="8" t="s">
        <v>322</v>
      </c>
      <c r="C20" s="28">
        <v>0</v>
      </c>
      <c r="I20" s="21"/>
      <c r="K20" s="20"/>
    </row>
    <row r="21" spans="1:11" ht="16.5" thickTop="1" thickBot="1">
      <c r="A21" s="23"/>
      <c r="B21" s="8" t="s">
        <v>323</v>
      </c>
      <c r="C21" s="25" t="b">
        <v>0</v>
      </c>
      <c r="I21" s="21"/>
      <c r="K21" s="20"/>
    </row>
    <row r="22" spans="1:11" ht="16.5" thickTop="1" thickBot="1">
      <c r="A22" s="23"/>
      <c r="B22" s="8" t="s">
        <v>324</v>
      </c>
      <c r="C22" s="28">
        <f>_xll.FXVolSurface2GetForward(C3,C12,FALSE,"ASK")</f>
        <v>6.8639999999999999</v>
      </c>
      <c r="I22" s="21"/>
      <c r="K22" s="20"/>
    </row>
    <row r="23" spans="1:11" ht="16.5" thickTop="1" thickBot="1">
      <c r="A23" s="35"/>
      <c r="B23" s="36" t="s">
        <v>298</v>
      </c>
      <c r="C23" s="37" t="s">
        <v>335</v>
      </c>
      <c r="I23" s="21"/>
      <c r="K23" s="20"/>
    </row>
    <row r="24" spans="1:11" ht="16.5" thickTop="1" thickBot="1">
      <c r="A24" s="35"/>
      <c r="B24" s="8" t="s">
        <v>300</v>
      </c>
      <c r="C24" s="39">
        <v>2.1318782529111055E-3</v>
      </c>
      <c r="I24" s="21"/>
      <c r="K24" s="20"/>
    </row>
    <row r="25" spans="1:11" ht="16.5" thickTop="1" thickBot="1">
      <c r="A25" s="35"/>
      <c r="B25" s="8" t="s">
        <v>301</v>
      </c>
      <c r="C25" s="39">
        <v>2.6003782330466171E-3</v>
      </c>
      <c r="I25" s="21"/>
      <c r="K25" s="20"/>
    </row>
    <row r="26" spans="1:11" ht="15.75" thickTop="1">
      <c r="I26" s="21"/>
      <c r="K26" s="20"/>
    </row>
    <row r="27" spans="1:11">
      <c r="C27" s="29" t="str">
        <f>_xll.McpEuropeanDigital(B4:C25)</f>
        <v>McpEuropeanDigital@12</v>
      </c>
      <c r="I27" s="21"/>
      <c r="K27" s="20"/>
    </row>
    <row r="28" spans="1:11">
      <c r="I28" s="21"/>
      <c r="K28" s="20"/>
    </row>
    <row r="29" spans="1:11" ht="15.75" thickBot="1">
      <c r="A29" s="24" t="s">
        <v>296</v>
      </c>
      <c r="B29" s="24"/>
      <c r="C29" s="24"/>
      <c r="I29" s="21"/>
      <c r="K29" s="20"/>
    </row>
    <row r="30" spans="1:11" ht="16.5" thickTop="1" thickBot="1">
      <c r="A30" s="23"/>
      <c r="B30" s="8" t="s">
        <v>325</v>
      </c>
      <c r="C30" s="30">
        <f>_xll.McpPrice(C27,TRUE)</f>
        <v>-1199774.3372123777</v>
      </c>
      <c r="I30" s="21"/>
      <c r="K30" s="20"/>
    </row>
    <row r="31" spans="1:11" ht="16.5" thickTop="1" thickBot="1">
      <c r="A31" s="42" t="s">
        <v>326</v>
      </c>
      <c r="B31" s="8" t="s">
        <v>286</v>
      </c>
      <c r="C31" s="30">
        <f>_xll.McpDelta(C27,FALSE)</f>
        <v>-2.344357282638896E-2</v>
      </c>
      <c r="I31" s="21"/>
      <c r="K31" s="20"/>
    </row>
    <row r="32" spans="1:11" ht="16.5" thickTop="1" thickBot="1">
      <c r="A32" s="43"/>
      <c r="B32" s="8" t="s">
        <v>287</v>
      </c>
      <c r="C32" s="30">
        <f>_xll.McpVega(C27,FALSE)</f>
        <v>0</v>
      </c>
      <c r="I32" s="21"/>
      <c r="K32" s="20"/>
    </row>
    <row r="33" spans="1:11" ht="16.5" thickTop="1" thickBot="1">
      <c r="A33" s="43"/>
      <c r="B33" s="8" t="s">
        <v>288</v>
      </c>
      <c r="C33" s="30">
        <f>_xll.McpGamma(C27,FALSE)</f>
        <v>0</v>
      </c>
      <c r="I33" s="21"/>
      <c r="K33" s="20"/>
    </row>
    <row r="34" spans="1:11" ht="16.5" thickTop="1" thickBot="1">
      <c r="A34" s="43"/>
      <c r="B34" s="8" t="s">
        <v>287</v>
      </c>
      <c r="C34" s="30">
        <f>_xll.McpVega(C27,FALSE)</f>
        <v>0</v>
      </c>
      <c r="I34" s="21"/>
      <c r="K34" s="20"/>
    </row>
    <row r="35" spans="1:11" ht="16.5" thickTop="1" thickBot="1">
      <c r="A35" s="43"/>
      <c r="B35" s="8" t="s">
        <v>327</v>
      </c>
      <c r="C35" s="30">
        <f>_xll.McpTheta(C27,FALSE)</f>
        <v>0</v>
      </c>
      <c r="I35" s="21"/>
      <c r="K35" s="20"/>
    </row>
    <row r="36" spans="1:11" ht="16.5" thickTop="1" thickBot="1">
      <c r="A36" s="43"/>
      <c r="B36" s="8" t="s">
        <v>328</v>
      </c>
      <c r="C36" s="30">
        <f>_xll.McpVanna(C27,FALSE)</f>
        <v>0</v>
      </c>
      <c r="I36" s="21"/>
      <c r="K36" s="20"/>
    </row>
    <row r="37" spans="1:11" ht="16.5" thickTop="1" thickBot="1">
      <c r="A37" s="43"/>
      <c r="B37" s="8" t="s">
        <v>329</v>
      </c>
      <c r="C37" s="30">
        <f>_xll.McpVolga(C27,FALSE)</f>
        <v>0</v>
      </c>
      <c r="I37" s="21"/>
      <c r="K37" s="20"/>
    </row>
    <row r="38" spans="1:11" ht="16.5" thickTop="1" thickBot="1">
      <c r="A38" s="43"/>
      <c r="B38" s="8" t="s">
        <v>330</v>
      </c>
      <c r="C38" s="30">
        <f>_xll.McpForwardDelta(C27,FALSE)</f>
        <v>0</v>
      </c>
      <c r="I38" s="21"/>
      <c r="K38" s="20"/>
    </row>
    <row r="39" spans="1:11" ht="16.5" thickTop="1" thickBot="1">
      <c r="A39" s="44"/>
      <c r="B39" s="8" t="s">
        <v>290</v>
      </c>
      <c r="C39" s="31">
        <f>_xll.McpRho(C27,FALSE)</f>
        <v>0</v>
      </c>
      <c r="I39" s="21"/>
      <c r="K39" s="20"/>
    </row>
    <row r="40" spans="1:11" ht="16.5" thickTop="1" thickBot="1">
      <c r="A40" s="42" t="s">
        <v>331</v>
      </c>
      <c r="B40" s="8" t="s">
        <v>286</v>
      </c>
      <c r="C40" s="31">
        <f>_xll.McpDelta(C27,TRUE)</f>
        <v>0</v>
      </c>
      <c r="I40" s="21"/>
      <c r="K40" s="20"/>
    </row>
    <row r="41" spans="1:11" ht="16.5" thickTop="1" thickBot="1">
      <c r="A41" s="43"/>
      <c r="B41" s="8" t="s">
        <v>287</v>
      </c>
      <c r="C41" s="31">
        <f>_xll.McpVega(C27,TRUE)</f>
        <v>0</v>
      </c>
      <c r="I41" s="21"/>
      <c r="K41" s="20"/>
    </row>
    <row r="42" spans="1:11" ht="16.5" thickTop="1" thickBot="1">
      <c r="A42" s="43"/>
      <c r="B42" s="8" t="s">
        <v>288</v>
      </c>
      <c r="C42" s="31">
        <f>_xll.McpGamma(C27,TRUE)</f>
        <v>0</v>
      </c>
      <c r="I42" s="21"/>
      <c r="K42" s="20"/>
    </row>
    <row r="43" spans="1:11" ht="16.5" thickTop="1" thickBot="1">
      <c r="A43" s="43"/>
      <c r="B43" s="8" t="s">
        <v>327</v>
      </c>
      <c r="C43" s="31">
        <f>_xll.McpTheta(C27,TRUE)</f>
        <v>0</v>
      </c>
      <c r="I43" s="21"/>
      <c r="K43" s="20"/>
    </row>
    <row r="44" spans="1:11" ht="16.5" thickTop="1" thickBot="1">
      <c r="A44" s="43"/>
      <c r="B44" s="8" t="s">
        <v>328</v>
      </c>
      <c r="C44" s="31">
        <f>_xll.McpVanna(C27,TRUE)</f>
        <v>0</v>
      </c>
      <c r="I44" s="21"/>
      <c r="K44" s="20"/>
    </row>
    <row r="45" spans="1:11" ht="16.5" thickTop="1" thickBot="1">
      <c r="A45" s="43"/>
      <c r="B45" s="8" t="s">
        <v>329</v>
      </c>
      <c r="C45" s="31">
        <f>_xll.McpVolga(C27,TRUE)</f>
        <v>0</v>
      </c>
      <c r="I45" s="21"/>
      <c r="K45" s="20"/>
    </row>
    <row r="46" spans="1:11" ht="16.5" thickTop="1" thickBot="1">
      <c r="A46" s="43"/>
      <c r="B46" s="8" t="s">
        <v>332</v>
      </c>
      <c r="C46" s="31">
        <f>_xll.McpForwardDelta(C27,TRUE)</f>
        <v>0</v>
      </c>
      <c r="I46" s="21"/>
      <c r="K46" s="20"/>
    </row>
    <row r="47" spans="1:11" ht="16.5" thickTop="1" thickBot="1">
      <c r="A47" s="44"/>
      <c r="B47" s="8" t="s">
        <v>290</v>
      </c>
      <c r="C47" s="31">
        <f>_xll.McpRho(C27,TRUE)</f>
        <v>0</v>
      </c>
      <c r="I47" s="21"/>
      <c r="K47" s="20"/>
    </row>
    <row r="48" spans="1:11" ht="15.75" thickTop="1">
      <c r="I48" s="21"/>
      <c r="K48" s="20"/>
    </row>
    <row r="49" spans="9:11">
      <c r="I49" s="21"/>
      <c r="K49" s="20"/>
    </row>
    <row r="50" spans="9:11">
      <c r="I50" s="21"/>
      <c r="K50" s="20"/>
    </row>
    <row r="51" spans="9:11">
      <c r="I51" s="21"/>
      <c r="K51" s="20"/>
    </row>
    <row r="52" spans="9:11">
      <c r="I52" s="21"/>
      <c r="K52" s="20"/>
    </row>
    <row r="53" spans="9:11">
      <c r="I53" s="21"/>
      <c r="K53" s="20"/>
    </row>
    <row r="54" spans="9:11">
      <c r="I54" s="21"/>
      <c r="K54" s="20"/>
    </row>
    <row r="55" spans="9:11">
      <c r="I55" s="21"/>
      <c r="K55" s="20"/>
    </row>
    <row r="56" spans="9:11">
      <c r="I56" s="21"/>
      <c r="K56" s="20"/>
    </row>
    <row r="57" spans="9:11">
      <c r="I57" s="21"/>
      <c r="K57" s="20"/>
    </row>
    <row r="58" spans="9:11">
      <c r="I58" s="21"/>
      <c r="K58" s="20"/>
    </row>
    <row r="59" spans="9:11">
      <c r="I59" s="21"/>
      <c r="K59" s="20"/>
    </row>
    <row r="60" spans="9:11">
      <c r="I60" s="21"/>
      <c r="K60" s="20"/>
    </row>
    <row r="61" spans="9:11">
      <c r="I61" s="21"/>
      <c r="K61" s="20"/>
    </row>
    <row r="62" spans="9:11">
      <c r="I62" s="21"/>
      <c r="K62" s="20"/>
    </row>
    <row r="63" spans="9:11">
      <c r="I63" s="21"/>
      <c r="K63" s="20"/>
    </row>
    <row r="64" spans="9:11">
      <c r="I64" s="21"/>
      <c r="K64" s="20"/>
    </row>
    <row r="65" spans="9:11">
      <c r="I65" s="21"/>
      <c r="K65" s="20"/>
    </row>
    <row r="66" spans="9:11">
      <c r="I66" s="21"/>
      <c r="K66" s="20"/>
    </row>
    <row r="67" spans="9:11">
      <c r="I67" s="21"/>
      <c r="K67" s="20"/>
    </row>
    <row r="68" spans="9:11">
      <c r="I68" s="21"/>
      <c r="K68" s="20"/>
    </row>
    <row r="69" spans="9:11">
      <c r="I69" s="21"/>
      <c r="K69" s="20"/>
    </row>
    <row r="70" spans="9:11">
      <c r="I70" s="21"/>
      <c r="K70" s="20"/>
    </row>
    <row r="71" spans="9:11">
      <c r="I71" s="21"/>
      <c r="K71" s="20"/>
    </row>
    <row r="72" spans="9:11">
      <c r="I72" s="21"/>
      <c r="K72" s="20"/>
    </row>
    <row r="73" spans="9:11">
      <c r="I73" s="21"/>
      <c r="K73" s="20"/>
    </row>
    <row r="74" spans="9:11">
      <c r="I74" s="21"/>
      <c r="K74" s="20"/>
    </row>
    <row r="75" spans="9:11">
      <c r="I75" s="21"/>
      <c r="K75" s="20"/>
    </row>
    <row r="76" spans="9:11">
      <c r="I76" s="21"/>
      <c r="K76" s="20"/>
    </row>
    <row r="77" spans="9:11">
      <c r="I77" s="21"/>
      <c r="K77" s="20"/>
    </row>
    <row r="78" spans="9:11">
      <c r="I78" s="21"/>
      <c r="K78" s="20"/>
    </row>
    <row r="79" spans="9:11">
      <c r="I79" s="21"/>
      <c r="K79" s="20"/>
    </row>
    <row r="80" spans="9:11">
      <c r="I80" s="21"/>
      <c r="K80" s="20"/>
    </row>
    <row r="81" spans="9:11">
      <c r="I81" s="21"/>
      <c r="K81" s="20"/>
    </row>
    <row r="82" spans="9:11">
      <c r="I82" s="21"/>
      <c r="K82" s="20"/>
    </row>
    <row r="83" spans="9:11">
      <c r="I83" s="21"/>
      <c r="K83" s="20"/>
    </row>
    <row r="84" spans="9:11">
      <c r="I84" s="21"/>
      <c r="K84" s="20"/>
    </row>
    <row r="85" spans="9:11">
      <c r="I85" s="21"/>
      <c r="K85" s="20"/>
    </row>
    <row r="86" spans="9:11">
      <c r="I86" s="21"/>
      <c r="K86" s="20"/>
    </row>
    <row r="87" spans="9:11">
      <c r="I87" s="21"/>
      <c r="K87" s="20"/>
    </row>
    <row r="88" spans="9:11">
      <c r="I88" s="21"/>
      <c r="K88" s="20"/>
    </row>
    <row r="89" spans="9:11">
      <c r="I89" s="21"/>
      <c r="K89" s="20"/>
    </row>
    <row r="90" spans="9:11">
      <c r="I90" s="21"/>
      <c r="K90" s="20"/>
    </row>
    <row r="91" spans="9:11">
      <c r="I91" s="21"/>
      <c r="K91" s="20"/>
    </row>
    <row r="92" spans="9:11">
      <c r="I92" s="21"/>
      <c r="K92" s="20"/>
    </row>
    <row r="93" spans="9:11">
      <c r="I93" s="21"/>
      <c r="K93" s="20"/>
    </row>
    <row r="94" spans="9:11">
      <c r="I94" s="21"/>
      <c r="K94" s="20"/>
    </row>
    <row r="95" spans="9:11">
      <c r="I95" s="21"/>
      <c r="K95" s="20"/>
    </row>
    <row r="96" spans="9:11">
      <c r="I96" s="21"/>
      <c r="K96" s="20"/>
    </row>
    <row r="97" spans="9:11">
      <c r="I97" s="21"/>
      <c r="K97" s="20"/>
    </row>
    <row r="98" spans="9:11">
      <c r="I98" s="21"/>
      <c r="K98" s="20"/>
    </row>
    <row r="99" spans="9:11">
      <c r="I99" s="21"/>
      <c r="K99" s="20"/>
    </row>
    <row r="100" spans="9:11">
      <c r="I100" s="21"/>
      <c r="K100" s="20"/>
    </row>
    <row r="101" spans="9:11">
      <c r="I101" s="21"/>
      <c r="K101" s="20"/>
    </row>
    <row r="102" spans="9:11">
      <c r="I102" s="21"/>
      <c r="K102" s="20"/>
    </row>
    <row r="103" spans="9:11">
      <c r="I103" s="21"/>
      <c r="K103" s="20"/>
    </row>
    <row r="104" spans="9:11">
      <c r="I104" s="21"/>
      <c r="K104" s="20"/>
    </row>
    <row r="105" spans="9:11">
      <c r="I105" s="21"/>
      <c r="K105" s="20"/>
    </row>
    <row r="106" spans="9:11">
      <c r="I106" s="21"/>
      <c r="K106" s="20"/>
    </row>
    <row r="107" spans="9:11">
      <c r="I107" s="21"/>
      <c r="K107" s="20"/>
    </row>
    <row r="108" spans="9:11">
      <c r="I108" s="21"/>
      <c r="K108" s="20"/>
    </row>
    <row r="109" spans="9:11">
      <c r="I109" s="21"/>
      <c r="K109" s="20"/>
    </row>
    <row r="110" spans="9:11">
      <c r="I110" s="21"/>
      <c r="K110" s="20"/>
    </row>
    <row r="111" spans="9:11">
      <c r="I111" s="21"/>
      <c r="K111" s="20"/>
    </row>
    <row r="112" spans="9:11">
      <c r="I112" s="21"/>
      <c r="K112" s="20"/>
    </row>
    <row r="113" spans="9:11">
      <c r="I113" s="21"/>
      <c r="K113" s="20"/>
    </row>
    <row r="114" spans="9:11">
      <c r="I114" s="21"/>
      <c r="K114" s="20"/>
    </row>
    <row r="115" spans="9:11">
      <c r="I115" s="21"/>
      <c r="K115" s="20"/>
    </row>
    <row r="116" spans="9:11">
      <c r="I116" s="21"/>
      <c r="K116" s="20"/>
    </row>
    <row r="117" spans="9:11">
      <c r="I117" s="21"/>
      <c r="K117" s="20"/>
    </row>
    <row r="118" spans="9:11">
      <c r="I118" s="21"/>
      <c r="K118" s="20"/>
    </row>
    <row r="119" spans="9:11">
      <c r="I119" s="21"/>
      <c r="K119" s="20"/>
    </row>
    <row r="120" spans="9:11">
      <c r="I120" s="21"/>
      <c r="K120" s="20"/>
    </row>
    <row r="121" spans="9:11">
      <c r="I121" s="21"/>
      <c r="K121" s="20"/>
    </row>
    <row r="122" spans="9:11">
      <c r="I122" s="21"/>
      <c r="K122" s="20"/>
    </row>
    <row r="123" spans="9:11">
      <c r="I123" s="21"/>
      <c r="K123" s="20"/>
    </row>
    <row r="124" spans="9:11">
      <c r="I124" s="21"/>
      <c r="K124" s="20"/>
    </row>
    <row r="125" spans="9:11">
      <c r="I125" s="21"/>
      <c r="K125" s="20"/>
    </row>
    <row r="126" spans="9:11">
      <c r="I126" s="21"/>
      <c r="K126" s="20"/>
    </row>
    <row r="127" spans="9:11">
      <c r="I127" s="21"/>
      <c r="K127" s="20"/>
    </row>
    <row r="128" spans="9:11">
      <c r="I128" s="21"/>
      <c r="K128" s="20"/>
    </row>
    <row r="129" spans="9:11">
      <c r="I129" s="21"/>
      <c r="K129" s="20"/>
    </row>
    <row r="130" spans="9:11">
      <c r="I130" s="21"/>
      <c r="K130" s="20"/>
    </row>
    <row r="131" spans="9:11">
      <c r="I131" s="21"/>
      <c r="K131" s="20"/>
    </row>
    <row r="132" spans="9:11">
      <c r="I132" s="21"/>
      <c r="K132" s="20"/>
    </row>
    <row r="133" spans="9:11">
      <c r="I133" s="21"/>
      <c r="K133" s="20"/>
    </row>
    <row r="134" spans="9:11">
      <c r="I134" s="21"/>
      <c r="K134" s="20"/>
    </row>
    <row r="135" spans="9:11">
      <c r="I135" s="21"/>
      <c r="K135" s="20"/>
    </row>
    <row r="136" spans="9:11">
      <c r="I136" s="21"/>
      <c r="K136" s="20"/>
    </row>
    <row r="137" spans="9:11">
      <c r="I137" s="21"/>
      <c r="K137" s="20"/>
    </row>
    <row r="138" spans="9:11">
      <c r="I138" s="21"/>
      <c r="K138" s="20"/>
    </row>
    <row r="139" spans="9:11">
      <c r="I139" s="21"/>
      <c r="K139" s="20"/>
    </row>
    <row r="140" spans="9:11">
      <c r="I140" s="21"/>
      <c r="K140" s="20"/>
    </row>
    <row r="141" spans="9:11">
      <c r="I141" s="21"/>
      <c r="K141" s="20"/>
    </row>
    <row r="142" spans="9:11">
      <c r="I142" s="21"/>
      <c r="K142" s="20"/>
    </row>
    <row r="143" spans="9:11">
      <c r="I143" s="21"/>
      <c r="K143" s="20"/>
    </row>
    <row r="144" spans="9:11">
      <c r="I144" s="21"/>
      <c r="K144" s="20"/>
    </row>
    <row r="145" spans="9:11">
      <c r="I145" s="21"/>
      <c r="K145" s="20"/>
    </row>
    <row r="146" spans="9:11">
      <c r="I146" s="21"/>
      <c r="K146" s="20"/>
    </row>
    <row r="147" spans="9:11">
      <c r="I147" s="21"/>
      <c r="K147" s="20"/>
    </row>
    <row r="148" spans="9:11">
      <c r="I148" s="21"/>
      <c r="K148" s="20"/>
    </row>
    <row r="149" spans="9:11">
      <c r="I149" s="21"/>
      <c r="K149" s="20"/>
    </row>
    <row r="150" spans="9:11">
      <c r="I150" s="21"/>
      <c r="K150" s="20"/>
    </row>
    <row r="151" spans="9:11">
      <c r="I151" s="21"/>
      <c r="K151" s="20"/>
    </row>
    <row r="152" spans="9:11">
      <c r="I152" s="21"/>
      <c r="K152" s="20"/>
    </row>
    <row r="153" spans="9:11">
      <c r="I153" s="21"/>
      <c r="K153" s="20"/>
    </row>
    <row r="154" spans="9:11">
      <c r="I154" s="21"/>
      <c r="K154" s="20"/>
    </row>
    <row r="155" spans="9:11">
      <c r="I155" s="21"/>
      <c r="K155" s="20"/>
    </row>
    <row r="156" spans="9:11">
      <c r="I156" s="21"/>
      <c r="K156" s="20"/>
    </row>
    <row r="157" spans="9:11">
      <c r="I157" s="21"/>
      <c r="K157" s="20"/>
    </row>
    <row r="158" spans="9:11">
      <c r="I158" s="21"/>
      <c r="K158" s="20"/>
    </row>
    <row r="159" spans="9:11">
      <c r="I159" s="21"/>
      <c r="K159" s="20"/>
    </row>
    <row r="160" spans="9:11">
      <c r="I160" s="21"/>
      <c r="K160" s="20"/>
    </row>
    <row r="161" spans="9:11">
      <c r="I161" s="21"/>
      <c r="K161" s="20"/>
    </row>
    <row r="162" spans="9:11">
      <c r="I162" s="21"/>
      <c r="K162" s="20"/>
    </row>
    <row r="163" spans="9:11">
      <c r="I163" s="21"/>
      <c r="K163" s="20"/>
    </row>
    <row r="164" spans="9:11">
      <c r="I164" s="21"/>
      <c r="K164" s="20"/>
    </row>
    <row r="165" spans="9:11">
      <c r="I165" s="21"/>
      <c r="K165" s="20"/>
    </row>
    <row r="166" spans="9:11">
      <c r="I166" s="21"/>
      <c r="K166" s="20"/>
    </row>
    <row r="167" spans="9:11">
      <c r="I167" s="21"/>
      <c r="K167" s="20"/>
    </row>
    <row r="168" spans="9:11">
      <c r="K168" s="20"/>
    </row>
    <row r="169" spans="9:11">
      <c r="K169" s="20"/>
    </row>
  </sheetData>
  <mergeCells count="3">
    <mergeCell ref="A1:C1"/>
    <mergeCell ref="A31:A39"/>
    <mergeCell ref="A40:A47"/>
  </mergeCells>
  <dataValidations count="1">
    <dataValidation type="list" allowBlank="1" showInputMessage="1" showErrorMessage="1" sqref="C23" xr:uid="{E8D44F2B-ED78-4078-A589-9BBCA1AB0A47}">
      <formula1>"VANNAVOLGA,BLACKSCHOLES,BSREPLICATE"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x:metadata xmlns:x="urn:pyxll:metadata">
  <x:addin_version>5.8.0</x:addin_version>
  <x:metadata_version>1</x:metadata_version>
  <x:dirty_cells>
    <x:cell>
      <x:sheet>Calendar</x:sheet>
      <x:address>B4</x:address>
    </x:cell>
    <x:cell>
      <x:sheet>Calendar</x:sheet>
      <x:address>C4</x:address>
    </x:cell>
    <x:cell>
      <x:sheet>Calendar</x:sheet>
      <x:address>D4</x:address>
    </x:cell>
    <x:cell>
      <x:sheet>DEPO</x:sheet>
      <x:address>F10</x:address>
    </x:cell>
    <x:cell>
      <x:sheet>DEPO</x:sheet>
      <x:address>M10</x:address>
    </x:cell>
    <x:cell>
      <x:sheet>DEPO</x:sheet>
      <x:address>T12</x:address>
    </x:cell>
    <x:cell>
      <x:sheet>EuropeanDigital-BLACKSCHOLES</x:sheet>
      <x:address>C11</x:address>
    </x:cell>
    <x:cell>
      <x:sheet>EuropeanDigital-BLACKSCHOLES</x:sheet>
      <x:address>C14</x:address>
    </x:cell>
    <x:cell>
      <x:sheet>EuropeanDigital-BLACKSCHOLES</x:sheet>
      <x:address>C15</x:address>
    </x:cell>
    <x:cell>
      <x:sheet>EuropeanDigital-BLACKSCHOLES</x:sheet>
      <x:address>C22</x:address>
    </x:cell>
    <x:cell>
      <x:sheet>EuropeanDigital-BLACKSCHOLES</x:sheet>
      <x:address>C25</x:address>
    </x:cell>
    <x:cell>
      <x:sheet>EuropeanDigital-BSREPLICATE</x:sheet>
      <x:address>C11</x:address>
    </x:cell>
    <x:cell>
      <x:sheet>EuropeanDigital-BSREPLICATE</x:sheet>
      <x:address>C14</x:address>
    </x:cell>
    <x:cell>
      <x:sheet>EuropeanDigital-BSREPLICATE</x:sheet>
      <x:address>C15</x:address>
    </x:cell>
    <x:cell>
      <x:sheet>EuropeanDigital-BSREPLICATE</x:sheet>
      <x:address>C22</x:address>
    </x:cell>
    <x:cell>
      <x:sheet>EuropeanDigital-BSREPLICATE</x:sheet>
      <x:address>C26</x:address>
    </x:cell>
    <x:cell>
      <x:sheet>EuropeanDigital-VANNAVOLGA</x:sheet>
      <x:address>C11</x:address>
    </x:cell>
    <x:cell>
      <x:sheet>EuropeanDigital-VANNAVOLGA</x:sheet>
      <x:address>C14</x:address>
    </x:cell>
    <x:cell>
      <x:sheet>EuropeanDigital-VANNAVOLGA</x:sheet>
      <x:address>C15</x:address>
    </x:cell>
    <x:cell>
      <x:sheet>EuropeanDigital-VANNAVOLGA</x:sheet>
      <x:address>C22</x:address>
    </x:cell>
    <x:cell>
      <x:sheet>EuropeanDigital-VANNAVOLGA</x:sheet>
      <x:address>C27</x:address>
    </x:cell>
    <x:cell>
      <x:sheet>MktVolSurface2</x:sheet>
      <x:address>V19</x:address>
    </x:cell>
  </x:dirty_cells>
</x:metadata>
</file>

<file path=customXml/itemProps1.xml><?xml version="1.0" encoding="utf-8"?>
<ds:datastoreItem xmlns:ds="http://schemas.openxmlformats.org/officeDocument/2006/customXml" ds:itemID="{8ADE11E5-1004-43AF-8F5E-CE5579D07C6C}">
  <ds:schemaRefs>
    <ds:schemaRef ds:uri="urn:pyxll: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Enum</vt:lpstr>
      <vt:lpstr>Calendar</vt:lpstr>
      <vt:lpstr>DEPO</vt:lpstr>
      <vt:lpstr>MktVolSurface2</vt:lpstr>
      <vt:lpstr>EuropeanDigital-BLACKSCHOLES</vt:lpstr>
      <vt:lpstr>EuropeanDigital-BSREPLICATE</vt:lpstr>
      <vt:lpstr>EuropeanDigital-VANNAVOLGA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YRJ</dc:creator>
  <cp:lastModifiedBy>miao xue</cp:lastModifiedBy>
  <dcterms:created xsi:type="dcterms:W3CDTF">2021-05-31T07:04:31Z</dcterms:created>
  <dcterms:modified xsi:type="dcterms:W3CDTF">2025-05-07T09:33:28Z</dcterms:modified>
</cp:coreProperties>
</file>