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epress\help-master3\zh\latest\api\excel\"/>
    </mc:Choice>
  </mc:AlternateContent>
  <xr:revisionPtr revIDLastSave="0" documentId="13_ncr:1_{A06BD525-689C-4CD6-A4CA-070636D8CC44}" xr6:coauthVersionLast="36" xr6:coauthVersionMax="47" xr10:uidLastSave="{00000000-0000-0000-0000-000000000000}"/>
  <bookViews>
    <workbookView xWindow="-120" yWindow="-120" windowWidth="29040" windowHeight="15840" xr2:uid="{A5C5C9F0-D9C3-441E-80A4-E95093E65496}"/>
  </bookViews>
  <sheets>
    <sheet name="Forward Curve Abbreviations" sheetId="2" r:id="rId1"/>
    <sheet name="Construction and Application of" sheetId="1" r:id="rId2"/>
  </sheets>
  <externalReferences>
    <externalReference r:id="rId3"/>
  </externalReferences>
  <definedNames>
    <definedName name="USDCNYCalendar">[1]设置!$C$5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" l="1" a="1"/>
  <c r="M6" i="2" s="1"/>
  <c r="B6" i="1"/>
  <c r="B5" i="1"/>
  <c r="B4" i="1"/>
  <c r="B3" i="1"/>
  <c r="F5" i="2"/>
  <c r="B2" i="1"/>
  <c r="B9" i="2"/>
  <c r="I6" i="1"/>
  <c r="F7" i="1"/>
  <c r="B8" i="2"/>
  <c r="I5" i="1"/>
  <c r="F6" i="1"/>
  <c r="E10" i="1"/>
  <c r="B7" i="2"/>
  <c r="I4" i="1"/>
  <c r="F5" i="1"/>
  <c r="B5" i="2"/>
  <c r="H9" i="1"/>
  <c r="B6" i="2"/>
  <c r="I10" i="1"/>
  <c r="F4" i="1"/>
  <c r="F10" i="1"/>
  <c r="B4" i="2"/>
  <c r="H8" i="1"/>
  <c r="E9" i="1"/>
  <c r="E19" i="1"/>
  <c r="B3" i="2"/>
  <c r="H7" i="1"/>
  <c r="E8" i="1"/>
  <c r="E6" i="1"/>
  <c r="B2" i="2"/>
  <c r="H6" i="1"/>
  <c r="E7" i="1"/>
  <c r="E4" i="1"/>
  <c r="H13" i="2"/>
  <c r="A23" i="2"/>
  <c r="H5" i="1"/>
  <c r="G22" i="2"/>
  <c r="L2" i="1"/>
  <c r="H4" i="1"/>
  <c r="E5" i="1"/>
  <c r="G8" i="1"/>
  <c r="J9" i="1"/>
  <c r="H10" i="1"/>
  <c r="E18" i="1"/>
  <c r="J8" i="1"/>
  <c r="G9" i="1"/>
  <c r="J7" i="1"/>
  <c r="J6" i="1"/>
  <c r="G7" i="1"/>
  <c r="E17" i="1"/>
  <c r="F8" i="1"/>
  <c r="I7" i="1"/>
  <c r="F9" i="1"/>
  <c r="I8" i="1"/>
  <c r="J5" i="1"/>
  <c r="G10" i="1"/>
  <c r="I9" i="1"/>
  <c r="G4" i="1"/>
  <c r="J10" i="1"/>
  <c r="G6" i="1"/>
  <c r="G5" i="1"/>
  <c r="J4" i="1"/>
  <c r="H22" i="2"/>
  <c r="I13" i="2"/>
  <c r="G13" i="2"/>
  <c r="I22" i="2"/>
  <c r="M12" i="2" l="1"/>
  <c r="L5" i="2"/>
  <c r="L7" i="2"/>
  <c r="M7" i="2"/>
  <c r="M11" i="2"/>
  <c r="M4" i="2"/>
  <c r="L8" i="2"/>
  <c r="L13" i="2"/>
  <c r="L9" i="2"/>
  <c r="M8" i="2"/>
  <c r="M9" i="2"/>
  <c r="L10" i="2"/>
  <c r="L3" i="2"/>
  <c r="M10" i="2"/>
  <c r="L11" i="2"/>
  <c r="L12" i="2"/>
  <c r="M5" i="2"/>
  <c r="L6" i="2"/>
  <c r="M3" i="2"/>
  <c r="M13" i="2"/>
  <c r="L4" i="2"/>
  <c r="F2" i="2"/>
  <c r="F3" i="2"/>
  <c r="F21" i="2"/>
  <c r="F23" i="2"/>
  <c r="F14" i="2"/>
  <c r="L17" i="2" a="1"/>
  <c r="M17" i="2" a="1"/>
  <c r="F12" i="2"/>
  <c r="N17" i="2" a="1"/>
  <c r="F11" i="2"/>
  <c r="F20" i="2"/>
  <c r="I21" i="2"/>
  <c r="H21" i="2"/>
  <c r="G21" i="2"/>
  <c r="I23" i="2"/>
  <c r="H23" i="2"/>
  <c r="G23" i="2"/>
  <c r="G14" i="2"/>
  <c r="I14" i="2"/>
  <c r="H14" i="2"/>
  <c r="G12" i="2"/>
  <c r="I12" i="2"/>
  <c r="H12" i="2"/>
  <c r="G11" i="2"/>
  <c r="I11" i="2"/>
  <c r="H11" i="2"/>
  <c r="I20" i="2"/>
  <c r="H20" i="2"/>
  <c r="G20" i="2"/>
  <c r="N38" i="2" l="1"/>
  <c r="N18" i="2"/>
  <c r="N30" i="2"/>
  <c r="N25" i="2"/>
  <c r="N21" i="2"/>
  <c r="N37" i="2"/>
  <c r="N17" i="2"/>
  <c r="N31" i="2"/>
  <c r="N28" i="2"/>
  <c r="N23" i="2"/>
  <c r="N19" i="2"/>
  <c r="N36" i="2"/>
  <c r="N33" i="2"/>
  <c r="N29" i="2"/>
  <c r="N27" i="2"/>
  <c r="N26" i="2"/>
  <c r="N22" i="2"/>
  <c r="N20" i="2"/>
  <c r="N35" i="2"/>
  <c r="N34" i="2"/>
  <c r="N32" i="2"/>
  <c r="N24" i="2"/>
  <c r="M38" i="2"/>
  <c r="M18" i="2"/>
  <c r="M17" i="2"/>
  <c r="M36" i="2"/>
  <c r="M35" i="2"/>
  <c r="M34" i="2"/>
  <c r="M33" i="2"/>
  <c r="M32" i="2"/>
  <c r="M31" i="2"/>
  <c r="M30" i="2"/>
  <c r="M29" i="2"/>
  <c r="M28" i="2"/>
  <c r="M27" i="2"/>
  <c r="M23" i="2"/>
  <c r="M22" i="2"/>
  <c r="M21" i="2"/>
  <c r="M37" i="2"/>
  <c r="M24" i="2"/>
  <c r="M19" i="2"/>
  <c r="M26" i="2"/>
  <c r="M20" i="2"/>
  <c r="M25" i="2"/>
  <c r="L38" i="2"/>
  <c r="L18" i="2"/>
  <c r="L37" i="2"/>
  <c r="L1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0" i="2"/>
  <c r="L21" i="2"/>
  <c r="L19" i="2"/>
  <c r="L16" i="2"/>
  <c r="M16" i="2"/>
  <c r="N16" i="2"/>
</calcChain>
</file>

<file path=xl/sharedStrings.xml><?xml version="1.0" encoding="utf-8"?>
<sst xmlns="http://schemas.openxmlformats.org/spreadsheetml/2006/main" count="71" uniqueCount="61">
  <si>
    <t>USDCNHRSnapVolSurface</t>
  </si>
  <si>
    <t>USDCNYRSnapVolSurface</t>
  </si>
  <si>
    <t>EURUSDSnapVolSurface</t>
  </si>
  <si>
    <t>EURCNYSnapVolSurface</t>
  </si>
  <si>
    <t>EURCNHSnapVolSurface</t>
  </si>
  <si>
    <t>ExpiryDate</t>
    <phoneticPr fontId="0" type="noConversion"/>
  </si>
  <si>
    <t>Strike</t>
    <phoneticPr fontId="0" type="noConversion"/>
  </si>
  <si>
    <t>Bid</t>
    <phoneticPr fontId="0" type="noConversion"/>
  </si>
  <si>
    <t>Mid</t>
    <phoneticPr fontId="0" type="noConversion"/>
  </si>
  <si>
    <t>Ask</t>
    <phoneticPr fontId="0" type="noConversion"/>
  </si>
  <si>
    <t>ForeignRate</t>
    <phoneticPr fontId="0" type="noConversion"/>
  </si>
  <si>
    <t>DomesticRate</t>
    <phoneticPr fontId="0" type="noConversion"/>
  </si>
  <si>
    <t>Spot</t>
    <phoneticPr fontId="0" type="noConversion"/>
  </si>
  <si>
    <t>Fwd Points</t>
    <phoneticPr fontId="0" type="noConversion"/>
  </si>
  <si>
    <t>Forward</t>
    <phoneticPr fontId="0" type="noConversion"/>
  </si>
  <si>
    <t>ATMVol</t>
    <phoneticPr fontId="0" type="noConversion"/>
  </si>
  <si>
    <t>Volatility</t>
    <phoneticPr fontId="0" type="noConversion"/>
  </si>
  <si>
    <t>ReferenceDate</t>
  </si>
  <si>
    <t>spotdate</t>
  </si>
  <si>
    <t>Strike</t>
  </si>
  <si>
    <t>USDCNHFwdRevCurve</t>
  </si>
  <si>
    <t>USDCNYFwdRevCurve</t>
  </si>
  <si>
    <t>USDCNYFwdSnapCurve</t>
  </si>
  <si>
    <t>USDCNHFwdSnapCurve</t>
  </si>
  <si>
    <t>EURUSDFwdRevCurve</t>
  </si>
  <si>
    <t>EURUSDFwdSnapCurve</t>
  </si>
  <si>
    <t>EURCNYFwdSnapCurve</t>
  </si>
  <si>
    <t>EURCNHFwdSnapCurve</t>
  </si>
  <si>
    <t>3W</t>
    <phoneticPr fontId="4" type="noConversion"/>
  </si>
  <si>
    <t>broken</t>
    <phoneticPr fontId="4" type="noConversion"/>
  </si>
  <si>
    <t>2M</t>
    <phoneticPr fontId="4" type="noConversion"/>
  </si>
  <si>
    <t>2W</t>
    <phoneticPr fontId="4" type="noConversion"/>
  </si>
  <si>
    <t>mid Forward price</t>
  </si>
  <si>
    <t>ask Forward price</t>
  </si>
  <si>
    <t>bid Forward price</t>
  </si>
  <si>
    <t>Maturity Date</t>
  </si>
  <si>
    <t>Tenor</t>
  </si>
  <si>
    <t>mid swap points</t>
  </si>
  <si>
    <t>ask swap points</t>
  </si>
  <si>
    <t>bid swap points</t>
  </si>
  <si>
    <t>Calendar</t>
    <phoneticPr fontId="4" type="noConversion"/>
  </si>
  <si>
    <t>DateAdjusterRule</t>
    <phoneticPr fontId="4" type="noConversion"/>
  </si>
  <si>
    <t>SpotDate</t>
    <phoneticPr fontId="4" type="noConversion"/>
  </si>
  <si>
    <t>Following</t>
  </si>
  <si>
    <t>https://fxo.mathema.com.cn/McpService/</t>
  </si>
  <si>
    <t>Volatility Surface Abbreviation</t>
  </si>
  <si>
    <t>Constructing bilateral volatility surfaces using abbreviations</t>
  </si>
  <si>
    <t>Forward Curve Abbreviations</t>
  </si>
  <si>
    <t>Parameters</t>
  </si>
  <si>
    <t>Retrieving Swap Points from a Forward Curve Object</t>
  </si>
  <si>
    <t>Retrieving Forward price from a Forward Curve Object</t>
  </si>
  <si>
    <t>Building Bilateral Forward Curves Using Abbreviations from sserverside</t>
    <phoneticPr fontId="10" type="noConversion"/>
  </si>
  <si>
    <t>Note:</t>
    <phoneticPr fontId="10" type="noConversion"/>
  </si>
  <si>
    <t>Here, when constructing FX forward curves and FX volatility surfaces,</t>
    <phoneticPr fontId="10" type="noConversion"/>
  </si>
  <si>
    <t xml:space="preserve"> in addition to building them locally, you can also obtain the objects </t>
    <phoneticPr fontId="10" type="noConversion"/>
  </si>
  <si>
    <t xml:space="preserve">directly from the server using “short names.” These short names </t>
    <phoneticPr fontId="10" type="noConversion"/>
  </si>
  <si>
    <t xml:space="preserve">correspond to objects that have already been constructed on the </t>
    <phoneticPr fontId="10" type="noConversion"/>
  </si>
  <si>
    <t>server from market data. Make sure that these short names exist on the server.</t>
  </si>
  <si>
    <t>https://fxo.mathema.com.cn/McpService</t>
    <phoneticPr fontId="10" type="noConversion"/>
  </si>
  <si>
    <t>Todo:</t>
    <phoneticPr fontId="10" type="noConversion"/>
  </si>
  <si>
    <t>Specify the server service address.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</si>
</sst>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%"/>
    <numFmt numFmtId="177" formatCode="0.0000%"/>
  </numFmts>
  <fonts count="11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 tint="0.1499984740745262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 tint="0.1499679555650502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7" tint="0.79998168889431442"/>
      <name val="等线"/>
      <family val="2"/>
      <charset val="238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EEBD7"/>
        <bgColor indexed="64"/>
      </patternFill>
    </fill>
    <fill>
      <patternFill patternType="solid">
        <fgColor rgb="FF0E466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069185460982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3743705557422"/>
      </top>
      <bottom style="double">
        <color theme="0" tint="-0.149937437055574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6795556505021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176" fontId="0" fillId="0" borderId="0" xfId="0" applyNumberFormat="1" applyAlignment="1">
      <alignment vertical="center"/>
    </xf>
    <xf numFmtId="0" fontId="3" fillId="3" borderId="3" xfId="1" applyFont="1" applyFill="1" applyBorder="1">
      <alignment vertical="center"/>
    </xf>
    <xf numFmtId="14" fontId="3" fillId="3" borderId="3" xfId="1" applyNumberFormat="1" applyFont="1" applyFill="1" applyBorder="1">
      <alignment vertical="center"/>
    </xf>
    <xf numFmtId="14" fontId="6" fillId="2" borderId="4" xfId="1" applyNumberFormat="1" applyFont="1" applyFill="1" applyBorder="1">
      <alignment vertical="center"/>
    </xf>
    <xf numFmtId="177" fontId="8" fillId="4" borderId="5" xfId="0" applyNumberFormat="1" applyFont="1" applyFill="1" applyBorder="1" applyAlignment="1">
      <alignment vertical="center"/>
    </xf>
    <xf numFmtId="0" fontId="9" fillId="0" borderId="0" xfId="3"/>
  </cellXfs>
  <cellStyles count="4">
    <cellStyle name="常规" xfId="0" builtinId="0"/>
    <cellStyle name="常规 2" xfId="1" xr:uid="{F78A5869-5B0F-4EBC-A7DB-B08EE0F153AF}"/>
    <cellStyle name="常规 3" xfId="2" xr:uid="{735E1501-73DA-4587-B761-6720442EA202}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3450;&#25253;&#20215;&#24179;&#21488;/web&#26399;&#26435;&#23450;&#20215;&#25968;&#25454;&#39564;&#35777;/&#27491;&#24120;&#20351;&#29992;&#30340;excel/web-mcp_&#20852;&#19994;&#26399;&#26435;&#27979;&#35797;-USDCN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"/>
      <sheetName val="Calendar"/>
      <sheetName val="设置"/>
      <sheetName val="DEPO"/>
      <sheetName val="MktVolSurface2"/>
      <sheetName val="曲线数据"/>
      <sheetName val="波动率曲面"/>
      <sheetName val="VanillaOption (2)"/>
      <sheetName val="定价"/>
      <sheetName val="定价 (2)"/>
      <sheetName val="VanillaOption"/>
      <sheetName val="比例远期"/>
      <sheetName val="区间远期"/>
      <sheetName val="封顶远期"/>
      <sheetName val="结构化远期（结构定义）"/>
      <sheetName val="对比"/>
    </sheetNames>
    <sheetDataSet>
      <sheetData sheetId="0" refreshError="1"/>
      <sheetData sheetId="1" refreshError="1"/>
      <sheetData sheetId="2">
        <row r="5">
          <cell r="C5" t="str">
            <v>McpCalendar@76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xo.mathema.com.cn/McpServic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xo.mathema.com.cn/Mcp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FFA0-8E1B-4836-ABBD-D70D888D4526}">
  <dimension ref="A1:N38"/>
  <sheetViews>
    <sheetView tabSelected="1" workbookViewId="0">
      <selection activeCell="B3" sqref="B3"/>
    </sheetView>
  </sheetViews>
  <sheetFormatPr defaultRowHeight="14.25" x14ac:dyDescent="0.2"/>
  <cols>
    <col min="1" max="1" width="24.75" customWidth="1"/>
    <col min="2" max="2" width="49.25" customWidth="1"/>
    <col min="4" max="4" width="9" customWidth="1"/>
    <col min="5" max="5" width="14.875" customWidth="1"/>
    <col min="6" max="6" width="15.75" customWidth="1"/>
    <col min="7" max="7" width="22.375" customWidth="1"/>
    <col min="9" max="9" width="17.125" customWidth="1"/>
    <col min="12" max="12" width="10.625" hidden="1" customWidth="1"/>
    <col min="13" max="15" width="0" hidden="1" customWidth="1"/>
  </cols>
  <sheetData>
    <row r="1" spans="1:14" ht="15" thickBot="1" x14ac:dyDescent="0.25">
      <c r="A1" s="13" t="s">
        <v>47</v>
      </c>
      <c r="B1" s="13" t="s">
        <v>51</v>
      </c>
      <c r="E1" s="13" t="s">
        <v>48</v>
      </c>
      <c r="F1" s="13"/>
    </row>
    <row r="2" spans="1:14" ht="15.75" thickTop="1" thickBot="1" x14ac:dyDescent="0.25">
      <c r="A2" t="s">
        <v>21</v>
      </c>
      <c r="B2" s="10" t="str">
        <f>_xll.McpFXForwardPointsCurves2_Svr(A2)</f>
        <v>McpFXForwardPointsCurve2@7</v>
      </c>
      <c r="E2" s="7" t="s">
        <v>17</v>
      </c>
      <c r="F2" s="12">
        <f>_xll.McpToday()</f>
        <v>45880.639540994758</v>
      </c>
    </row>
    <row r="3" spans="1:14" ht="15.75" thickTop="1" thickBot="1" x14ac:dyDescent="0.25">
      <c r="A3" t="s">
        <v>22</v>
      </c>
      <c r="B3" s="10" t="str">
        <f>_xll.McpFXForwardPointsCurves2_Svr(A3)</f>
        <v>McpFXForwardPointsCurve2@6</v>
      </c>
      <c r="E3" s="7" t="s">
        <v>42</v>
      </c>
      <c r="F3" s="12">
        <f>_xll.CalendarValueDate(F5,F2)</f>
        <v>45882</v>
      </c>
      <c r="L3" t="e">
        <f t="array" aca="1" ref="L3:M13" ca="1">_xll.McpFXForwardPointsCurves2Data(B3)</f>
        <v>#NAME?</v>
      </c>
      <c r="M3" t="e">
        <f ca="1"/>
        <v>#NAME?</v>
      </c>
    </row>
    <row r="4" spans="1:14" ht="15.75" thickTop="1" thickBot="1" x14ac:dyDescent="0.25">
      <c r="A4" t="s">
        <v>20</v>
      </c>
      <c r="B4" s="10" t="str">
        <f>_xll.McpFXForwardPointsCurves2_Svr(A4)</f>
        <v>McpFXForwardPointsCurve2@5</v>
      </c>
      <c r="E4" s="7" t="s">
        <v>41</v>
      </c>
      <c r="F4" s="12" t="s">
        <v>43</v>
      </c>
      <c r="L4" t="e">
        <f ca="1"/>
        <v>#NAME?</v>
      </c>
      <c r="M4" t="e">
        <f ca="1"/>
        <v>#NAME?</v>
      </c>
    </row>
    <row r="5" spans="1:14" ht="15.75" thickTop="1" thickBot="1" x14ac:dyDescent="0.25">
      <c r="A5" t="s">
        <v>23</v>
      </c>
      <c r="B5" s="10" t="str">
        <f>_xll.McpFXForwardPointsCurves2_Svr(A5)</f>
        <v>McpFXForwardPointsCurve2@3</v>
      </c>
      <c r="E5" s="7" t="s">
        <v>40</v>
      </c>
      <c r="F5" s="10" t="str">
        <f>_xll.McpCalendar_Svr("CNY")</f>
        <v>McpCalendar@0</v>
      </c>
      <c r="L5" t="e">
        <f ca="1"/>
        <v>#NAME?</v>
      </c>
      <c r="M5" t="e">
        <f ca="1"/>
        <v>#NAME?</v>
      </c>
    </row>
    <row r="6" spans="1:14" ht="15.75" thickTop="1" thickBot="1" x14ac:dyDescent="0.25">
      <c r="A6" t="s">
        <v>24</v>
      </c>
      <c r="B6" s="10" t="str">
        <f>_xll.McpFXForwardPointsCurves2_Svr(A6)</f>
        <v>McpFXForwardPointsCurve2@4</v>
      </c>
      <c r="L6" t="e">
        <f ca="1"/>
        <v>#NAME?</v>
      </c>
      <c r="M6" t="e">
        <f ca="1"/>
        <v>#NAME?</v>
      </c>
    </row>
    <row r="7" spans="1:14" ht="15.75" thickTop="1" thickBot="1" x14ac:dyDescent="0.25">
      <c r="A7" t="s">
        <v>25</v>
      </c>
      <c r="B7" s="10" t="str">
        <f>_xll.McpFXForwardPointsCurves2_Svr(A7)</f>
        <v>McpFXForwardPointsCurve2@2</v>
      </c>
      <c r="L7" t="e">
        <f ca="1"/>
        <v>#NAME?</v>
      </c>
      <c r="M7" t="e">
        <f ca="1"/>
        <v>#NAME?</v>
      </c>
    </row>
    <row r="8" spans="1:14" ht="15.75" thickTop="1" thickBot="1" x14ac:dyDescent="0.25">
      <c r="A8" t="s">
        <v>26</v>
      </c>
      <c r="B8" s="10" t="str">
        <f>_xll.McpFXForwardPointsCurves2_Svr(A8)</f>
        <v>McpFXForwardPointsCurve2@1</v>
      </c>
      <c r="L8" t="e">
        <f ca="1"/>
        <v>#NAME?</v>
      </c>
      <c r="M8" t="e">
        <f ca="1"/>
        <v>#NAME?</v>
      </c>
    </row>
    <row r="9" spans="1:14" ht="15.75" thickTop="1" thickBot="1" x14ac:dyDescent="0.25">
      <c r="A9" t="s">
        <v>27</v>
      </c>
      <c r="B9" s="10" t="str">
        <f>_xll.McpFXForwardPointsCurves2_Svr(A9)</f>
        <v>McpFXForwardPointsCurve2@0</v>
      </c>
      <c r="E9" s="13" t="s">
        <v>49</v>
      </c>
      <c r="F9" s="13"/>
      <c r="G9" s="13"/>
      <c r="L9" t="e">
        <f ca="1"/>
        <v>#NAME?</v>
      </c>
      <c r="M9" t="e">
        <f ca="1"/>
        <v>#NAME?</v>
      </c>
    </row>
    <row r="10" spans="1:14" ht="15.75" thickTop="1" thickBot="1" x14ac:dyDescent="0.25">
      <c r="E10" s="7" t="s">
        <v>36</v>
      </c>
      <c r="F10" s="7" t="s">
        <v>35</v>
      </c>
      <c r="G10" s="7" t="s">
        <v>39</v>
      </c>
      <c r="H10" s="7" t="s">
        <v>38</v>
      </c>
      <c r="I10" s="7" t="s">
        <v>37</v>
      </c>
      <c r="L10" t="e">
        <f ca="1"/>
        <v>#NAME?</v>
      </c>
      <c r="M10" t="e">
        <f ca="1"/>
        <v>#NAME?</v>
      </c>
    </row>
    <row r="11" spans="1:14" ht="15.75" thickTop="1" thickBot="1" x14ac:dyDescent="0.25">
      <c r="E11" s="7" t="s">
        <v>31</v>
      </c>
      <c r="F11" s="11">
        <f>_xll.CalendarAddPeriod($F$5,$F$3,E11,$F$4,FALSE)</f>
        <v>45896</v>
      </c>
      <c r="G11" s="10">
        <f>_xll.Fxfpc2FXForwardPoints($B$3,$F11,"BID")</f>
        <v>-18</v>
      </c>
      <c r="H11" s="10">
        <f>_xll.Fxfpc2FXForwardPoints($B$3,$F11,"ASK")</f>
        <v>-16.400000000000002</v>
      </c>
      <c r="I11" s="10">
        <f>_xll.Fxfpc2FXForwardPoints($B$3,$F11,"MID")</f>
        <v>-17.200000000000003</v>
      </c>
      <c r="L11" t="e">
        <f ca="1"/>
        <v>#NAME?</v>
      </c>
      <c r="M11" t="e">
        <f ca="1"/>
        <v>#NAME?</v>
      </c>
    </row>
    <row r="12" spans="1:14" ht="15.75" thickTop="1" thickBot="1" x14ac:dyDescent="0.25">
      <c r="E12" s="7" t="s">
        <v>30</v>
      </c>
      <c r="F12" s="11">
        <f>_xll.CalendarAddPeriod($F$5,$F$3,E12,$F$4,FALSE)</f>
        <v>45943</v>
      </c>
      <c r="G12" s="10">
        <f>_xll.Fxfpc2FXForwardPoints($B$3,$F12,"BID")</f>
        <v>-132.22857142857146</v>
      </c>
      <c r="H12" s="10">
        <f>_xll.Fxfpc2FXForwardPoints($B$3,$F12,"ASK")</f>
        <v>-131</v>
      </c>
      <c r="I12" s="10">
        <f>_xll.Fxfpc2FXForwardPoints($B$3,$F12,"MID")</f>
        <v>-131.61428571428573</v>
      </c>
      <c r="L12" t="e">
        <f ca="1"/>
        <v>#NAME?</v>
      </c>
      <c r="M12" t="e">
        <f ca="1"/>
        <v>#NAME?</v>
      </c>
    </row>
    <row r="13" spans="1:14" ht="15.75" thickTop="1" thickBot="1" x14ac:dyDescent="0.25">
      <c r="A13" t="s">
        <v>52</v>
      </c>
      <c r="E13" s="7" t="s">
        <v>29</v>
      </c>
      <c r="F13" s="11">
        <v>45974</v>
      </c>
      <c r="G13" s="10">
        <f>_xll.Fxfpc2FXForwardPoints($B$3,$F13,"BID")</f>
        <v>-280.22499999999997</v>
      </c>
      <c r="H13" s="10">
        <f>_xll.Fxfpc2FXForwardPoints($B$3,$F13,"ASK")</f>
        <v>-279.4375</v>
      </c>
      <c r="I13" s="10">
        <f>_xll.Fxfpc2FXForwardPoints($B$3,$F13,"MID")</f>
        <v>-279.83125000000001</v>
      </c>
      <c r="L13" t="e">
        <f ca="1"/>
        <v>#NAME?</v>
      </c>
      <c r="M13" t="e">
        <f ca="1"/>
        <v>#NAME?</v>
      </c>
    </row>
    <row r="14" spans="1:14" ht="15.75" thickTop="1" thickBot="1" x14ac:dyDescent="0.25">
      <c r="A14" t="s">
        <v>53</v>
      </c>
      <c r="E14" s="7" t="s">
        <v>28</v>
      </c>
      <c r="F14" s="11">
        <f>_xll.CalendarAddPeriod($F$5,$F$3,E14,$F$4,FALSE)</f>
        <v>45903</v>
      </c>
      <c r="G14" s="10">
        <f>_xll.Fxfpc2FXForwardPoints($B$3,$F14,"BID")</f>
        <v>-18</v>
      </c>
      <c r="H14" s="10">
        <f>_xll.Fxfpc2FXForwardPoints($B$3,$F14,"ASK")</f>
        <v>-16.400000000000002</v>
      </c>
      <c r="I14" s="10">
        <f>_xll.Fxfpc2FXForwardPoints($B$3,$F14,"MID")</f>
        <v>-17.200000000000003</v>
      </c>
    </row>
    <row r="15" spans="1:14" ht="15" thickTop="1" x14ac:dyDescent="0.2">
      <c r="A15" t="s">
        <v>54</v>
      </c>
    </row>
    <row r="16" spans="1:14" x14ac:dyDescent="0.2">
      <c r="A16" t="s">
        <v>55</v>
      </c>
      <c r="L16" t="e">
        <f ca="1">L13</f>
        <v>#NAME?</v>
      </c>
      <c r="M16" t="e">
        <f ca="1">L12</f>
        <v>#NAME?</v>
      </c>
      <c r="N16" t="e">
        <f ca="1">L11</f>
        <v>#NAME?</v>
      </c>
    </row>
    <row r="17" spans="1:14" x14ac:dyDescent="0.2">
      <c r="A17" t="s">
        <v>56</v>
      </c>
      <c r="L17" t="str">
        <f t="array" aca="1" ref="L17:L38" ca="1">_xll.decode(M13)</f>
        <v>##ObjectCacheKeyError: 'NameError()'</v>
      </c>
      <c r="M17" t="str">
        <f t="array" aca="1" ref="M17:M38" ca="1">_xll.decode(M12)</f>
        <v>##ObjectCacheKeyError: 'NameError()'</v>
      </c>
      <c r="N17" t="str">
        <f t="array" aca="1" ref="N17:N38" ca="1">_xll.decode(M11)</f>
        <v>##ObjectCacheKeyError: 'NameError()'</v>
      </c>
    </row>
    <row r="18" spans="1:14" ht="15" thickBot="1" x14ac:dyDescent="0.25">
      <c r="A18" t="s">
        <v>57</v>
      </c>
      <c r="E18" s="13" t="s">
        <v>50</v>
      </c>
      <c r="F18" s="13"/>
      <c r="G18" s="13"/>
      <c r="L18" t="str">
        <f ca="1"/>
        <v>##ObjectCacheKeyError: 'NameError()'</v>
      </c>
      <c r="M18" t="str">
        <f ca="1"/>
        <v>##ObjectCacheKeyError: 'NameError()'</v>
      </c>
      <c r="N18" t="str">
        <f ca="1"/>
        <v>##ObjectCacheKeyError: 'NameError()'</v>
      </c>
    </row>
    <row r="19" spans="1:14" ht="15.75" thickTop="1" thickBot="1" x14ac:dyDescent="0.25">
      <c r="E19" s="7" t="s">
        <v>36</v>
      </c>
      <c r="F19" s="7" t="s">
        <v>35</v>
      </c>
      <c r="G19" s="7" t="s">
        <v>34</v>
      </c>
      <c r="H19" s="7" t="s">
        <v>33</v>
      </c>
      <c r="I19" s="7" t="s">
        <v>32</v>
      </c>
      <c r="L19" t="str">
        <f ca="1"/>
        <v>##ObjectCacheKeyError: 'NameError()'</v>
      </c>
      <c r="M19" t="str">
        <f ca="1"/>
        <v>##ObjectCacheKeyError: 'NameError()'</v>
      </c>
      <c r="N19" t="str">
        <f ca="1"/>
        <v>##ObjectCacheKeyError: 'NameError()'</v>
      </c>
    </row>
    <row r="20" spans="1:14" ht="15.75" thickTop="1" thickBot="1" x14ac:dyDescent="0.25">
      <c r="A20" t="s">
        <v>59</v>
      </c>
      <c r="E20" s="7" t="s">
        <v>31</v>
      </c>
      <c r="F20" s="11">
        <f>_xll.CalendarAddPeriod($F$5,$F$3,E20,$F$4,FALSE)</f>
        <v>45896</v>
      </c>
      <c r="G20" s="10">
        <f>_xll.Fxfpc2FXForwardOutright($B$3,$F20,"BID")</f>
        <v>7.1223999999999998</v>
      </c>
      <c r="H20" s="10">
        <f>_xll.Fxfpc2FXForwardOutright($B$3,$F20,"ASK")</f>
        <v>7.1237599999999999</v>
      </c>
      <c r="I20" s="10">
        <f>_xll.Fxfpc2FXForwardOutright($B$3,$F20,"Mid")</f>
        <v>7.1230800000000007</v>
      </c>
      <c r="L20" t="str">
        <f ca="1"/>
        <v>##ObjectCacheKeyError: 'NameError()'</v>
      </c>
      <c r="M20" t="str">
        <f ca="1"/>
        <v>##ObjectCacheKeyError: 'NameError()'</v>
      </c>
      <c r="N20" t="str">
        <f ca="1"/>
        <v>##ObjectCacheKeyError: 'NameError()'</v>
      </c>
    </row>
    <row r="21" spans="1:14" ht="15.75" thickTop="1" thickBot="1" x14ac:dyDescent="0.25">
      <c r="A21" t="s">
        <v>60</v>
      </c>
      <c r="E21" s="7" t="s">
        <v>30</v>
      </c>
      <c r="F21" s="11">
        <f>_xll.CalendarAddPeriod($F$5,$F$3,E21,$F$4,FALSE)</f>
        <v>45943</v>
      </c>
      <c r="G21" s="10">
        <f>_xll.Fxfpc2FXForwardOutright($B$3,$F21,"BID")</f>
        <v>7.1109771428571431</v>
      </c>
      <c r="H21" s="10">
        <f>_xll.Fxfpc2FXForwardOutright($B$3,$F21,"ASK")</f>
        <v>7.1123000000000003</v>
      </c>
      <c r="I21" s="10">
        <f>_xll.Fxfpc2FXForwardOutright($B$3,$F21,"Mid")</f>
        <v>7.1116385714285721</v>
      </c>
      <c r="L21" t="str">
        <f ca="1"/>
        <v>##ObjectCacheKeyError: 'NameError()'</v>
      </c>
      <c r="M21" t="str">
        <f ca="1"/>
        <v>##ObjectCacheKeyError: 'NameError()'</v>
      </c>
      <c r="N21" t="str">
        <f ca="1"/>
        <v>##ObjectCacheKeyError: 'NameError()'</v>
      </c>
    </row>
    <row r="22" spans="1:14" ht="15.75" thickTop="1" thickBot="1" x14ac:dyDescent="0.25">
      <c r="A22" s="14" t="s">
        <v>58</v>
      </c>
      <c r="E22" s="7" t="s">
        <v>29</v>
      </c>
      <c r="F22" s="11">
        <v>45974</v>
      </c>
      <c r="G22" s="10">
        <f>_xll.Fxfpc2FXForwardOutright($B$3,$F22,"BID")</f>
        <v>7.0961775000000005</v>
      </c>
      <c r="H22" s="10">
        <f>_xll.Fxfpc2FXForwardOutright($B$3,$F22,"ASK")</f>
        <v>7.0974562499999996</v>
      </c>
      <c r="I22" s="10">
        <f>_xll.Fxfpc2FXForwardOutright($B$3,$F22,"Mid")</f>
        <v>7.096816875</v>
      </c>
      <c r="L22" t="str">
        <f ca="1"/>
        <v>##ObjectCacheKeyError: 'NameError()'</v>
      </c>
      <c r="M22" t="str">
        <f ca="1"/>
        <v>##ObjectCacheKeyError: 'NameError()'</v>
      </c>
      <c r="N22" t="str">
        <f ca="1"/>
        <v>##ObjectCacheKeyError: 'NameError()'</v>
      </c>
    </row>
    <row r="23" spans="1:14" ht="15.75" thickTop="1" thickBot="1" x14ac:dyDescent="0.25">
      <c r="A23" t="str">
        <f>_xll.SetNode(A22)</f>
        <v>Server node loaded!</v>
      </c>
      <c r="E23" s="7" t="s">
        <v>28</v>
      </c>
      <c r="F23" s="11">
        <f>_xll.CalendarAddPeriod($F$5,$F$3,E23,$F$4,FALSE)</f>
        <v>45903</v>
      </c>
      <c r="G23" s="10">
        <f>_xll.Fxfpc2FXForwardOutright($B$3,$F23,"BID")</f>
        <v>7.1223999999999998</v>
      </c>
      <c r="H23" s="10">
        <f>_xll.Fxfpc2FXForwardOutright($B$3,$F23,"ASK")</f>
        <v>7.1237599999999999</v>
      </c>
      <c r="I23" s="10">
        <f>_xll.Fxfpc2FXForwardOutright($B$3,$F23,"Mid")</f>
        <v>7.1230800000000007</v>
      </c>
      <c r="L23" t="str">
        <f ca="1"/>
        <v>##ObjectCacheKeyError: 'NameError()'</v>
      </c>
      <c r="M23" t="str">
        <f ca="1"/>
        <v>##ObjectCacheKeyError: 'NameError()'</v>
      </c>
      <c r="N23" t="str">
        <f ca="1"/>
        <v>##ObjectCacheKeyError: 'NameError()'</v>
      </c>
    </row>
    <row r="24" spans="1:14" ht="15" thickTop="1" x14ac:dyDescent="0.2">
      <c r="L24" t="str">
        <f ca="1"/>
        <v>##ObjectCacheKeyError: 'NameError()'</v>
      </c>
      <c r="M24" t="str">
        <f ca="1"/>
        <v>##ObjectCacheKeyError: 'NameError()'</v>
      </c>
      <c r="N24" t="str">
        <f ca="1"/>
        <v>##ObjectCacheKeyError: 'NameError()'</v>
      </c>
    </row>
    <row r="25" spans="1:14" x14ac:dyDescent="0.2">
      <c r="L25" t="str">
        <f ca="1"/>
        <v>##ObjectCacheKeyError: 'NameError()'</v>
      </c>
      <c r="M25" t="str">
        <f ca="1"/>
        <v>##ObjectCacheKeyError: 'NameError()'</v>
      </c>
      <c r="N25" t="str">
        <f ca="1"/>
        <v>##ObjectCacheKeyError: 'NameError()'</v>
      </c>
    </row>
    <row r="26" spans="1:14" x14ac:dyDescent="0.2">
      <c r="L26" t="str">
        <f ca="1"/>
        <v>##ObjectCacheKeyError: 'NameError()'</v>
      </c>
      <c r="M26" t="str">
        <f ca="1"/>
        <v>##ObjectCacheKeyError: 'NameError()'</v>
      </c>
      <c r="N26" t="str">
        <f ca="1"/>
        <v>##ObjectCacheKeyError: 'NameError()'</v>
      </c>
    </row>
    <row r="27" spans="1:14" x14ac:dyDescent="0.2">
      <c r="L27" t="str">
        <f ca="1"/>
        <v>##ObjectCacheKeyError: 'NameError()'</v>
      </c>
      <c r="M27" t="str">
        <f ca="1"/>
        <v>##ObjectCacheKeyError: 'NameError()'</v>
      </c>
      <c r="N27" t="str">
        <f ca="1"/>
        <v>##ObjectCacheKeyError: 'NameError()'</v>
      </c>
    </row>
    <row r="28" spans="1:14" x14ac:dyDescent="0.2">
      <c r="L28" t="str">
        <f ca="1"/>
        <v>##ObjectCacheKeyError: 'NameError()'</v>
      </c>
      <c r="M28" t="str">
        <f ca="1"/>
        <v>##ObjectCacheKeyError: 'NameError()'</v>
      </c>
      <c r="N28" t="str">
        <f ca="1"/>
        <v>##ObjectCacheKeyError: 'NameError()'</v>
      </c>
    </row>
    <row r="29" spans="1:14" x14ac:dyDescent="0.2">
      <c r="L29" t="str">
        <f ca="1"/>
        <v>##ObjectCacheKeyError: 'NameError()'</v>
      </c>
      <c r="M29" t="str">
        <f ca="1"/>
        <v>##ObjectCacheKeyError: 'NameError()'</v>
      </c>
      <c r="N29" t="str">
        <f ca="1"/>
        <v>##ObjectCacheKeyError: 'NameError()'</v>
      </c>
    </row>
    <row r="30" spans="1:14" x14ac:dyDescent="0.2">
      <c r="L30" t="str">
        <f ca="1"/>
        <v>##ObjectCacheKeyError: 'NameError()'</v>
      </c>
      <c r="M30" t="str">
        <f ca="1"/>
        <v>##ObjectCacheKeyError: 'NameError()'</v>
      </c>
      <c r="N30" t="str">
        <f ca="1"/>
        <v>##ObjectCacheKeyError: 'NameError()'</v>
      </c>
    </row>
    <row r="31" spans="1:14" x14ac:dyDescent="0.2">
      <c r="L31" t="str">
        <f ca="1"/>
        <v>##ObjectCacheKeyError: 'NameError()'</v>
      </c>
      <c r="M31" t="str">
        <f ca="1"/>
        <v>##ObjectCacheKeyError: 'NameError()'</v>
      </c>
      <c r="N31" t="str">
        <f ca="1"/>
        <v>##ObjectCacheKeyError: 'NameError()'</v>
      </c>
    </row>
    <row r="32" spans="1:14" x14ac:dyDescent="0.2">
      <c r="L32" t="str">
        <f ca="1"/>
        <v>##ObjectCacheKeyError: 'NameError()'</v>
      </c>
      <c r="M32" t="str">
        <f ca="1"/>
        <v>##ObjectCacheKeyError: 'NameError()'</v>
      </c>
      <c r="N32" t="str">
        <f ca="1"/>
        <v>##ObjectCacheKeyError: 'NameError()'</v>
      </c>
    </row>
    <row r="33" spans="12:14" x14ac:dyDescent="0.2">
      <c r="L33" t="str">
        <f ca="1"/>
        <v>##ObjectCacheKeyError: 'NameError()'</v>
      </c>
      <c r="M33" t="str">
        <f ca="1"/>
        <v>##ObjectCacheKeyError: 'NameError()'</v>
      </c>
      <c r="N33" t="str">
        <f ca="1"/>
        <v>##ObjectCacheKeyError: 'NameError()'</v>
      </c>
    </row>
    <row r="34" spans="12:14" x14ac:dyDescent="0.2">
      <c r="L34" t="str">
        <f ca="1"/>
        <v>##ObjectCacheKeyError: 'NameError()'</v>
      </c>
      <c r="M34" t="str">
        <f ca="1"/>
        <v>##ObjectCacheKeyError: 'NameError()'</v>
      </c>
      <c r="N34" t="str">
        <f ca="1"/>
        <v>##ObjectCacheKeyError: 'NameError()'</v>
      </c>
    </row>
    <row r="35" spans="12:14" x14ac:dyDescent="0.2">
      <c r="L35" t="str">
        <f ca="1"/>
        <v>##ObjectCacheKeyError: 'NameError()'</v>
      </c>
      <c r="M35" t="str">
        <f ca="1"/>
        <v>##ObjectCacheKeyError: 'NameError()'</v>
      </c>
      <c r="N35" t="str">
        <f ca="1"/>
        <v>##ObjectCacheKeyError: 'NameError()'</v>
      </c>
    </row>
    <row r="36" spans="12:14" x14ac:dyDescent="0.2">
      <c r="L36" t="str">
        <f ca="1"/>
        <v>##ObjectCacheKeyError: 'NameError()'</v>
      </c>
      <c r="M36" t="str">
        <f ca="1"/>
        <v>##ObjectCacheKeyError: 'NameError()'</v>
      </c>
      <c r="N36" t="str">
        <f ca="1"/>
        <v>##ObjectCacheKeyError: 'NameError()'</v>
      </c>
    </row>
    <row r="37" spans="12:14" x14ac:dyDescent="0.2">
      <c r="L37" t="str">
        <f ca="1"/>
        <v>##ObjectCacheKeyError: 'NameError()'</v>
      </c>
      <c r="M37" t="str">
        <f ca="1"/>
        <v>##ObjectCacheKeyError: 'NameError()'</v>
      </c>
      <c r="N37" t="str">
        <f ca="1"/>
        <v>##ObjectCacheKeyError: 'NameError()'</v>
      </c>
    </row>
    <row r="38" spans="12:14" x14ac:dyDescent="0.2">
      <c r="L38" t="str">
        <f ca="1"/>
        <v>##ObjectCacheKeyError: 'NameError()'</v>
      </c>
      <c r="M38" t="str">
        <f ca="1"/>
        <v>##ObjectCacheKeyError: 'NameError()'</v>
      </c>
      <c r="N38" t="str">
        <f ca="1"/>
        <v>##ObjectCacheKeyError: 'NameError()'</v>
      </c>
    </row>
  </sheetData>
  <phoneticPr fontId="10" type="noConversion"/>
  <hyperlinks>
    <hyperlink ref="A22" r:id="rId1" xr:uid="{B081A544-4C1A-4899-985E-CB1055A542E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8F33-A80A-4834-8960-C569585CD4C6}">
  <dimension ref="A1:M20"/>
  <sheetViews>
    <sheetView workbookViewId="0">
      <selection activeCell="B20" sqref="B20"/>
    </sheetView>
  </sheetViews>
  <sheetFormatPr defaultRowHeight="14.25" x14ac:dyDescent="0.2"/>
  <cols>
    <col min="1" max="1" width="37" customWidth="1"/>
    <col min="2" max="2" width="54.875" customWidth="1"/>
    <col min="4" max="4" width="15.625" customWidth="1"/>
    <col min="5" max="5" width="17.625" customWidth="1"/>
    <col min="8" max="8" width="19.25" customWidth="1"/>
    <col min="12" max="12" width="33.125" customWidth="1"/>
  </cols>
  <sheetData>
    <row r="1" spans="1:13" ht="15" thickBot="1" x14ac:dyDescent="0.25">
      <c r="A1" s="13" t="s">
        <v>45</v>
      </c>
      <c r="B1" s="13" t="s">
        <v>46</v>
      </c>
      <c r="D1" s="1" t="s">
        <v>5</v>
      </c>
      <c r="E1" s="2">
        <v>46001</v>
      </c>
      <c r="F1" s="3"/>
      <c r="G1" s="4"/>
      <c r="H1" s="2">
        <v>46397</v>
      </c>
      <c r="I1" s="4"/>
      <c r="J1" s="4"/>
      <c r="L1" s="14" t="s">
        <v>44</v>
      </c>
      <c r="M1" s="14"/>
    </row>
    <row r="2" spans="1:13" ht="15.75" thickTop="1" thickBot="1" x14ac:dyDescent="0.25">
      <c r="A2" t="s">
        <v>1</v>
      </c>
      <c r="B2" s="10" t="str">
        <f>_xll.McpFXVolSurface2_Svr(A2)</f>
        <v>McpFXVolSurface2@4</v>
      </c>
      <c r="D2" s="1" t="s">
        <v>6</v>
      </c>
      <c r="E2" s="5">
        <v>7</v>
      </c>
      <c r="F2" s="4"/>
      <c r="G2" s="4"/>
      <c r="H2" s="5">
        <v>7.2</v>
      </c>
      <c r="I2" s="4"/>
      <c r="J2" s="4"/>
      <c r="L2" t="str">
        <f>_xll.SetNode(L1)</f>
        <v>Server node loaded!</v>
      </c>
    </row>
    <row r="3" spans="1:13" ht="15.75" thickTop="1" thickBot="1" x14ac:dyDescent="0.25">
      <c r="A3" t="s">
        <v>0</v>
      </c>
      <c r="B3" s="10" t="str">
        <f>_xll.McpFXVolSurface2_Svr(A3)</f>
        <v>McpFXVolSurface2@3</v>
      </c>
      <c r="D3" s="6"/>
      <c r="E3" s="5" t="s">
        <v>7</v>
      </c>
      <c r="F3" s="5" t="s">
        <v>8</v>
      </c>
      <c r="G3" s="5" t="s">
        <v>9</v>
      </c>
      <c r="H3" s="5" t="s">
        <v>7</v>
      </c>
      <c r="I3" s="5" t="s">
        <v>8</v>
      </c>
      <c r="J3" s="5" t="s">
        <v>9</v>
      </c>
    </row>
    <row r="4" spans="1:13" ht="15.75" thickTop="1" thickBot="1" x14ac:dyDescent="0.25">
      <c r="A4" t="s">
        <v>2</v>
      </c>
      <c r="B4" s="10" t="str">
        <f>_xll.McpFXVolSurface2_Svr(A4)</f>
        <v>McpFXVolSurface2@2</v>
      </c>
      <c r="D4" s="7" t="s">
        <v>10</v>
      </c>
      <c r="E4" s="8">
        <f>_xll.FXVolSurface2GetForeignRate($B$2,$E1,FALSE,E3)</f>
        <v>3.9566678683548517E-2</v>
      </c>
      <c r="F4" s="8">
        <f>_xll.FXVolSurface2GetForeignRate($B$2,$E1,FALSE,F3)</f>
        <v>3.9586833421422565E-2</v>
      </c>
      <c r="G4" s="8">
        <f>_xll.FXVolSurface2GetForeignRate($B$2,$E1,FALSE,G3)</f>
        <v>3.9606991748686544E-2</v>
      </c>
      <c r="H4" s="8">
        <f>_xll.FXVolSurface2GetForeignRate($B$2,$H1,FALSE,H3)</f>
        <v>3.5193342542709019E-2</v>
      </c>
      <c r="I4" s="8">
        <f>_xll.FXVolSurface2GetForeignRate($B$2,$H1,FALSE,I3)</f>
        <v>3.5752013556454638E-2</v>
      </c>
      <c r="J4" s="8">
        <f>_xll.FXVolSurface2GetForeignRate($B$2,$H1,FALSE,J3)</f>
        <v>3.6311579189890052E-2</v>
      </c>
    </row>
    <row r="5" spans="1:13" ht="15.75" thickTop="1" thickBot="1" x14ac:dyDescent="0.25">
      <c r="A5" t="s">
        <v>3</v>
      </c>
      <c r="B5" s="10" t="str">
        <f>_xll.McpFXVolSurface2_Svr(A5)</f>
        <v>McpFXVolSurface2@1</v>
      </c>
      <c r="D5" s="7" t="s">
        <v>11</v>
      </c>
      <c r="E5" s="8">
        <f>_xll.FXVolSurface2GetDomesticRate($B$2,$E1,FALSE,E3)</f>
        <v>1.5516229508196722E-2</v>
      </c>
      <c r="F5" s="8">
        <f>_xll.FXVolSurface2GetDomesticRate($B$2,$E1,FALSE,F3)</f>
        <v>1.5516229508196722E-2</v>
      </c>
      <c r="G5" s="8">
        <f>_xll.FXVolSurface2GetDomesticRate($B$2,$E1,FALSE,G3)</f>
        <v>1.5516229508196722E-2</v>
      </c>
      <c r="H5" s="8">
        <f>_xll.FXVolSurface2GetDomesticRate($B$2,$H1,FALSE,H3)</f>
        <v>1.6670000000000001E-2</v>
      </c>
      <c r="I5" s="8">
        <f>_xll.FXVolSurface2GetDomesticRate($B$2,$H1,FALSE,I3)</f>
        <v>1.6670000000000001E-2</v>
      </c>
      <c r="J5" s="8">
        <f>_xll.FXVolSurface2GetDomesticRate($B$2,$H1,FALSE,J3)</f>
        <v>1.6670000000000001E-2</v>
      </c>
    </row>
    <row r="6" spans="1:13" ht="15.75" thickTop="1" thickBot="1" x14ac:dyDescent="0.25">
      <c r="A6" t="s">
        <v>4</v>
      </c>
      <c r="B6" s="10" t="str">
        <f>_xll.McpFXVolSurface2_Svr(A6)</f>
        <v>McpFXVolSurface2@0</v>
      </c>
      <c r="D6" s="7" t="s">
        <v>12</v>
      </c>
      <c r="E6" s="8">
        <f>_xll.FXVolSurface2GetSpot($B$2,E3)</f>
        <v>7.1242000000000001</v>
      </c>
      <c r="F6" s="8">
        <f>_xll.FXVolSurface2GetSpot($B$2,F3)</f>
        <v>7.1248000000000005</v>
      </c>
      <c r="G6" s="8">
        <f>_xll.FXVolSurface2GetSpot($B$2,G3)</f>
        <v>7.1254</v>
      </c>
      <c r="H6" s="8">
        <f>_xll.FXVolSurface2GetSpot($B$2,H3)</f>
        <v>7.1242000000000001</v>
      </c>
      <c r="I6" s="8">
        <f>_xll.FXVolSurface2GetSpot($B$2,I3)</f>
        <v>7.1248000000000005</v>
      </c>
      <c r="J6" s="8">
        <f>_xll.FXVolSurface2GetSpot($B$2,J3)</f>
        <v>7.1254</v>
      </c>
    </row>
    <row r="7" spans="1:13" ht="15.75" thickTop="1" thickBot="1" x14ac:dyDescent="0.25">
      <c r="B7" s="10"/>
      <c r="D7" s="7" t="s">
        <v>13</v>
      </c>
      <c r="E7" s="8">
        <f>_xll.FXVolSurface2GetForwardPoint($B$2,$E1,FALSE,E3)</f>
        <v>-414.45862068965516</v>
      </c>
      <c r="F7" s="8">
        <f>_xll.FXVolSurface2GetForwardPoint($B$2,$E1,FALSE,F3)</f>
        <v>-414.15172413793107</v>
      </c>
      <c r="G7" s="8">
        <f>_xll.FXVolSurface2GetForwardPoint($B$2,$E1,FALSE,G3)</f>
        <v>-413.84482758620686</v>
      </c>
      <c r="H7" s="8">
        <f>_xll.FXVolSurface2GetForwardPoint($B$2,$H1,FALSE,H3)</f>
        <v>-1811</v>
      </c>
      <c r="I7" s="8">
        <f>_xll.FXVolSurface2GetForwardPoint($B$2,$H1,FALSE,I3)</f>
        <v>-1761.4088397790056</v>
      </c>
      <c r="J7" s="8">
        <f>_xll.FXVolSurface2GetForwardPoint($B$2,$H1,FALSE,J3)</f>
        <v>-1711.8176795580112</v>
      </c>
    </row>
    <row r="8" spans="1:13" ht="15.75" thickTop="1" thickBot="1" x14ac:dyDescent="0.25">
      <c r="B8" s="10"/>
      <c r="D8" s="7" t="s">
        <v>14</v>
      </c>
      <c r="E8" s="8">
        <f>_xll.FXVolSurface2GetForward($B$2,$E1,FALSE,E3)</f>
        <v>7.0827541379310341</v>
      </c>
      <c r="F8" s="8">
        <f>_xll.FXVolSurface2GetForward($B$2,$E1,FALSE,F3)</f>
        <v>7.0833848275862072</v>
      </c>
      <c r="G8" s="8">
        <f>_xll.FXVolSurface2GetForward($B$2,$E1,FALSE,G3)</f>
        <v>7.0840155172413795</v>
      </c>
      <c r="H8" s="8">
        <f>_xll.FXVolSurface2GetForward($B$2,$H1,FALSE,H3)</f>
        <v>6.9431000000000003</v>
      </c>
      <c r="I8" s="8">
        <f>_xll.FXVolSurface2GetForward($B$2,$H1,FALSE,I3)</f>
        <v>6.9486591160220996</v>
      </c>
      <c r="J8" s="8">
        <f>_xll.FXVolSurface2GetForward($B$2,$H1,FALSE,J3)</f>
        <v>6.954218232044199</v>
      </c>
    </row>
    <row r="9" spans="1:13" ht="15.75" thickTop="1" thickBot="1" x14ac:dyDescent="0.25">
      <c r="D9" s="7" t="s">
        <v>15</v>
      </c>
      <c r="E9" s="8">
        <f>_xll.FXVolSurface2GetATMVol($B$2,$E1,E3)</f>
        <v>2.9828357973208652E-2</v>
      </c>
      <c r="F9" s="8">
        <f>_xll.FXVolSurface2GetATMVol($B$2,$E1,F3)</f>
        <v>3.0578357973208653E-2</v>
      </c>
      <c r="G9" s="8">
        <f>_xll.FXVolSurface2GetATMVol($B$2,$E1,G3)</f>
        <v>3.1328357973208654E-2</v>
      </c>
      <c r="H9" s="8">
        <f>_xll.FXVolSurface2GetATMVol($B$2,$H1,H3)</f>
        <v>3.9422393437433659E-2</v>
      </c>
      <c r="I9" s="8">
        <f>_xll.FXVolSurface2GetATMVol($B$2,$H1,I3)</f>
        <v>4.148423701285265E-2</v>
      </c>
      <c r="J9" s="8">
        <f>_xll.FXVolSurface2GetATMVol($B$2,$H1,J3)</f>
        <v>4.3546080588271641E-2</v>
      </c>
    </row>
    <row r="10" spans="1:13" ht="15.75" thickTop="1" thickBot="1" x14ac:dyDescent="0.25">
      <c r="D10" s="7" t="s">
        <v>16</v>
      </c>
      <c r="E10" s="8">
        <f>_xll.FXVolSurface2GetVolatility($B$2,$E2,$E1,E3)</f>
        <v>3.4422993666815609E-2</v>
      </c>
      <c r="F10" s="8">
        <f>_xll.FXVolSurface2GetVolatility($B$2,$E2,$E1,F3)</f>
        <v>3.5222198126166622E-2</v>
      </c>
      <c r="G10" s="8">
        <f>_xll.FXVolSurface2GetVolatility($B$2,$E2,$E1,G3)</f>
        <v>3.6021402585517635E-2</v>
      </c>
      <c r="H10" s="8">
        <f>_xll.FXVolSurface2GetVolatility($B$2,$H2,$H1,H3)</f>
        <v>4.3117131183746382E-2</v>
      </c>
      <c r="I10" s="8">
        <f>_xll.FXVolSurface2GetVolatility($B$2,$H2,$H1,I3)</f>
        <v>4.4794469458150993E-2</v>
      </c>
      <c r="J10" s="8">
        <f>_xll.FXVolSurface2GetVolatility($B$2,$H2,$H1,J3)</f>
        <v>4.6471807732555603E-2</v>
      </c>
    </row>
    <row r="11" spans="1:13" ht="15" thickTop="1" x14ac:dyDescent="0.2">
      <c r="D11" s="4"/>
      <c r="E11" s="4"/>
      <c r="F11" s="4"/>
      <c r="G11" s="4"/>
      <c r="H11" s="4"/>
      <c r="I11" s="4"/>
      <c r="J11" s="4"/>
    </row>
    <row r="12" spans="1:13" x14ac:dyDescent="0.2">
      <c r="D12" s="4"/>
      <c r="E12" s="4"/>
      <c r="F12" s="4"/>
      <c r="G12" s="4"/>
      <c r="H12" s="9"/>
      <c r="I12" s="4"/>
      <c r="J12" s="4"/>
    </row>
    <row r="13" spans="1:13" x14ac:dyDescent="0.2">
      <c r="D13" s="4"/>
      <c r="E13" s="4"/>
      <c r="F13" s="4"/>
      <c r="G13" s="4"/>
      <c r="H13" s="4"/>
      <c r="I13" s="4"/>
      <c r="J13" s="4"/>
      <c r="K13" s="4"/>
    </row>
    <row r="14" spans="1:13" x14ac:dyDescent="0.2">
      <c r="D14" s="4"/>
      <c r="E14" s="4"/>
      <c r="F14" s="4"/>
      <c r="G14" s="4"/>
      <c r="H14" s="4"/>
      <c r="I14" s="4"/>
      <c r="J14" s="4"/>
    </row>
    <row r="15" spans="1:13" x14ac:dyDescent="0.2">
      <c r="D15" s="1"/>
      <c r="E15" s="4"/>
      <c r="F15" s="4"/>
      <c r="G15" s="4"/>
      <c r="H15" s="4"/>
      <c r="I15" s="4"/>
      <c r="J15" s="4"/>
    </row>
    <row r="16" spans="1:13" ht="15" thickBot="1" x14ac:dyDescent="0.25">
      <c r="D16" s="1"/>
      <c r="E16" s="4"/>
      <c r="F16" s="4"/>
      <c r="G16" s="4"/>
      <c r="H16" s="4"/>
      <c r="I16" s="4"/>
      <c r="J16" s="4"/>
    </row>
    <row r="17" spans="4:10" ht="15.75" thickTop="1" thickBot="1" x14ac:dyDescent="0.25">
      <c r="D17" s="7" t="s">
        <v>17</v>
      </c>
      <c r="E17" s="8" t="str">
        <f>_xll.FXVolSurface2GetReferenceDate(B2)</f>
        <v>2025-09-14</v>
      </c>
      <c r="F17" s="4"/>
      <c r="G17" s="4"/>
      <c r="H17" s="4"/>
      <c r="I17" s="4"/>
      <c r="J17" s="4"/>
    </row>
    <row r="18" spans="4:10" ht="15.75" thickTop="1" thickBot="1" x14ac:dyDescent="0.25">
      <c r="D18" s="7" t="s">
        <v>18</v>
      </c>
      <c r="E18" s="8" t="str">
        <f>_xll.FXVolSurface2GetSpotDate(B2)</f>
        <v>2025-09-16</v>
      </c>
      <c r="F18" s="4"/>
      <c r="G18" s="4"/>
      <c r="H18" s="4"/>
      <c r="I18" s="4"/>
      <c r="J18" s="4"/>
    </row>
    <row r="19" spans="4:10" ht="15.75" thickTop="1" thickBot="1" x14ac:dyDescent="0.25">
      <c r="D19" s="7" t="s">
        <v>19</v>
      </c>
      <c r="E19" s="8">
        <f>_xll.FXVolSurface2GetStrike(B2,"10DPUT","1M","BID")</f>
        <v>7.0191766593604568</v>
      </c>
      <c r="F19" s="4"/>
      <c r="G19" s="4"/>
      <c r="H19" s="4"/>
      <c r="I19" s="4"/>
      <c r="J19" s="4"/>
    </row>
    <row r="20" spans="4:10" ht="15" thickTop="1" x14ac:dyDescent="0.2"/>
  </sheetData>
  <phoneticPr fontId="10" type="noConversion"/>
  <hyperlinks>
    <hyperlink ref="L1" r:id="rId1" xr:uid="{138E1EB5-574C-46DF-AFEB-4998C5A8FF8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5.8.0</x:addin_version>
  <x:metadata_version>1</x:metadata_version>
  <x:dirty_cells>
    <x:cell>
      <x:sheet>Construction and Application of</x:sheet>
      <x:address>B2</x:address>
    </x:cell>
    <x:cell>
      <x:sheet>Construction and Application of</x:sheet>
      <x:address>L2</x:address>
    </x:cell>
    <x:cell>
      <x:sheet>Construction and Application of</x:sheet>
      <x:address>B3</x:address>
    </x:cell>
    <x:cell>
      <x:sheet>Construction and Application of</x:sheet>
      <x:address>B4</x:address>
    </x:cell>
    <x:cell>
      <x:sheet>Construction and Application of</x:sheet>
      <x:address>E4</x:address>
    </x:cell>
    <x:cell>
      <x:sheet>Construction and Application of</x:sheet>
      <x:address>F4</x:address>
    </x:cell>
    <x:cell>
      <x:sheet>Construction and Application of</x:sheet>
      <x:address>G4</x:address>
    </x:cell>
    <x:cell>
      <x:sheet>Construction and Application of</x:sheet>
      <x:address>H4</x:address>
    </x:cell>
    <x:cell>
      <x:sheet>Construction and Application of</x:sheet>
      <x:address>I4</x:address>
    </x:cell>
    <x:cell>
      <x:sheet>Construction and Application of</x:sheet>
      <x:address>J4</x:address>
    </x:cell>
    <x:cell>
      <x:sheet>Construction and Application of</x:sheet>
      <x:address>B5</x:address>
    </x:cell>
    <x:cell>
      <x:sheet>Construction and Application of</x:sheet>
      <x:address>E5</x:address>
    </x:cell>
    <x:cell>
      <x:sheet>Construction and Application of</x:sheet>
      <x:address>F5</x:address>
    </x:cell>
    <x:cell>
      <x:sheet>Construction and Application of</x:sheet>
      <x:address>G5</x:address>
    </x:cell>
    <x:cell>
      <x:sheet>Construction and Application of</x:sheet>
      <x:address>H5</x:address>
    </x:cell>
    <x:cell>
      <x:sheet>Construction and Application of</x:sheet>
      <x:address>I5</x:address>
    </x:cell>
    <x:cell>
      <x:sheet>Construction and Application of</x:sheet>
      <x:address>J5</x:address>
    </x:cell>
    <x:cell>
      <x:sheet>Construction and Application of</x:sheet>
      <x:address>B6</x:address>
    </x:cell>
    <x:cell>
      <x:sheet>Construction and Application of</x:sheet>
      <x:address>E6</x:address>
    </x:cell>
    <x:cell>
      <x:sheet>Construction and Application of</x:sheet>
      <x:address>F6</x:address>
    </x:cell>
    <x:cell>
      <x:sheet>Construction and Application of</x:sheet>
      <x:address>G6</x:address>
    </x:cell>
    <x:cell>
      <x:sheet>Construction and Application of</x:sheet>
      <x:address>H6</x:address>
    </x:cell>
    <x:cell>
      <x:sheet>Construction and Application of</x:sheet>
      <x:address>I6</x:address>
    </x:cell>
    <x:cell>
      <x:sheet>Construction and Application of</x:sheet>
      <x:address>J6</x:address>
    </x:cell>
    <x:cell>
      <x:sheet>Construction and Application of</x:sheet>
      <x:address>E7</x:address>
    </x:cell>
    <x:cell>
      <x:sheet>Construction and Application of</x:sheet>
      <x:address>F7</x:address>
    </x:cell>
    <x:cell>
      <x:sheet>Construction and Application of</x:sheet>
      <x:address>G7</x:address>
    </x:cell>
    <x:cell>
      <x:sheet>Construction and Application of</x:sheet>
      <x:address>H7</x:address>
    </x:cell>
    <x:cell>
      <x:sheet>Construction and Application of</x:sheet>
      <x:address>I7</x:address>
    </x:cell>
    <x:cell>
      <x:sheet>Construction and Application of</x:sheet>
      <x:address>J7</x:address>
    </x:cell>
    <x:cell>
      <x:sheet>Construction and Application of</x:sheet>
      <x:address>E8</x:address>
    </x:cell>
    <x:cell>
      <x:sheet>Construction and Application of</x:sheet>
      <x:address>F8</x:address>
    </x:cell>
    <x:cell>
      <x:sheet>Construction and Application of</x:sheet>
      <x:address>G8</x:address>
    </x:cell>
    <x:cell>
      <x:sheet>Construction and Application of</x:sheet>
      <x:address>H8</x:address>
    </x:cell>
    <x:cell>
      <x:sheet>Construction and Application of</x:sheet>
      <x:address>I8</x:address>
    </x:cell>
    <x:cell>
      <x:sheet>Construction and Application of</x:sheet>
      <x:address>J8</x:address>
    </x:cell>
    <x:cell>
      <x:sheet>Construction and Application of</x:sheet>
      <x:address>E9</x:address>
    </x:cell>
    <x:cell>
      <x:sheet>Construction and Application of</x:sheet>
      <x:address>F9</x:address>
    </x:cell>
    <x:cell>
      <x:sheet>Construction and Application of</x:sheet>
      <x:address>G9</x:address>
    </x:cell>
    <x:cell>
      <x:sheet>Construction and Application of</x:sheet>
      <x:address>H9</x:address>
    </x:cell>
    <x:cell>
      <x:sheet>Construction and Application of</x:sheet>
      <x:address>I9</x:address>
    </x:cell>
    <x:cell>
      <x:sheet>Construction and Application of</x:sheet>
      <x:address>J9</x:address>
    </x:cell>
    <x:cell>
      <x:sheet>Construction and Application of</x:sheet>
      <x:address>E10</x:address>
    </x:cell>
    <x:cell>
      <x:sheet>Construction and Application of</x:sheet>
      <x:address>F10</x:address>
    </x:cell>
    <x:cell>
      <x:sheet>Construction and Application of</x:sheet>
      <x:address>G10</x:address>
    </x:cell>
    <x:cell>
      <x:sheet>Construction and Application of</x:sheet>
      <x:address>H10</x:address>
    </x:cell>
    <x:cell>
      <x:sheet>Construction and Application of</x:sheet>
      <x:address>I10</x:address>
    </x:cell>
    <x:cell>
      <x:sheet>Construction and Application of</x:sheet>
      <x:address>J10</x:address>
    </x:cell>
    <x:cell>
      <x:sheet>Construction and Application of</x:sheet>
      <x:address>E17</x:address>
    </x:cell>
    <x:cell>
      <x:sheet>Construction and Application of</x:sheet>
      <x:address>E18</x:address>
    </x:cell>
    <x:cell>
      <x:sheet>Construction and Application of</x:sheet>
      <x:address>E19</x:address>
    </x:cell>
    <x:cell>
      <x:sheet>Forward Curve Abbreviations</x:sheet>
      <x:address>B2</x:address>
    </x:cell>
    <x:cell>
      <x:sheet>Forward Curve Abbreviations</x:sheet>
      <x:address>B3</x:address>
    </x:cell>
    <x:cell>
      <x:sheet>Forward Curve Abbreviations</x:sheet>
      <x:address>B4</x:address>
    </x:cell>
    <x:cell>
      <x:sheet>Forward Curve Abbreviations</x:sheet>
      <x:address>B5</x:address>
    </x:cell>
    <x:cell>
      <x:sheet>Forward Curve Abbreviations</x:sheet>
      <x:address>F5</x:address>
    </x:cell>
    <x:cell>
      <x:sheet>Forward Curve Abbreviations</x:sheet>
      <x:address>B6</x:address>
    </x:cell>
    <x:cell>
      <x:sheet>Forward Curve Abbreviations</x:sheet>
      <x:address>B7</x:address>
    </x:cell>
    <x:cell>
      <x:sheet>Forward Curve Abbreviations</x:sheet>
      <x:address>B8</x:address>
    </x:cell>
    <x:cell>
      <x:sheet>Forward Curve Abbreviations</x:sheet>
      <x:address>B9</x:address>
    </x:cell>
    <x:cell>
      <x:sheet>Forward Curve Abbreviations</x:sheet>
      <x:address>G11</x:address>
    </x:cell>
    <x:cell>
      <x:sheet>Forward Curve Abbreviations</x:sheet>
      <x:address>H11</x:address>
    </x:cell>
    <x:cell>
      <x:sheet>Forward Curve Abbreviations</x:sheet>
      <x:address>I11</x:address>
    </x:cell>
    <x:cell>
      <x:sheet>Forward Curve Abbreviations</x:sheet>
      <x:address>G12</x:address>
    </x:cell>
    <x:cell>
      <x:sheet>Forward Curve Abbreviations</x:sheet>
      <x:address>H12</x:address>
    </x:cell>
    <x:cell>
      <x:sheet>Forward Curve Abbreviations</x:sheet>
      <x:address>I12</x:address>
    </x:cell>
    <x:cell>
      <x:sheet>Forward Curve Abbreviations</x:sheet>
      <x:address>G13</x:address>
    </x:cell>
    <x:cell>
      <x:sheet>Forward Curve Abbreviations</x:sheet>
      <x:address>H13</x:address>
    </x:cell>
    <x:cell>
      <x:sheet>Forward Curve Abbreviations</x:sheet>
      <x:address>I13</x:address>
    </x:cell>
    <x:cell>
      <x:sheet>Forward Curve Abbreviations</x:sheet>
      <x:address>G14</x:address>
    </x:cell>
    <x:cell>
      <x:sheet>Forward Curve Abbreviations</x:sheet>
      <x:address>H14</x:address>
    </x:cell>
    <x:cell>
      <x:sheet>Forward Curve Abbreviations</x:sheet>
      <x:address>I14</x:address>
    </x:cell>
    <x:cell>
      <x:sheet>Forward Curve Abbreviations</x:sheet>
      <x:address>L17</x:address>
    </x:cell>
    <x:cell>
      <x:sheet>Forward Curve Abbreviations</x:sheet>
      <x:address>M17</x:address>
    </x:cell>
    <x:cell>
      <x:sheet>Forward Curve Abbreviations</x:sheet>
      <x:address>N17</x:address>
    </x:cell>
    <x:cell>
      <x:sheet>Forward Curve Abbreviations</x:sheet>
      <x:address>G20</x:address>
    </x:cell>
    <x:cell>
      <x:sheet>Forward Curve Abbreviations</x:sheet>
      <x:address>H20</x:address>
    </x:cell>
    <x:cell>
      <x:sheet>Forward Curve Abbreviations</x:sheet>
      <x:address>I20</x:address>
    </x:cell>
    <x:cell>
      <x:sheet>Forward Curve Abbreviations</x:sheet>
      <x:address>G21</x:address>
    </x:cell>
    <x:cell>
      <x:sheet>Forward Curve Abbreviations</x:sheet>
      <x:address>H21</x:address>
    </x:cell>
    <x:cell>
      <x:sheet>Forward Curve Abbreviations</x:sheet>
      <x:address>I21</x:address>
    </x:cell>
    <x:cell>
      <x:sheet>Forward Curve Abbreviations</x:sheet>
      <x:address>G22</x:address>
    </x:cell>
    <x:cell>
      <x:sheet>Forward Curve Abbreviations</x:sheet>
      <x:address>H22</x:address>
    </x:cell>
    <x:cell>
      <x:sheet>Forward Curve Abbreviations</x:sheet>
      <x:address>I22</x:address>
    </x:cell>
    <x:cell>
      <x:sheet>Forward Curve Abbreviations</x:sheet>
      <x:address>A23</x:address>
    </x:cell>
    <x:cell>
      <x:sheet>Forward Curve Abbreviations</x:sheet>
      <x:address>G23</x:address>
    </x:cell>
    <x:cell>
      <x:sheet>Forward Curve Abbreviations</x:sheet>
      <x:address>H23</x:address>
    </x:cell>
    <x:cell>
      <x:sheet>Forward Curve Abbreviations</x:sheet>
      <x:address>I23</x:address>
    </x:cell>
  </x:dirty_cells>
</x:metadata>
</file>

<file path=customXml/itemProps1.xml><?xml version="1.0" encoding="utf-8"?>
<ds:datastoreItem xmlns:ds="http://schemas.openxmlformats.org/officeDocument/2006/customXml" ds:itemID="{19CB6C95-13F2-4049-BD54-1E3C9449E357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Forward Curve Abbreviations</vt:lpstr>
      <vt:lpstr>Construction and Application 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xue</dc:creator>
  <cp:lastModifiedBy>Larry Chen</cp:lastModifiedBy>
  <dcterms:created xsi:type="dcterms:W3CDTF">2025-08-11T01:57:24Z</dcterms:created>
  <dcterms:modified xsi:type="dcterms:W3CDTF">2025-09-14T04:21:22Z</dcterms:modified>
</cp:coreProperties>
</file>