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72" documentId="11_746B6E28CE293E4F3E464F6686B02C4FF617E8F7" xr6:coauthVersionLast="36" xr6:coauthVersionMax="36" xr10:uidLastSave="{CEE15753-AED5-4A11-B5DD-AE0D27337307}"/>
  <bookViews>
    <workbookView xWindow="0" yWindow="0" windowWidth="16380" windowHeight="8196" tabRatio="500" xr2:uid="{00000000-000D-0000-FFFF-FFFF00000000}"/>
  </bookViews>
  <sheets>
    <sheet name="Complete BOM" sheetId="1" r:id="rId1"/>
    <sheet name="Communication BOM" sheetId="2" r:id="rId2"/>
    <sheet name="Break Beam BOM" sheetId="3" r:id="rId3"/>
    <sheet name="Encoder BOM" sheetId="4" r:id="rId4"/>
    <sheet name="IMU BOM" sheetId="5" r:id="rId5"/>
    <sheet name="Obstical detection BOM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9" i="1"/>
  <c r="F17" i="1"/>
  <c r="F18" i="1"/>
  <c r="F19" i="1"/>
  <c r="F20" i="1"/>
  <c r="F21" i="1"/>
  <c r="F16" i="1"/>
  <c r="D6" i="6"/>
  <c r="B18" i="6" l="1"/>
  <c r="B6" i="6" l="1"/>
  <c r="F6" i="6"/>
  <c r="C10" i="1" l="1"/>
  <c r="C11" i="1"/>
  <c r="C12" i="1"/>
  <c r="C13" i="1"/>
  <c r="C14" i="1"/>
  <c r="C3" i="1"/>
  <c r="C4" i="1"/>
  <c r="C5" i="1"/>
  <c r="C6" i="1"/>
  <c r="C7" i="1"/>
  <c r="C9" i="1"/>
  <c r="C2" i="1"/>
  <c r="B5" i="3"/>
  <c r="D6" i="3"/>
  <c r="D5" i="3"/>
  <c r="R1" i="6" l="1"/>
  <c r="F6" i="5"/>
  <c r="D6" i="5"/>
  <c r="B6" i="5"/>
  <c r="E7" i="1" s="1"/>
  <c r="R1" i="5"/>
  <c r="F13" i="4"/>
  <c r="F6" i="4"/>
  <c r="D21" i="1" s="1"/>
  <c r="D6" i="4"/>
  <c r="B5" i="4"/>
  <c r="B6" i="4" s="1"/>
  <c r="D7" i="1" s="1"/>
  <c r="R1" i="4"/>
  <c r="F6" i="3"/>
  <c r="B6" i="3"/>
  <c r="R1" i="3"/>
  <c r="F6" i="2"/>
  <c r="D6" i="2"/>
  <c r="B6" i="2"/>
  <c r="E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4" i="1"/>
  <c r="D14" i="1"/>
  <c r="B14" i="1"/>
  <c r="E13" i="1"/>
  <c r="D13" i="1"/>
  <c r="B13" i="1"/>
  <c r="E12" i="1"/>
  <c r="D12" i="1"/>
  <c r="B12" i="1"/>
  <c r="E11" i="1"/>
  <c r="D11" i="1"/>
  <c r="B11" i="1"/>
  <c r="E10" i="1"/>
  <c r="D10" i="1"/>
  <c r="B10" i="1"/>
  <c r="E9" i="1"/>
  <c r="D9" i="1"/>
  <c r="B9" i="1"/>
  <c r="F7" i="1"/>
  <c r="B7" i="1"/>
  <c r="F6" i="1"/>
  <c r="E6" i="1"/>
  <c r="D6" i="1"/>
  <c r="B6" i="1"/>
  <c r="F5" i="1"/>
  <c r="E5" i="1"/>
  <c r="D5" i="1"/>
  <c r="B5" i="1"/>
  <c r="F4" i="1"/>
  <c r="E4" i="1"/>
  <c r="D4" i="1"/>
  <c r="B4" i="1"/>
  <c r="F3" i="1"/>
  <c r="E3" i="1"/>
  <c r="D3" i="1"/>
  <c r="B3" i="1"/>
  <c r="R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Westerbom</author>
  </authors>
  <commentList>
    <comment ref="F2" authorId="0" shapeId="0" xr:uid="{CAE2C77D-A078-45A2-A933-39814B1EC7E8}">
      <text>
        <r>
          <rPr>
            <b/>
            <sz val="9"/>
            <color indexed="81"/>
            <rFont val="Tahoma"/>
            <charset val="1"/>
          </rPr>
          <t>Fredrik Westerbom:</t>
        </r>
        <r>
          <rPr>
            <sz val="9"/>
            <color indexed="81"/>
            <rFont val="Tahoma"/>
            <charset val="1"/>
          </rPr>
          <t xml:space="preserve">
Please see the 'Obsticle detection BOM' sheet for additional information.</t>
        </r>
      </text>
    </comment>
  </commentList>
</comments>
</file>

<file path=xl/sharedStrings.xml><?xml version="1.0" encoding="utf-8"?>
<sst xmlns="http://schemas.openxmlformats.org/spreadsheetml/2006/main" count="156" uniqueCount="51">
  <si>
    <t>Communication Component</t>
  </si>
  <si>
    <t>Break Beam Compnent</t>
  </si>
  <si>
    <t>Encoder Component</t>
  </si>
  <si>
    <t>IMU Component</t>
  </si>
  <si>
    <t>Obsticle and Ball detection component</t>
  </si>
  <si>
    <t>Primary Component</t>
  </si>
  <si>
    <t>Data sheet OR url</t>
  </si>
  <si>
    <t>Dimension (l*b*h) (mm)</t>
  </si>
  <si>
    <t>Number of components</t>
  </si>
  <si>
    <t>Cost per item (sek)</t>
  </si>
  <si>
    <t>Total cost (sek)</t>
  </si>
  <si>
    <t>Secondary Component</t>
  </si>
  <si>
    <t>Data sheet</t>
  </si>
  <si>
    <t>Tetriary Component</t>
  </si>
  <si>
    <t>Number of items</t>
  </si>
  <si>
    <t>iC-PX2604 + PX01S 26-30</t>
  </si>
  <si>
    <t>AMT102-0512-I5000-S</t>
  </si>
  <si>
    <t>AEDB-9140-A-11</t>
  </si>
  <si>
    <t>iC-PX Series - iC-Haus GmbH (ichaus.de)</t>
  </si>
  <si>
    <t>AMT10 Series Datasheet - Modular | Incremental | CUI Devices (mouser.se)</t>
  </si>
  <si>
    <t>AEDB-9140-A12 (broadcom.com)</t>
  </si>
  <si>
    <t>(3*3*0,9) samt (Ø26)</t>
  </si>
  <si>
    <t>44*29*9</t>
  </si>
  <si>
    <t>(21,60*10*16,6) samt (Ø30)</t>
  </si>
  <si>
    <t>Comment</t>
  </si>
  <si>
    <t>Two parts, one is the encoder and the other is an encoder wheel which has a reflective surface.</t>
  </si>
  <si>
    <t>Is mounted around the shaft of the motor that is connected to the wheel</t>
  </si>
  <si>
    <t>Encoder wheel is placed around the shaft and the encoder is placed around the wheel (like a "skivbroms")</t>
  </si>
  <si>
    <t>WSEN-ISDS 6 Axis IMU</t>
  </si>
  <si>
    <t>3,0*2,5*0,86</t>
  </si>
  <si>
    <t>Not applicable (sent free of charge by Würth Electronics)</t>
  </si>
  <si>
    <t>OPT8241NBN</t>
  </si>
  <si>
    <t>OPT8241NBN Texas Instruments | Mouser Sverige</t>
  </si>
  <si>
    <t>7,9*8,8*0,8</t>
  </si>
  <si>
    <t>IR Break Beam Sensors with Premium Wire Header Ends - 3mm LEDs</t>
  </si>
  <si>
    <t>(20*10*8)</t>
  </si>
  <si>
    <t>IR Break Beam Sensor with Premium Wire Header Ends - 5mm LEDs</t>
  </si>
  <si>
    <t>Officiell Raspberry Pi HQ-kamera 12,3 MP ned SONY IMX477R- sensor</t>
  </si>
  <si>
    <t>r-pi</t>
  </si>
  <si>
    <t>38*38*18,43)</t>
  </si>
  <si>
    <t>Not applicable since ESP32 supports WiFi communication</t>
  </si>
  <si>
    <t>Adafruit 5mm</t>
  </si>
  <si>
    <t>Adafruit 3mm</t>
  </si>
  <si>
    <t>we-online</t>
  </si>
  <si>
    <t>Additional Component</t>
  </si>
  <si>
    <t>Raspberry Pi 3 Model A+</t>
  </si>
  <si>
    <t>Electro:kit Raspberry Pi 3</t>
  </si>
  <si>
    <t>(65*56*10)</t>
  </si>
  <si>
    <t>ESP32-CAM Utvecklingskort</t>
  </si>
  <si>
    <t>Electro:kit - ESP32 url</t>
  </si>
  <si>
    <t>(40*27*15)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</si>
</sst>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87182226020086"/>
        <bgColor rgb="FFCCFFCC"/>
      </patternFill>
    </fill>
    <fill>
      <patternFill patternType="solid">
        <fgColor theme="7" tint="0.59987182226020086"/>
        <bgColor rgb="FFF8CBAD"/>
      </patternFill>
    </fill>
    <fill>
      <patternFill patternType="solid">
        <fgColor theme="5" tint="0.59987182226020086"/>
        <bgColor rgb="FFFFE6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0" borderId="0" xfId="1" applyFont="1" applyBorder="1" applyAlignment="1" applyProtection="1"/>
    <xf numFmtId="0" fontId="3" fillId="0" borderId="0" xfId="1"/>
    <xf numFmtId="0" fontId="3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9</xdr:row>
      <xdr:rowOff>144780</xdr:rowOff>
    </xdr:from>
    <xdr:ext cx="797058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EFA8FE-2683-4487-A180-1191908A75FB}"/>
            </a:ext>
          </a:extLst>
        </xdr:cNvPr>
        <xdr:cNvSpPr txBox="1"/>
      </xdr:nvSpPr>
      <xdr:spPr>
        <a:xfrm>
          <a:off x="30480" y="1790700"/>
          <a:ext cx="79705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If we are going with our</a:t>
          </a:r>
          <a:r>
            <a:rPr lang="sv-SE" sz="1100" baseline="0"/>
            <a:t> primary component we will need Raspberry Pi as well. Please see the additional component specification below</a:t>
          </a:r>
        </a:p>
        <a:p>
          <a:endParaRPr lang="sv-S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2167" TargetMode="External"/><Relationship Id="rId1" Type="http://schemas.openxmlformats.org/officeDocument/2006/relationships/hyperlink" Target="https://www.adafruit.com/product/216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adcom.com/products/motion-control-encoders/incremental-encoders/incremental-encoders-code-wheels/aedb-9140-a12" TargetMode="External"/><Relationship Id="rId2" Type="http://schemas.openxmlformats.org/officeDocument/2006/relationships/hyperlink" Target="https://www.mouser.se/datasheet/2/670/amt10-3159318.pdf" TargetMode="External"/><Relationship Id="rId1" Type="http://schemas.openxmlformats.org/officeDocument/2006/relationships/hyperlink" Target="https://www.ichaus.de/product/ic-px-seri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-online.com/en/components/products/WSEN-ISDS?sq=253603032000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ctrokit.com/en/raspberry-pi-3-model-a?src=raspberrypi" TargetMode="External"/><Relationship Id="rId2" Type="http://schemas.openxmlformats.org/officeDocument/2006/relationships/hyperlink" Target="https://r-pi.se/products/raspberry-pi-high-quality-camera-12-3mp-imx477-sensor-supports-c-cs-lenses?_pos=2&amp;_sid=51bf70e04&amp;_ss=r" TargetMode="External"/><Relationship Id="rId1" Type="http://schemas.openxmlformats.org/officeDocument/2006/relationships/hyperlink" Target="https://www.mouser.se/ProductDetail/Texas-Instruments/OPT8241NBN?qs=cGEy3R83DS%2FxFMUAL%252BoBvw%3D%3D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electrokit.com/esp32-cam-utvecklingskort-med-wifi-och-kame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topLeftCell="D1" zoomScaleNormal="100" workbookViewId="0">
      <selection activeCell="G14" sqref="G14"/>
    </sheetView>
  </sheetViews>
  <sheetFormatPr defaultColWidth="17.5546875" defaultRowHeight="14.4" x14ac:dyDescent="0.3"/>
  <cols>
    <col min="1" max="1" width="25.21875" customWidth="1"/>
    <col min="2" max="2" width="48.21875" bestFit="1" customWidth="1"/>
    <col min="3" max="3" width="113.6640625" bestFit="1" customWidth="1"/>
    <col min="4" max="4" width="63.6640625" customWidth="1"/>
    <col min="5" max="5" width="103.33203125" customWidth="1"/>
    <col min="6" max="6" width="58.5546875" bestFit="1" customWidth="1"/>
    <col min="18" max="18" width="2" customWidth="1"/>
  </cols>
  <sheetData>
    <row r="1" spans="1:18" ht="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ht="18" x14ac:dyDescent="0.35">
      <c r="A2" s="1" t="s">
        <v>5</v>
      </c>
      <c r="B2" s="2" t="str">
        <f>'Communication BOM'!B1</f>
        <v>Not applicable since ESP32 supports WiFi communication</v>
      </c>
      <c r="C2" s="2" t="str">
        <f>'Break Beam BOM'!B1</f>
        <v>IR Break Beam Sensor with Premium Wire Header Ends - 5mm LEDs</v>
      </c>
      <c r="D2" s="2" t="str">
        <f>'Encoder BOM'!B1</f>
        <v>iC-PX2604 + PX01S 26-30</v>
      </c>
      <c r="E2" s="2" t="str">
        <f>'IMU BOM'!B1</f>
        <v>WSEN-ISDS 6 Axis IMU</v>
      </c>
      <c r="F2" s="2" t="str">
        <f>'Obstical detection BOM'!B1</f>
        <v>Officiell Raspberry Pi HQ-kamera 12,3 MP ned SONY IMX477R- sensor</v>
      </c>
      <c r="R2">
        <f>P2*Q2</f>
        <v>0</v>
      </c>
    </row>
    <row r="3" spans="1:18" ht="15.6" x14ac:dyDescent="0.3">
      <c r="A3" s="3" t="s">
        <v>6</v>
      </c>
      <c r="B3" s="2">
        <f>'Communication BOM'!B2</f>
        <v>0</v>
      </c>
      <c r="C3" s="2" t="str">
        <f>'Break Beam BOM'!B2</f>
        <v>Adafruit 5mm</v>
      </c>
      <c r="D3" s="2" t="str">
        <f>'Encoder BOM'!B2</f>
        <v>iC-PX Series - iC-Haus GmbH (ichaus.de)</v>
      </c>
      <c r="E3" s="2" t="str">
        <f>'IMU BOM'!B2</f>
        <v>we-online</v>
      </c>
      <c r="F3" s="2" t="str">
        <f>'Obstical detection BOM'!B2</f>
        <v>r-pi</v>
      </c>
    </row>
    <row r="4" spans="1:18" ht="15.6" x14ac:dyDescent="0.3">
      <c r="A4" s="3" t="s">
        <v>7</v>
      </c>
      <c r="B4" s="2">
        <f>'Communication BOM'!B3</f>
        <v>0</v>
      </c>
      <c r="C4" s="2" t="str">
        <f>'Break Beam BOM'!B3</f>
        <v>(20*10*8)</v>
      </c>
      <c r="D4" s="2" t="str">
        <f>'Encoder BOM'!B3</f>
        <v>(3*3*0,9) samt (Ø26)</v>
      </c>
      <c r="E4" s="2" t="str">
        <f>'IMU BOM'!B3</f>
        <v>3,0*2,5*0,86</v>
      </c>
      <c r="F4" s="2" t="str">
        <f>'Obstical detection BOM'!B3</f>
        <v>38*38*18,43)</v>
      </c>
    </row>
    <row r="5" spans="1:18" ht="15.6" x14ac:dyDescent="0.3">
      <c r="A5" s="3" t="s">
        <v>8</v>
      </c>
      <c r="B5" s="2">
        <f>'Communication BOM'!B4</f>
        <v>0</v>
      </c>
      <c r="C5" s="2">
        <f>'Break Beam BOM'!B4</f>
        <v>1</v>
      </c>
      <c r="D5" s="2">
        <f>'Encoder BOM'!B4</f>
        <v>4</v>
      </c>
      <c r="E5" s="2">
        <f>'IMU BOM'!B4</f>
        <v>1</v>
      </c>
      <c r="F5" s="2">
        <f>'Obstical detection BOM'!B4</f>
        <v>1</v>
      </c>
    </row>
    <row r="6" spans="1:18" ht="15.6" x14ac:dyDescent="0.3">
      <c r="A6" s="3" t="s">
        <v>9</v>
      </c>
      <c r="B6" s="2">
        <f>'Communication BOM'!B5</f>
        <v>0</v>
      </c>
      <c r="C6" s="2">
        <f>'Break Beam BOM'!B5</f>
        <v>60.928000000000004</v>
      </c>
      <c r="D6" s="2">
        <f>'Encoder BOM'!B5</f>
        <v>226.4</v>
      </c>
      <c r="E6" s="2" t="str">
        <f>'IMU BOM'!B5</f>
        <v>Not applicable (sent free of charge by Würth Electronics)</v>
      </c>
      <c r="F6" s="2">
        <f>'Obstical detection BOM'!B5</f>
        <v>698</v>
      </c>
    </row>
    <row r="7" spans="1:18" ht="15.6" x14ac:dyDescent="0.3">
      <c r="A7" s="3" t="s">
        <v>10</v>
      </c>
      <c r="B7" s="2">
        <f>'Communication BOM'!B6</f>
        <v>0</v>
      </c>
      <c r="C7" s="2">
        <f>'Break Beam BOM'!B6</f>
        <v>60.928000000000004</v>
      </c>
      <c r="D7" s="2">
        <f>'Encoder BOM'!B6</f>
        <v>905.6</v>
      </c>
      <c r="E7" s="2" t="e">
        <f>'IMU BOM'!B6</f>
        <v>#VALUE!</v>
      </c>
      <c r="F7" s="2">
        <f>'Obstical detection BOM'!B6</f>
        <v>698</v>
      </c>
    </row>
    <row r="8" spans="1:18" ht="15.6" x14ac:dyDescent="0.3">
      <c r="A8" s="3"/>
    </row>
    <row r="9" spans="1:18" ht="18" x14ac:dyDescent="0.35">
      <c r="A9" s="1"/>
      <c r="B9" s="4">
        <f>'Communication BOM'!D1</f>
        <v>0</v>
      </c>
      <c r="C9" s="4" t="str">
        <f>'Break Beam BOM'!D1</f>
        <v>IR Break Beam Sensors with Premium Wire Header Ends - 3mm LEDs</v>
      </c>
      <c r="D9" s="4" t="str">
        <f>'Encoder BOM'!D1</f>
        <v>AMT102-0512-I5000-S</v>
      </c>
      <c r="E9" s="4">
        <f>'IMU BOM'!D1</f>
        <v>0</v>
      </c>
      <c r="F9" s="4" t="str">
        <f>'Obstical detection BOM'!D1</f>
        <v>ESP32-CAM Utvecklingskort</v>
      </c>
    </row>
    <row r="10" spans="1:18" ht="15.6" x14ac:dyDescent="0.3">
      <c r="A10" s="3" t="s">
        <v>12</v>
      </c>
      <c r="B10" s="4">
        <f>'Communication BOM'!D2</f>
        <v>0</v>
      </c>
      <c r="C10" s="4" t="str">
        <f>'Break Beam BOM'!D2</f>
        <v>Adafruit 3mm</v>
      </c>
      <c r="D10" s="4" t="str">
        <f>'Encoder BOM'!D2</f>
        <v>AMT10 Series Datasheet - Modular | Incremental | CUI Devices (mouser.se)</v>
      </c>
      <c r="E10" s="4">
        <f>'IMU BOM'!D2</f>
        <v>0</v>
      </c>
      <c r="F10" s="4" t="str">
        <f>'Obstical detection BOM'!D2</f>
        <v>Electro:kit - ESP32 url</v>
      </c>
    </row>
    <row r="11" spans="1:18" ht="15.6" x14ac:dyDescent="0.3">
      <c r="A11" s="3" t="s">
        <v>7</v>
      </c>
      <c r="B11" s="4">
        <f>'Communication BOM'!D3</f>
        <v>0</v>
      </c>
      <c r="C11" s="4" t="str">
        <f>'Break Beam BOM'!D3</f>
        <v>(20*10*8)</v>
      </c>
      <c r="D11" s="4" t="str">
        <f>'Encoder BOM'!D3</f>
        <v>44*29*9</v>
      </c>
      <c r="E11" s="4">
        <f>'IMU BOM'!D3</f>
        <v>0</v>
      </c>
      <c r="F11" s="4" t="str">
        <f>'Obstical detection BOM'!D3</f>
        <v>(40*27*15)</v>
      </c>
    </row>
    <row r="12" spans="1:18" ht="15.6" x14ac:dyDescent="0.3">
      <c r="A12" s="3" t="s">
        <v>8</v>
      </c>
      <c r="B12" s="4">
        <f>'Communication BOM'!D4</f>
        <v>0</v>
      </c>
      <c r="C12" s="4">
        <f>'Break Beam BOM'!D4</f>
        <v>1</v>
      </c>
      <c r="D12" s="4">
        <f>'Encoder BOM'!D4</f>
        <v>4</v>
      </c>
      <c r="E12" s="4">
        <f>'IMU BOM'!D4</f>
        <v>0</v>
      </c>
      <c r="F12" s="4">
        <f>'Obstical detection BOM'!D4</f>
        <v>1</v>
      </c>
    </row>
    <row r="13" spans="1:18" ht="15.6" x14ac:dyDescent="0.3">
      <c r="A13" s="3" t="s">
        <v>9</v>
      </c>
      <c r="B13" s="4">
        <f>'Communication BOM'!D5</f>
        <v>0</v>
      </c>
      <c r="C13" s="4">
        <f>'Break Beam BOM'!D5</f>
        <v>30.208000000000002</v>
      </c>
      <c r="D13" s="4">
        <f>'Encoder BOM'!D5</f>
        <v>247.43</v>
      </c>
      <c r="E13" s="4">
        <f>'IMU BOM'!D5</f>
        <v>0</v>
      </c>
      <c r="F13" s="4">
        <f>'Obstical detection BOM'!D5</f>
        <v>199</v>
      </c>
    </row>
    <row r="14" spans="1:18" ht="15.6" x14ac:dyDescent="0.3">
      <c r="A14" s="3" t="s">
        <v>10</v>
      </c>
      <c r="B14" s="4">
        <f>'Communication BOM'!D6</f>
        <v>0</v>
      </c>
      <c r="C14" s="4">
        <f>'Break Beam BOM'!D6</f>
        <v>30.208000000000002</v>
      </c>
      <c r="D14" s="4">
        <f>'Encoder BOM'!D6</f>
        <v>989.72</v>
      </c>
      <c r="E14" s="4">
        <f>'IMU BOM'!D6</f>
        <v>0</v>
      </c>
      <c r="F14" s="4">
        <f>'Obstical detection BOM'!D6</f>
        <v>199</v>
      </c>
    </row>
    <row r="15" spans="1:18" ht="15.6" x14ac:dyDescent="0.3">
      <c r="A15" s="3"/>
    </row>
    <row r="16" spans="1:18" ht="18" x14ac:dyDescent="0.35">
      <c r="A16" s="1" t="s">
        <v>13</v>
      </c>
      <c r="B16" s="5">
        <f>'Communication BOM'!F1</f>
        <v>0</v>
      </c>
      <c r="C16" s="5">
        <f>'Break Beam BOM'!F1</f>
        <v>0</v>
      </c>
      <c r="D16" s="5" t="str">
        <f>'Encoder BOM'!F1</f>
        <v>AEDB-9140-A-11</v>
      </c>
      <c r="E16" s="5">
        <f>'IMU BOM'!F1</f>
        <v>0</v>
      </c>
      <c r="F16" s="5" t="str">
        <f>'Obstical detection BOM'!F1</f>
        <v>OPT8241NBN</v>
      </c>
    </row>
    <row r="17" spans="1:6" ht="15.6" x14ac:dyDescent="0.3">
      <c r="A17" s="3" t="s">
        <v>12</v>
      </c>
      <c r="B17" s="5">
        <f>'Communication BOM'!F2</f>
        <v>0</v>
      </c>
      <c r="C17" s="5">
        <f>'Break Beam BOM'!F2</f>
        <v>0</v>
      </c>
      <c r="D17" s="5" t="str">
        <f>'Encoder BOM'!F2</f>
        <v>AEDB-9140-A12 (broadcom.com)</v>
      </c>
      <c r="E17" s="5">
        <f>'IMU BOM'!F2</f>
        <v>0</v>
      </c>
      <c r="F17" s="5" t="str">
        <f>'Obstical detection BOM'!F2</f>
        <v>OPT8241NBN Texas Instruments | Mouser Sverige</v>
      </c>
    </row>
    <row r="18" spans="1:6" ht="15.6" x14ac:dyDescent="0.3">
      <c r="A18" s="3" t="s">
        <v>7</v>
      </c>
      <c r="B18" s="5">
        <f>'Communication BOM'!F3</f>
        <v>0</v>
      </c>
      <c r="C18" s="5">
        <f>'Break Beam BOM'!F3</f>
        <v>0</v>
      </c>
      <c r="D18" s="5" t="str">
        <f>'Encoder BOM'!F3</f>
        <v>(21,60*10*16,6) samt (Ø30)</v>
      </c>
      <c r="E18" s="5">
        <f>'IMU BOM'!F3</f>
        <v>0</v>
      </c>
      <c r="F18" s="5" t="str">
        <f>'Obstical detection BOM'!F3</f>
        <v>7,9*8,8*0,8</v>
      </c>
    </row>
    <row r="19" spans="1:6" ht="15.6" x14ac:dyDescent="0.3">
      <c r="A19" s="3" t="s">
        <v>8</v>
      </c>
      <c r="B19" s="5">
        <f>'Communication BOM'!F4</f>
        <v>0</v>
      </c>
      <c r="C19" s="5">
        <f>'Break Beam BOM'!F4</f>
        <v>0</v>
      </c>
      <c r="D19" s="5">
        <f>'Encoder BOM'!F4</f>
        <v>4</v>
      </c>
      <c r="E19" s="5">
        <f>'IMU BOM'!F4</f>
        <v>0</v>
      </c>
      <c r="F19" s="5">
        <f>'Obstical detection BOM'!F4</f>
        <v>1</v>
      </c>
    </row>
    <row r="20" spans="1:6" ht="15.6" x14ac:dyDescent="0.3">
      <c r="A20" s="3" t="s">
        <v>9</v>
      </c>
      <c r="B20" s="5">
        <f>'Communication BOM'!F5</f>
        <v>0</v>
      </c>
      <c r="C20" s="5">
        <f>'Break Beam BOM'!F5</f>
        <v>0</v>
      </c>
      <c r="D20" s="5">
        <f>'Encoder BOM'!F5</f>
        <v>309</v>
      </c>
      <c r="E20" s="5">
        <f>'IMU BOM'!F5</f>
        <v>0</v>
      </c>
      <c r="F20" s="5">
        <f>'Obstical detection BOM'!F5</f>
        <v>605.13</v>
      </c>
    </row>
    <row r="21" spans="1:6" ht="15.6" x14ac:dyDescent="0.3">
      <c r="A21" s="3" t="s">
        <v>10</v>
      </c>
      <c r="B21" s="5">
        <f>'Communication BOM'!F6</f>
        <v>0</v>
      </c>
      <c r="C21" s="5">
        <f>'Break Beam BOM'!F6</f>
        <v>0</v>
      </c>
      <c r="D21" s="5">
        <f>'Encoder BOM'!F6</f>
        <v>1236</v>
      </c>
      <c r="E21" s="5">
        <f>'IMU BOM'!F6</f>
        <v>0</v>
      </c>
      <c r="F21" s="5">
        <f>'Obstical detection BOM'!F6</f>
        <v>605.13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Normal="100" workbookViewId="0">
      <selection activeCell="B15" sqref="B15"/>
    </sheetView>
  </sheetViews>
  <sheetFormatPr defaultColWidth="8.5546875" defaultRowHeight="14.4" x14ac:dyDescent="0.3"/>
  <cols>
    <col min="1" max="1" width="20.44140625" customWidth="1"/>
    <col min="2" max="2" width="48.21875" bestFit="1" customWidth="1"/>
    <col min="3" max="3" width="20.44140625" customWidth="1"/>
    <col min="4" max="4" width="2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6" x14ac:dyDescent="0.3">
      <c r="A1" t="s">
        <v>5</v>
      </c>
      <c r="B1" t="s">
        <v>40</v>
      </c>
      <c r="C1" t="s">
        <v>11</v>
      </c>
      <c r="E1" t="s">
        <v>13</v>
      </c>
    </row>
    <row r="2" spans="1:6" x14ac:dyDescent="0.3">
      <c r="A2" t="s">
        <v>12</v>
      </c>
      <c r="C2" t="s">
        <v>12</v>
      </c>
      <c r="E2" t="s">
        <v>12</v>
      </c>
    </row>
    <row r="3" spans="1:6" x14ac:dyDescent="0.3">
      <c r="A3" t="s">
        <v>7</v>
      </c>
      <c r="C3" t="s">
        <v>7</v>
      </c>
      <c r="E3" t="s">
        <v>7</v>
      </c>
    </row>
    <row r="4" spans="1:6" x14ac:dyDescent="0.3">
      <c r="A4" t="s">
        <v>14</v>
      </c>
      <c r="C4" t="s">
        <v>14</v>
      </c>
      <c r="E4" t="s">
        <v>14</v>
      </c>
    </row>
    <row r="5" spans="1:6" x14ac:dyDescent="0.3">
      <c r="A5" t="s">
        <v>9</v>
      </c>
      <c r="C5" t="s">
        <v>9</v>
      </c>
      <c r="E5" t="s">
        <v>9</v>
      </c>
    </row>
    <row r="6" spans="1:6" x14ac:dyDescent="0.3">
      <c r="A6" t="s">
        <v>10</v>
      </c>
      <c r="B6">
        <f>B4*B5</f>
        <v>0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"/>
  <sheetViews>
    <sheetView zoomScaleNormal="100" workbookViewId="0">
      <selection activeCell="D2" sqref="D2"/>
    </sheetView>
  </sheetViews>
  <sheetFormatPr defaultColWidth="8.5546875" defaultRowHeight="14.4" x14ac:dyDescent="0.3"/>
  <cols>
    <col min="1" max="1" width="20.44140625" customWidth="1"/>
    <col min="2" max="2" width="113.6640625" bestFit="1" customWidth="1"/>
    <col min="3" max="3" width="20.44140625" customWidth="1"/>
    <col min="4" max="4" width="56.5546875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36</v>
      </c>
      <c r="C1" t="s">
        <v>11</v>
      </c>
      <c r="D1" t="s">
        <v>34</v>
      </c>
      <c r="E1" t="s">
        <v>13</v>
      </c>
      <c r="R1">
        <f>P1*Q1</f>
        <v>0</v>
      </c>
    </row>
    <row r="2" spans="1:18" x14ac:dyDescent="0.3">
      <c r="A2" t="s">
        <v>12</v>
      </c>
      <c r="B2" s="7" t="s">
        <v>41</v>
      </c>
      <c r="C2" t="s">
        <v>12</v>
      </c>
      <c r="D2" s="7" t="s">
        <v>42</v>
      </c>
      <c r="E2" t="s">
        <v>12</v>
      </c>
    </row>
    <row r="3" spans="1:18" x14ac:dyDescent="0.3">
      <c r="A3" t="s">
        <v>7</v>
      </c>
      <c r="B3" t="s">
        <v>35</v>
      </c>
      <c r="C3" t="s">
        <v>7</v>
      </c>
      <c r="D3" t="s">
        <v>35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D4">
        <v>1</v>
      </c>
      <c r="E4" t="s">
        <v>14</v>
      </c>
    </row>
    <row r="5" spans="1:18" x14ac:dyDescent="0.3">
      <c r="A5" t="s">
        <v>9</v>
      </c>
      <c r="B5">
        <f>10.24*5.95</f>
        <v>60.928000000000004</v>
      </c>
      <c r="C5" t="s">
        <v>9</v>
      </c>
      <c r="D5">
        <f>10.24*2.95</f>
        <v>30.208000000000002</v>
      </c>
      <c r="E5" t="s">
        <v>9</v>
      </c>
    </row>
    <row r="6" spans="1:18" x14ac:dyDescent="0.3">
      <c r="A6" t="s">
        <v>10</v>
      </c>
      <c r="B6">
        <f>B4*B5</f>
        <v>60.928000000000004</v>
      </c>
      <c r="C6" t="s">
        <v>10</v>
      </c>
      <c r="D6">
        <f>D4*D5</f>
        <v>30.208000000000002</v>
      </c>
      <c r="E6" t="s">
        <v>10</v>
      </c>
      <c r="F6">
        <f>F4*F5</f>
        <v>0</v>
      </c>
    </row>
  </sheetData>
  <hyperlinks>
    <hyperlink ref="B2" r:id="rId1" display="Adafruit" xr:uid="{FEFDF3C0-111B-4E9D-99F0-4B4C5211F93A}"/>
    <hyperlink ref="D2" r:id="rId2" xr:uid="{C13F210E-370F-4FB1-AD06-6465D677BD3F}"/>
  </hyperlinks>
  <pageMargins left="0.7" right="0.7" top="0.75" bottom="0.75" header="0.511811023622047" footer="0.511811023622047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topLeftCell="B1" zoomScaleNormal="100" workbookViewId="0">
      <selection activeCell="F6" sqref="F6"/>
    </sheetView>
  </sheetViews>
  <sheetFormatPr defaultColWidth="8.5546875" defaultRowHeight="14.4" x14ac:dyDescent="0.3"/>
  <cols>
    <col min="1" max="1" width="20.44140625" customWidth="1"/>
    <col min="2" max="2" width="81.21875" customWidth="1"/>
    <col min="3" max="3" width="20.44140625" customWidth="1"/>
    <col min="4" max="4" width="63.6640625" customWidth="1"/>
    <col min="5" max="5" width="20.44140625" customWidth="1"/>
    <col min="6" max="6" width="88.109375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15</v>
      </c>
      <c r="C1" t="s">
        <v>11</v>
      </c>
      <c r="D1" t="s">
        <v>16</v>
      </c>
      <c r="E1" t="s">
        <v>13</v>
      </c>
      <c r="F1" t="s">
        <v>17</v>
      </c>
      <c r="R1">
        <f>P1*Q1</f>
        <v>0</v>
      </c>
    </row>
    <row r="2" spans="1:18" x14ac:dyDescent="0.3">
      <c r="A2" t="s">
        <v>12</v>
      </c>
      <c r="B2" s="6" t="s">
        <v>18</v>
      </c>
      <c r="C2" t="s">
        <v>12</v>
      </c>
      <c r="D2" s="6" t="s">
        <v>19</v>
      </c>
      <c r="E2" t="s">
        <v>12</v>
      </c>
      <c r="F2" s="6" t="s">
        <v>20</v>
      </c>
    </row>
    <row r="3" spans="1:18" x14ac:dyDescent="0.3">
      <c r="A3" t="s">
        <v>7</v>
      </c>
      <c r="B3" t="s">
        <v>21</v>
      </c>
      <c r="C3" t="s">
        <v>7</v>
      </c>
      <c r="D3" t="s">
        <v>22</v>
      </c>
      <c r="E3" t="s">
        <v>7</v>
      </c>
      <c r="F3" t="s">
        <v>23</v>
      </c>
    </row>
    <row r="4" spans="1:18" x14ac:dyDescent="0.3">
      <c r="A4" t="s">
        <v>14</v>
      </c>
      <c r="B4">
        <v>4</v>
      </c>
      <c r="C4" t="s">
        <v>14</v>
      </c>
      <c r="D4">
        <v>4</v>
      </c>
      <c r="E4" t="s">
        <v>14</v>
      </c>
      <c r="F4">
        <v>4</v>
      </c>
    </row>
    <row r="5" spans="1:18" x14ac:dyDescent="0.3">
      <c r="A5" t="s">
        <v>9</v>
      </c>
      <c r="B5">
        <f>(7.5+12.5) * 11.32</f>
        <v>226.4</v>
      </c>
      <c r="C5" t="s">
        <v>9</v>
      </c>
      <c r="D5">
        <v>247.43</v>
      </c>
      <c r="E5" t="s">
        <v>9</v>
      </c>
      <c r="F5">
        <v>309</v>
      </c>
    </row>
    <row r="6" spans="1:18" x14ac:dyDescent="0.3">
      <c r="A6" t="s">
        <v>10</v>
      </c>
      <c r="B6">
        <f>B4*B5</f>
        <v>905.6</v>
      </c>
      <c r="C6" t="s">
        <v>10</v>
      </c>
      <c r="D6">
        <f>D4*D5</f>
        <v>989.72</v>
      </c>
      <c r="E6" t="s">
        <v>10</v>
      </c>
      <c r="F6">
        <f>F4*F5</f>
        <v>1236</v>
      </c>
    </row>
    <row r="7" spans="1:18" x14ac:dyDescent="0.3">
      <c r="A7" t="s">
        <v>24</v>
      </c>
      <c r="B7" t="s">
        <v>25</v>
      </c>
      <c r="C7" t="s">
        <v>24</v>
      </c>
      <c r="D7" t="s">
        <v>26</v>
      </c>
      <c r="E7" t="s">
        <v>24</v>
      </c>
      <c r="F7" t="s">
        <v>27</v>
      </c>
    </row>
    <row r="13" spans="1:18" x14ac:dyDescent="0.3">
      <c r="F13">
        <f>0.8+4.9+1.78+2.4</f>
        <v>9.8800000000000008</v>
      </c>
    </row>
  </sheetData>
  <hyperlinks>
    <hyperlink ref="B2" r:id="rId1" location="documents" xr:uid="{00000000-0004-0000-0300-000000000000}"/>
    <hyperlink ref="D2" r:id="rId2" xr:uid="{00000000-0004-0000-0300-000001000000}"/>
    <hyperlink ref="F2" r:id="rId3" xr:uid="{00000000-0004-0000-0300-000002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"/>
  <sheetViews>
    <sheetView zoomScaleNormal="100" workbookViewId="0">
      <selection activeCell="B2" sqref="B2"/>
    </sheetView>
  </sheetViews>
  <sheetFormatPr defaultColWidth="8.5546875" defaultRowHeight="14.4" x14ac:dyDescent="0.3"/>
  <cols>
    <col min="1" max="1" width="20.44140625" customWidth="1"/>
    <col min="2" max="2" width="103.33203125" customWidth="1"/>
    <col min="3" max="3" width="20.44140625" customWidth="1"/>
    <col min="4" max="4" width="2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28</v>
      </c>
      <c r="C1" t="s">
        <v>11</v>
      </c>
      <c r="E1" t="s">
        <v>13</v>
      </c>
      <c r="R1">
        <f>P1*Q1</f>
        <v>0</v>
      </c>
    </row>
    <row r="2" spans="1:18" x14ac:dyDescent="0.3">
      <c r="A2" t="s">
        <v>12</v>
      </c>
      <c r="B2" s="8" t="s">
        <v>43</v>
      </c>
      <c r="C2" t="s">
        <v>12</v>
      </c>
      <c r="E2" t="s">
        <v>12</v>
      </c>
    </row>
    <row r="3" spans="1:18" x14ac:dyDescent="0.3">
      <c r="A3" t="s">
        <v>7</v>
      </c>
      <c r="B3" t="s">
        <v>29</v>
      </c>
      <c r="C3" t="s">
        <v>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E4" t="s">
        <v>14</v>
      </c>
    </row>
    <row r="5" spans="1:18" x14ac:dyDescent="0.3">
      <c r="A5" t="s">
        <v>9</v>
      </c>
      <c r="B5" t="s">
        <v>30</v>
      </c>
      <c r="C5" t="s">
        <v>9</v>
      </c>
      <c r="E5" t="s">
        <v>9</v>
      </c>
    </row>
    <row r="6" spans="1:18" x14ac:dyDescent="0.3">
      <c r="A6" t="s">
        <v>10</v>
      </c>
      <c r="B6" t="e">
        <f>B4*B5</f>
        <v>#VALUE!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hyperlinks>
    <hyperlink ref="B2" r:id="rId1" location="2536030320001" xr:uid="{E7FB9528-54D0-4589-A2BE-5123F733AF4F}"/>
  </hyperlink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"/>
  <sheetViews>
    <sheetView zoomScaleNormal="100" workbookViewId="0">
      <selection activeCell="D7" sqref="D7"/>
    </sheetView>
  </sheetViews>
  <sheetFormatPr defaultColWidth="8.5546875" defaultRowHeight="14.4" x14ac:dyDescent="0.3"/>
  <cols>
    <col min="1" max="1" width="20.44140625" customWidth="1"/>
    <col min="2" max="2" width="58.5546875" bestFit="1" customWidth="1"/>
    <col min="3" max="3" width="20.44140625" customWidth="1"/>
    <col min="4" max="4" width="42.44140625" bestFit="1" customWidth="1"/>
    <col min="5" max="5" width="20.44140625" customWidth="1"/>
    <col min="6" max="6" width="42.44140625" bestFit="1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37</v>
      </c>
      <c r="C1" t="s">
        <v>11</v>
      </c>
      <c r="D1" t="s">
        <v>48</v>
      </c>
      <c r="E1" t="s">
        <v>13</v>
      </c>
      <c r="F1" t="s">
        <v>31</v>
      </c>
      <c r="R1">
        <f>P1*Q1</f>
        <v>0</v>
      </c>
    </row>
    <row r="2" spans="1:18" x14ac:dyDescent="0.3">
      <c r="A2" t="s">
        <v>6</v>
      </c>
      <c r="B2" s="8" t="s">
        <v>38</v>
      </c>
      <c r="C2" t="s">
        <v>12</v>
      </c>
      <c r="D2" s="7" t="s">
        <v>49</v>
      </c>
      <c r="E2" t="s">
        <v>12</v>
      </c>
      <c r="F2" s="6" t="s">
        <v>32</v>
      </c>
    </row>
    <row r="3" spans="1:18" x14ac:dyDescent="0.3">
      <c r="A3" t="s">
        <v>7</v>
      </c>
      <c r="B3" t="s">
        <v>39</v>
      </c>
      <c r="C3" t="s">
        <v>7</v>
      </c>
      <c r="D3" t="s">
        <v>50</v>
      </c>
      <c r="E3" t="s">
        <v>7</v>
      </c>
      <c r="F3" t="s">
        <v>33</v>
      </c>
    </row>
    <row r="4" spans="1:18" x14ac:dyDescent="0.3">
      <c r="A4" t="s">
        <v>14</v>
      </c>
      <c r="B4">
        <v>1</v>
      </c>
      <c r="C4" t="s">
        <v>14</v>
      </c>
      <c r="D4">
        <v>1</v>
      </c>
      <c r="E4" t="s">
        <v>14</v>
      </c>
      <c r="F4">
        <v>1</v>
      </c>
    </row>
    <row r="5" spans="1:18" x14ac:dyDescent="0.3">
      <c r="A5" t="s">
        <v>9</v>
      </c>
      <c r="B5">
        <v>698</v>
      </c>
      <c r="C5" t="s">
        <v>9</v>
      </c>
      <c r="D5">
        <v>199</v>
      </c>
      <c r="E5" t="s">
        <v>9</v>
      </c>
      <c r="F5">
        <v>605.13</v>
      </c>
    </row>
    <row r="6" spans="1:18" x14ac:dyDescent="0.3">
      <c r="A6" t="s">
        <v>10</v>
      </c>
      <c r="B6">
        <f>B4*B5</f>
        <v>698</v>
      </c>
      <c r="C6" t="s">
        <v>10</v>
      </c>
      <c r="D6">
        <f>D4*D5</f>
        <v>199</v>
      </c>
      <c r="E6" t="s">
        <v>10</v>
      </c>
      <c r="F6">
        <f>F4*F5</f>
        <v>605.13</v>
      </c>
    </row>
    <row r="13" spans="1:18" x14ac:dyDescent="0.3">
      <c r="A13" t="s">
        <v>44</v>
      </c>
      <c r="B13" t="s">
        <v>45</v>
      </c>
    </row>
    <row r="14" spans="1:18" x14ac:dyDescent="0.3">
      <c r="A14" t="s">
        <v>6</v>
      </c>
      <c r="B14" s="7" t="s">
        <v>46</v>
      </c>
    </row>
    <row r="15" spans="1:18" x14ac:dyDescent="0.3">
      <c r="A15" t="s">
        <v>7</v>
      </c>
      <c r="B15" t="s">
        <v>47</v>
      </c>
    </row>
    <row r="16" spans="1:18" x14ac:dyDescent="0.3">
      <c r="A16" t="s">
        <v>14</v>
      </c>
      <c r="B16">
        <v>1</v>
      </c>
    </row>
    <row r="17" spans="1:2" x14ac:dyDescent="0.3">
      <c r="A17" t="s">
        <v>9</v>
      </c>
      <c r="B17">
        <v>349</v>
      </c>
    </row>
    <row r="18" spans="1:2" x14ac:dyDescent="0.3">
      <c r="A18" t="s">
        <v>10</v>
      </c>
      <c r="B18">
        <f>B16*B17</f>
        <v>349</v>
      </c>
    </row>
  </sheetData>
  <hyperlinks>
    <hyperlink ref="F2" r:id="rId1" xr:uid="{E5B8FF7C-875F-4748-8F34-4C06611B4EC6}"/>
    <hyperlink ref="B2" r:id="rId2" xr:uid="{F90DF394-D00E-4A31-ABED-5A5470CD174D}"/>
    <hyperlink ref="B14" r:id="rId3" xr:uid="{C4091ABB-FB3F-4D6C-999E-2A7FEC7CC0AA}"/>
    <hyperlink ref="D2" r:id="rId4" xr:uid="{FA8BC5CD-CEC1-404C-8689-5B663593DB51}"/>
  </hyperlinks>
  <pageMargins left="0.7" right="0.7" top="0.75" bottom="0.75" header="0.511811023622047" footer="0.511811023622047"/>
  <pageSetup orientation="portrait" horizontalDpi="300" verticalDpi="30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Communication BOM</vt:lpstr>
      <vt:lpstr>Break Beam BOM</vt:lpstr>
      <vt:lpstr>Encoder BOM</vt:lpstr>
      <vt:lpstr>IMU BOM</vt:lpstr>
      <vt:lpstr>Obstical detection BOM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Fredrik Westerbom</dc:creator>
  <dc:description/>
  <cp:lastModifiedBy>Fredrik Westerbom</cp:lastModifiedBy>
  <cp:revision>1</cp:revision>
  <dcterms:created xsi:type="dcterms:W3CDTF">2024-09-13T09:28:45Z</dcterms:created>
  <dcterms:modified xsi:type="dcterms:W3CDTF">2024-09-24T11:25:50Z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