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tsclient\home\DVA490\"/>
    </mc:Choice>
  </mc:AlternateContent>
  <xr:revisionPtr revIDLastSave="0" documentId="13_ncr:1_{EE3FD35F-8100-4AB2-8F44-EE93EB68B356}" xr6:coauthVersionLast="47" xr6:coauthVersionMax="47" xr10:uidLastSave="{00000000-0000-0000-0000-000000000000}"/>
  <bookViews>
    <workbookView xWindow="19110" yWindow="0" windowWidth="48000" windowHeight="11840" tabRatio="500" xr2:uid="{00000000-000D-0000-FFFF-FFFF00000000}"/>
  </bookViews>
  <sheets>
    <sheet name="Sheet1" sheetId="1" r:id="rId1"/>
    <sheet name="kicker" sheetId="2" r:id="rId2"/>
    <sheet name="Conectores" sheetId="3" r:id="rId3"/>
  </sheets>
  <definedNames>
    <definedName name="DOLAR">Sheet1!$M$1</definedName>
    <definedName name="ROBOTS">Sheet1!$M$2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7" i="3"/>
  <c r="E6" i="3"/>
  <c r="E5" i="3"/>
  <c r="E4" i="3"/>
  <c r="E3" i="3"/>
  <c r="E2" i="3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  <c r="E2" i="2"/>
  <c r="G2" i="2" s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E74" i="1"/>
  <c r="H74" i="1" s="1"/>
  <c r="H73" i="1"/>
  <c r="E73" i="1"/>
  <c r="F73" i="1" s="1"/>
  <c r="H72" i="1"/>
  <c r="F72" i="1"/>
  <c r="E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E60" i="1"/>
  <c r="F60" i="1" s="1"/>
  <c r="H59" i="1"/>
  <c r="F59" i="1"/>
  <c r="E59" i="1"/>
  <c r="E58" i="1"/>
  <c r="H58" i="1" s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E48" i="1"/>
  <c r="E47" i="1"/>
  <c r="H47" i="1" s="1"/>
  <c r="H46" i="1"/>
  <c r="F46" i="1"/>
  <c r="H45" i="1"/>
  <c r="F45" i="1"/>
  <c r="E45" i="1"/>
  <c r="E44" i="1"/>
  <c r="H44" i="1" s="1"/>
  <c r="H43" i="1"/>
  <c r="F43" i="1"/>
  <c r="H42" i="1"/>
  <c r="F42" i="1"/>
  <c r="H41" i="1"/>
  <c r="F41" i="1"/>
  <c r="H40" i="1"/>
  <c r="F40" i="1"/>
  <c r="E39" i="1"/>
  <c r="D39" i="1"/>
  <c r="H39" i="1" s="1"/>
  <c r="E38" i="1"/>
  <c r="D38" i="1"/>
  <c r="H38" i="1" s="1"/>
  <c r="E37" i="1"/>
  <c r="D37" i="1"/>
  <c r="H37" i="1" s="1"/>
  <c r="E36" i="1"/>
  <c r="D36" i="1"/>
  <c r="H36" i="1" s="1"/>
  <c r="H35" i="1"/>
  <c r="F35" i="1"/>
  <c r="H34" i="1"/>
  <c r="F34" i="1"/>
  <c r="H33" i="1"/>
  <c r="F33" i="1"/>
  <c r="H32" i="1"/>
  <c r="F32" i="1"/>
  <c r="E31" i="1"/>
  <c r="H31" i="1" s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D9" i="1"/>
  <c r="H9" i="1" s="1"/>
  <c r="E8" i="1"/>
  <c r="H8" i="1" s="1"/>
  <c r="H7" i="1"/>
  <c r="E7" i="1"/>
  <c r="D7" i="1"/>
  <c r="F7" i="1" s="1"/>
  <c r="H6" i="1"/>
  <c r="F6" i="1"/>
  <c r="H5" i="1"/>
  <c r="F5" i="1"/>
  <c r="H4" i="1"/>
  <c r="D4" i="1"/>
  <c r="F4" i="1" s="1"/>
  <c r="H3" i="1"/>
  <c r="F3" i="1"/>
  <c r="D3" i="1"/>
  <c r="E2" i="1"/>
  <c r="H2" i="1" s="1"/>
  <c r="D2" i="1"/>
  <c r="H115" i="1" l="1"/>
  <c r="G42" i="2"/>
  <c r="F74" i="1"/>
  <c r="F2" i="1"/>
  <c r="F9" i="1"/>
  <c r="F44" i="1"/>
  <c r="F47" i="1"/>
  <c r="F58" i="1"/>
  <c r="F8" i="1"/>
  <c r="F31" i="1"/>
  <c r="F36" i="1"/>
  <c r="F37" i="1"/>
  <c r="F38" i="1"/>
  <c r="F39" i="1"/>
  <c r="F115" i="1" l="1"/>
  <c r="F116" i="1" s="1"/>
  <c r="F117" i="1" s="1"/>
</calcChain>
</file>

<file path=xl/sharedStrings.xml><?xml version="1.0" encoding="utf-8"?>
<sst xmlns="http://schemas.openxmlformats.org/spreadsheetml/2006/main" count="548" uniqueCount="323">
  <si>
    <t>Item</t>
  </si>
  <si>
    <t>Description</t>
  </si>
  <si>
    <t>Cantidad</t>
  </si>
  <si>
    <t>Valor USD</t>
  </si>
  <si>
    <t>Total USD</t>
  </si>
  <si>
    <t>Factor</t>
  </si>
  <si>
    <t>Total COP</t>
  </si>
  <si>
    <t>Enlace</t>
  </si>
  <si>
    <t>DOLAR</t>
  </si>
  <si>
    <t>insumo</t>
  </si>
  <si>
    <t>Tarjeta sensor de ángulo de rotación</t>
  </si>
  <si>
    <t>https://didacticaselectronicas.com/index.php/view/productdetails/virtuemart_product_id/11439/virtuemart_category_id/109</t>
  </si>
  <si>
    <t>ROBOTS</t>
  </si>
  <si>
    <t>SunnySky XS High Power X4110S Brushless Motors KV=340</t>
  </si>
  <si>
    <t>https://sunnyskyusa.com/products/sunnysky-x4110s-motors?srsltid=AfmBOoodIb2Rtn2Z29I0PKajyeqMSTjVtWDLB1e7XUGf8vCIjIyUPmgY</t>
  </si>
  <si>
    <t>Hobbywing Skywalker 60A V2 Brushless ESC BEC Speed Controller </t>
  </si>
  <si>
    <t>https://www.aliexpress.us/item/4000092615779.html?spm=a2g0o.productlist.main.1.5549fd3dSqoGZ0&amp;algo_pvid=6f26f49e-7855-4cfa-825b-979a4489c290&amp;algo_exp_id=6f26f49e-7855-4cfa-825b-979a4489c290-0&amp;pdp_npi=4%40dis%21USD%219.70%216.30%21%21%219.70%216.30%21%402103252b17240576966988303e026a%2110000000245405338%21sea%21CO%21184331096%21X&amp;curPageLogUid=JIKdNs2803LL&amp;utparam-url=scene%3Asearch%7Cquery_from%3A</t>
  </si>
  <si>
    <t>BNO055 Accelerometer, Gyroscope, Magnetometer Sensor</t>
  </si>
  <si>
    <t>https://www.amazon.com/-/es/GY-BNO055-9-ejes-BNO055-ruptura-giroscopio/dp/B0CLJFYRX6/ref=sr_1_1?__mk_es_US=%C3%85M%C3%85%C5%BD%C3%95%C3%91&amp;crid=3O2YSRFADF2K1&amp;dib=eyJ2IjoiMSJ9.Ozq8GPsVAP3dvMFeHFmLHlMZ2tVwN-zqOi3JfU_hksc.v2zw8PQfPZW-BdBmjK0elQPsPHhPAv_a8gXsAS-Fr9c&amp;dib_tag=se&amp;keywords=BNO055&amp;qid=1724061254&amp;refinements=p_72%3A1248921011&amp;rnid=1248919011&amp;s=industrial&amp;sprefix=bno055%2Cindustrial%2C235&amp;sr=1-1</t>
  </si>
  <si>
    <t>TransducerM AHRS 9-Axis IMU for Robotics &amp; Autonomous Vehicles (TM151/TM171)</t>
  </si>
  <si>
    <t>https://www.robotshop.com/products/transducerm-ahrs-9-axis-imu-for-robotics-autonomous-vehicles-tm151-tm171</t>
  </si>
  <si>
    <t>Sensor de distancia láser ToF. VL53L1</t>
  </si>
  <si>
    <t>https://www.didacticaselectronicas.com.co/shop/tof400c-vl53l1-sensor-de-distancia-laser-tof-vl53l1-21008?search=sensor+distancia&amp;order=list_price+asc#attr=</t>
  </si>
  <si>
    <t>Sensor de distancia láser ToF. VL6180</t>
  </si>
  <si>
    <t>https://www.didacticaselectronicas.com.co/shop/tof050c-vl6180x-sensor-de-distancia-laser-tof-vl6180-21009#attr=</t>
  </si>
  <si>
    <t>Kit 4 ESP32-S3-DevKitC-1-N16R8</t>
  </si>
  <si>
    <t>https://www.amazon.com/dp/B0D3C378SJ?ref=ppx_yo2ov_dt_b_fed_asin_title</t>
  </si>
  <si>
    <t>Camaras sistema de vision</t>
  </si>
  <si>
    <t>https://www.amazon.com/-/es/obturador-angular-velocidad-computadora-Tablero/dp/B0D41BSBTS/ref=dp_prsubs_sccl_3/141-7239712-9730646?pd_rd_w=D4R3i&amp;content-id=amzn1.sym.83625b62-a37e-49bd-9534-2e6140844355&amp;pf_rd_p=83625b62-a37e-49bd-9534-2e6140844355&amp;pf_rd_r=3XG58RKTS687D53YRJZP&amp;pd_rd_wg=A1LXO&amp;pd_rd_r=5945ec5e-ce38-4fe7-ab46-5cc81a81381f&amp;pd_rd_i=B0C3C459JT&amp;th=1</t>
  </si>
  <si>
    <t>equipo</t>
  </si>
  <si>
    <t>SBC VIM4 8GB-RAM con NPU y kit activo de refrigeracion</t>
  </si>
  <si>
    <t>https://www.khadas.com/product-page/vim4</t>
  </si>
  <si>
    <t>Adaptador VIM4</t>
  </si>
  <si>
    <t>https://www.khadas.com/product-page/30w-usb-c-adapter</t>
  </si>
  <si>
    <t>Cable USB-C Adaptador VIM4</t>
  </si>
  <si>
    <t>https://www.khadas.com/product-page/usb-c-cable-male-to-male</t>
  </si>
  <si>
    <t>New M2X Extension VIM4</t>
  </si>
  <si>
    <t>https://www.khadas.com/product-page/new-m2x-extension</t>
  </si>
  <si>
    <t>SSD para VIM4</t>
  </si>
  <si>
    <t>https://www.amazon.com/-/es/velocidades-almacenamiento-actualizado-computadora-MZ-V9E1T0B/dp/B0CRCC9863/ref=sr_1_1?crid=67N105RDKC8X&amp;dib=eyJ2IjoiMSJ9.CDG6Jn23LfA-tLj1-DhCYBuASmBBKDUvucLkc6D9cTNdG9uI6LohPZzWKdrX2ys_PU5zJ6YX0zRqYANYz26a_Sm8K8UVHzMUoLTrb5sSCvlWfJtZ6iR7YRO-7WKRyY1oiYWAvxhMQqB8aYirkuCFyk_0sdeGdp4QxTXiryC_BUDiz0Q2GGDZqCvrox3o3JIZJWDrGOi4EZ2w02xNUfS4VlfRdXG0367wcPgBea3hFs_4YiLNFXepaWDtEnaOLL20YICY1ELHVj6ydh_CS1NAnmz07vDMwgF4_znqIUehEGo._l2E0P8nyIXL2iL02b0Pjp8rlb-Jo03N_jnxbNtj9SI&amp;dib_tag=se&amp;keywords=ssd%2B1tb&amp;qid=1723815592&amp;refinements=p_123%3A110452%7C202186%7C46655&amp;rnid=85457740011&amp;s=electronics&amp;sprefix=SSD%2Caps%2C152&amp;sr=1-1&amp;th=1</t>
  </si>
  <si>
    <t>Tripodes para camaras</t>
  </si>
  <si>
    <t>https://www.amazon.com/-/es/Tr%C3%ADpodes-grabaci%C3%B3n-resistente-profesionales-compatibles/dp/B0B1HJ2YSH/ref=sr_1_3?crid=17J1M47RN5U5Q&amp;dib=eyJ2IjoiMSJ9.5dNRF9qCShBHcvFWYOx0tkhpaRsutlVivHIFHZxbg9ZpgN_KPMp5hsnyy59o3L_yM-2rg4415qpacZXZL53S1__7N4A9p10PyrQIPFuKGRR0EE5HPwlZTYyWYO9LuIC9Ke7Wen4_hRrB8NXYRlibSGRRInuOYSzcYgA4T0Yl5cVqnWS2sjuP-cBPGLj4OO3O3gx7mwWksPXU_xb8QeLOCM0tKUI1kIk5DkbB4oQSJjk.Nzx0I_gbkWExF4P7gzNciimHkYLZeFOVA_Ep4yLyoaY&amp;dib_tag=se&amp;keywords=high%2Btripod%2Bstand&amp;qid=1709678712&amp;sprefix=high%2Btripod%2Caps%2C160&amp;sr=8-3&amp;th=1</t>
  </si>
  <si>
    <t>Turnigy nano-tech 1550mah 6S 65~130C Lipo Pack</t>
  </si>
  <si>
    <t>https://hobbyking.com/en_us/turnigy-nano-tech-1550mah-6s-65-130c-lipo-pack-450l-heli.html</t>
  </si>
  <si>
    <t>Cable siliconado 18 AWG negro 5 metros</t>
  </si>
  <si>
    <t>https://es.aliexpress.com/item/1005001454777401.html?spm=a2g0o.productlist.main.35.54a3sw7Esw7EYc&amp;algo_pvid=37fcb5be-7078-4989-8bdf-f279a4ae8e85&amp;algo_exp_id=37fcb5be-7078-4989-8bdf-f279a4ae8e85-17&amp;pdp_npi=4%40dis%21USD%211.21%210.80%21%21%211.21%210.80%21%402101fb0a17242240791706750e0041%2112000030372703913%21sea%21CO%21184331096%21X&amp;curPageLogUid=BOj2iYM3ojVm&amp;utparam-url=scene%3Asearch%7Cquery_from%3A&amp;gatewayAdapt=glo2esp</t>
  </si>
  <si>
    <t>Cable siliconado 18 AWG rojo 5 metros</t>
  </si>
  <si>
    <t>Cable siliconado 14 AWG negro  5 metros</t>
  </si>
  <si>
    <t>Cable siliconado 14 AWG rojo  5 metros</t>
  </si>
  <si>
    <t>Cable siliconado 10 AWG negro 5 metros</t>
  </si>
  <si>
    <t>Cable siliconado 10 AWG rojo 5 metros</t>
  </si>
  <si>
    <t xml:space="preserve">Tornillos Phillips de cabeza redonda roscada métricos, tuercas y arandelas (W SET) </t>
  </si>
  <si>
    <t>https://es.aliexpress.com/item/1005006809717413.html?spm=a2g0o.productlist.main.61.28b5655aQMpwUy&amp;algo_pvid=31165e62-f8c7-4225-a659-448f1553bfc8&amp;algo_exp_id=31165e62-f8c7-4225-a659-448f1553bfc8-57&amp;pdp_npi=4%40dis%21USD%2187.69%2161.38%21%21%21621.89%21435.32%21%40210330dd17248798893798679e1f21%2112000038377737026%21sea%21CO%21184331096%21X&amp;curPageLogUid=P7RWaGmBLUbc&amp;utparam-url=scene%3Asearch%7Cquery_from%3A</t>
  </si>
  <si>
    <t>Filamento tipo ASA 1.75mm  negro Kg</t>
  </si>
  <si>
    <t>https://www.amazon.com/Polymaker-Filament-Resistant-Weather-Cardboard/dp/B09DKPYYBP/ref=sr_1_2_sspa?crid=2APGGJF7Y1MF&amp;dib=eyJ2IjoiMSJ9.OQ6_jaxRjPvNotTCTk3gTjbZznovUJIEKj2Bigla5_gtgPyjMj0bIp_eLhDmIQlEVW0pkYYF65FWwZsMygz11XINeLlIjJJJVjebaeerZklZovgfGaslD1nI_NMakwCmkgBP6RNUsHj2uafh4w7ITdk6kG8FCnuXfjGTe38GLO4GH1WWoKXG0NPsQiZBd8vndiRJjcq_YFU4aO3ktLCU8wuuqp0MdhFNO4mOf1kCLvWqG6DkNURTD1Ud84CyqbwBJGklbaXZZuCcqq1dG2OG90NLgbOtb7ngpSnwWKM873M.kr6BLY3X9ci1ce7ug7vgFLn9MlcHZT9Q6HQN-8nBToo&amp;dib_tag=se&amp;keywords=asa%2Bfilament%2B1.75mm&amp;qid=1709022774&amp;s=industrial&amp;sprefix=asa%2Cindustrial%2C214&amp;sr=1-2-spons&amp;sp_csd=d2lkZ2V0TmFtZT1zcF9hdGY&amp;th=1</t>
  </si>
  <si>
    <t>Filamento tioo PA6-CF 1.75mm negro 500g</t>
  </si>
  <si>
    <t>https://www.amazon.com/Polymaker-Fiberon-PA6-CF-Filamento-filamento/dp/B0D4QDTHPQ/ref=sr_1_1_sspa?dib=eyJ2IjoiMSJ9.dHEyMglzYvoyHHVkLPaVhheVVTG9TWNRmAM1kDQA44YqTkN_KcS5oQ9doJ2GNmZdfVCifSDui2Bli1oLj2wgzt5WWTlwa3O9Q6ndMt181pcKrJjq3UTXSVe_3UZYubwH3pjOg1vPVw97q7ZoWJGPXXwWj5uK70P5pwPvwsPXD9jsPh8bUCDzonZsbcxv7E_tXSiLltk5nnbsoid8GSzCYWIz2lGZqlXYSATd19Rv3NVm4XRq9_OdZk8q6WZcXT1XsKw6l42Jr7sRDfJPQwv-dgdlf-9xw8_lmF9VCyGYPXY.c6HKHo2jsAPoXOoUs7WOiWY29PoyaqkMiSy_iW7rYgU&amp;dib_tag=se&amp;keywords=PA6-CF&amp;qid=1724065226&amp;sr=8-1-spons&amp;sp_csd=d2lkZ2V0TmFtZT1zcF9hdGY&amp;th=1</t>
  </si>
  <si>
    <t>Filamento Polymaker TPU95-HF negro 1 Kg</t>
  </si>
  <si>
    <t>https://www.amazon.com/Polymaker-Filamento-filamento-poliuretano-termopl%C3%A1stico/dp/B09KLGL459/ref=sr_1_1_sspa?__mk_es_US=%C3%85M%C3%85%C5%BD%C3%95%C3%91&amp;crid=1ABT9SLTX70C8&amp;dib=eyJ2IjoiMSJ9.VNiPd-6pDwQurs_cCdwzSMZ6kOzXGwbd0rWaDH9kDk0GTL-mDMUz4T8A92H_4pascQyOT3NDcAcnD1GbXbrz5SiGDeToILFc0QqlDtMFd0ynVd0LekWc_Dg1eZGg-x0mFhlHG4lHewGBCTRqQJC8wLtIJrk-hpdcLb9uBCkHeVJW0ZP1Wqsg_LR389YEFsV0YSNOeyEG5ov-jV_swWnucCvm6IFaQrItAKCmzuylnIYcTcs4G8jbM-1Yvpg9vpjmI_-OWjkpq9psXWTMzeIkrafT3J6f53mIG-6w3gf3WPY.f_vY6YdpJQRL5UlOpcFW52shQFg2lNkP94XWYz4R3e8&amp;dib_tag=se&amp;keywords=polymaker%2Btpu&amp;qid=1724143333&amp;sprefix=polymaker%2Btpu%2Caps%2C162&amp;sr=8-1-spons&amp;sp_csd=d2lkZ2V0TmFtZT1zcF9hdGY&amp;th=1</t>
  </si>
  <si>
    <t>ANYCUBIC ABS-Like Resin Pro 2 Gris x 4Kg</t>
  </si>
  <si>
    <t>https://www.amazon.com/impresora-resistencia-precisi%C3%B3n-compatibilidad-impresoras/dp/B0CPV7DB1M?ref_=ast_sto_dp&amp;th=1</t>
  </si>
  <si>
    <t>ANYCUBIC ABS-Like Resin Pro 2 Negra x 2kg</t>
  </si>
  <si>
    <t>ANYCUBIC ABS-Like Resin Pro 2 Blanca x 2kg</t>
  </si>
  <si>
    <t>otros</t>
  </si>
  <si>
    <t>Grama sintetica 2x5mts</t>
  </si>
  <si>
    <t>https://www.homecenter.com.co/homecenter-co/product/448419/pasto-grama-sintetica-2x5mt-espesor-10mm-verde/448419/</t>
  </si>
  <si>
    <t xml:space="preserve"> 10m Termoencogible negro de 2mm</t>
  </si>
  <si>
    <t>https://es.aliexpress.com/item/1005007492115218.html?spm=a2g0o.productlist.main.17.396a4b67H1uupU&amp;algo_pvid=ab339bca-72df-42c4-94bd-94151fc5482e&amp;algo_exp_id=ab339bca-72df-42c4-94bd-94151fc5482e-8&amp;pdp_npi=4%40dis%21USD%215.18%213.16%21%21%215.18%213.16%21%402101fb1517242247314716038e01ea%2112000041006405344%21sea%21CO%21184331096%21X&amp;curPageLogUid=7hiLaxpNCAkK&amp;utparam-url=scene%3Asearch%7Cquery_from%3A&amp;gatewayAdapt=glo2esp</t>
  </si>
  <si>
    <t>10m Termoencogible rojo de 2mm</t>
  </si>
  <si>
    <t>https://es.aliexpress.com/item/1005007489518944.html?spm=a2g0o.productlist.main.33.396a4b67H1uupU&amp;algo_pvid=ab339bca-72df-42c4-94bd-94151fc5482e&amp;algo_exp_id=ab339bca-72df-42c4-94bd-94151fc5482e-16&amp;pdp_npi=4%40dis%21USD%2113.46%217.67%21%21%2113.46%217.67%21%402101fb1517242247314716038e01ea%2112000040988595493%21sea%21CO%21184331096%21X&amp;curPageLogUid=oYKmZcM6sekG&amp;utparam-url=scene%3Asearch%7Cquery_from%3A&amp;gatewayAdapt=glo2esp</t>
  </si>
  <si>
    <t>10m Termoencogible negro de 4mm</t>
  </si>
  <si>
    <t>10m Termoencogible rojo de 4mm</t>
  </si>
  <si>
    <t>Conversor DC-DC salida @5V 1.6A</t>
  </si>
  <si>
    <t>https://www.didacticaselectronicas.com/~didactic/index.php/view/productdetails/virtuemart_product_id/12027/virtuemart_category_id/837</t>
  </si>
  <si>
    <t>Conversor DC-DC salida@ 9V 1.1A</t>
  </si>
  <si>
    <t>https://www.didacticaselectronicas.com/~didactic/index.php/view/productdetails/virtuemart_product_id/12028/virtuemart_category_id/839</t>
  </si>
  <si>
    <t>Conversor DC-DC salida @ 12V 0.8A</t>
  </si>
  <si>
    <t>https://www.didacticaselectronicas.com/~didactic/index.php/view/productdetails/virtuemart_product_id/12029/virtuemart_category_id/840</t>
  </si>
  <si>
    <t>Conversor DC-DC salida @  3.3V 1.8A</t>
  </si>
  <si>
    <t>https://www.didacticaselectronicas.com/~didactic/index.php/view/productdetails/virtuemart_product_id/12026/virtuemart_category_id/838</t>
  </si>
  <si>
    <t>10 pairs (male-female) Bullet connectors 3.5mm</t>
  </si>
  <si>
    <t>https://es.aliexpress.com/item/1005006400659486.html?spm=a2g0o.productlist.main.5.69b66021RgaR9E&amp;algo_pvid=b72fe4a2-7145-4ac3-861e-a0083b261d1f&amp;algo_exp_id=b72fe4a2-7145-4ac3-861e-a0083b261d1f-2&amp;pdp_npi=4%40dis%21USD%211.86%211.58%21%21%211.86%211.58%21%402103247017242253481458447eedb2%2112000037033081018%21sea%21CO%21184331096%21X&amp;curPageLogUid=A0NID7TMhi3e&amp;utparam-url=scene%3Asearch%7Cquery_from%3A&amp;gatewayAdapt=glo2esp</t>
  </si>
  <si>
    <t>10 pairs (male-female) Bullet connectors 4mm</t>
  </si>
  <si>
    <t>50 pairs (male-female) connector XT90</t>
  </si>
  <si>
    <t>https://es.aliexpress.com/item/1005003614260098.html?spm=a2g0o.productlist.main.11.41edW6RbW6Rbbw&amp;algo_pvid=0d660ce0-c637-47c2-889a-d5fd1d6393b1&amp;algo_exp_id=0d660ce0-c637-47c2-889a-d5fd1d6393b1-5&amp;pdp_npi=4%40dis%21USD%2136.21%2126.07%21%21%2136.21%2126.07%21%4021032e4717242266714505386e1068%2112000026499305980%21sea%21CO%21184331096%21X&amp;curPageLogUid=hRJQVS21s5TW&amp;utparam-url=scene%3Asearch%7Cquery_from%3A&amp;gatewayAdapt=glo2esp</t>
  </si>
  <si>
    <t>50 pairs (male-female) connector XT60</t>
  </si>
  <si>
    <t>https://es.aliexpress.com/item/1005006860943414.html?spm=a2g0o.detail.pcDetailTopMoreOtherSeller.12.6c3bVJ8vVJ8vqy&amp;gps-id=pcDetailTopMoreOtherSeller&amp;scm=1007.40000.327270.0&amp;scm_id=1007.40000.327270.0&amp;scm-url=1007.40000.327270.0&amp;pvid=a7c03771-a486-4971-9c73-989f3b47669e&amp;_t=gps-id%3ApcDetailTopMoreOtherSeller%2Cscm-url%3A1007.40000.327270.0%2Cpvid%3Aa7c03771-a486-4971-9c73-989f3b47669e%2Ctpp_buckets%3A668%232846%238109%231935&amp;pdp_npi=4%40dis%21USD%2143.50%2114.36%21%21%21308.26%21101.73%21%402101ead817242265766926741ee75a%2112000038541965807%21rec%21CO%21184331096%21XZ&amp;utparam-url=scene%3ApcDetailTopMoreOtherSeller%7Cquery_from%3A&amp;gatewayAdapt=glo2esp</t>
  </si>
  <si>
    <t>Extensión eléctrica10m</t>
  </si>
  <si>
    <t>https://www.didacticaselectronicas.com.co/shop/wj-c01-10m-extension-electrica-10m-3-tomas-naranja-2x14-19340?search=extension+electrica&amp;order=name+asc#attr=</t>
  </si>
  <si>
    <t>Multitoma 6 salidas 3m</t>
  </si>
  <si>
    <t>https://www.homecenter.com.co/homecenter-co/product/224676/multitoma-6-salidas-3m/224676/?kid=goosho_1161562&amp;shop=googleShopping&amp;gad_source=1&amp;gclid=CjwKCAjwlbu2BhA3EiwA3yXyu7VhurWQWCnpBgSQ-QXVdE9E1UyHulsLH6yVTt5pXqYr3U4FTT3_cRoChrEQAvD_BwE</t>
  </si>
  <si>
    <t xml:space="preserve"> Enrutador Wi-Fi 6 AX3000, Internet de doble banda</t>
  </si>
  <si>
    <t>https://www.amazon.com/TP-Link-WiFi-AX3000-Smart-Router/dp/B0BTD7V93F/ref=sr_1_3?adgrpid=81699018167&amp;dib=eyJ2IjoiMSJ9.w-_ivEJqTZ8Tv7qt7Z5V6wMrk9gP754UxZVVTo3Y1846exUD6D-5WEghsbSBGsqkZzp45Sg7TD0KFs408ufbhTWyvRa79DHUSTnS2UWK-6w2yllGGzEJvr4WJ53EGLCSZjWNkNe1zCFR7FvEwah8B-c-rbWstYuRX2HdH9SNw9D-iq_nJb02XC0GD_fc4WjvMxVvgh1Vvm9A03f5t32saaJhe06w4MEjtXwtnGlMfzM.pHBJH5AsdD55owFT1qAFaPuBzhx_R0FDrvR9oGR2s0w&amp;dib_tag=se&amp;hvadid=673177058077&amp;hvdev=c&amp;hvlocphy=9197792&amp;hvnetw=g&amp;hvqmt=b&amp;hvrand=17695339312702440683&amp;hvtargid=kwd-1654217040719&amp;hydadcr=937_1015168466&amp;keywords=tp-link%2Brouter%2Bwifi%2B6%2Bax3000&amp;qid=1724881456&amp;sr=8-3&amp;th=1</t>
  </si>
  <si>
    <t>Mesa plegable</t>
  </si>
  <si>
    <t>https://www.homecenter.com.co/homecenter-co/product/317175/mesa-plegable-metal-polietileno-blanco-180x75x74-cm/317175/</t>
  </si>
  <si>
    <t>Silla Para Camping Plegable Sin Brazos color negro</t>
  </si>
  <si>
    <t>https://www.homecenter.com.co/homecenter-co/product/896589/silla-para-camping-plegable-sin-brazos-textil-multicolor/896589/</t>
  </si>
  <si>
    <t>Motor dribbling ChiHai Motor CHB-BLDC4260 DC24V 8000RPM 42mm Package A</t>
  </si>
  <si>
    <t>https://es.aliexpress.com/item/4000848454154.html?spm=a2g0o.cart.0.0.2c4838daXaTVjJ&amp;mp=1&amp;gatewayAdapt=glo2esp</t>
  </si>
  <si>
    <t>Placa High Speed Steel 4x20x200 mm</t>
  </si>
  <si>
    <t>https://es.aliexpress.com/item/1005002836006885.html?spm=a2g0o.detail.pcDetailBottomMoreOtherSeller.8.f473g0pxg0pxKU&amp;gps-id=pcDetailBottomMoreOtherSeller&amp;scm=1007.40050.354490.0&amp;scm_id=1007.40050.354490.0&amp;scm-url=1007.40050.354490.0&amp;pvid=6fa66926-f662-47b6-a7bb-1a06b123990d&amp;_t=gps-id:pcDetailBottomMoreOtherSeller,scm-url:1007.40050.354490.0,pvid:6fa66926-f662-47b6-a7bb-1a06b123990d,tpp_buckets:668%232846%238109%231935&amp;isseo=y&amp;pdp_npi=4%40dis%21USD%211.45%211.45%21%21%211.45%211.45%21%4021032e4717248567662023698e9617%2112000022397208263%21rec%21CO%21184331096%21XZ&amp;utparam-url=scene%3ApcDetailBottomMoreOtherSeller%7Cquery_from%3A</t>
  </si>
  <si>
    <t>Placa de Alumino 6061 de 4x20x200mm</t>
  </si>
  <si>
    <t>https://es.aliexpress.com/item/1005006560298814.html?spm=a2g0o.productlist.main.13.69417f14miEavB&amp;algo_pvid=c5470e89-cb6a-4f67-9430-01c9bc9b4262&amp;utparam-url=scene%3Asearch%7Cquery_from%3A&amp;gatewayAdapt=glo2esp</t>
  </si>
  <si>
    <t>Emtel 24 AWG - 1 lb (805 feet) 99.9% Pure Copper Wire, Enameled Magnetic Wire for Motor, Transformer, Magnetic Coil, &amp; Electroculture Gardening, Winding Magnet Wire - 220°C (428°F) Thermal Class</t>
  </si>
  <si>
    <t>https://www.amazon.com/Emtel-24-AWG-transformador-electrocultural/dp/B08N6LY3JL/ref=sr_1_5?__mk_es_US=%C3%85M%C3%85%C5%BD%C3%95%C3%91&amp;sr=8-5&amp;language=en_US&amp;currency=USD</t>
  </si>
  <si>
    <t>Resorte de tension 30mm largo y 6mm de diametro</t>
  </si>
  <si>
    <t>https://es.aliexpress.com/item/1005006529073133.html?spm=a2g0o.productlist.main.99.40ac6290EFTSI8&amp;algo_pvid=4aca73c5-cb16-4894-9662-ff491527776a&amp;algo_exp_id=4aca73c5-cb16-4894-9662-ff491527776a-49&amp;pdp_npi=4%40dis%21USD%211.27%211.27%21%21%219.03%219.03%21%402101e07217248706201708834e4067%2112000037992843976%21sea%21CO%21184331096%21X&amp;curPageLogUid=skef23lwlyj9&amp;utparam-url=scene%3Asearch%7Cquery_from%3A</t>
  </si>
  <si>
    <t>Resorte de tension 40mm largo y 12mm de diametro</t>
  </si>
  <si>
    <t>Resorte de tension 30mm largo y 4mm de diametro</t>
  </si>
  <si>
    <t>35KG 360 Degree Continuous Rotation Servo Digital Coreless 500μs-2500μs</t>
  </si>
  <si>
    <t>https://www.amazon.com/Wishiot-TD-8135MG-Digital-Waterproof-500%CE%BCs-2500%CE%BCs/dp/B08JCVLSCK/ref=sr_1_6?crid=39FA6PW4Z9BUA&amp;dib=eyJ2IjoiMSJ9.79DtZjn7Pu9Rn28OZPMWgoX4JVGK0D8yJLGarihMkuG0hLmMAxwYjS2_jKkMnrbT_HUtSvYEGE-CxqQAzWAvp9QVC_n-MAt-4K_8Gr8PEsZcPlc0ULmXWfFKpALKJz-GR0n8f67XeScXjj-jWVMdasrXReZOvatmtd_gZ4GP8uQl-vU3Qw6qSueWqeYoAF8Wa7kckrq16NFB6zh6ZYLuC2CKESkl8wPxfFf0iIIa8hRyUJPK5kESiMFFCPse6l-30Z4yqcbv0k3lRvVsfVB50RHe1iHMa2GH7mL-CwlBc3o.FkX5_m415nicuP3esu2mIcoNgU1y8iycPr7J8-cosF4&amp;dib_tag=se&amp;keywords=high+torque+continuous+rotation+servo&amp;qid=1724873993&amp;sprefix=high+torque+con%2Caps%2C339&amp;sr=8-6</t>
  </si>
  <si>
    <t>1500μs/ 330hz 360 Continuous Rotation SPT5525LV-360 25KG Digital Servo</t>
  </si>
  <si>
    <t>https://www.amazon.com/Oumefar-Continuous-Rotation-SPT5525LV-360-Sensitivity/dp/B0BK9K425B/ref=sr_1_5_pp?crid=1EP9HHMOYGPVE&amp;dib=eyJ2IjoiMSJ9.MA4JHcWZrNLqsvbT8wEqZ0lt4Nib4y5War2HSyjF1IU6wt_hdWLU22vz3UzTjrmEzfk8CQqKg9YKaLyMfdG6k0WlftdzAgC8O7PZLsjNUhwoLpHn0ky6wsyFzSdT8f_GiRTqals6GiiVVEfuItPeI4Cb1xJiPwUQxk0hzSysR7LiJP6M-GPtuYs7wtlkSuS7sGeBh4EjPlFwYQbOKb260MoTQTCQaY5GMR4ddF904qXCJDBmrJcRf_pfBCSO-ebycH9eLywWX7rcW_-IgL0NCHJW-QmWvjhmk-vNv2DxQOA.3Rp5z5LVnOPbRr8Ty0d4BqWr78zTdS0VdFqe2muf0sU&amp;dib_tag=se&amp;keywords=continuous+rotation+servo&amp;qid=1724875066&amp;sprefix=continuous+rotation+servo%2Caps%2C276&amp;sr=8-5</t>
  </si>
  <si>
    <t>Sensor de color RGB y de gestos, APDS9960</t>
  </si>
  <si>
    <t>https://www.didacticaselectronicas.com.co/shop/gy-apds9960-sensor-de-color-rgb-y-de-gestos-apds9960-7021?search=color+sensor&amp;order=name+asc#attr=</t>
  </si>
  <si>
    <t>Organizador modular plástico 83x113x203mm</t>
  </si>
  <si>
    <t>https://www.didacticaselectronicas.com.co/shop/om03caz-organizador-modular-plastico-83x113x203mm-21468?search=organizador&amp;order=name+asc#attr=</t>
  </si>
  <si>
    <t>Tela de Fieltro (Paño Lency) ancho 150 centimetros</t>
  </si>
  <si>
    <t>https://casatextil.com.co/products/pano-lency-por-metros?srsltid=AfmBOorqXyRiwnwuxbVbpFA4X3tTQXwlq-XUMqBV_F0umGUtsfkh1f_Y</t>
  </si>
  <si>
    <t>Molex 0530470310</t>
  </si>
  <si>
    <t>https://www.digikey.com/en/products/detail/molex/0530470310/242854</t>
  </si>
  <si>
    <t>Molex 0510210300</t>
  </si>
  <si>
    <t>https://www.digikey.com/en/products/detail/molex/0510210300/242843</t>
  </si>
  <si>
    <t>Molex 0530470410</t>
  </si>
  <si>
    <t>https://www.digikey.com/en/products/detail/molex/0530470410/242855</t>
  </si>
  <si>
    <t>Molex 0510210400</t>
  </si>
  <si>
    <t>https://www.digikey.com/en/products/detail/molex/0510210400/242844</t>
  </si>
  <si>
    <t>Molex 0530470510</t>
  </si>
  <si>
    <t>https://www.digikey.com/en/products/detail/molex/0530470510/242856</t>
  </si>
  <si>
    <t>Molex 0510210500</t>
  </si>
  <si>
    <t>https://www.digikey.com/en/products/detail/molex/0510210500/242845</t>
  </si>
  <si>
    <t>Molex 0530470610</t>
  </si>
  <si>
    <t>https://www.digikey.com/en/products/detail/molex/0530470610/242857</t>
  </si>
  <si>
    <t>Molex 0510210600</t>
  </si>
  <si>
    <t>https://www.digikey.com/en/products/detail/molex/0510210600/242846</t>
  </si>
  <si>
    <t>Molex 0530470810</t>
  </si>
  <si>
    <t>https://www.digikey.com/en/products/detail/molex/0530470810/242859</t>
  </si>
  <si>
    <t>Molex 0510210800</t>
  </si>
  <si>
    <t>https://www.digikey.com/en/products/detail/molex/0510210800/242848</t>
  </si>
  <si>
    <t>Molex 0500798000</t>
  </si>
  <si>
    <t>https://www.digikey.com/en/products/detail/molex/0500798000/467822</t>
  </si>
  <si>
    <t>Header Macho 40x1</t>
  </si>
  <si>
    <t>https://didacticaselectronicas.com/index.php/view/productdetails/virtuemart_product_id/11406/virtuemart_category_id/159</t>
  </si>
  <si>
    <t>Header Hembra 40x1</t>
  </si>
  <si>
    <t>https://didacticaselectronicas.com/index.php/view/productdetails/virtuemart_product_id/252/virtuemart_category_id/159</t>
  </si>
  <si>
    <t>Cable Ribbon plando de 10 hilos</t>
  </si>
  <si>
    <t>https://didacticaselectronicas.com/index.php/view/productdetails/virtuemart_product_id/6366/virtuemart_category_id/484</t>
  </si>
  <si>
    <t>Leds fuentes</t>
  </si>
  <si>
    <t>https://www.digikey.com/en/products/detail/everlight-electronics-co-ltd/EASR3216RA0/5142310</t>
  </si>
  <si>
    <t>Resistores de potencia circuito descarga</t>
  </si>
  <si>
    <t>https://www.digikey.com/en/products/detail/bourns-inc/PWR163S-25-1001F/2416269</t>
  </si>
  <si>
    <t>Resistor 1k +/-1% 0805 125 mW</t>
  </si>
  <si>
    <t>https://www.digikey.com/en/products/detail/vishay-dale/CRCW08051K00FKEA/1175637</t>
  </si>
  <si>
    <t>RES SMD 300K OHM 5% 1W 2512</t>
  </si>
  <si>
    <t>https://www.digikey.com/en/products/detail/vishay-dale/CRCW2512300KJNEG/1173500</t>
  </si>
  <si>
    <t>RS PRO 22kΩ, 0805 (2012M) Thick Film SMD Resistor ±1% 0.125W</t>
  </si>
  <si>
    <t>https://www.digikey.com/en/products/detail/vishay-dale/CRCW080522K0FKEA/1175787</t>
  </si>
  <si>
    <t>RS PRO 2.7kΩ, 0805 (2012M) Thick Film SMD Resistor ±1% 0.125W</t>
  </si>
  <si>
    <t>https://www.digikey.com/en/products/detail/vishay-dale/CRCW08052K70FKEA/1175684</t>
  </si>
  <si>
    <t>RS PRO, 18.2kΩ, ±1%, 0.125W, Película Gruesa, 0805 (2012M)</t>
  </si>
  <si>
    <t>https://www.digikey.com/en/products/detail/vishay-dale/CRCW080518K2FKEA/1175779</t>
  </si>
  <si>
    <t>RS PRO 10kΩ, 0805 (2012M) Thick Film SMD Resistor ±1% 0.125W</t>
  </si>
  <si>
    <t>https://www.digikey.com/en/products/detail/vishay-dale/CRCW080510K0FKEBC/7922900</t>
  </si>
  <si>
    <t>RS PRO 1.5kΩ, 0805 (2012M) Thick Film SMD Resistor ±1% 0.125W</t>
  </si>
  <si>
    <t>https://www.digikey.com/en/products/detail/vishay-dale/CRCW08051K50FKEAC/7928583</t>
  </si>
  <si>
    <t>RES SMD 5.1K OHM 1% 1/8W 0805</t>
  </si>
  <si>
    <t>https://www.digikey.com/en/products/detail/vishay-dale/CRCW08055K10FKEA/1175717</t>
  </si>
  <si>
    <t>RES SMD 40.2K OHM 1% 1/8W 0805</t>
  </si>
  <si>
    <t>https://www.digikey.com/en/products/detail/vishay-dale/CRCW080540K2FKEA/1175819</t>
  </si>
  <si>
    <t>RCV2512-AT 200 2M2 5% E67 E3 1W</t>
  </si>
  <si>
    <t>https://www.digikey.com/en/products/detail/vishay-dale/RCV25122M20JNEGAT/13985185</t>
  </si>
  <si>
    <t>Resistor 36m</t>
  </si>
  <si>
    <t>https://www.digikey.com/en/products/detail/panasonic-electronic-components/ERJ-6BWFR036V/1466367</t>
  </si>
  <si>
    <t>RES SMD 825 OHM 1% 1/8W 0805</t>
  </si>
  <si>
    <t>https://www.digikey.com/en/products/detail/vishay-dale/CRCW0805825RFKEA/1175628</t>
  </si>
  <si>
    <t>CAP ALUM 330UF 20% 35V SMD</t>
  </si>
  <si>
    <t>https://www.digikey.com/en/products/detail/w%C3%BCrth-elektronik/865080557015/5728109</t>
  </si>
  <si>
    <t>CAP ALUM 330UF 20% 50V RADIAL TH</t>
  </si>
  <si>
    <t>https://www.digikey.com/en/products/detail/cornell-dubilier-knowles/337CKE050M/5412314</t>
  </si>
  <si>
    <t>CAP CER 2.2UF 50V X7R 1812</t>
  </si>
  <si>
    <t>https://www.digikey.com/en/products/detail/w%C3%BCrth-elektronik/885012210032/5453273</t>
  </si>
  <si>
    <t>CAP CER 2.2UF 50V X7R 1206</t>
  </si>
  <si>
    <t>https://www.digikey.com/en/products/detail/kemet/C1206C225K5RAC7800/2215529</t>
  </si>
  <si>
    <t>CAP CER 10UF 35V X7R 1206</t>
  </si>
  <si>
    <t>https://www.digikey.com/en/products/detail/taiyo-yuden/GMK316AB7106KL-TR/2763259</t>
  </si>
  <si>
    <t>CAP ALUM 680UF 20% 450V SNAP TH</t>
  </si>
  <si>
    <t>https://www.digikey.com/en/products/detail/w%C3%BCrth-elektronik/861141486026/5147668?s=N4IgTCBcDaIBwDYCMSAsbEAYwJAXQF8g</t>
  </si>
  <si>
    <t>CAP ALUM 1000UF 20% 450V PRESS</t>
  </si>
  <si>
    <t>https://www.digikey.com/en/products/detail/kemet/ALF70G102EH450/12716873</t>
  </si>
  <si>
    <t>CAP CER 0.1UF 50V X7R 0805</t>
  </si>
  <si>
    <t>https://www.digikey.com/en/products/detail/kemet/C0805C104K5RAC7210/3317003</t>
  </si>
  <si>
    <t>CAP CER 10000PF 50V X7R 0603</t>
  </si>
  <si>
    <t>https://www.digikey.com/en/products/detail/w%C3%BCrth-elektronik/885012206089/5453862</t>
  </si>
  <si>
    <t>CAP CER 1UF 50V X7R 1206</t>
  </si>
  <si>
    <t>https://www.digikey.com/en/products/detail/kemet/C1206C105K5RAC7800/2215096</t>
  </si>
  <si>
    <t>CAP ALUM 100UF 20% 35V SMD</t>
  </si>
  <si>
    <t>https://www.digikey.com/en/products/detail/nichicon/UWT1V101MCL1GS/589944</t>
  </si>
  <si>
    <t>DIODE GEN PURP 600V 8A D2PAK</t>
  </si>
  <si>
    <t>https://www.digikey.com/en/products/detail/stmicroelectronics/STTH806G-TR/1122316?s=N4IgTCBcDaIMoBUEAkAcAGAbAcQLQICUQBdAXyA</t>
  </si>
  <si>
    <t>DIODE ZENER 7.5V 500mW SOD323F</t>
  </si>
  <si>
    <t>https://www.digikey.com/en/products/detail/nexperia-usa-inc/TDZ7V5J-115/2780391?s=N4IgTCBcDaICoBEBaB2AagVgFIgLoF8g</t>
  </si>
  <si>
    <t>TVS DIODE 3.3VWM 20VC TO236AB</t>
  </si>
  <si>
    <t>https://www.digikey.com/en/products/detail/nexperia-usa-inc/PESD3V3S2UAT-215/1157447</t>
  </si>
  <si>
    <t>CONN HEADER R/A 2POS Molex</t>
  </si>
  <si>
    <t>https://www.digikey.com/en/products/detail/molex/0768250002/5639611?s=N4IgTCBcDaIOwDYAcYCsBaADNiBdAvkA</t>
  </si>
  <si>
    <t>IGBT TRENCH 600V 100A TO263-3</t>
  </si>
  <si>
    <t>https://www.digikey.com/en/products/detail/infineon-technologies/IGB50N60TATMA1/2337946?s=N4IgTCBcDaIJIHEBCBWADAOQGxoCogF0BfIA</t>
  </si>
  <si>
    <t>MOSFET N-CH 60V 59A LFPAK56</t>
  </si>
  <si>
    <t>https://www.digikey.com/en/products/detail/nexperia-usa-inc/PSMN012-60YS-115/2206348?s=N4IgTCBcDaIAoGUCyA5ADARjAWgGxoE0EAaDDAVhAF0BfIA</t>
  </si>
  <si>
    <t>POWER MOSFET, N-CHANNEL, UNIFETI</t>
  </si>
  <si>
    <t>https://www.digikey.com/en/products/detail/onsemi/FDT4N50NZU/14545474?s=N4IgTCBcDaIGIBEAqAWAcgVgAxoFoFUQBdAXyA</t>
  </si>
  <si>
    <t>FUSE BOARD MOUNT 3A 32VDC 0603</t>
  </si>
  <si>
    <t>https://www.digikey.com/en/products/detail/bourns-inc/SF-0603S300-2/1948163?s=N4IgTCBcDaIMoDEC0AGAbCgzHTKVIgF0BfIA</t>
  </si>
  <si>
    <t>DGTL ISO 5.7KV 2CH GT DVR 16SOIC</t>
  </si>
  <si>
    <t>https://www.digikey.com/en/products/detail/texas-instruments/UCC21520ADWR/6412314?s=N4IgTCBcDaIKoGEFgIwFYwAYCCARA6gEogC6AvkA</t>
  </si>
  <si>
    <t>3KVRMS 4A/6A TWO-CHANNEL GATE DR</t>
  </si>
  <si>
    <t>https://www.digikey.com/en/products/detail/texas-instruments/UCC21331CDR/23028773</t>
  </si>
  <si>
    <t>WR-MM FEMALE CONNECTOR WITH LATC</t>
  </si>
  <si>
    <t>https://www.digikey.com/en/products/detail/w%C3%BCrth-elektronik/690367191272/13694577?s=N4IgTCBcDaIGwE4AMBmOB2AjAzZ0QF0BfIA</t>
  </si>
  <si>
    <t>WR-PHD 2.54 MM SOCKET HEADER; 8</t>
  </si>
  <si>
    <t>https://www.digikey.com/en/products/detail/w%C3%BCrth-elektronik/61300811821/17737805?s=N4IgTCBcDaIGwEYDMAGFAOBD1gSAugL5A</t>
  </si>
  <si>
    <t>Capacitor Charger For For DC/DC Converters SMPS Transformer 1000Vrms Isolation Surface Mount</t>
  </si>
  <si>
    <t>https://www.digikey.com/en/products/detail/w%C3%BCrth-elektronik/750032052/2058520</t>
  </si>
  <si>
    <t>Photoflash Capacitor Charger PMIC 20-TSSOP-EP</t>
  </si>
  <si>
    <t>https://www.digikey.com/en/products/detail/analog-devices-inc/LT3751EFE-PBF/2041452?s=N4IgTCBcDaIDIBUDMB2ArARgKIDEsGIAFAIRxAF0BfIA</t>
  </si>
  <si>
    <t>Buffer, Non-Inverting 2 Element 4 Bit per Element 3-State Output 14-TSSOP</t>
  </si>
  <si>
    <t>https://www.digikey.com/en/products/detail/nexperia-usa-inc/74LVC4T3144PWJ/7669963</t>
  </si>
  <si>
    <t>á robot SEK</t>
  </si>
  <si>
    <t>Descripción</t>
  </si>
  <si>
    <t>Referencia</t>
  </si>
  <si>
    <t>Valor</t>
  </si>
  <si>
    <t>Precio USD</t>
  </si>
  <si>
    <t>EASR3216RA0</t>
  </si>
  <si>
    <t>Rojo</t>
  </si>
  <si>
    <t>PWR163S-25-1001F</t>
  </si>
  <si>
    <t>1k</t>
  </si>
  <si>
    <t>CRCW2512300KJNEG</t>
  </si>
  <si>
    <t>300k</t>
  </si>
  <si>
    <t>804-6546</t>
  </si>
  <si>
    <t>22k</t>
  </si>
  <si>
    <t>804-6486</t>
  </si>
  <si>
    <t>2.7k</t>
  </si>
  <si>
    <t>717-2871</t>
  </si>
  <si>
    <t>18.2k</t>
  </si>
  <si>
    <t>804-6528</t>
  </si>
  <si>
    <t>10k</t>
  </si>
  <si>
    <t>804-6455</t>
  </si>
  <si>
    <t>1.5k</t>
  </si>
  <si>
    <t>CRCW08055K10FKEA</t>
  </si>
  <si>
    <t>5.1k</t>
  </si>
  <si>
    <t>CRCW080540K2FKEA</t>
  </si>
  <si>
    <t>40.2k</t>
  </si>
  <si>
    <t>RCV25122M20JNEGAT</t>
  </si>
  <si>
    <t>2.2M</t>
  </si>
  <si>
    <t>ERJ-6BWFR036V</t>
  </si>
  <si>
    <t>36M</t>
  </si>
  <si>
    <t>865080557015</t>
  </si>
  <si>
    <t>330uF</t>
  </si>
  <si>
    <t>337CKE050M</t>
  </si>
  <si>
    <t>885012210032</t>
  </si>
  <si>
    <t>2.2uF</t>
  </si>
  <si>
    <t>C1206C225K5RAC7800</t>
  </si>
  <si>
    <t>GMK316AB7106KL-TR</t>
  </si>
  <si>
    <t>10uF</t>
  </si>
  <si>
    <t>861141486026</t>
  </si>
  <si>
    <t>680uF</t>
  </si>
  <si>
    <t>ALF70G102EH450</t>
  </si>
  <si>
    <t>1000uF</t>
  </si>
  <si>
    <t>C0805C104K5RAC7210</t>
  </si>
  <si>
    <t>100nF</t>
  </si>
  <si>
    <t>885012206089</t>
  </si>
  <si>
    <t>10nF</t>
  </si>
  <si>
    <t>C1206C105K5RAC7800</t>
  </si>
  <si>
    <t>1uF</t>
  </si>
  <si>
    <t>UWT1V101MCL1GS</t>
  </si>
  <si>
    <t>100uF</t>
  </si>
  <si>
    <t>STTH806G-TR</t>
  </si>
  <si>
    <t>TDZ7V5J,115</t>
  </si>
  <si>
    <t>PESD3V3S2UAT,215</t>
  </si>
  <si>
    <t>76825-0002</t>
  </si>
  <si>
    <t>IGB50N60TATMA1</t>
  </si>
  <si>
    <t>PSMN012-60YS,115</t>
  </si>
  <si>
    <t>FDT4N50NZU</t>
  </si>
  <si>
    <t>SF-0603S300-2</t>
  </si>
  <si>
    <t>UCC21520ADWR</t>
  </si>
  <si>
    <t>UCC21331CDR</t>
  </si>
  <si>
    <t>690367191272</t>
  </si>
  <si>
    <t>LT3751EFE#PBF</t>
  </si>
  <si>
    <t>74LVC4T3144PWJ</t>
  </si>
  <si>
    <t>Dispositivo</t>
  </si>
  <si>
    <t>Puerto</t>
  </si>
  <si>
    <t>pines</t>
  </si>
  <si>
    <t>Cantidad por Robot</t>
  </si>
  <si>
    <t>Para todos los robots</t>
  </si>
  <si>
    <t>Tipo de conector</t>
  </si>
  <si>
    <t>Encoder</t>
  </si>
  <si>
    <t>Power</t>
  </si>
  <si>
    <t>3x1</t>
  </si>
  <si>
    <t>Molex</t>
  </si>
  <si>
    <t>https://www.didacticaselectronicas.com.co/shop/cable-con-jst1-25-3p-15cm-cable-de-15cm-de-3-lineas-con-conector-para-pcb-jst-1-25-molex-51023-15054?search=molex&amp;order=name+asc#attr=</t>
  </si>
  <si>
    <t>Data</t>
  </si>
  <si>
    <t>4x1</t>
  </si>
  <si>
    <t>https://www.didacticaselectronicas.com.co/shop/cable-con-jst1-25-4p-15cm-cable-de-15cm-de-4-lineas-con-conector-para-pcb-jst-1-25-molex-51022-15053?search=molex&amp;order=name+asc#attr=</t>
  </si>
  <si>
    <t>Skywalker ESC</t>
  </si>
  <si>
    <t>Servo</t>
  </si>
  <si>
    <t>Direccion</t>
  </si>
  <si>
    <t>BNO055</t>
  </si>
  <si>
    <t>8x1</t>
  </si>
  <si>
    <t>AHRS 9-Axis IMU</t>
  </si>
  <si>
    <t>5x1</t>
  </si>
  <si>
    <t>https://www.didacticaselectronicas.com.co/shop/cable-con-jst1-25-6p-15cm-cable-de-15cm-de-6-lineas-con-conector-para-pcb-jst-1-25-molex-51021-13533?search=molex&amp;order=name+asc#attr=</t>
  </si>
  <si>
    <t>TOF400C-VL53L1</t>
  </si>
  <si>
    <t>6x1</t>
  </si>
  <si>
    <t>TOF050C-VL6180X</t>
  </si>
  <si>
    <t>ESP32-S3</t>
  </si>
  <si>
    <t>22x1</t>
  </si>
  <si>
    <t>Motor dribler</t>
  </si>
  <si>
    <t>2x1 XT60</t>
  </si>
  <si>
    <t>Control</t>
  </si>
  <si>
    <t>Sensor RGB</t>
  </si>
  <si>
    <t>Servo conectors</t>
  </si>
  <si>
    <t>40x1</t>
  </si>
  <si>
    <t>https://didacticaselectronicas.com/index.php/view/productdetails/virtuemart_product_id/4065/virtuemart_category_id/159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</si>
</sst>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\$* #,##0.00_);_(\$* \(#,##0.00\);_(\$* \-??_);_(@_)"/>
    <numFmt numFmtId="166" formatCode="0.000"/>
  </numFmts>
  <fonts count="6">
    <font>
      <sz val="11"/>
      <color theme="1"/>
      <name val="Aptos Narrow"/>
      <family val="2"/>
      <charset val="1"/>
    </font>
    <font>
      <u/>
      <sz val="11"/>
      <color theme="10"/>
      <name val="Aptos Narrow"/>
      <family val="2"/>
      <charset val="1"/>
    </font>
    <font>
      <sz val="11"/>
      <color rgb="FF333333"/>
      <name val="Aptos Narrow"/>
      <family val="2"/>
      <charset val="1"/>
    </font>
    <font>
      <sz val="8"/>
      <color rgb="FF333333"/>
      <name val="Roboto"/>
      <charset val="1"/>
    </font>
    <font>
      <b/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88402966399123"/>
        <bgColor rgb="FFC0C0C0"/>
      </patternFill>
    </fill>
    <fill>
      <patternFill patternType="solid">
        <fgColor theme="4" tint="0.39988402966399123"/>
        <bgColor rgb="FF00CC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5" fillId="0" borderId="0" applyBorder="0" applyProtection="0"/>
    <xf numFmtId="0" fontId="1" fillId="0" borderId="0" applyBorder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5" fillId="0" borderId="0" xfId="1" applyBorder="1" applyProtection="1"/>
    <xf numFmtId="0" fontId="1" fillId="0" borderId="0" xfId="2" applyBorder="1" applyProtection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166" fontId="0" fillId="2" borderId="0" xfId="0" applyNumberFormat="1" applyFill="1"/>
    <xf numFmtId="165" fontId="5" fillId="2" borderId="0" xfId="1" applyFill="1" applyBorder="1" applyProtection="1"/>
    <xf numFmtId="0" fontId="1" fillId="2" borderId="0" xfId="2" applyFill="1" applyBorder="1" applyProtection="1"/>
    <xf numFmtId="166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1E1"/>
      <rgbColor rgb="FF8ED973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dacticaselectronicas.com/index.php/view/productdetails/virtuemart_product_id/6366/virtuemart_category_id/484" TargetMode="External"/><Relationship Id="rId2" Type="http://schemas.openxmlformats.org/officeDocument/2006/relationships/hyperlink" Target="https://www.digikey.com/en/products/detail/molex/0510210600/242846" TargetMode="External"/><Relationship Id="rId1" Type="http://schemas.openxmlformats.org/officeDocument/2006/relationships/hyperlink" Target="https://www.amazon.com/dp/B0D3C378SJ?ref=ppx_yo2ov_dt_b_fed_asin_title" TargetMode="External"/><Relationship Id="rId6" Type="http://schemas.openxmlformats.org/officeDocument/2006/relationships/hyperlink" Target="https://www.robotshop.com/products/transducerm-ahrs-9-axis-imu-for-robotics-autonomous-vehicles-tm151-tm171" TargetMode="External"/><Relationship Id="rId5" Type="http://schemas.openxmlformats.org/officeDocument/2006/relationships/hyperlink" Target="https://www.amazon.com/-/es/GY-BNO055-9-ejes-BNO055-ruptura-giroscopio/dp/B0CLJFYRX6/ref=sr_1_1?__mk_es_US=%C3%85M%C3%85%C5%BD%C3%95%C3%91&amp;crid=3O2YSRFADF2K1&amp;dib=eyJ2IjoiMSJ9.Ozq8GPsVAP3dvMFeHFmLHlMZ2tVwN-zqOi3JfU_hksc.v2zw8PQfPZW-BdBmjK0elQPsPHhPAv_a8gXsAS-Fr9c&amp;dib_tag=se&amp;keywords=BNO055&amp;qid=1724061254&amp;refinements=p_72%3A1248921011&amp;rnid=1248919011&amp;s=industrial&amp;sprefix=bno055%2Cindustrial%2C235&amp;sr=1-1" TargetMode="External"/><Relationship Id="rId4" Type="http://schemas.openxmlformats.org/officeDocument/2006/relationships/hyperlink" Target="https://www.didacticaselectronicas.com/~didactic/index.php/view/productdetails/virtuemart_product_id/12027/virtuemart_category_id/83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w&#252;rth-elektronik/690367191272/13694577?s=N4IgTCBcDaIGwE4AMBmOB2AjAzZ0QF0BfIA" TargetMode="External"/><Relationship Id="rId2" Type="http://schemas.openxmlformats.org/officeDocument/2006/relationships/hyperlink" Target="https://www.digikey.com/en/products/detail/vishay-dale/CRCW080540K2FKEA/1175819" TargetMode="External"/><Relationship Id="rId1" Type="http://schemas.openxmlformats.org/officeDocument/2006/relationships/hyperlink" Target="https://www.digikey.com/en/products/detail/vishay-dale/CRCW2512300KJNEG/1173500" TargetMode="External"/><Relationship Id="rId6" Type="http://schemas.openxmlformats.org/officeDocument/2006/relationships/hyperlink" Target="https://www.digikey.com/en/products/detail/nexperia-usa-inc/74LVC4T3144PWJ/7669963" TargetMode="External"/><Relationship Id="rId5" Type="http://schemas.openxmlformats.org/officeDocument/2006/relationships/hyperlink" Target="https://www.digikey.com/en/products/detail/analog-devices-inc/LT3751EFE-PBF/2041452?s=N4IgTCBcDaIDIBUDMB2ArARgKIDEsGIAFAIRxAF0BfIA" TargetMode="External"/><Relationship Id="rId4" Type="http://schemas.openxmlformats.org/officeDocument/2006/relationships/hyperlink" Target="https://www.digikey.com/en/products/detail/w&#252;rth-elektronik/61300811821/17737805?s=N4IgTCBcDaIGwEYDMAGFAOBD1gS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abSelected="1" topLeftCell="C1" zoomScaleNormal="100" workbookViewId="0">
      <selection activeCell="C1" sqref="C1"/>
    </sheetView>
  </sheetViews>
  <sheetFormatPr defaultColWidth="10.1640625" defaultRowHeight="14"/>
  <cols>
    <col min="1" max="1" width="5" style="2" customWidth="1"/>
    <col min="2" max="2" width="7.25" style="2" customWidth="1"/>
    <col min="3" max="3" width="74.6640625" customWidth="1"/>
    <col min="4" max="4" width="8.4140625" customWidth="1"/>
    <col min="5" max="5" width="10.6640625" customWidth="1"/>
    <col min="6" max="6" width="9.83203125" customWidth="1"/>
    <col min="7" max="7" width="6.25" customWidth="1"/>
    <col min="8" max="8" width="14.6640625" customWidth="1"/>
    <col min="9" max="9" width="260.9140625" customWidth="1"/>
    <col min="12" max="12" width="8.08203125" customWidth="1"/>
    <col min="13" max="13" width="5.25" customWidth="1"/>
  </cols>
  <sheetData>
    <row r="1" spans="1:13">
      <c r="A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8</v>
      </c>
      <c r="M1">
        <v>4100</v>
      </c>
    </row>
    <row r="2" spans="1:13">
      <c r="A2" s="2">
        <v>1</v>
      </c>
      <c r="B2" s="2" t="s">
        <v>9</v>
      </c>
      <c r="C2" t="s">
        <v>10</v>
      </c>
      <c r="D2">
        <f>4*ROBOTS</f>
        <v>52</v>
      </c>
      <c r="E2" s="3">
        <f>10000/4100</f>
        <v>2.4390243902439024</v>
      </c>
      <c r="F2" s="3">
        <f t="shared" ref="F2:F33" si="0">D2*E2</f>
        <v>126.82926829268293</v>
      </c>
      <c r="G2">
        <v>1.8</v>
      </c>
      <c r="H2" s="4">
        <f t="shared" ref="H2:H33" si="1">D2*E2*G2*DOLAR</f>
        <v>936000</v>
      </c>
      <c r="I2" t="s">
        <v>11</v>
      </c>
      <c r="L2" t="s">
        <v>12</v>
      </c>
      <c r="M2">
        <v>13</v>
      </c>
    </row>
    <row r="3" spans="1:13">
      <c r="A3" s="2">
        <v>2</v>
      </c>
      <c r="B3" s="2" t="s">
        <v>9</v>
      </c>
      <c r="C3" t="s">
        <v>13</v>
      </c>
      <c r="D3">
        <f>4*ROBOTS</f>
        <v>52</v>
      </c>
      <c r="E3" s="3">
        <v>47</v>
      </c>
      <c r="F3" s="3">
        <f t="shared" si="0"/>
        <v>2444</v>
      </c>
      <c r="G3">
        <v>1.8</v>
      </c>
      <c r="H3" s="4">
        <f t="shared" si="1"/>
        <v>18036720</v>
      </c>
      <c r="I3" t="s">
        <v>14</v>
      </c>
    </row>
    <row r="4" spans="1:13">
      <c r="A4" s="2">
        <v>3</v>
      </c>
      <c r="B4" s="2" t="s">
        <v>9</v>
      </c>
      <c r="C4" t="s">
        <v>15</v>
      </c>
      <c r="D4">
        <f>4*ROBOTS+5</f>
        <v>57</v>
      </c>
      <c r="E4" s="3">
        <v>13</v>
      </c>
      <c r="F4" s="3">
        <f t="shared" si="0"/>
        <v>741</v>
      </c>
      <c r="G4">
        <v>1.8</v>
      </c>
      <c r="H4" s="4">
        <f t="shared" si="1"/>
        <v>5468580</v>
      </c>
      <c r="I4" t="s">
        <v>16</v>
      </c>
    </row>
    <row r="5" spans="1:13">
      <c r="A5" s="2">
        <v>4</v>
      </c>
      <c r="B5" s="2" t="s">
        <v>9</v>
      </c>
      <c r="C5" t="s">
        <v>17</v>
      </c>
      <c r="D5">
        <v>6</v>
      </c>
      <c r="E5" s="3">
        <v>22.5</v>
      </c>
      <c r="F5" s="3">
        <f t="shared" si="0"/>
        <v>135</v>
      </c>
      <c r="G5">
        <v>1.8</v>
      </c>
      <c r="H5" s="4">
        <f t="shared" si="1"/>
        <v>996300</v>
      </c>
      <c r="I5" s="24" t="s">
        <v>18</v>
      </c>
    </row>
    <row r="6" spans="1:13">
      <c r="A6" s="2">
        <v>5</v>
      </c>
      <c r="B6" s="2" t="s">
        <v>9</v>
      </c>
      <c r="C6" t="s">
        <v>19</v>
      </c>
      <c r="D6">
        <v>6</v>
      </c>
      <c r="E6" s="3">
        <v>45</v>
      </c>
      <c r="F6" s="3">
        <f t="shared" si="0"/>
        <v>270</v>
      </c>
      <c r="G6">
        <v>1.8</v>
      </c>
      <c r="H6" s="4">
        <f t="shared" si="1"/>
        <v>1992600</v>
      </c>
      <c r="I6" s="24" t="s">
        <v>20</v>
      </c>
    </row>
    <row r="7" spans="1:13">
      <c r="A7" s="2">
        <v>6</v>
      </c>
      <c r="B7" s="2" t="s">
        <v>9</v>
      </c>
      <c r="C7" t="s">
        <v>21</v>
      </c>
      <c r="D7">
        <f>4*ROBOTS/2</f>
        <v>26</v>
      </c>
      <c r="E7" s="3">
        <f>44000/(DOLAR*1.8)</f>
        <v>5.9620596205962055</v>
      </c>
      <c r="F7" s="3">
        <f t="shared" si="0"/>
        <v>155.01355013550133</v>
      </c>
      <c r="G7">
        <v>1.8</v>
      </c>
      <c r="H7" s="4">
        <f t="shared" si="1"/>
        <v>1144000</v>
      </c>
      <c r="I7" t="s">
        <v>22</v>
      </c>
    </row>
    <row r="8" spans="1:13">
      <c r="A8" s="2">
        <v>7</v>
      </c>
      <c r="B8" s="2" t="s">
        <v>9</v>
      </c>
      <c r="C8" t="s">
        <v>23</v>
      </c>
      <c r="D8">
        <v>13</v>
      </c>
      <c r="E8" s="3">
        <f>22800.4/(4100*1.8)</f>
        <v>3.0894850948509487</v>
      </c>
      <c r="F8" s="3">
        <f t="shared" si="0"/>
        <v>40.163306233062336</v>
      </c>
      <c r="G8">
        <v>1.8</v>
      </c>
      <c r="H8" s="4">
        <f t="shared" si="1"/>
        <v>296405.20000000007</v>
      </c>
      <c r="I8" t="s">
        <v>24</v>
      </c>
    </row>
    <row r="9" spans="1:13">
      <c r="A9" s="2">
        <v>8</v>
      </c>
      <c r="B9" s="2" t="s">
        <v>9</v>
      </c>
      <c r="C9" t="s">
        <v>25</v>
      </c>
      <c r="D9">
        <f>ROUNDUP(ROBOTS/4,0)</f>
        <v>4</v>
      </c>
      <c r="E9" s="3">
        <v>27</v>
      </c>
      <c r="F9" s="3">
        <f t="shared" si="0"/>
        <v>108</v>
      </c>
      <c r="G9">
        <v>1.8</v>
      </c>
      <c r="H9" s="4">
        <f t="shared" si="1"/>
        <v>797040</v>
      </c>
      <c r="I9" s="5" t="s">
        <v>26</v>
      </c>
    </row>
    <row r="10" spans="1:13">
      <c r="A10" s="2">
        <v>9</v>
      </c>
      <c r="B10" s="2" t="s">
        <v>9</v>
      </c>
      <c r="C10" t="s">
        <v>27</v>
      </c>
      <c r="D10">
        <v>4</v>
      </c>
      <c r="E10" s="3">
        <v>80</v>
      </c>
      <c r="F10" s="3">
        <f t="shared" si="0"/>
        <v>320</v>
      </c>
      <c r="G10">
        <v>1.8</v>
      </c>
      <c r="H10" s="4">
        <f t="shared" si="1"/>
        <v>2361600</v>
      </c>
      <c r="I10" t="s">
        <v>28</v>
      </c>
    </row>
    <row r="11" spans="1:13">
      <c r="A11" s="2">
        <v>10</v>
      </c>
      <c r="B11" s="2" t="s">
        <v>29</v>
      </c>
      <c r="C11" t="s">
        <v>30</v>
      </c>
      <c r="D11">
        <v>5</v>
      </c>
      <c r="E11" s="3">
        <v>209</v>
      </c>
      <c r="F11" s="3">
        <f t="shared" si="0"/>
        <v>1045</v>
      </c>
      <c r="G11">
        <v>1.8</v>
      </c>
      <c r="H11" s="4">
        <f t="shared" si="1"/>
        <v>7712100</v>
      </c>
      <c r="I11" t="s">
        <v>31</v>
      </c>
    </row>
    <row r="12" spans="1:13">
      <c r="A12" s="2">
        <v>11</v>
      </c>
      <c r="B12" s="2" t="s">
        <v>9</v>
      </c>
      <c r="C12" t="s">
        <v>32</v>
      </c>
      <c r="D12">
        <v>5</v>
      </c>
      <c r="E12" s="3">
        <v>30</v>
      </c>
      <c r="F12" s="3">
        <f t="shared" si="0"/>
        <v>150</v>
      </c>
      <c r="G12">
        <v>1.8</v>
      </c>
      <c r="H12" s="4">
        <f t="shared" si="1"/>
        <v>1107000</v>
      </c>
      <c r="I12" t="s">
        <v>33</v>
      </c>
    </row>
    <row r="13" spans="1:13">
      <c r="A13" s="2">
        <v>12</v>
      </c>
      <c r="B13" s="2" t="s">
        <v>9</v>
      </c>
      <c r="C13" t="s">
        <v>34</v>
      </c>
      <c r="D13">
        <v>5</v>
      </c>
      <c r="E13" s="3">
        <v>2.5</v>
      </c>
      <c r="F13" s="3">
        <f t="shared" si="0"/>
        <v>12.5</v>
      </c>
      <c r="G13">
        <v>1.8</v>
      </c>
      <c r="H13" s="4">
        <f t="shared" si="1"/>
        <v>92250</v>
      </c>
      <c r="I13" t="s">
        <v>35</v>
      </c>
    </row>
    <row r="14" spans="1:13">
      <c r="A14" s="2">
        <v>13</v>
      </c>
      <c r="B14" s="2" t="s">
        <v>9</v>
      </c>
      <c r="C14" t="s">
        <v>36</v>
      </c>
      <c r="D14">
        <v>5</v>
      </c>
      <c r="E14" s="3">
        <v>8</v>
      </c>
      <c r="F14" s="3">
        <f t="shared" si="0"/>
        <v>40</v>
      </c>
      <c r="G14">
        <v>1.8</v>
      </c>
      <c r="H14" s="4">
        <f t="shared" si="1"/>
        <v>295200</v>
      </c>
      <c r="I14" t="s">
        <v>37</v>
      </c>
    </row>
    <row r="15" spans="1:13">
      <c r="A15" s="2">
        <v>14</v>
      </c>
      <c r="B15" s="2" t="s">
        <v>9</v>
      </c>
      <c r="C15" t="s">
        <v>38</v>
      </c>
      <c r="D15">
        <v>5</v>
      </c>
      <c r="E15" s="3">
        <v>70</v>
      </c>
      <c r="F15" s="3">
        <f t="shared" si="0"/>
        <v>350</v>
      </c>
      <c r="G15">
        <v>1.8</v>
      </c>
      <c r="H15" s="4">
        <f t="shared" si="1"/>
        <v>2583000</v>
      </c>
      <c r="I15" t="s">
        <v>39</v>
      </c>
    </row>
    <row r="16" spans="1:13">
      <c r="A16" s="2">
        <v>15</v>
      </c>
      <c r="B16" s="2" t="s">
        <v>9</v>
      </c>
      <c r="C16" t="s">
        <v>40</v>
      </c>
      <c r="D16">
        <v>4</v>
      </c>
      <c r="E16" s="3">
        <v>29</v>
      </c>
      <c r="F16" s="3">
        <f t="shared" si="0"/>
        <v>116</v>
      </c>
      <c r="G16">
        <v>1.8</v>
      </c>
      <c r="H16" s="4">
        <f t="shared" si="1"/>
        <v>856080</v>
      </c>
      <c r="I16" t="s">
        <v>41</v>
      </c>
    </row>
    <row r="17" spans="1:9">
      <c r="A17" s="2">
        <v>16</v>
      </c>
      <c r="B17" s="2" t="s">
        <v>9</v>
      </c>
      <c r="C17" t="s">
        <v>42</v>
      </c>
      <c r="D17">
        <v>12</v>
      </c>
      <c r="E17" s="3">
        <v>20</v>
      </c>
      <c r="F17" s="3">
        <f t="shared" si="0"/>
        <v>240</v>
      </c>
      <c r="G17">
        <v>1.8</v>
      </c>
      <c r="H17" s="4">
        <f t="shared" si="1"/>
        <v>1771200</v>
      </c>
      <c r="I17" t="s">
        <v>43</v>
      </c>
    </row>
    <row r="18" spans="1:9">
      <c r="A18" s="2">
        <v>17</v>
      </c>
      <c r="B18" s="2" t="s">
        <v>9</v>
      </c>
      <c r="C18" t="s">
        <v>44</v>
      </c>
      <c r="D18">
        <v>12</v>
      </c>
      <c r="E18" s="3">
        <v>2.41</v>
      </c>
      <c r="F18" s="3">
        <f t="shared" si="0"/>
        <v>28.92</v>
      </c>
      <c r="G18">
        <v>1.8</v>
      </c>
      <c r="H18" s="4">
        <f t="shared" si="1"/>
        <v>213429.6</v>
      </c>
      <c r="I18" t="s">
        <v>45</v>
      </c>
    </row>
    <row r="19" spans="1:9">
      <c r="A19" s="2">
        <v>18</v>
      </c>
      <c r="B19" s="2" t="s">
        <v>9</v>
      </c>
      <c r="C19" t="s">
        <v>46</v>
      </c>
      <c r="D19">
        <v>12</v>
      </c>
      <c r="E19" s="3">
        <v>2.41</v>
      </c>
      <c r="F19" s="3">
        <f t="shared" si="0"/>
        <v>28.92</v>
      </c>
      <c r="G19">
        <v>1.8</v>
      </c>
      <c r="H19" s="4">
        <f t="shared" si="1"/>
        <v>213429.6</v>
      </c>
      <c r="I19" t="s">
        <v>45</v>
      </c>
    </row>
    <row r="20" spans="1:9">
      <c r="A20" s="2">
        <v>19</v>
      </c>
      <c r="B20" s="2" t="s">
        <v>9</v>
      </c>
      <c r="C20" t="s">
        <v>47</v>
      </c>
      <c r="D20">
        <v>6</v>
      </c>
      <c r="E20" s="3">
        <v>5.0999999999999996</v>
      </c>
      <c r="F20" s="3">
        <f t="shared" si="0"/>
        <v>30.599999999999998</v>
      </c>
      <c r="G20">
        <v>1.8</v>
      </c>
      <c r="H20" s="4">
        <f t="shared" si="1"/>
        <v>225828</v>
      </c>
      <c r="I20" t="s">
        <v>45</v>
      </c>
    </row>
    <row r="21" spans="1:9">
      <c r="A21" s="2">
        <v>20</v>
      </c>
      <c r="B21" s="2" t="s">
        <v>9</v>
      </c>
      <c r="C21" t="s">
        <v>48</v>
      </c>
      <c r="D21">
        <v>6</v>
      </c>
      <c r="E21" s="3">
        <v>5.0999999999999996</v>
      </c>
      <c r="F21" s="3">
        <f t="shared" si="0"/>
        <v>30.599999999999998</v>
      </c>
      <c r="G21">
        <v>1.8</v>
      </c>
      <c r="H21" s="4">
        <f t="shared" si="1"/>
        <v>225828</v>
      </c>
      <c r="I21" t="s">
        <v>45</v>
      </c>
    </row>
    <row r="22" spans="1:9">
      <c r="A22" s="2">
        <v>21</v>
      </c>
      <c r="B22" s="2" t="s">
        <v>9</v>
      </c>
      <c r="C22" t="s">
        <v>49</v>
      </c>
      <c r="D22">
        <v>2</v>
      </c>
      <c r="E22" s="3">
        <v>15.5</v>
      </c>
      <c r="F22" s="3">
        <f t="shared" si="0"/>
        <v>31</v>
      </c>
      <c r="G22">
        <v>1.8</v>
      </c>
      <c r="H22" s="4">
        <f t="shared" si="1"/>
        <v>228780.00000000003</v>
      </c>
      <c r="I22" t="s">
        <v>45</v>
      </c>
    </row>
    <row r="23" spans="1:9">
      <c r="A23" s="2">
        <v>22</v>
      </c>
      <c r="B23" s="2" t="s">
        <v>9</v>
      </c>
      <c r="C23" t="s">
        <v>50</v>
      </c>
      <c r="D23">
        <v>2</v>
      </c>
      <c r="E23" s="3">
        <v>15.5</v>
      </c>
      <c r="F23" s="3">
        <f t="shared" si="0"/>
        <v>31</v>
      </c>
      <c r="G23">
        <v>1.8</v>
      </c>
      <c r="H23" s="4">
        <f t="shared" si="1"/>
        <v>228780.00000000003</v>
      </c>
      <c r="I23" t="s">
        <v>45</v>
      </c>
    </row>
    <row r="24" spans="1:9">
      <c r="A24" s="2">
        <v>23</v>
      </c>
      <c r="B24" s="2" t="s">
        <v>9</v>
      </c>
      <c r="C24" s="6" t="s">
        <v>51</v>
      </c>
      <c r="D24">
        <v>5</v>
      </c>
      <c r="E24">
        <v>31.58</v>
      </c>
      <c r="F24" s="3">
        <f t="shared" si="0"/>
        <v>157.89999999999998</v>
      </c>
      <c r="G24">
        <v>1.8</v>
      </c>
      <c r="H24" s="4">
        <f t="shared" si="1"/>
        <v>1165301.9999999998</v>
      </c>
      <c r="I24" t="s">
        <v>52</v>
      </c>
    </row>
    <row r="25" spans="1:9">
      <c r="A25" s="2">
        <v>24</v>
      </c>
      <c r="B25" s="2" t="s">
        <v>9</v>
      </c>
      <c r="C25" t="s">
        <v>53</v>
      </c>
      <c r="D25">
        <v>6</v>
      </c>
      <c r="E25">
        <v>30</v>
      </c>
      <c r="F25" s="3">
        <f t="shared" si="0"/>
        <v>180</v>
      </c>
      <c r="G25">
        <v>1.8</v>
      </c>
      <c r="H25" s="4">
        <f t="shared" si="1"/>
        <v>1328400</v>
      </c>
      <c r="I25" t="s">
        <v>54</v>
      </c>
    </row>
    <row r="26" spans="1:9">
      <c r="A26" s="2">
        <v>25</v>
      </c>
      <c r="B26" s="2" t="s">
        <v>9</v>
      </c>
      <c r="C26" t="s">
        <v>55</v>
      </c>
      <c r="D26">
        <v>4</v>
      </c>
      <c r="E26">
        <v>40</v>
      </c>
      <c r="F26" s="3">
        <f t="shared" si="0"/>
        <v>160</v>
      </c>
      <c r="G26">
        <v>1.8</v>
      </c>
      <c r="H26" s="4">
        <f t="shared" si="1"/>
        <v>1180800</v>
      </c>
      <c r="I26" t="s">
        <v>56</v>
      </c>
    </row>
    <row r="27" spans="1:9">
      <c r="A27" s="2">
        <v>26</v>
      </c>
      <c r="B27" s="2" t="s">
        <v>9</v>
      </c>
      <c r="C27" t="s">
        <v>57</v>
      </c>
      <c r="D27">
        <v>3</v>
      </c>
      <c r="E27">
        <v>50</v>
      </c>
      <c r="F27" s="3">
        <f t="shared" si="0"/>
        <v>150</v>
      </c>
      <c r="G27">
        <v>1.8</v>
      </c>
      <c r="H27" s="4">
        <f t="shared" si="1"/>
        <v>1107000</v>
      </c>
      <c r="I27" t="s">
        <v>58</v>
      </c>
    </row>
    <row r="28" spans="1:9">
      <c r="A28" s="2">
        <v>27</v>
      </c>
      <c r="B28" s="2" t="s">
        <v>9</v>
      </c>
      <c r="C28" t="s">
        <v>59</v>
      </c>
      <c r="D28">
        <v>2</v>
      </c>
      <c r="E28">
        <v>67</v>
      </c>
      <c r="F28" s="3">
        <f t="shared" si="0"/>
        <v>134</v>
      </c>
      <c r="G28">
        <v>1.8</v>
      </c>
      <c r="H28" s="4">
        <f t="shared" si="1"/>
        <v>988920.00000000012</v>
      </c>
      <c r="I28" t="s">
        <v>60</v>
      </c>
    </row>
    <row r="29" spans="1:9">
      <c r="A29" s="2">
        <v>28</v>
      </c>
      <c r="B29" s="2" t="s">
        <v>9</v>
      </c>
      <c r="C29" t="s">
        <v>61</v>
      </c>
      <c r="D29">
        <v>2</v>
      </c>
      <c r="E29">
        <v>40</v>
      </c>
      <c r="F29" s="3">
        <f t="shared" si="0"/>
        <v>80</v>
      </c>
      <c r="G29">
        <v>1.8</v>
      </c>
      <c r="H29" s="4">
        <f t="shared" si="1"/>
        <v>590400</v>
      </c>
      <c r="I29" t="s">
        <v>60</v>
      </c>
    </row>
    <row r="30" spans="1:9">
      <c r="A30" s="2">
        <v>29</v>
      </c>
      <c r="B30" s="2" t="s">
        <v>9</v>
      </c>
      <c r="C30" t="s">
        <v>62</v>
      </c>
      <c r="D30">
        <v>2</v>
      </c>
      <c r="E30">
        <v>40</v>
      </c>
      <c r="F30" s="3">
        <f t="shared" si="0"/>
        <v>80</v>
      </c>
      <c r="G30">
        <v>1.8</v>
      </c>
      <c r="H30" s="4">
        <f t="shared" si="1"/>
        <v>590400</v>
      </c>
      <c r="I30" t="s">
        <v>60</v>
      </c>
    </row>
    <row r="31" spans="1:9">
      <c r="A31" s="2">
        <v>30</v>
      </c>
      <c r="B31" s="2" t="s">
        <v>63</v>
      </c>
      <c r="C31" t="s">
        <v>64</v>
      </c>
      <c r="D31">
        <v>8</v>
      </c>
      <c r="E31" s="3">
        <f>400000/(DOLAR*1.8)</f>
        <v>54.200542005420054</v>
      </c>
      <c r="F31" s="3">
        <f t="shared" si="0"/>
        <v>433.60433604336043</v>
      </c>
      <c r="G31">
        <v>1.8</v>
      </c>
      <c r="H31" s="4">
        <f t="shared" si="1"/>
        <v>3200000</v>
      </c>
      <c r="I31" t="s">
        <v>65</v>
      </c>
    </row>
    <row r="32" spans="1:9">
      <c r="A32" s="2">
        <v>31</v>
      </c>
      <c r="B32" s="2" t="s">
        <v>9</v>
      </c>
      <c r="C32" t="s">
        <v>66</v>
      </c>
      <c r="D32">
        <v>2</v>
      </c>
      <c r="E32" s="3">
        <v>1.87</v>
      </c>
      <c r="F32" s="3">
        <f t="shared" si="0"/>
        <v>3.74</v>
      </c>
      <c r="G32">
        <v>1.8</v>
      </c>
      <c r="H32" s="4">
        <f t="shared" si="1"/>
        <v>27601.200000000001</v>
      </c>
      <c r="I32" t="s">
        <v>67</v>
      </c>
    </row>
    <row r="33" spans="1:9">
      <c r="A33" s="2">
        <v>32</v>
      </c>
      <c r="B33" s="2" t="s">
        <v>9</v>
      </c>
      <c r="C33" t="s">
        <v>68</v>
      </c>
      <c r="D33">
        <v>2</v>
      </c>
      <c r="E33" s="3">
        <v>1.88</v>
      </c>
      <c r="F33" s="3">
        <f t="shared" si="0"/>
        <v>3.76</v>
      </c>
      <c r="G33">
        <v>1.8</v>
      </c>
      <c r="H33" s="4">
        <f t="shared" si="1"/>
        <v>27748.799999999999</v>
      </c>
      <c r="I33" t="s">
        <v>69</v>
      </c>
    </row>
    <row r="34" spans="1:9">
      <c r="A34" s="2">
        <v>33</v>
      </c>
      <c r="B34" s="2" t="s">
        <v>9</v>
      </c>
      <c r="C34" t="s">
        <v>70</v>
      </c>
      <c r="D34">
        <v>2</v>
      </c>
      <c r="E34" s="3">
        <v>2.5</v>
      </c>
      <c r="F34" s="3">
        <f t="shared" ref="F34:F65" si="2">D34*E34</f>
        <v>5</v>
      </c>
      <c r="G34">
        <v>1.8</v>
      </c>
      <c r="H34" s="4">
        <f t="shared" ref="H34:H65" si="3">D34*E34*G34*DOLAR</f>
        <v>36900</v>
      </c>
      <c r="I34" t="s">
        <v>67</v>
      </c>
    </row>
    <row r="35" spans="1:9">
      <c r="A35" s="2">
        <v>34</v>
      </c>
      <c r="B35" s="2" t="s">
        <v>9</v>
      </c>
      <c r="C35" t="s">
        <v>71</v>
      </c>
      <c r="D35">
        <v>2</v>
      </c>
      <c r="E35" s="3">
        <v>2.5299999999999998</v>
      </c>
      <c r="F35" s="3">
        <f t="shared" si="2"/>
        <v>5.0599999999999996</v>
      </c>
      <c r="G35">
        <v>1.8</v>
      </c>
      <c r="H35" s="4">
        <f t="shared" si="3"/>
        <v>37342.799999999996</v>
      </c>
      <c r="I35" t="s">
        <v>69</v>
      </c>
    </row>
    <row r="36" spans="1:9">
      <c r="A36" s="2">
        <v>35</v>
      </c>
      <c r="B36" s="2" t="s">
        <v>9</v>
      </c>
      <c r="C36" t="s">
        <v>72</v>
      </c>
      <c r="D36">
        <f>ROBOTS*2</f>
        <v>26</v>
      </c>
      <c r="E36" s="3">
        <f>5200/(DOLAR*1.8)</f>
        <v>0.70460704607046065</v>
      </c>
      <c r="F36" s="3">
        <f t="shared" si="2"/>
        <v>18.319783197831978</v>
      </c>
      <c r="G36">
        <v>1.8</v>
      </c>
      <c r="H36" s="4">
        <f t="shared" si="3"/>
        <v>135200</v>
      </c>
      <c r="I36" s="24" t="s">
        <v>73</v>
      </c>
    </row>
    <row r="37" spans="1:9">
      <c r="A37" s="2">
        <v>36</v>
      </c>
      <c r="B37" s="2" t="s">
        <v>9</v>
      </c>
      <c r="C37" t="s">
        <v>74</v>
      </c>
      <c r="D37">
        <f>ROBOTS*2</f>
        <v>26</v>
      </c>
      <c r="E37" s="3">
        <f>5200/(DOLAR*1.8)</f>
        <v>0.70460704607046065</v>
      </c>
      <c r="F37" s="3">
        <f t="shared" si="2"/>
        <v>18.319783197831978</v>
      </c>
      <c r="G37">
        <v>1.8</v>
      </c>
      <c r="H37" s="4">
        <f t="shared" si="3"/>
        <v>135200</v>
      </c>
      <c r="I37" t="s">
        <v>75</v>
      </c>
    </row>
    <row r="38" spans="1:9">
      <c r="A38" s="2">
        <v>37</v>
      </c>
      <c r="B38" s="2" t="s">
        <v>9</v>
      </c>
      <c r="C38" t="s">
        <v>76</v>
      </c>
      <c r="D38">
        <f>ROBOTS*2</f>
        <v>26</v>
      </c>
      <c r="E38" s="3">
        <f>5200/(DOLAR*1.8)</f>
        <v>0.70460704607046065</v>
      </c>
      <c r="F38" s="3">
        <f t="shared" si="2"/>
        <v>18.319783197831978</v>
      </c>
      <c r="G38">
        <v>1.8</v>
      </c>
      <c r="H38" s="4">
        <f t="shared" si="3"/>
        <v>135200</v>
      </c>
      <c r="I38" t="s">
        <v>77</v>
      </c>
    </row>
    <row r="39" spans="1:9">
      <c r="A39" s="2">
        <v>38</v>
      </c>
      <c r="B39" s="2" t="s">
        <v>9</v>
      </c>
      <c r="C39" t="s">
        <v>78</v>
      </c>
      <c r="D39">
        <f>ROBOTS*2</f>
        <v>26</v>
      </c>
      <c r="E39" s="3">
        <f>5200/(DOLAR*1.8)</f>
        <v>0.70460704607046065</v>
      </c>
      <c r="F39" s="3">
        <f t="shared" si="2"/>
        <v>18.319783197831978</v>
      </c>
      <c r="G39">
        <v>1.8</v>
      </c>
      <c r="H39" s="4">
        <f t="shared" si="3"/>
        <v>135200</v>
      </c>
      <c r="I39" t="s">
        <v>79</v>
      </c>
    </row>
    <row r="40" spans="1:9">
      <c r="A40" s="2">
        <v>39</v>
      </c>
      <c r="B40" s="2" t="s">
        <v>9</v>
      </c>
      <c r="C40" t="s">
        <v>80</v>
      </c>
      <c r="D40">
        <v>30</v>
      </c>
      <c r="E40" s="3">
        <v>1.1000000000000001</v>
      </c>
      <c r="F40" s="3">
        <f t="shared" si="2"/>
        <v>33</v>
      </c>
      <c r="G40">
        <v>1.8</v>
      </c>
      <c r="H40" s="4">
        <f t="shared" si="3"/>
        <v>243540</v>
      </c>
      <c r="I40" t="s">
        <v>81</v>
      </c>
    </row>
    <row r="41" spans="1:9">
      <c r="A41" s="2">
        <v>40</v>
      </c>
      <c r="B41" s="2" t="s">
        <v>9</v>
      </c>
      <c r="C41" t="s">
        <v>82</v>
      </c>
      <c r="D41">
        <v>20</v>
      </c>
      <c r="E41" s="3">
        <v>1.6</v>
      </c>
      <c r="F41" s="3">
        <f t="shared" si="2"/>
        <v>32</v>
      </c>
      <c r="G41">
        <v>1.8</v>
      </c>
      <c r="H41" s="4">
        <f t="shared" si="3"/>
        <v>236160</v>
      </c>
      <c r="I41" t="s">
        <v>81</v>
      </c>
    </row>
    <row r="42" spans="1:9">
      <c r="A42" s="2">
        <v>41</v>
      </c>
      <c r="B42" s="2" t="s">
        <v>9</v>
      </c>
      <c r="C42" t="s">
        <v>83</v>
      </c>
      <c r="D42">
        <v>1</v>
      </c>
      <c r="E42" s="3">
        <v>55</v>
      </c>
      <c r="F42" s="3">
        <f t="shared" si="2"/>
        <v>55</v>
      </c>
      <c r="G42">
        <v>1.8</v>
      </c>
      <c r="H42" s="4">
        <f t="shared" si="3"/>
        <v>405900</v>
      </c>
      <c r="I42" t="s">
        <v>84</v>
      </c>
    </row>
    <row r="43" spans="1:9">
      <c r="A43" s="2">
        <v>42</v>
      </c>
      <c r="B43" s="2" t="s">
        <v>9</v>
      </c>
      <c r="C43" t="s">
        <v>85</v>
      </c>
      <c r="D43">
        <v>1</v>
      </c>
      <c r="E43" s="3">
        <v>15</v>
      </c>
      <c r="F43" s="3">
        <f t="shared" si="2"/>
        <v>15</v>
      </c>
      <c r="G43">
        <v>1.8</v>
      </c>
      <c r="H43" s="4">
        <f t="shared" si="3"/>
        <v>110700</v>
      </c>
      <c r="I43" t="s">
        <v>86</v>
      </c>
    </row>
    <row r="44" spans="1:9">
      <c r="A44" s="2">
        <v>43</v>
      </c>
      <c r="B44" s="2" t="s">
        <v>9</v>
      </c>
      <c r="C44" t="s">
        <v>87</v>
      </c>
      <c r="D44">
        <v>5</v>
      </c>
      <c r="E44" s="3">
        <f>30000/(4100*1.8)</f>
        <v>4.0650406504065044</v>
      </c>
      <c r="F44" s="3">
        <f t="shared" si="2"/>
        <v>20.325203252032523</v>
      </c>
      <c r="G44">
        <v>1.8</v>
      </c>
      <c r="H44" s="4">
        <f t="shared" si="3"/>
        <v>150000.00000000003</v>
      </c>
      <c r="I44" t="s">
        <v>88</v>
      </c>
    </row>
    <row r="45" spans="1:9">
      <c r="A45" s="2">
        <v>44</v>
      </c>
      <c r="B45" s="2" t="s">
        <v>9</v>
      </c>
      <c r="C45" t="s">
        <v>89</v>
      </c>
      <c r="D45">
        <v>5</v>
      </c>
      <c r="E45" s="3">
        <f>90000/(4100*1.8)</f>
        <v>12.195121951219512</v>
      </c>
      <c r="F45" s="3">
        <f t="shared" si="2"/>
        <v>60.975609756097562</v>
      </c>
      <c r="G45">
        <v>1.8</v>
      </c>
      <c r="H45" s="4">
        <f t="shared" si="3"/>
        <v>450000.00000000006</v>
      </c>
      <c r="I45" t="s">
        <v>90</v>
      </c>
    </row>
    <row r="46" spans="1:9">
      <c r="A46" s="2">
        <v>45</v>
      </c>
      <c r="B46" s="2" t="s">
        <v>9</v>
      </c>
      <c r="C46" t="s">
        <v>91</v>
      </c>
      <c r="D46">
        <v>1</v>
      </c>
      <c r="E46" s="3">
        <v>120</v>
      </c>
      <c r="F46" s="3">
        <f t="shared" si="2"/>
        <v>120</v>
      </c>
      <c r="G46">
        <v>1.8</v>
      </c>
      <c r="H46" s="4">
        <f t="shared" si="3"/>
        <v>885600</v>
      </c>
      <c r="I46" t="s">
        <v>92</v>
      </c>
    </row>
    <row r="47" spans="1:9">
      <c r="A47" s="2">
        <v>46</v>
      </c>
      <c r="B47" s="2" t="s">
        <v>63</v>
      </c>
      <c r="C47" t="s">
        <v>93</v>
      </c>
      <c r="D47">
        <v>2</v>
      </c>
      <c r="E47" s="3">
        <f>180000/(4100*1.8)</f>
        <v>24.390243902439025</v>
      </c>
      <c r="F47" s="3">
        <f t="shared" si="2"/>
        <v>48.780487804878049</v>
      </c>
      <c r="G47">
        <v>1.8</v>
      </c>
      <c r="H47" s="4">
        <f t="shared" si="3"/>
        <v>360000</v>
      </c>
      <c r="I47" t="s">
        <v>94</v>
      </c>
    </row>
    <row r="48" spans="1:9">
      <c r="A48" s="2">
        <v>47</v>
      </c>
      <c r="B48" s="2" t="s">
        <v>63</v>
      </c>
      <c r="C48" t="s">
        <v>95</v>
      </c>
      <c r="D48">
        <v>4</v>
      </c>
      <c r="E48" s="3">
        <f>50000/(4100*1.8)</f>
        <v>6.7750677506775068</v>
      </c>
      <c r="F48" s="3">
        <f t="shared" si="2"/>
        <v>27.100271002710027</v>
      </c>
      <c r="G48">
        <v>1.8</v>
      </c>
      <c r="H48" s="4">
        <f t="shared" si="3"/>
        <v>200000</v>
      </c>
      <c r="I48" t="s">
        <v>96</v>
      </c>
    </row>
    <row r="49" spans="1:9">
      <c r="A49" s="2">
        <v>49</v>
      </c>
      <c r="B49" s="2" t="s">
        <v>9</v>
      </c>
      <c r="C49" t="s">
        <v>97</v>
      </c>
      <c r="D49">
        <v>7</v>
      </c>
      <c r="E49" s="3">
        <v>17.149999999999999</v>
      </c>
      <c r="F49" s="3">
        <f t="shared" si="2"/>
        <v>120.04999999999998</v>
      </c>
      <c r="G49">
        <v>1.8</v>
      </c>
      <c r="H49" s="4">
        <f t="shared" si="3"/>
        <v>885968.99999999988</v>
      </c>
      <c r="I49" t="s">
        <v>98</v>
      </c>
    </row>
    <row r="50" spans="1:9">
      <c r="A50" s="2">
        <v>50</v>
      </c>
      <c r="B50" s="2" t="s">
        <v>9</v>
      </c>
      <c r="C50" t="s">
        <v>99</v>
      </c>
      <c r="D50">
        <v>14</v>
      </c>
      <c r="E50" s="3">
        <v>6</v>
      </c>
      <c r="F50" s="3">
        <f t="shared" si="2"/>
        <v>84</v>
      </c>
      <c r="G50">
        <v>1.8</v>
      </c>
      <c r="H50" s="4">
        <f t="shared" si="3"/>
        <v>619920.00000000012</v>
      </c>
      <c r="I50" t="s">
        <v>100</v>
      </c>
    </row>
    <row r="51" spans="1:9">
      <c r="A51" s="2">
        <v>51</v>
      </c>
      <c r="B51" s="2" t="s">
        <v>9</v>
      </c>
      <c r="C51" t="s">
        <v>101</v>
      </c>
      <c r="D51">
        <v>14</v>
      </c>
      <c r="E51" s="3">
        <v>1</v>
      </c>
      <c r="F51" s="3">
        <f t="shared" si="2"/>
        <v>14</v>
      </c>
      <c r="G51">
        <v>1.8</v>
      </c>
      <c r="H51" s="4">
        <f t="shared" si="3"/>
        <v>103320</v>
      </c>
      <c r="I51" t="s">
        <v>102</v>
      </c>
    </row>
    <row r="52" spans="1:9">
      <c r="A52" s="2">
        <v>52</v>
      </c>
      <c r="B52" s="2" t="s">
        <v>9</v>
      </c>
      <c r="C52" t="s">
        <v>103</v>
      </c>
      <c r="D52">
        <v>2</v>
      </c>
      <c r="E52" s="3">
        <v>25</v>
      </c>
      <c r="F52" s="3">
        <f t="shared" si="2"/>
        <v>50</v>
      </c>
      <c r="G52">
        <v>1.8</v>
      </c>
      <c r="H52" s="4">
        <f t="shared" si="3"/>
        <v>369000</v>
      </c>
      <c r="I52" t="s">
        <v>104</v>
      </c>
    </row>
    <row r="53" spans="1:9">
      <c r="A53" s="2">
        <v>53</v>
      </c>
      <c r="B53" s="2" t="s">
        <v>9</v>
      </c>
      <c r="C53" t="s">
        <v>105</v>
      </c>
      <c r="D53">
        <v>40</v>
      </c>
      <c r="E53" s="3">
        <v>1.25</v>
      </c>
      <c r="F53" s="3">
        <f t="shared" si="2"/>
        <v>50</v>
      </c>
      <c r="G53">
        <v>1.8</v>
      </c>
      <c r="H53" s="4">
        <f t="shared" si="3"/>
        <v>369000</v>
      </c>
      <c r="I53" t="s">
        <v>106</v>
      </c>
    </row>
    <row r="54" spans="1:9">
      <c r="A54" s="2">
        <v>54</v>
      </c>
      <c r="B54" s="2" t="s">
        <v>9</v>
      </c>
      <c r="C54" t="s">
        <v>107</v>
      </c>
      <c r="D54">
        <v>40</v>
      </c>
      <c r="E54" s="3">
        <v>1.55</v>
      </c>
      <c r="F54" s="3">
        <f t="shared" si="2"/>
        <v>62</v>
      </c>
      <c r="G54">
        <v>1.8</v>
      </c>
      <c r="H54" s="4">
        <f t="shared" si="3"/>
        <v>457560.00000000006</v>
      </c>
      <c r="I54" t="s">
        <v>106</v>
      </c>
    </row>
    <row r="55" spans="1:9">
      <c r="A55" s="2">
        <v>55</v>
      </c>
      <c r="B55" s="2" t="s">
        <v>9</v>
      </c>
      <c r="C55" t="s">
        <v>108</v>
      </c>
      <c r="D55">
        <v>40</v>
      </c>
      <c r="E55" s="3">
        <v>1.34</v>
      </c>
      <c r="F55" s="3">
        <f t="shared" si="2"/>
        <v>53.6</v>
      </c>
      <c r="G55">
        <v>1.8</v>
      </c>
      <c r="H55" s="4">
        <f t="shared" si="3"/>
        <v>395568</v>
      </c>
      <c r="I55" t="s">
        <v>106</v>
      </c>
    </row>
    <row r="56" spans="1:9">
      <c r="A56" s="2">
        <v>56</v>
      </c>
      <c r="B56" s="2" t="s">
        <v>9</v>
      </c>
      <c r="C56" t="s">
        <v>109</v>
      </c>
      <c r="D56">
        <v>7</v>
      </c>
      <c r="E56" s="3">
        <v>29</v>
      </c>
      <c r="F56" s="3">
        <f t="shared" si="2"/>
        <v>203</v>
      </c>
      <c r="G56">
        <v>1.8</v>
      </c>
      <c r="H56" s="4">
        <f t="shared" si="3"/>
        <v>1498140.0000000002</v>
      </c>
      <c r="I56" t="s">
        <v>110</v>
      </c>
    </row>
    <row r="57" spans="1:9">
      <c r="A57" s="2">
        <v>57</v>
      </c>
      <c r="B57" s="2" t="s">
        <v>9</v>
      </c>
      <c r="C57" t="s">
        <v>111</v>
      </c>
      <c r="D57">
        <v>14</v>
      </c>
      <c r="E57" s="3">
        <v>6</v>
      </c>
      <c r="F57" s="3">
        <f t="shared" si="2"/>
        <v>84</v>
      </c>
      <c r="G57">
        <v>1.8</v>
      </c>
      <c r="H57" s="4">
        <f t="shared" si="3"/>
        <v>619920.00000000012</v>
      </c>
      <c r="I57" t="s">
        <v>112</v>
      </c>
    </row>
    <row r="58" spans="1:9">
      <c r="A58" s="2">
        <v>58</v>
      </c>
      <c r="B58" s="2" t="s">
        <v>9</v>
      </c>
      <c r="C58" t="s">
        <v>113</v>
      </c>
      <c r="D58">
        <v>20</v>
      </c>
      <c r="E58" s="3">
        <f>15599.71/(4100*1.8)</f>
        <v>2.1137818428184278</v>
      </c>
      <c r="F58" s="3">
        <f t="shared" si="2"/>
        <v>42.275636856368557</v>
      </c>
      <c r="G58">
        <v>1.8</v>
      </c>
      <c r="H58" s="4">
        <f t="shared" si="3"/>
        <v>311994.19999999995</v>
      </c>
      <c r="I58" t="s">
        <v>114</v>
      </c>
    </row>
    <row r="59" spans="1:9">
      <c r="A59" s="2">
        <v>59</v>
      </c>
      <c r="B59" s="2" t="s">
        <v>63</v>
      </c>
      <c r="C59" t="s">
        <v>115</v>
      </c>
      <c r="D59">
        <v>64</v>
      </c>
      <c r="E59" s="3">
        <f>16184/(4100*1.8)</f>
        <v>2.1929539295392955</v>
      </c>
      <c r="F59" s="3">
        <f t="shared" si="2"/>
        <v>140.34905149051491</v>
      </c>
      <c r="G59">
        <v>1.8</v>
      </c>
      <c r="H59" s="4">
        <f t="shared" si="3"/>
        <v>1035776.0000000001</v>
      </c>
      <c r="I59" t="s">
        <v>116</v>
      </c>
    </row>
    <row r="60" spans="1:9">
      <c r="A60" s="2">
        <v>60</v>
      </c>
      <c r="B60" s="2" t="s">
        <v>63</v>
      </c>
      <c r="C60" t="s">
        <v>117</v>
      </c>
      <c r="D60">
        <v>94</v>
      </c>
      <c r="E60" s="3">
        <f>25000/(4100*1.8)</f>
        <v>3.3875338753387534</v>
      </c>
      <c r="F60" s="3">
        <f t="shared" si="2"/>
        <v>318.42818428184285</v>
      </c>
      <c r="G60">
        <v>1.8</v>
      </c>
      <c r="H60" s="4">
        <f t="shared" si="3"/>
        <v>2350000.0000000005</v>
      </c>
      <c r="I60" t="s">
        <v>118</v>
      </c>
    </row>
    <row r="61" spans="1:9" s="8" customFormat="1">
      <c r="A61" s="7">
        <v>61</v>
      </c>
      <c r="B61" s="7" t="s">
        <v>9</v>
      </c>
      <c r="C61" s="8" t="s">
        <v>119</v>
      </c>
      <c r="D61" s="8">
        <v>180</v>
      </c>
      <c r="E61" s="9">
        <v>0.16313</v>
      </c>
      <c r="F61" s="3">
        <f t="shared" si="2"/>
        <v>29.363399999999999</v>
      </c>
      <c r="G61" s="8">
        <v>1.8</v>
      </c>
      <c r="H61" s="10">
        <f t="shared" si="3"/>
        <v>216701.89200000002</v>
      </c>
      <c r="I61" s="8" t="s">
        <v>120</v>
      </c>
    </row>
    <row r="62" spans="1:9" s="8" customFormat="1">
      <c r="A62" s="7">
        <v>62</v>
      </c>
      <c r="B62" s="7" t="s">
        <v>9</v>
      </c>
      <c r="C62" s="8" t="s">
        <v>121</v>
      </c>
      <c r="D62" s="8">
        <v>180</v>
      </c>
      <c r="E62" s="9">
        <v>0.11799999999999999</v>
      </c>
      <c r="F62" s="3">
        <f t="shared" si="2"/>
        <v>21.24</v>
      </c>
      <c r="G62" s="8">
        <v>1.8</v>
      </c>
      <c r="H62" s="10">
        <f t="shared" si="3"/>
        <v>156751.20000000001</v>
      </c>
      <c r="I62" s="8" t="s">
        <v>122</v>
      </c>
    </row>
    <row r="63" spans="1:9" s="8" customFormat="1">
      <c r="A63" s="7">
        <v>63</v>
      </c>
      <c r="B63" s="7" t="s">
        <v>9</v>
      </c>
      <c r="C63" s="8" t="s">
        <v>123</v>
      </c>
      <c r="D63" s="8">
        <v>55</v>
      </c>
      <c r="E63" s="9">
        <v>0.27500000000000002</v>
      </c>
      <c r="F63" s="3">
        <f t="shared" si="2"/>
        <v>15.125000000000002</v>
      </c>
      <c r="G63" s="8">
        <v>1.8</v>
      </c>
      <c r="H63" s="10">
        <f t="shared" si="3"/>
        <v>111622.50000000001</v>
      </c>
      <c r="I63" s="8" t="s">
        <v>124</v>
      </c>
    </row>
    <row r="64" spans="1:9" s="8" customFormat="1">
      <c r="A64" s="7">
        <v>64</v>
      </c>
      <c r="B64" s="7" t="s">
        <v>9</v>
      </c>
      <c r="C64" s="8" t="s">
        <v>125</v>
      </c>
      <c r="D64" s="8">
        <v>55</v>
      </c>
      <c r="E64" s="9">
        <v>0.19800000000000001</v>
      </c>
      <c r="F64" s="3">
        <f t="shared" si="2"/>
        <v>10.89</v>
      </c>
      <c r="G64" s="8">
        <v>1.8</v>
      </c>
      <c r="H64" s="10">
        <f t="shared" si="3"/>
        <v>80368.2</v>
      </c>
      <c r="I64" s="8" t="s">
        <v>126</v>
      </c>
    </row>
    <row r="65" spans="1:9" s="8" customFormat="1">
      <c r="A65" s="7">
        <v>65</v>
      </c>
      <c r="B65" s="7" t="s">
        <v>9</v>
      </c>
      <c r="C65" s="8" t="s">
        <v>127</v>
      </c>
      <c r="D65" s="8">
        <v>28</v>
      </c>
      <c r="E65" s="9">
        <v>0.30099999999999999</v>
      </c>
      <c r="F65" s="3">
        <f t="shared" si="2"/>
        <v>8.427999999999999</v>
      </c>
      <c r="G65" s="8">
        <v>1.8</v>
      </c>
      <c r="H65" s="10">
        <f t="shared" si="3"/>
        <v>62198.64</v>
      </c>
      <c r="I65" s="8" t="s">
        <v>128</v>
      </c>
    </row>
    <row r="66" spans="1:9" s="8" customFormat="1">
      <c r="A66" s="7">
        <v>66</v>
      </c>
      <c r="B66" s="7" t="s">
        <v>9</v>
      </c>
      <c r="C66" s="8" t="s">
        <v>129</v>
      </c>
      <c r="D66" s="8">
        <v>28</v>
      </c>
      <c r="E66" s="9">
        <v>0.21299999999999999</v>
      </c>
      <c r="F66" s="3">
        <f t="shared" ref="F66:F97" si="4">D66*E66</f>
        <v>5.9639999999999995</v>
      </c>
      <c r="G66" s="8">
        <v>1.8</v>
      </c>
      <c r="H66" s="10">
        <f t="shared" ref="H66:H97" si="5">D66*E66*G66*DOLAR</f>
        <v>44014.319999999992</v>
      </c>
      <c r="I66" s="8" t="s">
        <v>130</v>
      </c>
    </row>
    <row r="67" spans="1:9" s="8" customFormat="1">
      <c r="A67" s="7">
        <v>67</v>
      </c>
      <c r="B67" s="7" t="s">
        <v>9</v>
      </c>
      <c r="C67" s="8" t="s">
        <v>131</v>
      </c>
      <c r="D67" s="8">
        <v>66</v>
      </c>
      <c r="E67" s="9">
        <v>0.35799999999999998</v>
      </c>
      <c r="F67" s="3">
        <f t="shared" si="4"/>
        <v>23.628</v>
      </c>
      <c r="G67" s="8">
        <v>1.8</v>
      </c>
      <c r="H67" s="10">
        <f t="shared" si="5"/>
        <v>174374.64</v>
      </c>
      <c r="I67" s="8" t="s">
        <v>132</v>
      </c>
    </row>
    <row r="68" spans="1:9" s="8" customFormat="1">
      <c r="A68" s="7">
        <v>68</v>
      </c>
      <c r="B68" s="7" t="s">
        <v>9</v>
      </c>
      <c r="C68" s="8" t="s">
        <v>133</v>
      </c>
      <c r="D68" s="8">
        <v>66</v>
      </c>
      <c r="E68" s="9">
        <v>0.23699999999999999</v>
      </c>
      <c r="F68" s="3">
        <f t="shared" si="4"/>
        <v>15.641999999999999</v>
      </c>
      <c r="G68" s="8">
        <v>1.8</v>
      </c>
      <c r="H68" s="10">
        <f t="shared" si="5"/>
        <v>115437.95999999999</v>
      </c>
      <c r="I68" s="11" t="s">
        <v>134</v>
      </c>
    </row>
    <row r="69" spans="1:9" s="8" customFormat="1">
      <c r="A69" s="7">
        <v>69</v>
      </c>
      <c r="B69" s="7" t="s">
        <v>9</v>
      </c>
      <c r="C69" s="8" t="s">
        <v>135</v>
      </c>
      <c r="D69" s="8">
        <v>15</v>
      </c>
      <c r="E69" s="9">
        <v>0.442</v>
      </c>
      <c r="F69" s="3">
        <f t="shared" si="4"/>
        <v>6.63</v>
      </c>
      <c r="G69" s="8">
        <v>1.8</v>
      </c>
      <c r="H69" s="10">
        <f t="shared" si="5"/>
        <v>48929.399999999994</v>
      </c>
      <c r="I69" s="11" t="s">
        <v>136</v>
      </c>
    </row>
    <row r="70" spans="1:9" s="8" customFormat="1">
      <c r="A70" s="7">
        <v>70</v>
      </c>
      <c r="B70" s="7" t="s">
        <v>9</v>
      </c>
      <c r="C70" s="8" t="s">
        <v>137</v>
      </c>
      <c r="D70" s="8">
        <v>15</v>
      </c>
      <c r="E70" s="9">
        <v>0.28599999999999998</v>
      </c>
      <c r="F70" s="3">
        <f t="shared" si="4"/>
        <v>4.29</v>
      </c>
      <c r="G70" s="8">
        <v>1.8</v>
      </c>
      <c r="H70" s="10">
        <f t="shared" si="5"/>
        <v>31660.2</v>
      </c>
      <c r="I70" s="11" t="s">
        <v>138</v>
      </c>
    </row>
    <row r="71" spans="1:9" s="8" customFormat="1">
      <c r="A71" s="7">
        <v>71</v>
      </c>
      <c r="B71" s="7" t="s">
        <v>9</v>
      </c>
      <c r="C71" s="8" t="s">
        <v>139</v>
      </c>
      <c r="D71" s="8">
        <v>1600</v>
      </c>
      <c r="E71" s="9">
        <v>3.5830000000000001E-2</v>
      </c>
      <c r="F71" s="3">
        <f t="shared" si="4"/>
        <v>57.328000000000003</v>
      </c>
      <c r="G71" s="8">
        <v>1.8</v>
      </c>
      <c r="H71" s="10">
        <f t="shared" si="5"/>
        <v>423080.64000000007</v>
      </c>
      <c r="I71" s="11" t="s">
        <v>140</v>
      </c>
    </row>
    <row r="72" spans="1:9" s="8" customFormat="1">
      <c r="A72" s="7">
        <v>72</v>
      </c>
      <c r="B72" s="7" t="s">
        <v>9</v>
      </c>
      <c r="C72" s="8" t="s">
        <v>141</v>
      </c>
      <c r="D72" s="8">
        <v>15</v>
      </c>
      <c r="E72" s="9">
        <f>785.4/(4100*1.8)</f>
        <v>0.10642276422764227</v>
      </c>
      <c r="F72" s="3">
        <f t="shared" si="4"/>
        <v>1.596341463414634</v>
      </c>
      <c r="G72" s="8">
        <v>1.8</v>
      </c>
      <c r="H72" s="10">
        <f t="shared" si="5"/>
        <v>11780.999999999998</v>
      </c>
      <c r="I72" s="11" t="s">
        <v>142</v>
      </c>
    </row>
    <row r="73" spans="1:9" s="8" customFormat="1">
      <c r="A73" s="7">
        <v>73</v>
      </c>
      <c r="B73" s="7" t="s">
        <v>9</v>
      </c>
      <c r="C73" s="8" t="s">
        <v>143</v>
      </c>
      <c r="D73" s="8">
        <v>15</v>
      </c>
      <c r="E73" s="9">
        <f>950/(4100*1.8)</f>
        <v>0.12872628726287264</v>
      </c>
      <c r="F73" s="3">
        <f t="shared" si="4"/>
        <v>1.9308943089430894</v>
      </c>
      <c r="G73" s="8">
        <v>1.8</v>
      </c>
      <c r="H73" s="10">
        <f t="shared" si="5"/>
        <v>14250</v>
      </c>
      <c r="I73" s="11" t="s">
        <v>144</v>
      </c>
    </row>
    <row r="74" spans="1:9" s="8" customFormat="1">
      <c r="A74" s="7">
        <v>74</v>
      </c>
      <c r="B74" s="7" t="s">
        <v>9</v>
      </c>
      <c r="C74" s="8" t="s">
        <v>145</v>
      </c>
      <c r="D74" s="8">
        <v>5</v>
      </c>
      <c r="E74" s="9">
        <f>4165/(4100*1.8)</f>
        <v>0.56436314363143636</v>
      </c>
      <c r="F74" s="3">
        <f t="shared" si="4"/>
        <v>2.8218157181571817</v>
      </c>
      <c r="G74" s="8">
        <v>1.8</v>
      </c>
      <c r="H74" s="10">
        <f t="shared" si="5"/>
        <v>20825.000000000004</v>
      </c>
      <c r="I74" s="11" t="s">
        <v>146</v>
      </c>
    </row>
    <row r="75" spans="1:9">
      <c r="A75" s="2">
        <v>75</v>
      </c>
      <c r="B75" s="2" t="s">
        <v>9</v>
      </c>
      <c r="C75" t="s">
        <v>147</v>
      </c>
      <c r="D75">
        <v>28</v>
      </c>
      <c r="E75" s="12">
        <v>0.26</v>
      </c>
      <c r="F75" s="3">
        <f t="shared" si="4"/>
        <v>7.28</v>
      </c>
      <c r="G75">
        <v>1.8</v>
      </c>
      <c r="H75" s="4">
        <f t="shared" si="5"/>
        <v>53726.400000000001</v>
      </c>
      <c r="I75" s="5" t="s">
        <v>148</v>
      </c>
    </row>
    <row r="76" spans="1:9">
      <c r="A76" s="2">
        <v>76</v>
      </c>
      <c r="B76" s="2" t="s">
        <v>9</v>
      </c>
      <c r="C76" t="s">
        <v>149</v>
      </c>
      <c r="D76">
        <v>14</v>
      </c>
      <c r="E76" s="12">
        <v>4.21</v>
      </c>
      <c r="F76" s="3">
        <f t="shared" si="4"/>
        <v>58.94</v>
      </c>
      <c r="G76">
        <v>1.8</v>
      </c>
      <c r="H76" s="4">
        <f t="shared" si="5"/>
        <v>434977.2</v>
      </c>
      <c r="I76" s="5" t="s">
        <v>150</v>
      </c>
    </row>
    <row r="77" spans="1:9">
      <c r="A77" s="2">
        <v>77</v>
      </c>
      <c r="B77" s="2" t="s">
        <v>9</v>
      </c>
      <c r="C77" t="s">
        <v>151</v>
      </c>
      <c r="D77">
        <v>7</v>
      </c>
      <c r="E77" s="12">
        <v>0.1</v>
      </c>
      <c r="F77" s="3">
        <f t="shared" si="4"/>
        <v>0.70000000000000007</v>
      </c>
      <c r="G77">
        <v>1.8</v>
      </c>
      <c r="H77" s="4">
        <f t="shared" si="5"/>
        <v>5166.0000000000009</v>
      </c>
      <c r="I77" s="5" t="s">
        <v>152</v>
      </c>
    </row>
    <row r="78" spans="1:9">
      <c r="A78" s="2">
        <v>78</v>
      </c>
      <c r="B78" s="2" t="s">
        <v>9</v>
      </c>
      <c r="C78" t="s">
        <v>153</v>
      </c>
      <c r="D78">
        <v>7</v>
      </c>
      <c r="E78" s="12">
        <v>0.32</v>
      </c>
      <c r="F78" s="3">
        <f t="shared" si="4"/>
        <v>2.2400000000000002</v>
      </c>
      <c r="G78">
        <v>1.8</v>
      </c>
      <c r="H78" s="4">
        <f t="shared" si="5"/>
        <v>16531.200000000004</v>
      </c>
      <c r="I78" s="5" t="s">
        <v>154</v>
      </c>
    </row>
    <row r="79" spans="1:9">
      <c r="A79" s="2">
        <v>79</v>
      </c>
      <c r="B79" s="2" t="s">
        <v>9</v>
      </c>
      <c r="C79" t="s">
        <v>155</v>
      </c>
      <c r="D79">
        <v>7</v>
      </c>
      <c r="E79" s="12">
        <v>0.1</v>
      </c>
      <c r="F79" s="3">
        <f t="shared" si="4"/>
        <v>0.70000000000000007</v>
      </c>
      <c r="G79">
        <v>1.8</v>
      </c>
      <c r="H79" s="4">
        <f t="shared" si="5"/>
        <v>5166.0000000000009</v>
      </c>
      <c r="I79" s="5" t="s">
        <v>156</v>
      </c>
    </row>
    <row r="80" spans="1:9">
      <c r="A80" s="2">
        <v>80</v>
      </c>
      <c r="B80" s="2" t="s">
        <v>9</v>
      </c>
      <c r="C80" t="s">
        <v>157</v>
      </c>
      <c r="D80">
        <v>7</v>
      </c>
      <c r="E80" s="12">
        <v>0.1</v>
      </c>
      <c r="F80" s="3">
        <f t="shared" si="4"/>
        <v>0.70000000000000007</v>
      </c>
      <c r="G80">
        <v>1.8</v>
      </c>
      <c r="H80" s="4">
        <f t="shared" si="5"/>
        <v>5166.0000000000009</v>
      </c>
      <c r="I80" s="5" t="s">
        <v>158</v>
      </c>
    </row>
    <row r="81" spans="1:9">
      <c r="A81" s="2">
        <v>81</v>
      </c>
      <c r="B81" s="2" t="s">
        <v>9</v>
      </c>
      <c r="C81" t="s">
        <v>159</v>
      </c>
      <c r="D81">
        <v>7</v>
      </c>
      <c r="E81" s="12">
        <v>0.1</v>
      </c>
      <c r="F81" s="3">
        <f t="shared" si="4"/>
        <v>0.70000000000000007</v>
      </c>
      <c r="G81">
        <v>1.8</v>
      </c>
      <c r="H81" s="4">
        <f t="shared" si="5"/>
        <v>5166.0000000000009</v>
      </c>
      <c r="I81" s="5" t="s">
        <v>160</v>
      </c>
    </row>
    <row r="82" spans="1:9">
      <c r="A82" s="2">
        <v>82</v>
      </c>
      <c r="B82" s="2" t="s">
        <v>9</v>
      </c>
      <c r="C82" t="s">
        <v>161</v>
      </c>
      <c r="D82">
        <v>56</v>
      </c>
      <c r="E82" s="12">
        <v>0.1</v>
      </c>
      <c r="F82" s="3">
        <f t="shared" si="4"/>
        <v>5.6000000000000005</v>
      </c>
      <c r="G82">
        <v>1.8</v>
      </c>
      <c r="H82" s="4">
        <f t="shared" si="5"/>
        <v>41328.000000000007</v>
      </c>
      <c r="I82" s="5" t="s">
        <v>162</v>
      </c>
    </row>
    <row r="83" spans="1:9">
      <c r="A83" s="2">
        <v>83</v>
      </c>
      <c r="B83" s="2" t="s">
        <v>9</v>
      </c>
      <c r="C83" t="s">
        <v>163</v>
      </c>
      <c r="D83">
        <v>7</v>
      </c>
      <c r="E83" s="12">
        <v>0.1</v>
      </c>
      <c r="F83" s="3">
        <f t="shared" si="4"/>
        <v>0.70000000000000007</v>
      </c>
      <c r="G83">
        <v>1.8</v>
      </c>
      <c r="H83" s="4">
        <f t="shared" si="5"/>
        <v>5166.0000000000009</v>
      </c>
      <c r="I83" s="5" t="s">
        <v>164</v>
      </c>
    </row>
    <row r="84" spans="1:9">
      <c r="A84" s="2">
        <v>84</v>
      </c>
      <c r="B84" s="2" t="s">
        <v>9</v>
      </c>
      <c r="C84" t="s">
        <v>165</v>
      </c>
      <c r="D84">
        <v>7</v>
      </c>
      <c r="E84" s="12">
        <v>0.1</v>
      </c>
      <c r="F84" s="3">
        <f t="shared" si="4"/>
        <v>0.70000000000000007</v>
      </c>
      <c r="G84">
        <v>1.8</v>
      </c>
      <c r="H84" s="4">
        <f t="shared" si="5"/>
        <v>5166.0000000000009</v>
      </c>
      <c r="I84" s="5" t="s">
        <v>166</v>
      </c>
    </row>
    <row r="85" spans="1:9">
      <c r="A85" s="2">
        <v>85</v>
      </c>
      <c r="B85" s="2" t="s">
        <v>9</v>
      </c>
      <c r="C85" t="s">
        <v>167</v>
      </c>
      <c r="D85">
        <v>14</v>
      </c>
      <c r="E85" s="12">
        <v>0.1</v>
      </c>
      <c r="F85" s="3">
        <f t="shared" si="4"/>
        <v>1.4000000000000001</v>
      </c>
      <c r="G85">
        <v>1.8</v>
      </c>
      <c r="H85" s="4">
        <f t="shared" si="5"/>
        <v>10332.000000000002</v>
      </c>
      <c r="I85" s="5" t="s">
        <v>168</v>
      </c>
    </row>
    <row r="86" spans="1:9">
      <c r="A86" s="2">
        <v>86</v>
      </c>
      <c r="B86" s="2" t="s">
        <v>9</v>
      </c>
      <c r="C86" t="s">
        <v>169</v>
      </c>
      <c r="D86">
        <v>7</v>
      </c>
      <c r="E86" s="12">
        <v>1.62</v>
      </c>
      <c r="F86" s="3">
        <f t="shared" si="4"/>
        <v>11.34</v>
      </c>
      <c r="G86">
        <v>1.8</v>
      </c>
      <c r="H86" s="4">
        <f t="shared" si="5"/>
        <v>83689.2</v>
      </c>
      <c r="I86" s="5" t="s">
        <v>170</v>
      </c>
    </row>
    <row r="87" spans="1:9">
      <c r="A87" s="2">
        <v>87</v>
      </c>
      <c r="B87" s="2" t="s">
        <v>9</v>
      </c>
      <c r="C87" t="s">
        <v>171</v>
      </c>
      <c r="D87">
        <v>7</v>
      </c>
      <c r="E87" s="12">
        <v>0.74</v>
      </c>
      <c r="F87" s="3">
        <f t="shared" si="4"/>
        <v>5.18</v>
      </c>
      <c r="G87">
        <v>1.8</v>
      </c>
      <c r="H87" s="4">
        <f t="shared" si="5"/>
        <v>38228.400000000001</v>
      </c>
      <c r="I87" s="5" t="s">
        <v>172</v>
      </c>
    </row>
    <row r="88" spans="1:9">
      <c r="A88" s="2">
        <v>88</v>
      </c>
      <c r="B88" s="2" t="s">
        <v>9</v>
      </c>
      <c r="C88" t="s">
        <v>173</v>
      </c>
      <c r="D88">
        <v>7</v>
      </c>
      <c r="E88" s="12">
        <v>0.1</v>
      </c>
      <c r="F88" s="3">
        <f t="shared" si="4"/>
        <v>0.70000000000000007</v>
      </c>
      <c r="G88">
        <v>1.8</v>
      </c>
      <c r="H88" s="4">
        <f t="shared" si="5"/>
        <v>5166.0000000000009</v>
      </c>
      <c r="I88" s="5" t="s">
        <v>174</v>
      </c>
    </row>
    <row r="89" spans="1:9">
      <c r="A89" s="2">
        <v>89</v>
      </c>
      <c r="B89" s="2" t="s">
        <v>9</v>
      </c>
      <c r="C89" t="s">
        <v>175</v>
      </c>
      <c r="D89">
        <v>0</v>
      </c>
      <c r="E89" s="12">
        <v>0.97</v>
      </c>
      <c r="F89" s="3">
        <f t="shared" si="4"/>
        <v>0</v>
      </c>
      <c r="G89">
        <v>1.8</v>
      </c>
      <c r="H89" s="4">
        <f t="shared" si="5"/>
        <v>0</v>
      </c>
      <c r="I89" s="5" t="s">
        <v>176</v>
      </c>
    </row>
    <row r="90" spans="1:9">
      <c r="A90" s="2">
        <v>90</v>
      </c>
      <c r="B90" s="2" t="s">
        <v>9</v>
      </c>
      <c r="C90" t="s">
        <v>177</v>
      </c>
      <c r="D90">
        <v>28</v>
      </c>
      <c r="E90" s="12">
        <v>0.59</v>
      </c>
      <c r="F90" s="3">
        <f t="shared" si="4"/>
        <v>16.52</v>
      </c>
      <c r="G90">
        <v>1.8</v>
      </c>
      <c r="H90" s="4">
        <f t="shared" si="5"/>
        <v>121917.6</v>
      </c>
      <c r="I90" s="5" t="s">
        <v>178</v>
      </c>
    </row>
    <row r="91" spans="1:9">
      <c r="A91" s="2">
        <v>91</v>
      </c>
      <c r="B91" s="2" t="s">
        <v>9</v>
      </c>
      <c r="C91" t="s">
        <v>179</v>
      </c>
      <c r="D91">
        <v>0</v>
      </c>
      <c r="E91" s="12">
        <v>1.85</v>
      </c>
      <c r="F91" s="3">
        <f t="shared" si="4"/>
        <v>0</v>
      </c>
      <c r="G91">
        <v>1.8</v>
      </c>
      <c r="H91" s="4">
        <f t="shared" si="5"/>
        <v>0</v>
      </c>
      <c r="I91" s="5" t="s">
        <v>180</v>
      </c>
    </row>
    <row r="92" spans="1:9">
      <c r="A92" s="2">
        <v>92</v>
      </c>
      <c r="B92" s="2" t="s">
        <v>9</v>
      </c>
      <c r="C92" t="s">
        <v>181</v>
      </c>
      <c r="D92">
        <v>35</v>
      </c>
      <c r="E92" s="12">
        <v>0.28999999999999998</v>
      </c>
      <c r="F92" s="3">
        <f t="shared" si="4"/>
        <v>10.149999999999999</v>
      </c>
      <c r="G92">
        <v>1.8</v>
      </c>
      <c r="H92" s="4">
        <f t="shared" si="5"/>
        <v>74907</v>
      </c>
      <c r="I92" s="5" t="s">
        <v>182</v>
      </c>
    </row>
    <row r="93" spans="1:9">
      <c r="A93" s="2">
        <v>93</v>
      </c>
      <c r="B93" s="2" t="s">
        <v>9</v>
      </c>
      <c r="C93" t="s">
        <v>183</v>
      </c>
      <c r="D93">
        <v>35</v>
      </c>
      <c r="E93" s="12">
        <v>0.56000000000000005</v>
      </c>
      <c r="F93" s="3">
        <f t="shared" si="4"/>
        <v>19.600000000000001</v>
      </c>
      <c r="G93">
        <v>1.8</v>
      </c>
      <c r="H93" s="4">
        <f t="shared" si="5"/>
        <v>144648</v>
      </c>
      <c r="I93" s="5" t="s">
        <v>184</v>
      </c>
    </row>
    <row r="94" spans="1:9">
      <c r="A94" s="2">
        <v>94</v>
      </c>
      <c r="B94" s="2" t="s">
        <v>9</v>
      </c>
      <c r="C94" t="s">
        <v>185</v>
      </c>
      <c r="D94">
        <v>0</v>
      </c>
      <c r="E94" s="12">
        <v>26.01</v>
      </c>
      <c r="F94" s="3">
        <f t="shared" si="4"/>
        <v>0</v>
      </c>
      <c r="G94">
        <v>1.8</v>
      </c>
      <c r="H94" s="4">
        <f t="shared" si="5"/>
        <v>0</v>
      </c>
      <c r="I94" s="5" t="s">
        <v>186</v>
      </c>
    </row>
    <row r="95" spans="1:9">
      <c r="A95" s="2">
        <v>95</v>
      </c>
      <c r="B95" s="2" t="s">
        <v>9</v>
      </c>
      <c r="C95" t="s">
        <v>187</v>
      </c>
      <c r="D95">
        <v>7</v>
      </c>
      <c r="E95" s="12">
        <v>10.4</v>
      </c>
      <c r="F95" s="3">
        <f t="shared" si="4"/>
        <v>72.8</v>
      </c>
      <c r="G95">
        <v>1.8</v>
      </c>
      <c r="H95" s="4">
        <f t="shared" si="5"/>
        <v>537264</v>
      </c>
      <c r="I95" s="5" t="s">
        <v>188</v>
      </c>
    </row>
    <row r="96" spans="1:9">
      <c r="A96" s="2">
        <v>96</v>
      </c>
      <c r="B96" s="2" t="s">
        <v>9</v>
      </c>
      <c r="C96" t="s">
        <v>189</v>
      </c>
      <c r="D96">
        <v>49</v>
      </c>
      <c r="E96" s="12">
        <v>0.1</v>
      </c>
      <c r="F96" s="3">
        <f t="shared" si="4"/>
        <v>4.9000000000000004</v>
      </c>
      <c r="G96">
        <v>1.8</v>
      </c>
      <c r="H96" s="4">
        <f t="shared" si="5"/>
        <v>36162</v>
      </c>
      <c r="I96" s="5" t="s">
        <v>190</v>
      </c>
    </row>
    <row r="97" spans="1:9">
      <c r="A97" s="2">
        <v>97</v>
      </c>
      <c r="B97" s="2" t="s">
        <v>9</v>
      </c>
      <c r="C97" t="s">
        <v>191</v>
      </c>
      <c r="D97">
        <v>7</v>
      </c>
      <c r="E97" s="12">
        <v>0.1</v>
      </c>
      <c r="F97" s="3">
        <f t="shared" si="4"/>
        <v>0.70000000000000007</v>
      </c>
      <c r="G97">
        <v>1.8</v>
      </c>
      <c r="H97" s="4">
        <f t="shared" si="5"/>
        <v>5166.0000000000009</v>
      </c>
      <c r="I97" s="5" t="s">
        <v>192</v>
      </c>
    </row>
    <row r="98" spans="1:9">
      <c r="A98" s="2">
        <v>98</v>
      </c>
      <c r="B98" s="2" t="s">
        <v>9</v>
      </c>
      <c r="C98" t="s">
        <v>193</v>
      </c>
      <c r="D98">
        <v>14</v>
      </c>
      <c r="E98" s="12">
        <v>0.28000000000000003</v>
      </c>
      <c r="F98" s="3">
        <f t="shared" ref="F98:F129" si="6">D98*E98</f>
        <v>3.9200000000000004</v>
      </c>
      <c r="G98">
        <v>1.8</v>
      </c>
      <c r="H98" s="4">
        <f t="shared" ref="H98:H129" si="7">D98*E98*G98*DOLAR</f>
        <v>28929.600000000002</v>
      </c>
      <c r="I98" s="5" t="s">
        <v>194</v>
      </c>
    </row>
    <row r="99" spans="1:9">
      <c r="A99" s="2">
        <v>99</v>
      </c>
      <c r="B99" s="2" t="s">
        <v>9</v>
      </c>
      <c r="C99" t="s">
        <v>195</v>
      </c>
      <c r="D99">
        <v>14</v>
      </c>
      <c r="E99" s="12">
        <v>0.33</v>
      </c>
      <c r="F99" s="3">
        <f t="shared" si="6"/>
        <v>4.62</v>
      </c>
      <c r="G99">
        <v>1.8</v>
      </c>
      <c r="H99" s="4">
        <f t="shared" si="7"/>
        <v>34095.600000000006</v>
      </c>
      <c r="I99" s="5" t="s">
        <v>196</v>
      </c>
    </row>
    <row r="100" spans="1:9">
      <c r="A100" s="2">
        <v>100</v>
      </c>
      <c r="B100" s="2" t="s">
        <v>9</v>
      </c>
      <c r="C100" t="s">
        <v>197</v>
      </c>
      <c r="D100">
        <v>21</v>
      </c>
      <c r="E100" s="12">
        <v>2.3199999999999998</v>
      </c>
      <c r="F100" s="3">
        <f t="shared" si="6"/>
        <v>48.72</v>
      </c>
      <c r="G100">
        <v>1.8</v>
      </c>
      <c r="H100" s="4">
        <f t="shared" si="7"/>
        <v>359553.6</v>
      </c>
      <c r="I100" s="5" t="s">
        <v>198</v>
      </c>
    </row>
    <row r="101" spans="1:9">
      <c r="A101" s="2">
        <v>101</v>
      </c>
      <c r="B101" s="2" t="s">
        <v>9</v>
      </c>
      <c r="C101" t="s">
        <v>199</v>
      </c>
      <c r="D101">
        <v>28</v>
      </c>
      <c r="E101" s="12">
        <v>0.28999999999999998</v>
      </c>
      <c r="F101" s="3">
        <f t="shared" si="6"/>
        <v>8.1199999999999992</v>
      </c>
      <c r="G101">
        <v>1.8</v>
      </c>
      <c r="H101" s="4">
        <f t="shared" si="7"/>
        <v>59925.599999999999</v>
      </c>
      <c r="I101" s="5" t="s">
        <v>200</v>
      </c>
    </row>
    <row r="102" spans="1:9">
      <c r="A102" s="2">
        <v>102</v>
      </c>
      <c r="B102" s="2" t="s">
        <v>9</v>
      </c>
      <c r="C102" t="s">
        <v>201</v>
      </c>
      <c r="D102">
        <v>42</v>
      </c>
      <c r="E102" s="12">
        <v>0.37</v>
      </c>
      <c r="F102" s="3">
        <f t="shared" si="6"/>
        <v>15.54</v>
      </c>
      <c r="G102">
        <v>1.8</v>
      </c>
      <c r="H102" s="4">
        <f t="shared" si="7"/>
        <v>114685.2</v>
      </c>
      <c r="I102" s="5" t="s">
        <v>202</v>
      </c>
    </row>
    <row r="103" spans="1:9">
      <c r="A103" s="2">
        <v>103</v>
      </c>
      <c r="B103" s="2" t="s">
        <v>9</v>
      </c>
      <c r="C103" t="s">
        <v>203</v>
      </c>
      <c r="D103">
        <v>14</v>
      </c>
      <c r="E103" s="12">
        <v>1.38</v>
      </c>
      <c r="F103" s="3">
        <f t="shared" si="6"/>
        <v>19.32</v>
      </c>
      <c r="G103">
        <v>1.8</v>
      </c>
      <c r="H103" s="4">
        <f t="shared" si="7"/>
        <v>142581.6</v>
      </c>
      <c r="I103" s="5" t="s">
        <v>204</v>
      </c>
    </row>
    <row r="104" spans="1:9">
      <c r="A104" s="2">
        <v>104</v>
      </c>
      <c r="B104" s="2" t="s">
        <v>9</v>
      </c>
      <c r="C104" s="6" t="s">
        <v>205</v>
      </c>
      <c r="D104">
        <v>14</v>
      </c>
      <c r="E104" s="12">
        <v>4.8600000000000003</v>
      </c>
      <c r="F104" s="3">
        <f t="shared" si="6"/>
        <v>68.040000000000006</v>
      </c>
      <c r="G104">
        <v>1.8</v>
      </c>
      <c r="H104" s="4">
        <f t="shared" si="7"/>
        <v>502135.2</v>
      </c>
      <c r="I104" s="5" t="s">
        <v>206</v>
      </c>
    </row>
    <row r="105" spans="1:9">
      <c r="A105" s="2">
        <v>105</v>
      </c>
      <c r="B105" s="2" t="s">
        <v>9</v>
      </c>
      <c r="C105" t="s">
        <v>207</v>
      </c>
      <c r="D105">
        <v>7</v>
      </c>
      <c r="E105" s="12">
        <v>1.06</v>
      </c>
      <c r="F105" s="3">
        <f t="shared" si="6"/>
        <v>7.42</v>
      </c>
      <c r="G105">
        <v>1.8</v>
      </c>
      <c r="H105" s="4">
        <f t="shared" si="7"/>
        <v>54759.6</v>
      </c>
      <c r="I105" s="5" t="s">
        <v>208</v>
      </c>
    </row>
    <row r="106" spans="1:9">
      <c r="A106" s="2">
        <v>106</v>
      </c>
      <c r="B106" s="2" t="s">
        <v>9</v>
      </c>
      <c r="C106" t="s">
        <v>209</v>
      </c>
      <c r="D106">
        <v>14</v>
      </c>
      <c r="E106" s="12">
        <v>1.85</v>
      </c>
      <c r="F106" s="3">
        <f t="shared" si="6"/>
        <v>25.900000000000002</v>
      </c>
      <c r="G106">
        <v>1.8</v>
      </c>
      <c r="H106" s="4">
        <f t="shared" si="7"/>
        <v>191142.00000000003</v>
      </c>
      <c r="I106" s="5" t="s">
        <v>210</v>
      </c>
    </row>
    <row r="107" spans="1:9">
      <c r="A107" s="2">
        <v>107</v>
      </c>
      <c r="B107" s="2" t="s">
        <v>9</v>
      </c>
      <c r="C107" t="s">
        <v>211</v>
      </c>
      <c r="D107">
        <v>7</v>
      </c>
      <c r="E107" s="12">
        <v>0.57999999999999996</v>
      </c>
      <c r="F107" s="3">
        <f t="shared" si="6"/>
        <v>4.0599999999999996</v>
      </c>
      <c r="G107">
        <v>1.8</v>
      </c>
      <c r="H107" s="4">
        <f t="shared" si="7"/>
        <v>29962.799999999999</v>
      </c>
      <c r="I107" s="5" t="s">
        <v>212</v>
      </c>
    </row>
    <row r="108" spans="1:9">
      <c r="A108" s="2">
        <v>108</v>
      </c>
      <c r="B108" s="2" t="s">
        <v>9</v>
      </c>
      <c r="C108" t="s">
        <v>213</v>
      </c>
      <c r="D108">
        <v>0</v>
      </c>
      <c r="E108" s="12">
        <v>4.3600000000000003</v>
      </c>
      <c r="F108" s="3">
        <f t="shared" si="6"/>
        <v>0</v>
      </c>
      <c r="G108">
        <v>1.8</v>
      </c>
      <c r="H108" s="4">
        <f t="shared" si="7"/>
        <v>0</v>
      </c>
      <c r="I108" s="5" t="s">
        <v>214</v>
      </c>
    </row>
    <row r="109" spans="1:9">
      <c r="A109" s="2">
        <v>109</v>
      </c>
      <c r="B109" s="2" t="s">
        <v>9</v>
      </c>
      <c r="C109" t="s">
        <v>215</v>
      </c>
      <c r="D109">
        <v>7</v>
      </c>
      <c r="E109" s="12">
        <v>1.47</v>
      </c>
      <c r="F109" s="3">
        <f t="shared" si="6"/>
        <v>10.29</v>
      </c>
      <c r="G109">
        <v>1.8</v>
      </c>
      <c r="H109" s="4">
        <f t="shared" si="7"/>
        <v>75940.2</v>
      </c>
      <c r="I109" s="5" t="s">
        <v>216</v>
      </c>
    </row>
    <row r="110" spans="1:9">
      <c r="A110" s="2">
        <v>110</v>
      </c>
      <c r="B110" s="2" t="s">
        <v>9</v>
      </c>
      <c r="C110" t="s">
        <v>217</v>
      </c>
      <c r="D110">
        <v>7</v>
      </c>
      <c r="E110" s="12">
        <v>1.03</v>
      </c>
      <c r="F110" s="3">
        <f t="shared" si="6"/>
        <v>7.21</v>
      </c>
      <c r="G110">
        <v>1.8</v>
      </c>
      <c r="H110" s="4">
        <f t="shared" si="7"/>
        <v>53209.799999999996</v>
      </c>
      <c r="I110" s="5" t="s">
        <v>218</v>
      </c>
    </row>
    <row r="111" spans="1:9">
      <c r="A111" s="2">
        <v>111</v>
      </c>
      <c r="B111" s="2" t="s">
        <v>9</v>
      </c>
      <c r="C111" t="s">
        <v>219</v>
      </c>
      <c r="D111">
        <v>7</v>
      </c>
      <c r="E111" s="12">
        <v>0.41</v>
      </c>
      <c r="F111" s="3">
        <f t="shared" si="6"/>
        <v>2.8699999999999997</v>
      </c>
      <c r="G111">
        <v>1.8</v>
      </c>
      <c r="H111" s="4">
        <f t="shared" si="7"/>
        <v>21180.6</v>
      </c>
      <c r="I111" s="5" t="s">
        <v>220</v>
      </c>
    </row>
    <row r="112" spans="1:9" ht="28">
      <c r="A112" s="2">
        <v>112</v>
      </c>
      <c r="B112" s="2" t="s">
        <v>9</v>
      </c>
      <c r="C112" s="6" t="s">
        <v>221</v>
      </c>
      <c r="D112">
        <v>7</v>
      </c>
      <c r="E112" s="12">
        <v>5.63</v>
      </c>
      <c r="F112" s="3">
        <f t="shared" si="6"/>
        <v>39.409999999999997</v>
      </c>
      <c r="G112">
        <v>1.8</v>
      </c>
      <c r="H112" s="4">
        <f t="shared" si="7"/>
        <v>290845.8</v>
      </c>
      <c r="I112" s="5" t="s">
        <v>222</v>
      </c>
    </row>
    <row r="113" spans="1:9">
      <c r="A113" s="2">
        <v>113</v>
      </c>
      <c r="B113" s="2" t="s">
        <v>9</v>
      </c>
      <c r="C113" s="6" t="s">
        <v>223</v>
      </c>
      <c r="D113">
        <v>7</v>
      </c>
      <c r="E113" s="12">
        <v>12.45</v>
      </c>
      <c r="F113" s="3">
        <f t="shared" si="6"/>
        <v>87.149999999999991</v>
      </c>
      <c r="G113">
        <v>1.8</v>
      </c>
      <c r="H113" s="4">
        <f t="shared" si="7"/>
        <v>643166.99999999988</v>
      </c>
      <c r="I113" s="5" t="s">
        <v>224</v>
      </c>
    </row>
    <row r="114" spans="1:9">
      <c r="A114" s="2">
        <v>114</v>
      </c>
      <c r="B114" s="2" t="s">
        <v>9</v>
      </c>
      <c r="C114" s="6" t="s">
        <v>225</v>
      </c>
      <c r="D114">
        <v>7</v>
      </c>
      <c r="E114" s="12">
        <v>0.95</v>
      </c>
      <c r="F114" s="3">
        <f t="shared" si="6"/>
        <v>6.6499999999999995</v>
      </c>
      <c r="G114">
        <v>1.8</v>
      </c>
      <c r="H114" s="4">
        <f t="shared" si="7"/>
        <v>49076.999999999993</v>
      </c>
      <c r="I114" s="5" t="s">
        <v>226</v>
      </c>
    </row>
    <row r="115" spans="1:9">
      <c r="D115">
        <v>13</v>
      </c>
      <c r="F115">
        <f>SUM(F2:F114)</f>
        <v>10360.441489430903</v>
      </c>
      <c r="H115" s="13">
        <f>SUM(H2:H114)</f>
        <v>76460058.191999987</v>
      </c>
    </row>
    <row r="116" spans="1:9">
      <c r="F116">
        <f>F115*10.2</f>
        <v>105676.5031921952</v>
      </c>
    </row>
    <row r="117" spans="1:9">
      <c r="E117" t="s">
        <v>227</v>
      </c>
      <c r="F117">
        <f>F116/13</f>
        <v>8128.9617840150158</v>
      </c>
    </row>
  </sheetData>
  <hyperlinks>
    <hyperlink ref="I9" r:id="rId1" xr:uid="{00000000-0004-0000-0000-000000000000}"/>
    <hyperlink ref="I68" r:id="rId2" xr:uid="{00000000-0004-0000-0000-000001000000}"/>
    <hyperlink ref="I74" r:id="rId3" xr:uid="{00000000-0004-0000-0000-000002000000}"/>
    <hyperlink ref="I36" r:id="rId4" xr:uid="{B93E881F-81E6-4A23-8EA8-5FFEADFBD126}"/>
    <hyperlink ref="I5" r:id="rId5" display="https://www.amazon.com/-/es/GY-BNO055-9-ejes-BNO055-ruptura-giroscopio/dp/B0CLJFYRX6/ref=sr_1_1?__mk_es_US=%C3%85M%C3%85%C5%BD%C3%95%C3%91&amp;crid=3O2YSRFADF2K1&amp;dib=eyJ2IjoiMSJ9.Ozq8GPsVAP3dvMFeHFmLHlMZ2tVwN-zqOi3JfU_hksc.v2zw8PQfPZW-BdBmjK0elQPsPHhPAv_a8gXsAS-Fr9c&amp;dib_tag=se&amp;keywords=BNO055&amp;qid=1724061254&amp;refinements=p_72%3A1248921011&amp;rnid=1248919011&amp;s=industrial&amp;sprefix=bno055%2Cindustrial%2C235&amp;sr=1-1" xr:uid="{1281FF7F-CE1A-4141-9605-19E0C27D7BEF}"/>
    <hyperlink ref="I6" r:id="rId6" xr:uid="{64BC4D05-A4CB-47A7-80C1-5C33EC9B2476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opLeftCell="A25" zoomScaleNormal="100" workbookViewId="0">
      <selection activeCell="H2" sqref="H2"/>
    </sheetView>
  </sheetViews>
  <sheetFormatPr defaultColWidth="8.33203125" defaultRowHeight="14"/>
  <cols>
    <col min="1" max="1" width="56.58203125" customWidth="1"/>
    <col min="2" max="2" width="19.4140625" customWidth="1"/>
    <col min="3" max="3" width="15.58203125" customWidth="1"/>
    <col min="6" max="7" width="10.33203125" customWidth="1"/>
  </cols>
  <sheetData>
    <row r="1" spans="1:8">
      <c r="A1" t="s">
        <v>228</v>
      </c>
      <c r="B1" t="s">
        <v>229</v>
      </c>
      <c r="C1" t="s">
        <v>230</v>
      </c>
      <c r="D1" t="s">
        <v>2</v>
      </c>
      <c r="F1" t="s">
        <v>231</v>
      </c>
      <c r="H1" t="s">
        <v>7</v>
      </c>
    </row>
    <row r="2" spans="1:8">
      <c r="A2" t="s">
        <v>147</v>
      </c>
      <c r="B2" s="14" t="s">
        <v>232</v>
      </c>
      <c r="C2" s="15" t="s">
        <v>233</v>
      </c>
      <c r="D2">
        <v>4</v>
      </c>
      <c r="E2">
        <f t="shared" ref="E2:E41" si="0">D2*7</f>
        <v>28</v>
      </c>
      <c r="F2">
        <v>0.26</v>
      </c>
      <c r="G2">
        <f t="shared" ref="G2:G41" si="1">E2*F2</f>
        <v>7.28</v>
      </c>
      <c r="H2" t="s">
        <v>148</v>
      </c>
    </row>
    <row r="3" spans="1:8">
      <c r="A3" t="s">
        <v>149</v>
      </c>
      <c r="B3" s="14" t="s">
        <v>234</v>
      </c>
      <c r="C3" s="15" t="s">
        <v>235</v>
      </c>
      <c r="D3">
        <v>2</v>
      </c>
      <c r="E3">
        <f t="shared" si="0"/>
        <v>14</v>
      </c>
      <c r="F3">
        <v>4.21</v>
      </c>
      <c r="G3">
        <f t="shared" si="1"/>
        <v>58.94</v>
      </c>
      <c r="H3" t="s">
        <v>150</v>
      </c>
    </row>
    <row r="4" spans="1:8">
      <c r="A4" t="s">
        <v>151</v>
      </c>
      <c r="C4" t="s">
        <v>235</v>
      </c>
      <c r="D4">
        <v>1</v>
      </c>
      <c r="E4">
        <f t="shared" si="0"/>
        <v>7</v>
      </c>
      <c r="F4">
        <v>0.1</v>
      </c>
      <c r="G4">
        <f t="shared" si="1"/>
        <v>0.70000000000000007</v>
      </c>
      <c r="H4" t="s">
        <v>152</v>
      </c>
    </row>
    <row r="5" spans="1:8">
      <c r="A5" t="s">
        <v>153</v>
      </c>
      <c r="B5" t="s">
        <v>236</v>
      </c>
      <c r="C5" t="s">
        <v>237</v>
      </c>
      <c r="D5">
        <v>1</v>
      </c>
      <c r="E5">
        <f t="shared" si="0"/>
        <v>7</v>
      </c>
      <c r="F5">
        <v>0.32</v>
      </c>
      <c r="G5">
        <f t="shared" si="1"/>
        <v>2.2400000000000002</v>
      </c>
      <c r="H5" s="5" t="s">
        <v>154</v>
      </c>
    </row>
    <row r="6" spans="1:8">
      <c r="A6" t="s">
        <v>155</v>
      </c>
      <c r="B6" t="s">
        <v>238</v>
      </c>
      <c r="C6" t="s">
        <v>239</v>
      </c>
      <c r="D6">
        <v>1</v>
      </c>
      <c r="E6">
        <f t="shared" si="0"/>
        <v>7</v>
      </c>
      <c r="F6">
        <v>0.1</v>
      </c>
      <c r="G6">
        <f t="shared" si="1"/>
        <v>0.70000000000000007</v>
      </c>
      <c r="H6" t="s">
        <v>156</v>
      </c>
    </row>
    <row r="7" spans="1:8">
      <c r="A7" t="s">
        <v>157</v>
      </c>
      <c r="B7" t="s">
        <v>240</v>
      </c>
      <c r="C7" t="s">
        <v>241</v>
      </c>
      <c r="D7">
        <v>1</v>
      </c>
      <c r="E7">
        <f t="shared" si="0"/>
        <v>7</v>
      </c>
      <c r="F7">
        <v>0.1</v>
      </c>
      <c r="G7">
        <f t="shared" si="1"/>
        <v>0.70000000000000007</v>
      </c>
      <c r="H7" t="s">
        <v>158</v>
      </c>
    </row>
    <row r="8" spans="1:8">
      <c r="A8" t="s">
        <v>159</v>
      </c>
      <c r="B8" t="s">
        <v>242</v>
      </c>
      <c r="C8" t="s">
        <v>243</v>
      </c>
      <c r="D8">
        <v>1</v>
      </c>
      <c r="E8">
        <f t="shared" si="0"/>
        <v>7</v>
      </c>
      <c r="F8">
        <v>0.1</v>
      </c>
      <c r="G8">
        <f t="shared" si="1"/>
        <v>0.70000000000000007</v>
      </c>
      <c r="H8" t="s">
        <v>160</v>
      </c>
    </row>
    <row r="9" spans="1:8">
      <c r="A9" t="s">
        <v>161</v>
      </c>
      <c r="B9" t="s">
        <v>244</v>
      </c>
      <c r="C9" t="s">
        <v>245</v>
      </c>
      <c r="D9">
        <v>8</v>
      </c>
      <c r="E9">
        <f t="shared" si="0"/>
        <v>56</v>
      </c>
      <c r="F9">
        <v>0.1</v>
      </c>
      <c r="G9">
        <f t="shared" si="1"/>
        <v>5.6000000000000005</v>
      </c>
      <c r="H9" t="s">
        <v>162</v>
      </c>
    </row>
    <row r="10" spans="1:8">
      <c r="A10" t="s">
        <v>163</v>
      </c>
      <c r="B10" t="s">
        <v>246</v>
      </c>
      <c r="C10" t="s">
        <v>247</v>
      </c>
      <c r="D10">
        <v>1</v>
      </c>
      <c r="E10">
        <f t="shared" si="0"/>
        <v>7</v>
      </c>
      <c r="F10">
        <v>0.1</v>
      </c>
      <c r="G10">
        <f t="shared" si="1"/>
        <v>0.70000000000000007</v>
      </c>
      <c r="H10" t="s">
        <v>164</v>
      </c>
    </row>
    <row r="11" spans="1:8">
      <c r="A11" t="s">
        <v>165</v>
      </c>
      <c r="B11" t="s">
        <v>248</v>
      </c>
      <c r="C11" t="s">
        <v>249</v>
      </c>
      <c r="D11">
        <v>1</v>
      </c>
      <c r="E11">
        <f t="shared" si="0"/>
        <v>7</v>
      </c>
      <c r="F11">
        <v>0.1</v>
      </c>
      <c r="G11">
        <f t="shared" si="1"/>
        <v>0.70000000000000007</v>
      </c>
      <c r="H11" t="s">
        <v>166</v>
      </c>
    </row>
    <row r="12" spans="1:8">
      <c r="A12" t="s">
        <v>167</v>
      </c>
      <c r="B12" t="s">
        <v>250</v>
      </c>
      <c r="C12" t="s">
        <v>251</v>
      </c>
      <c r="D12">
        <v>2</v>
      </c>
      <c r="E12">
        <f t="shared" si="0"/>
        <v>14</v>
      </c>
      <c r="F12">
        <v>0.1</v>
      </c>
      <c r="G12">
        <f t="shared" si="1"/>
        <v>1.4000000000000001</v>
      </c>
      <c r="H12" s="5" t="s">
        <v>168</v>
      </c>
    </row>
    <row r="13" spans="1:8">
      <c r="A13" t="s">
        <v>169</v>
      </c>
      <c r="B13" t="s">
        <v>252</v>
      </c>
      <c r="C13" t="s">
        <v>253</v>
      </c>
      <c r="D13">
        <v>1</v>
      </c>
      <c r="E13">
        <f t="shared" si="0"/>
        <v>7</v>
      </c>
      <c r="F13">
        <v>1.62</v>
      </c>
      <c r="G13">
        <f t="shared" si="1"/>
        <v>11.34</v>
      </c>
      <c r="H13" t="s">
        <v>170</v>
      </c>
    </row>
    <row r="14" spans="1:8">
      <c r="A14" t="s">
        <v>171</v>
      </c>
      <c r="B14" t="s">
        <v>254</v>
      </c>
      <c r="C14" t="s">
        <v>255</v>
      </c>
      <c r="D14">
        <v>1</v>
      </c>
      <c r="E14">
        <f t="shared" si="0"/>
        <v>7</v>
      </c>
      <c r="F14">
        <v>0.74</v>
      </c>
      <c r="G14">
        <f t="shared" si="1"/>
        <v>5.18</v>
      </c>
      <c r="H14" t="s">
        <v>172</v>
      </c>
    </row>
    <row r="15" spans="1:8">
      <c r="A15" t="s">
        <v>173</v>
      </c>
      <c r="C15" s="16">
        <v>825</v>
      </c>
      <c r="D15">
        <v>1</v>
      </c>
      <c r="E15">
        <f t="shared" si="0"/>
        <v>7</v>
      </c>
      <c r="F15">
        <v>0.1</v>
      </c>
      <c r="G15">
        <f t="shared" si="1"/>
        <v>0.70000000000000007</v>
      </c>
      <c r="H15" t="s">
        <v>174</v>
      </c>
    </row>
    <row r="16" spans="1:8" s="17" customFormat="1">
      <c r="A16" s="17" t="s">
        <v>175</v>
      </c>
      <c r="B16" s="18" t="s">
        <v>256</v>
      </c>
      <c r="C16" s="17" t="s">
        <v>257</v>
      </c>
      <c r="D16" s="17">
        <v>0</v>
      </c>
      <c r="E16" s="17">
        <f t="shared" si="0"/>
        <v>0</v>
      </c>
      <c r="F16" s="17">
        <v>0.97</v>
      </c>
      <c r="G16" s="17">
        <f t="shared" si="1"/>
        <v>0</v>
      </c>
      <c r="H16" s="17" t="s">
        <v>176</v>
      </c>
    </row>
    <row r="17" spans="1:8" s="17" customFormat="1">
      <c r="A17" s="17" t="s">
        <v>177</v>
      </c>
      <c r="B17" s="19" t="s">
        <v>258</v>
      </c>
      <c r="C17" s="17" t="s">
        <v>257</v>
      </c>
      <c r="D17" s="17">
        <v>4</v>
      </c>
      <c r="E17" s="17">
        <f t="shared" si="0"/>
        <v>28</v>
      </c>
      <c r="F17" s="17">
        <v>0.59</v>
      </c>
      <c r="G17" s="17">
        <f t="shared" si="1"/>
        <v>16.52</v>
      </c>
      <c r="H17" s="17" t="s">
        <v>178</v>
      </c>
    </row>
    <row r="18" spans="1:8" s="8" customFormat="1">
      <c r="A18" s="8" t="s">
        <v>179</v>
      </c>
      <c r="B18" s="20" t="s">
        <v>259</v>
      </c>
      <c r="C18" s="8" t="s">
        <v>260</v>
      </c>
      <c r="D18" s="8">
        <v>0</v>
      </c>
      <c r="E18" s="8">
        <f t="shared" si="0"/>
        <v>0</v>
      </c>
      <c r="F18" s="8">
        <v>1.85</v>
      </c>
      <c r="G18" s="8">
        <f t="shared" si="1"/>
        <v>0</v>
      </c>
      <c r="H18" s="8" t="s">
        <v>180</v>
      </c>
    </row>
    <row r="19" spans="1:8" s="8" customFormat="1">
      <c r="A19" s="8" t="s">
        <v>181</v>
      </c>
      <c r="B19" s="20" t="s">
        <v>261</v>
      </c>
      <c r="C19" s="8" t="s">
        <v>260</v>
      </c>
      <c r="D19" s="8">
        <v>5</v>
      </c>
      <c r="E19" s="8">
        <f t="shared" si="0"/>
        <v>35</v>
      </c>
      <c r="F19" s="8">
        <v>0.28999999999999998</v>
      </c>
      <c r="G19" s="8">
        <f t="shared" si="1"/>
        <v>10.149999999999999</v>
      </c>
      <c r="H19" s="8" t="s">
        <v>182</v>
      </c>
    </row>
    <row r="20" spans="1:8">
      <c r="A20" t="s">
        <v>183</v>
      </c>
      <c r="B20" t="s">
        <v>262</v>
      </c>
      <c r="C20" t="s">
        <v>263</v>
      </c>
      <c r="D20">
        <v>5</v>
      </c>
      <c r="E20">
        <f t="shared" si="0"/>
        <v>35</v>
      </c>
      <c r="F20">
        <v>0.56000000000000005</v>
      </c>
      <c r="G20">
        <f t="shared" si="1"/>
        <v>19.600000000000001</v>
      </c>
      <c r="H20" t="s">
        <v>184</v>
      </c>
    </row>
    <row r="21" spans="1:8" s="8" customFormat="1">
      <c r="A21" s="8" t="s">
        <v>185</v>
      </c>
      <c r="B21" s="20" t="s">
        <v>264</v>
      </c>
      <c r="C21" s="8" t="s">
        <v>265</v>
      </c>
      <c r="D21" s="8">
        <v>0</v>
      </c>
      <c r="E21" s="8">
        <f t="shared" si="0"/>
        <v>0</v>
      </c>
      <c r="F21" s="8">
        <v>26.01</v>
      </c>
      <c r="G21" s="8">
        <f t="shared" si="1"/>
        <v>0</v>
      </c>
      <c r="H21" s="8" t="s">
        <v>186</v>
      </c>
    </row>
    <row r="22" spans="1:8" s="8" customFormat="1">
      <c r="A22" s="8" t="s">
        <v>187</v>
      </c>
      <c r="B22" s="20" t="s">
        <v>266</v>
      </c>
      <c r="C22" s="8" t="s">
        <v>267</v>
      </c>
      <c r="D22" s="8">
        <v>1</v>
      </c>
      <c r="E22" s="8">
        <f t="shared" si="0"/>
        <v>7</v>
      </c>
      <c r="F22" s="8">
        <v>10.4</v>
      </c>
      <c r="G22" s="8">
        <f t="shared" si="1"/>
        <v>72.8</v>
      </c>
      <c r="H22" s="8" t="s">
        <v>188</v>
      </c>
    </row>
    <row r="23" spans="1:8">
      <c r="A23" t="s">
        <v>189</v>
      </c>
      <c r="B23" s="21" t="s">
        <v>268</v>
      </c>
      <c r="C23" t="s">
        <v>269</v>
      </c>
      <c r="D23">
        <v>7</v>
      </c>
      <c r="E23">
        <f t="shared" si="0"/>
        <v>49</v>
      </c>
      <c r="F23">
        <v>0.1</v>
      </c>
      <c r="G23">
        <f t="shared" si="1"/>
        <v>4.9000000000000004</v>
      </c>
      <c r="H23" t="s">
        <v>190</v>
      </c>
    </row>
    <row r="24" spans="1:8">
      <c r="A24" t="s">
        <v>191</v>
      </c>
      <c r="B24" s="21" t="s">
        <v>270</v>
      </c>
      <c r="C24" t="s">
        <v>271</v>
      </c>
      <c r="D24">
        <v>1</v>
      </c>
      <c r="E24">
        <f t="shared" si="0"/>
        <v>7</v>
      </c>
      <c r="F24">
        <v>0.1</v>
      </c>
      <c r="G24">
        <f t="shared" si="1"/>
        <v>0.70000000000000007</v>
      </c>
      <c r="H24" t="s">
        <v>192</v>
      </c>
    </row>
    <row r="25" spans="1:8">
      <c r="A25" t="s">
        <v>193</v>
      </c>
      <c r="B25" s="21" t="s">
        <v>272</v>
      </c>
      <c r="C25" t="s">
        <v>273</v>
      </c>
      <c r="D25">
        <v>2</v>
      </c>
      <c r="E25">
        <f t="shared" si="0"/>
        <v>14</v>
      </c>
      <c r="F25">
        <v>0.28000000000000003</v>
      </c>
      <c r="G25">
        <f t="shared" si="1"/>
        <v>3.9200000000000004</v>
      </c>
      <c r="H25" t="s">
        <v>194</v>
      </c>
    </row>
    <row r="26" spans="1:8">
      <c r="A26" t="s">
        <v>195</v>
      </c>
      <c r="B26" s="21" t="s">
        <v>274</v>
      </c>
      <c r="C26" t="s">
        <v>275</v>
      </c>
      <c r="D26">
        <v>2</v>
      </c>
      <c r="E26">
        <f t="shared" si="0"/>
        <v>14</v>
      </c>
      <c r="F26">
        <v>0.33</v>
      </c>
      <c r="G26">
        <f t="shared" si="1"/>
        <v>4.62</v>
      </c>
      <c r="H26" t="s">
        <v>196</v>
      </c>
    </row>
    <row r="27" spans="1:8">
      <c r="A27" t="s">
        <v>197</v>
      </c>
      <c r="B27" t="s">
        <v>276</v>
      </c>
      <c r="D27">
        <v>3</v>
      </c>
      <c r="E27">
        <f t="shared" si="0"/>
        <v>21</v>
      </c>
      <c r="F27">
        <v>2.3199999999999998</v>
      </c>
      <c r="G27">
        <f t="shared" si="1"/>
        <v>48.72</v>
      </c>
      <c r="H27" t="s">
        <v>198</v>
      </c>
    </row>
    <row r="28" spans="1:8">
      <c r="A28" t="s">
        <v>199</v>
      </c>
      <c r="B28" t="s">
        <v>277</v>
      </c>
      <c r="D28">
        <v>4</v>
      </c>
      <c r="E28">
        <f t="shared" si="0"/>
        <v>28</v>
      </c>
      <c r="F28">
        <v>0.28999999999999998</v>
      </c>
      <c r="G28">
        <f t="shared" si="1"/>
        <v>8.1199999999999992</v>
      </c>
      <c r="H28" t="s">
        <v>200</v>
      </c>
    </row>
    <row r="29" spans="1:8">
      <c r="A29" t="s">
        <v>201</v>
      </c>
      <c r="B29" t="s">
        <v>278</v>
      </c>
      <c r="D29">
        <v>6</v>
      </c>
      <c r="E29">
        <f t="shared" si="0"/>
        <v>42</v>
      </c>
      <c r="F29">
        <v>0.37</v>
      </c>
      <c r="G29">
        <f t="shared" si="1"/>
        <v>15.54</v>
      </c>
      <c r="H29" t="s">
        <v>202</v>
      </c>
    </row>
    <row r="30" spans="1:8">
      <c r="A30" t="s">
        <v>203</v>
      </c>
      <c r="B30" t="s">
        <v>279</v>
      </c>
      <c r="D30">
        <v>2</v>
      </c>
      <c r="E30">
        <f t="shared" si="0"/>
        <v>14</v>
      </c>
      <c r="F30">
        <v>1.38</v>
      </c>
      <c r="G30">
        <f t="shared" si="1"/>
        <v>19.32</v>
      </c>
      <c r="H30" t="s">
        <v>204</v>
      </c>
    </row>
    <row r="31" spans="1:8">
      <c r="A31" s="6" t="s">
        <v>205</v>
      </c>
      <c r="B31" t="s">
        <v>280</v>
      </c>
      <c r="D31">
        <v>2</v>
      </c>
      <c r="E31">
        <f t="shared" si="0"/>
        <v>14</v>
      </c>
      <c r="F31">
        <v>4.8600000000000003</v>
      </c>
      <c r="G31">
        <f t="shared" si="1"/>
        <v>68.040000000000006</v>
      </c>
      <c r="H31" t="s">
        <v>206</v>
      </c>
    </row>
    <row r="32" spans="1:8">
      <c r="A32" t="s">
        <v>207</v>
      </c>
      <c r="B32" t="s">
        <v>281</v>
      </c>
      <c r="D32">
        <v>1</v>
      </c>
      <c r="E32">
        <f t="shared" si="0"/>
        <v>7</v>
      </c>
      <c r="F32">
        <v>1.06</v>
      </c>
      <c r="G32">
        <f t="shared" si="1"/>
        <v>7.42</v>
      </c>
      <c r="H32" t="s">
        <v>208</v>
      </c>
    </row>
    <row r="33" spans="1:8">
      <c r="A33" t="s">
        <v>209</v>
      </c>
      <c r="B33" t="s">
        <v>282</v>
      </c>
      <c r="D33">
        <v>2</v>
      </c>
      <c r="E33">
        <f t="shared" si="0"/>
        <v>14</v>
      </c>
      <c r="F33">
        <v>1.85</v>
      </c>
      <c r="G33">
        <f t="shared" si="1"/>
        <v>25.900000000000002</v>
      </c>
      <c r="H33" t="s">
        <v>210</v>
      </c>
    </row>
    <row r="34" spans="1:8">
      <c r="A34" t="s">
        <v>211</v>
      </c>
      <c r="B34" t="s">
        <v>283</v>
      </c>
      <c r="D34">
        <v>1</v>
      </c>
      <c r="E34">
        <f t="shared" si="0"/>
        <v>7</v>
      </c>
      <c r="F34">
        <v>0.57999999999999996</v>
      </c>
      <c r="G34">
        <f t="shared" si="1"/>
        <v>4.0599999999999996</v>
      </c>
      <c r="H34" t="s">
        <v>212</v>
      </c>
    </row>
    <row r="35" spans="1:8" s="8" customFormat="1">
      <c r="A35" s="8" t="s">
        <v>213</v>
      </c>
      <c r="B35" s="8" t="s">
        <v>284</v>
      </c>
      <c r="D35" s="8">
        <v>0</v>
      </c>
      <c r="E35" s="8">
        <f t="shared" si="0"/>
        <v>0</v>
      </c>
      <c r="F35" s="8">
        <v>4.3600000000000003</v>
      </c>
      <c r="G35" s="8">
        <f t="shared" si="1"/>
        <v>0</v>
      </c>
      <c r="H35" s="8" t="s">
        <v>214</v>
      </c>
    </row>
    <row r="36" spans="1:8" s="8" customFormat="1">
      <c r="A36" s="8" t="s">
        <v>215</v>
      </c>
      <c r="B36" s="8" t="s">
        <v>285</v>
      </c>
      <c r="D36" s="8">
        <v>1</v>
      </c>
      <c r="E36" s="8">
        <f t="shared" si="0"/>
        <v>7</v>
      </c>
      <c r="F36" s="8">
        <v>1.47</v>
      </c>
      <c r="G36" s="8">
        <f t="shared" si="1"/>
        <v>10.29</v>
      </c>
      <c r="H36" s="8" t="s">
        <v>216</v>
      </c>
    </row>
    <row r="37" spans="1:8">
      <c r="A37" t="s">
        <v>217</v>
      </c>
      <c r="B37" s="21" t="s">
        <v>286</v>
      </c>
      <c r="D37">
        <v>1</v>
      </c>
      <c r="E37">
        <f t="shared" si="0"/>
        <v>7</v>
      </c>
      <c r="F37">
        <v>1.03</v>
      </c>
      <c r="G37">
        <f t="shared" si="1"/>
        <v>7.21</v>
      </c>
      <c r="H37" s="5" t="s">
        <v>218</v>
      </c>
    </row>
    <row r="38" spans="1:8">
      <c r="A38" t="s">
        <v>219</v>
      </c>
      <c r="B38" s="21">
        <v>61300811821</v>
      </c>
      <c r="D38">
        <v>1</v>
      </c>
      <c r="E38">
        <f t="shared" si="0"/>
        <v>7</v>
      </c>
      <c r="F38">
        <v>0.41</v>
      </c>
      <c r="G38">
        <f t="shared" si="1"/>
        <v>2.8699999999999997</v>
      </c>
      <c r="H38" s="5" t="s">
        <v>220</v>
      </c>
    </row>
    <row r="39" spans="1:8" ht="28">
      <c r="A39" s="6" t="s">
        <v>221</v>
      </c>
      <c r="B39" s="21">
        <v>750032052</v>
      </c>
      <c r="D39">
        <v>1</v>
      </c>
      <c r="E39">
        <f t="shared" si="0"/>
        <v>7</v>
      </c>
      <c r="F39">
        <v>5.63</v>
      </c>
      <c r="G39">
        <f t="shared" si="1"/>
        <v>39.409999999999997</v>
      </c>
      <c r="H39" t="s">
        <v>222</v>
      </c>
    </row>
    <row r="40" spans="1:8">
      <c r="A40" s="6" t="s">
        <v>223</v>
      </c>
      <c r="B40" t="s">
        <v>287</v>
      </c>
      <c r="D40">
        <v>1</v>
      </c>
      <c r="E40">
        <f t="shared" si="0"/>
        <v>7</v>
      </c>
      <c r="F40">
        <v>12.45</v>
      </c>
      <c r="G40">
        <f t="shared" si="1"/>
        <v>87.149999999999991</v>
      </c>
      <c r="H40" s="5" t="s">
        <v>224</v>
      </c>
    </row>
    <row r="41" spans="1:8" ht="28">
      <c r="A41" s="6" t="s">
        <v>225</v>
      </c>
      <c r="B41" t="s">
        <v>288</v>
      </c>
      <c r="D41">
        <v>1</v>
      </c>
      <c r="E41">
        <f t="shared" si="0"/>
        <v>7</v>
      </c>
      <c r="F41">
        <v>0.95</v>
      </c>
      <c r="G41">
        <f t="shared" si="1"/>
        <v>6.6499999999999995</v>
      </c>
      <c r="H41" s="5" t="s">
        <v>226</v>
      </c>
    </row>
    <row r="42" spans="1:8">
      <c r="G42">
        <f>SUM(G2:G41)</f>
        <v>580.79</v>
      </c>
    </row>
  </sheetData>
  <hyperlinks>
    <hyperlink ref="H5" r:id="rId1" xr:uid="{00000000-0004-0000-0100-000000000000}"/>
    <hyperlink ref="H12" r:id="rId2" xr:uid="{00000000-0004-0000-0100-000001000000}"/>
    <hyperlink ref="H37" r:id="rId3" xr:uid="{00000000-0004-0000-0100-000002000000}"/>
    <hyperlink ref="H38" r:id="rId4" xr:uid="{00000000-0004-0000-0100-000003000000}"/>
    <hyperlink ref="H40" r:id="rId5" xr:uid="{00000000-0004-0000-0100-000004000000}"/>
    <hyperlink ref="H41" r:id="rId6" xr:uid="{00000000-0004-0000-0100-000005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10" sqref="H10"/>
    </sheetView>
  </sheetViews>
  <sheetFormatPr defaultColWidth="8.33203125" defaultRowHeight="14"/>
  <cols>
    <col min="1" max="1" width="28.33203125" customWidth="1"/>
    <col min="6" max="6" width="14.33203125" customWidth="1"/>
  </cols>
  <sheetData>
    <row r="1" spans="1:8" ht="56">
      <c r="A1" s="22" t="s">
        <v>289</v>
      </c>
      <c r="B1" s="22" t="s">
        <v>290</v>
      </c>
      <c r="C1" s="22" t="s">
        <v>291</v>
      </c>
      <c r="D1" s="23" t="s">
        <v>292</v>
      </c>
      <c r="E1" s="23" t="s">
        <v>293</v>
      </c>
      <c r="F1" s="22" t="s">
        <v>294</v>
      </c>
      <c r="G1" s="22" t="s">
        <v>2</v>
      </c>
    </row>
    <row r="2" spans="1:8">
      <c r="A2" s="1" t="s">
        <v>295</v>
      </c>
      <c r="B2" t="s">
        <v>296</v>
      </c>
      <c r="C2" t="s">
        <v>297</v>
      </c>
      <c r="D2" s="2">
        <v>4</v>
      </c>
      <c r="E2">
        <f t="shared" ref="E2:E14" si="0">D2*13</f>
        <v>52</v>
      </c>
      <c r="F2" t="s">
        <v>298</v>
      </c>
      <c r="H2" t="s">
        <v>299</v>
      </c>
    </row>
    <row r="3" spans="1:8">
      <c r="A3" s="1"/>
      <c r="B3" t="s">
        <v>300</v>
      </c>
      <c r="C3" t="s">
        <v>301</v>
      </c>
      <c r="D3" s="2">
        <v>4</v>
      </c>
      <c r="E3">
        <f t="shared" si="0"/>
        <v>52</v>
      </c>
      <c r="F3" t="s">
        <v>298</v>
      </c>
      <c r="H3" t="s">
        <v>302</v>
      </c>
    </row>
    <row r="4" spans="1:8">
      <c r="A4" s="1" t="s">
        <v>303</v>
      </c>
      <c r="B4" t="s">
        <v>304</v>
      </c>
      <c r="C4" t="s">
        <v>297</v>
      </c>
      <c r="D4" s="2">
        <v>4</v>
      </c>
      <c r="E4">
        <f t="shared" si="0"/>
        <v>52</v>
      </c>
      <c r="F4" t="s">
        <v>298</v>
      </c>
      <c r="H4" t="s">
        <v>299</v>
      </c>
    </row>
    <row r="5" spans="1:8">
      <c r="A5" s="1"/>
      <c r="B5" t="s">
        <v>305</v>
      </c>
      <c r="C5" t="s">
        <v>297</v>
      </c>
      <c r="D5" s="2">
        <v>4</v>
      </c>
      <c r="E5">
        <f t="shared" si="0"/>
        <v>52</v>
      </c>
      <c r="F5" t="s">
        <v>298</v>
      </c>
      <c r="H5" t="s">
        <v>299</v>
      </c>
    </row>
    <row r="6" spans="1:8">
      <c r="A6" t="s">
        <v>306</v>
      </c>
      <c r="C6" t="s">
        <v>307</v>
      </c>
      <c r="D6" s="2">
        <v>1</v>
      </c>
      <c r="E6">
        <f t="shared" si="0"/>
        <v>13</v>
      </c>
    </row>
    <row r="7" spans="1:8">
      <c r="A7" t="s">
        <v>308</v>
      </c>
      <c r="C7" t="s">
        <v>309</v>
      </c>
      <c r="D7" s="2">
        <v>1</v>
      </c>
      <c r="E7">
        <f t="shared" si="0"/>
        <v>13</v>
      </c>
      <c r="H7" t="s">
        <v>310</v>
      </c>
    </row>
    <row r="8" spans="1:8">
      <c r="A8" t="s">
        <v>311</v>
      </c>
      <c r="C8" t="s">
        <v>312</v>
      </c>
      <c r="D8" s="2">
        <v>4</v>
      </c>
      <c r="E8">
        <f t="shared" si="0"/>
        <v>52</v>
      </c>
      <c r="H8" t="s">
        <v>310</v>
      </c>
    </row>
    <row r="9" spans="1:8">
      <c r="A9" t="s">
        <v>313</v>
      </c>
      <c r="C9" t="s">
        <v>312</v>
      </c>
      <c r="D9" s="2">
        <v>1</v>
      </c>
      <c r="E9">
        <f t="shared" si="0"/>
        <v>13</v>
      </c>
      <c r="H9" t="s">
        <v>310</v>
      </c>
    </row>
    <row r="10" spans="1:8">
      <c r="A10" t="s">
        <v>314</v>
      </c>
      <c r="C10" t="s">
        <v>315</v>
      </c>
      <c r="D10" s="2">
        <v>2</v>
      </c>
      <c r="E10">
        <f t="shared" si="0"/>
        <v>26</v>
      </c>
      <c r="H10" t="s">
        <v>144</v>
      </c>
    </row>
    <row r="11" spans="1:8">
      <c r="A11" s="1" t="s">
        <v>316</v>
      </c>
      <c r="B11" t="s">
        <v>296</v>
      </c>
      <c r="C11" t="s">
        <v>317</v>
      </c>
      <c r="D11" s="2">
        <v>1</v>
      </c>
      <c r="E11">
        <f t="shared" si="0"/>
        <v>13</v>
      </c>
      <c r="H11" t="s">
        <v>86</v>
      </c>
    </row>
    <row r="12" spans="1:8">
      <c r="A12" s="1"/>
      <c r="B12" t="s">
        <v>318</v>
      </c>
      <c r="C12" t="s">
        <v>297</v>
      </c>
      <c r="D12" s="2">
        <v>1</v>
      </c>
      <c r="E12">
        <f t="shared" si="0"/>
        <v>13</v>
      </c>
      <c r="H12" t="s">
        <v>299</v>
      </c>
    </row>
    <row r="13" spans="1:8">
      <c r="A13" t="s">
        <v>319</v>
      </c>
      <c r="C13" t="s">
        <v>309</v>
      </c>
      <c r="D13" s="2">
        <v>1</v>
      </c>
      <c r="E13">
        <f t="shared" si="0"/>
        <v>13</v>
      </c>
      <c r="H13" t="s">
        <v>310</v>
      </c>
    </row>
    <row r="14" spans="1:8">
      <c r="A14" t="s">
        <v>320</v>
      </c>
      <c r="C14" t="s">
        <v>321</v>
      </c>
      <c r="D14" s="2">
        <v>1</v>
      </c>
      <c r="E14">
        <f t="shared" si="0"/>
        <v>13</v>
      </c>
      <c r="H14" t="s">
        <v>322</v>
      </c>
    </row>
  </sheetData>
  <mergeCells count="3">
    <mergeCell ref="A2:A3"/>
    <mergeCell ref="A4:A5"/>
    <mergeCell ref="A11:A1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kicker</vt:lpstr>
      <vt:lpstr>Conectores</vt:lpstr>
      <vt:lpstr>DOLAR</vt:lpstr>
      <vt:lpstr>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Andres Velasquez Velez</dc:creator>
  <dc:description/>
  <cp:lastModifiedBy>Docker</cp:lastModifiedBy>
  <cp:revision>1</cp:revision>
  <dcterms:created xsi:type="dcterms:W3CDTF">2024-02-27T05:58:14Z</dcterms:created>
  <dcterms:modified xsi:type="dcterms:W3CDTF">2024-10-09T04:44:13Z</dcterms:modified>
  <dc:language>en-US</dc:language>
</cp:coreProperties>
</file>