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le\OneDrive\Área de Trabalho\Excel-spreadsheets\"/>
    </mc:Choice>
  </mc:AlternateContent>
  <xr:revisionPtr revIDLastSave="0" documentId="13_ncr:1_{C0B189ED-BA24-4C51-BC11-4310B065526A}" xr6:coauthVersionLast="47" xr6:coauthVersionMax="47" xr10:uidLastSave="{00000000-0000-0000-0000-000000000000}"/>
  <bookViews>
    <workbookView xWindow="-108" yWindow="-108" windowWidth="23256" windowHeight="12456" firstSheet="7" activeTab="7" xr2:uid="{B20FA0A7-6B8D-4DE0-807A-25B715AF2B76}"/>
  </bookViews>
  <sheets>
    <sheet name="Campanha eleitoral" sheetId="1" r:id="rId1"/>
    <sheet name="Sheet2" sheetId="2" r:id="rId2"/>
    <sheet name="PC Tech" sheetId="4" r:id="rId3"/>
    <sheet name="Exercício - Tectona" sheetId="5" r:id="rId4"/>
    <sheet name="Corretora" sheetId="6" r:id="rId5"/>
    <sheet name="exercício - ração" sheetId="7" r:id="rId6"/>
    <sheet name="High School" sheetId="8" r:id="rId7"/>
    <sheet name="exercício - ônibus" sheetId="9" r:id="rId8"/>
    <sheet name="Nike Factory" sheetId="10" r:id="rId9"/>
    <sheet name="Transportation problem" sheetId="11" r:id="rId10"/>
    <sheet name="Transportation problem 2" sheetId="12" r:id="rId11"/>
    <sheet name="TP - Exercise" sheetId="13" r:id="rId12"/>
  </sheets>
  <definedNames>
    <definedName name="_xlnm._FilterDatabase" localSheetId="0" hidden="1">'Campanha eleitoral'!$A$1</definedName>
    <definedName name="solver_adj" localSheetId="0" hidden="1">'Campanha eleitoral'!$F$4,'Campanha eleitoral'!$E$4</definedName>
    <definedName name="solver_adj" localSheetId="4" hidden="1">Corretora!$E$4:$I$4</definedName>
    <definedName name="solver_adj" localSheetId="5" hidden="1">'exercício - ração'!$E$9:$G$9</definedName>
    <definedName name="solver_adj" localSheetId="3" hidden="1">'Exercício - Tectona'!$J$4:$K$4</definedName>
    <definedName name="solver_adj" localSheetId="6" hidden="1">'High School'!$K$3:$M$7</definedName>
    <definedName name="solver_adj" localSheetId="8" hidden="1">'Nike Factory'!$F$6:$G$6</definedName>
    <definedName name="solver_adj" localSheetId="2" hidden="1">'PC Tech'!$G$3,'PC Tech'!$H$3</definedName>
    <definedName name="solver_adj" localSheetId="1" hidden="1">Sheet2!$B$4,Sheet2!$C$4</definedName>
    <definedName name="solver_adj" localSheetId="11" hidden="1">'TP - Exercise'!$B$12:$D$14</definedName>
    <definedName name="solver_adj" localSheetId="9" hidden="1">'Transportation problem'!$C$11:$E$13</definedName>
    <definedName name="solver_adj" localSheetId="10" hidden="1">'Transportation problem 2'!$D$4:$D$12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cvg" localSheetId="3" hidden="1">0.0001</definedName>
    <definedName name="solver_cvg" localSheetId="6" hidden="1">0.0001</definedName>
    <definedName name="solver_cvg" localSheetId="8" hidden="1">0.0001</definedName>
    <definedName name="solver_cvg" localSheetId="2" hidden="1">0.0001</definedName>
    <definedName name="solver_cvg" localSheetId="1" hidden="1">0.0001</definedName>
    <definedName name="solver_cvg" localSheetId="11" hidden="1">0.0001</definedName>
    <definedName name="solver_cvg" localSheetId="9" hidden="1">0.0001</definedName>
    <definedName name="solver_cvg" localSheetId="10" hidden="1">0.0001</definedName>
    <definedName name="solver_drv" localSheetId="0" hidden="1">2</definedName>
    <definedName name="solver_drv" localSheetId="4" hidden="1">1</definedName>
    <definedName name="solver_drv" localSheetId="5" hidden="1">1</definedName>
    <definedName name="solver_drv" localSheetId="3" hidden="1">1</definedName>
    <definedName name="solver_drv" localSheetId="6" hidden="1">1</definedName>
    <definedName name="solver_drv" localSheetId="8" hidden="1">1</definedName>
    <definedName name="solver_drv" localSheetId="2" hidden="1">1</definedName>
    <definedName name="solver_drv" localSheetId="1" hidden="1">1</definedName>
    <definedName name="solver_drv" localSheetId="11" hidden="1">2</definedName>
    <definedName name="solver_drv" localSheetId="9" hidden="1">1</definedName>
    <definedName name="solver_drv" localSheetId="10" hidden="1">1</definedName>
    <definedName name="solver_eng" localSheetId="0" hidden="1">2</definedName>
    <definedName name="solver_eng" localSheetId="4" hidden="1">2</definedName>
    <definedName name="solver_eng" localSheetId="5" hidden="1">2</definedName>
    <definedName name="solver_eng" localSheetId="3" hidden="1">2</definedName>
    <definedName name="solver_eng" localSheetId="6" hidden="1">2</definedName>
    <definedName name="solver_eng" localSheetId="8" hidden="1">2</definedName>
    <definedName name="solver_eng" localSheetId="2" hidden="1">2</definedName>
    <definedName name="solver_eng" localSheetId="1" hidden="1">1</definedName>
    <definedName name="solver_eng" localSheetId="11" hidden="1">2</definedName>
    <definedName name="solver_eng" localSheetId="9" hidden="1">2</definedName>
    <definedName name="solver_eng" localSheetId="10" hidden="1">2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est" localSheetId="3" hidden="1">1</definedName>
    <definedName name="solver_est" localSheetId="6" hidden="1">1</definedName>
    <definedName name="solver_est" localSheetId="8" hidden="1">1</definedName>
    <definedName name="solver_est" localSheetId="2" hidden="1">1</definedName>
    <definedName name="solver_est" localSheetId="1" hidden="1">1</definedName>
    <definedName name="solver_est" localSheetId="11" hidden="1">1</definedName>
    <definedName name="solver_est" localSheetId="9" hidden="1">1</definedName>
    <definedName name="solver_est" localSheetId="10" hidden="1">1</definedName>
    <definedName name="solver_itr" localSheetId="0" hidden="1">2147483647</definedName>
    <definedName name="solver_itr" localSheetId="4" hidden="1">2147483647</definedName>
    <definedName name="solver_itr" localSheetId="5" hidden="1">2147483647</definedName>
    <definedName name="solver_itr" localSheetId="3" hidden="1">2147483647</definedName>
    <definedName name="solver_itr" localSheetId="6" hidden="1">2147483647</definedName>
    <definedName name="solver_itr" localSheetId="8" hidden="1">2147483647</definedName>
    <definedName name="solver_itr" localSheetId="2" hidden="1">2147483647</definedName>
    <definedName name="solver_itr" localSheetId="1" hidden="1">2147483647</definedName>
    <definedName name="solver_itr" localSheetId="11" hidden="1">2147483647</definedName>
    <definedName name="solver_itr" localSheetId="9" hidden="1">2147483647</definedName>
    <definedName name="solver_itr" localSheetId="10" hidden="1">2147483647</definedName>
    <definedName name="solver_lhs1" localSheetId="0" hidden="1">'Campanha eleitoral'!$E$15</definedName>
    <definedName name="solver_lhs1" localSheetId="4" hidden="1">Corretora!$J$9</definedName>
    <definedName name="solver_lhs1" localSheetId="5" hidden="1">'exercício - ração'!$F$18</definedName>
    <definedName name="solver_lhs1" localSheetId="3" hidden="1">'Exercício - Tectona'!$E$13</definedName>
    <definedName name="solver_lhs1" localSheetId="6" hidden="1">'High School'!$E$15</definedName>
    <definedName name="solver_lhs1" localSheetId="8" hidden="1">'Nike Factory'!$F$11</definedName>
    <definedName name="solver_lhs1" localSheetId="2" hidden="1">'PC Tech'!$F$18</definedName>
    <definedName name="solver_lhs1" localSheetId="1" hidden="1">Sheet2!$D$13</definedName>
    <definedName name="solver_lhs1" localSheetId="11" hidden="1">'TP - Exercise'!$B$15:$D$15</definedName>
    <definedName name="solver_lhs1" localSheetId="9" hidden="1">'Transportation problem'!$C$14:$E$14</definedName>
    <definedName name="solver_lhs1" localSheetId="10" hidden="1">'Transportation problem 2'!$B$16:$B$18</definedName>
    <definedName name="solver_lhs2" localSheetId="0" hidden="1">'Campanha eleitoral'!$E$16</definedName>
    <definedName name="solver_lhs2" localSheetId="4" hidden="1">Corretora!$J$10</definedName>
    <definedName name="solver_lhs2" localSheetId="5" hidden="1">'exercício - ração'!$F$19</definedName>
    <definedName name="solver_lhs2" localSheetId="3" hidden="1">'Exercício - Tectona'!$E$12</definedName>
    <definedName name="solver_lhs2" localSheetId="6" hidden="1">'High School'!$E$16</definedName>
    <definedName name="solver_lhs2" localSheetId="8" hidden="1">'Nike Factory'!$F$12</definedName>
    <definedName name="solver_lhs2" localSheetId="2" hidden="1">'PC Tech'!$F$19</definedName>
    <definedName name="solver_lhs2" localSheetId="1" hidden="1">Sheet2!$D$14</definedName>
    <definedName name="solver_lhs2" localSheetId="11" hidden="1">'TP - Exercise'!$E$12:$E$14</definedName>
    <definedName name="solver_lhs2" localSheetId="9" hidden="1">'Transportation problem'!$F$11:$F$13</definedName>
    <definedName name="solver_lhs2" localSheetId="10" hidden="1">'Transportation problem 2'!$B$22:$B$24</definedName>
    <definedName name="solver_lhs3" localSheetId="0" hidden="1">'Campanha eleitoral'!$E$17</definedName>
    <definedName name="solver_lhs3" localSheetId="4" hidden="1">Corretora!$J$11</definedName>
    <definedName name="solver_lhs3" localSheetId="5" hidden="1">'exercício - ração'!$F$20</definedName>
    <definedName name="solver_lhs3" localSheetId="6" hidden="1">'High School'!$E$17</definedName>
    <definedName name="solver_lhs3" localSheetId="2" hidden="1">'PC Tech'!$F$20</definedName>
    <definedName name="solver_lhs4" localSheetId="4" hidden="1">Corretora!$J$12</definedName>
    <definedName name="solver_lhs4" localSheetId="5" hidden="1">'exercício - ração'!$F$21</definedName>
    <definedName name="solver_lhs4" localSheetId="6" hidden="1">'High School'!$E$18</definedName>
    <definedName name="solver_lhs4" localSheetId="2" hidden="1">'PC Tech'!$F$21</definedName>
    <definedName name="solver_lhs5" localSheetId="5" hidden="1">'exercício - ração'!$F$22</definedName>
    <definedName name="solver_lhs5" localSheetId="6" hidden="1">'High School'!$E$19</definedName>
    <definedName name="solver_lhs6" localSheetId="5" hidden="1">'exercício - ração'!$F$23</definedName>
    <definedName name="solver_lhs6" localSheetId="6" hidden="1">'High School'!$E$20</definedName>
    <definedName name="solver_lhs7" localSheetId="6" hidden="1">'High School'!$E$21</definedName>
    <definedName name="solver_lhs8" localSheetId="6" hidden="1">'High School'!$E$22</definedName>
    <definedName name="solver_mip" localSheetId="0" hidden="1">2147483647</definedName>
    <definedName name="solver_mip" localSheetId="4" hidden="1">2147483647</definedName>
    <definedName name="solver_mip" localSheetId="5" hidden="1">2147483647</definedName>
    <definedName name="solver_mip" localSheetId="3" hidden="1">2147483647</definedName>
    <definedName name="solver_mip" localSheetId="6" hidden="1">2147483647</definedName>
    <definedName name="solver_mip" localSheetId="8" hidden="1">2147483647</definedName>
    <definedName name="solver_mip" localSheetId="2" hidden="1">2147483647</definedName>
    <definedName name="solver_mip" localSheetId="1" hidden="1">2147483647</definedName>
    <definedName name="solver_mip" localSheetId="11" hidden="1">2147483647</definedName>
    <definedName name="solver_mip" localSheetId="9" hidden="1">2147483647</definedName>
    <definedName name="solver_mip" localSheetId="10" hidden="1">2147483647</definedName>
    <definedName name="solver_mni" localSheetId="0" hidden="1">30</definedName>
    <definedName name="solver_mni" localSheetId="4" hidden="1">30</definedName>
    <definedName name="solver_mni" localSheetId="5" hidden="1">30</definedName>
    <definedName name="solver_mni" localSheetId="3" hidden="1">30</definedName>
    <definedName name="solver_mni" localSheetId="6" hidden="1">30</definedName>
    <definedName name="solver_mni" localSheetId="8" hidden="1">30</definedName>
    <definedName name="solver_mni" localSheetId="2" hidden="1">30</definedName>
    <definedName name="solver_mni" localSheetId="1" hidden="1">30</definedName>
    <definedName name="solver_mni" localSheetId="11" hidden="1">30</definedName>
    <definedName name="solver_mni" localSheetId="9" hidden="1">30</definedName>
    <definedName name="solver_mni" localSheetId="10" hidden="1">30</definedName>
    <definedName name="solver_mrt" localSheetId="0" hidden="1">0.075</definedName>
    <definedName name="solver_mrt" localSheetId="4" hidden="1">0.075</definedName>
    <definedName name="solver_mrt" localSheetId="5" hidden="1">0.075</definedName>
    <definedName name="solver_mrt" localSheetId="3" hidden="1">0.075</definedName>
    <definedName name="solver_mrt" localSheetId="6" hidden="1">0.075</definedName>
    <definedName name="solver_mrt" localSheetId="8" hidden="1">0.075</definedName>
    <definedName name="solver_mrt" localSheetId="2" hidden="1">0.075</definedName>
    <definedName name="solver_mrt" localSheetId="1" hidden="1">0.075</definedName>
    <definedName name="solver_mrt" localSheetId="11" hidden="1">0.075</definedName>
    <definedName name="solver_mrt" localSheetId="9" hidden="1">0.075</definedName>
    <definedName name="solver_mrt" localSheetId="10" hidden="1">0.075</definedName>
    <definedName name="solver_msl" localSheetId="0" hidden="1">2</definedName>
    <definedName name="solver_msl" localSheetId="4" hidden="1">2</definedName>
    <definedName name="solver_msl" localSheetId="5" hidden="1">2</definedName>
    <definedName name="solver_msl" localSheetId="3" hidden="1">2</definedName>
    <definedName name="solver_msl" localSheetId="6" hidden="1">2</definedName>
    <definedName name="solver_msl" localSheetId="8" hidden="1">2</definedName>
    <definedName name="solver_msl" localSheetId="2" hidden="1">2</definedName>
    <definedName name="solver_msl" localSheetId="1" hidden="1">2</definedName>
    <definedName name="solver_msl" localSheetId="11" hidden="1">2</definedName>
    <definedName name="solver_msl" localSheetId="9" hidden="1">2</definedName>
    <definedName name="solver_msl" localSheetId="10" hidden="1">2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eg" localSheetId="3" hidden="1">1</definedName>
    <definedName name="solver_neg" localSheetId="6" hidden="1">1</definedName>
    <definedName name="solver_neg" localSheetId="8" hidden="1">1</definedName>
    <definedName name="solver_neg" localSheetId="2" hidden="1">1</definedName>
    <definedName name="solver_neg" localSheetId="1" hidden="1">1</definedName>
    <definedName name="solver_neg" localSheetId="11" hidden="1">1</definedName>
    <definedName name="solver_neg" localSheetId="9" hidden="1">1</definedName>
    <definedName name="solver_neg" localSheetId="10" hidden="1">1</definedName>
    <definedName name="solver_nod" localSheetId="0" hidden="1">2147483647</definedName>
    <definedName name="solver_nod" localSheetId="4" hidden="1">2147483647</definedName>
    <definedName name="solver_nod" localSheetId="5" hidden="1">2147483647</definedName>
    <definedName name="solver_nod" localSheetId="3" hidden="1">2147483647</definedName>
    <definedName name="solver_nod" localSheetId="6" hidden="1">2147483647</definedName>
    <definedName name="solver_nod" localSheetId="8" hidden="1">2147483647</definedName>
    <definedName name="solver_nod" localSheetId="2" hidden="1">2147483647</definedName>
    <definedName name="solver_nod" localSheetId="1" hidden="1">2147483647</definedName>
    <definedName name="solver_nod" localSheetId="11" hidden="1">2147483647</definedName>
    <definedName name="solver_nod" localSheetId="9" hidden="1">2147483647</definedName>
    <definedName name="solver_nod" localSheetId="10" hidden="1">2147483647</definedName>
    <definedName name="solver_num" localSheetId="0" hidden="1">3</definedName>
    <definedName name="solver_num" localSheetId="4" hidden="1">4</definedName>
    <definedName name="solver_num" localSheetId="5" hidden="1">6</definedName>
    <definedName name="solver_num" localSheetId="3" hidden="1">2</definedName>
    <definedName name="solver_num" localSheetId="6" hidden="1">8</definedName>
    <definedName name="solver_num" localSheetId="8" hidden="1">2</definedName>
    <definedName name="solver_num" localSheetId="2" hidden="1">4</definedName>
    <definedName name="solver_num" localSheetId="1" hidden="1">2</definedName>
    <definedName name="solver_num" localSheetId="11" hidden="1">2</definedName>
    <definedName name="solver_num" localSheetId="9" hidden="1">2</definedName>
    <definedName name="solver_num" localSheetId="10" hidden="1">2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nwt" localSheetId="3" hidden="1">1</definedName>
    <definedName name="solver_nwt" localSheetId="6" hidden="1">1</definedName>
    <definedName name="solver_nwt" localSheetId="8" hidden="1">1</definedName>
    <definedName name="solver_nwt" localSheetId="2" hidden="1">1</definedName>
    <definedName name="solver_nwt" localSheetId="1" hidden="1">1</definedName>
    <definedName name="solver_nwt" localSheetId="11" hidden="1">1</definedName>
    <definedName name="solver_nwt" localSheetId="9" hidden="1">1</definedName>
    <definedName name="solver_nwt" localSheetId="10" hidden="1">1</definedName>
    <definedName name="solver_opt" localSheetId="0" hidden="1">'Campanha eleitoral'!$B$6</definedName>
    <definedName name="solver_opt" localSheetId="4" hidden="1">Corretora!$B$7</definedName>
    <definedName name="solver_opt" localSheetId="5" hidden="1">'exercício - ração'!$F$14</definedName>
    <definedName name="solver_opt" localSheetId="3" hidden="1">'Exercício - Tectona'!$C$2</definedName>
    <definedName name="solver_opt" localSheetId="6" hidden="1">'High School'!$F$11</definedName>
    <definedName name="solver_opt" localSheetId="8" hidden="1">'Nike Factory'!$J$7</definedName>
    <definedName name="solver_opt" localSheetId="2" hidden="1">'PC Tech'!$G$9</definedName>
    <definedName name="solver_opt" localSheetId="1" hidden="1">Sheet2!$B$9</definedName>
    <definedName name="solver_opt" localSheetId="11" hidden="1">'TP - Exercise'!$H$8</definedName>
    <definedName name="solver_opt" localSheetId="9" hidden="1">'Transportation problem'!$I$9</definedName>
    <definedName name="solver_opt" localSheetId="10" hidden="1">'Transportation problem 2'!$H$7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pre" localSheetId="3" hidden="1">0.000001</definedName>
    <definedName name="solver_pre" localSheetId="6" hidden="1">0.000001</definedName>
    <definedName name="solver_pre" localSheetId="8" hidden="1">0.000001</definedName>
    <definedName name="solver_pre" localSheetId="2" hidden="1">0.000001</definedName>
    <definedName name="solver_pre" localSheetId="1" hidden="1">0.000001</definedName>
    <definedName name="solver_pre" localSheetId="11" hidden="1">0.000001</definedName>
    <definedName name="solver_pre" localSheetId="9" hidden="1">0.000001</definedName>
    <definedName name="solver_pre" localSheetId="10" hidden="1">0.000001</definedName>
    <definedName name="solver_rbv" localSheetId="0" hidden="1">2</definedName>
    <definedName name="solver_rbv" localSheetId="4" hidden="1">1</definedName>
    <definedName name="solver_rbv" localSheetId="5" hidden="1">1</definedName>
    <definedName name="solver_rbv" localSheetId="3" hidden="1">1</definedName>
    <definedName name="solver_rbv" localSheetId="6" hidden="1">1</definedName>
    <definedName name="solver_rbv" localSheetId="8" hidden="1">1</definedName>
    <definedName name="solver_rbv" localSheetId="2" hidden="1">1</definedName>
    <definedName name="solver_rbv" localSheetId="1" hidden="1">1</definedName>
    <definedName name="solver_rbv" localSheetId="11" hidden="1">2</definedName>
    <definedName name="solver_rbv" localSheetId="9" hidden="1">1</definedName>
    <definedName name="solver_rbv" localSheetId="10" hidden="1">1</definedName>
    <definedName name="solver_rel1" localSheetId="0" hidden="1">1</definedName>
    <definedName name="solver_rel1" localSheetId="4" hidden="1">3</definedName>
    <definedName name="solver_rel1" localSheetId="5" hidden="1">1</definedName>
    <definedName name="solver_rel1" localSheetId="3" hidden="1">1</definedName>
    <definedName name="solver_rel1" localSheetId="6" hidden="1">1</definedName>
    <definedName name="solver_rel1" localSheetId="8" hidden="1">1</definedName>
    <definedName name="solver_rel1" localSheetId="2" hidden="1">1</definedName>
    <definedName name="solver_rel1" localSheetId="1" hidden="1">1</definedName>
    <definedName name="solver_rel1" localSheetId="11" hidden="1">3</definedName>
    <definedName name="solver_rel1" localSheetId="9" hidden="1">2</definedName>
    <definedName name="solver_rel1" localSheetId="10" hidden="1">1</definedName>
    <definedName name="solver_rel2" localSheetId="0" hidden="1">3</definedName>
    <definedName name="solver_rel2" localSheetId="4" hidden="1">3</definedName>
    <definedName name="solver_rel2" localSheetId="5" hidden="1">3</definedName>
    <definedName name="solver_rel2" localSheetId="3" hidden="1">1</definedName>
    <definedName name="solver_rel2" localSheetId="6" hidden="1">1</definedName>
    <definedName name="solver_rel2" localSheetId="8" hidden="1">1</definedName>
    <definedName name="solver_rel2" localSheetId="2" hidden="1">1</definedName>
    <definedName name="solver_rel2" localSheetId="1" hidden="1">1</definedName>
    <definedName name="solver_rel2" localSheetId="11" hidden="1">1</definedName>
    <definedName name="solver_rel2" localSheetId="9" hidden="1">1</definedName>
    <definedName name="solver_rel2" localSheetId="10" hidden="1">2</definedName>
    <definedName name="solver_rel3" localSheetId="0" hidden="1">3</definedName>
    <definedName name="solver_rel3" localSheetId="4" hidden="1">1</definedName>
    <definedName name="solver_rel3" localSheetId="5" hidden="1">3</definedName>
    <definedName name="solver_rel3" localSheetId="6" hidden="1">1</definedName>
    <definedName name="solver_rel3" localSheetId="2" hidden="1">1</definedName>
    <definedName name="solver_rel4" localSheetId="4" hidden="1">1</definedName>
    <definedName name="solver_rel4" localSheetId="5" hidden="1">3</definedName>
    <definedName name="solver_rel4" localSheetId="6" hidden="1">2</definedName>
    <definedName name="solver_rel4" localSheetId="2" hidden="1">1</definedName>
    <definedName name="solver_rel5" localSheetId="5" hidden="1">3</definedName>
    <definedName name="solver_rel5" localSheetId="6" hidden="1">2</definedName>
    <definedName name="solver_rel6" localSheetId="5" hidden="1">3</definedName>
    <definedName name="solver_rel6" localSheetId="6" hidden="1">2</definedName>
    <definedName name="solver_rel7" localSheetId="6" hidden="1">2</definedName>
    <definedName name="solver_rel8" localSheetId="6" hidden="1">2</definedName>
    <definedName name="solver_rhs1" localSheetId="0" hidden="1">'Campanha eleitoral'!$G$15</definedName>
    <definedName name="solver_rhs1" localSheetId="4" hidden="1">Corretora!$M$9</definedName>
    <definedName name="solver_rhs1" localSheetId="5" hidden="1">'exercício - ração'!$H$18</definedName>
    <definedName name="solver_rhs1" localSheetId="3" hidden="1">'Exercício - Tectona'!$G$13</definedName>
    <definedName name="solver_rhs1" localSheetId="6" hidden="1">'High School'!$G$15</definedName>
    <definedName name="solver_rhs1" localSheetId="8" hidden="1">'Nike Factory'!$H$11</definedName>
    <definedName name="solver_rhs1" localSheetId="2" hidden="1">'PC Tech'!$H$18</definedName>
    <definedName name="solver_rhs1" localSheetId="1" hidden="1">Sheet2!$F$13</definedName>
    <definedName name="solver_rhs1" localSheetId="11" hidden="1">'TP - Exercise'!$B$8:$D$8</definedName>
    <definedName name="solver_rhs1" localSheetId="9" hidden="1">'Transportation problem'!$C$7:$E$7</definedName>
    <definedName name="solver_rhs1" localSheetId="10" hidden="1">'Transportation problem 2'!$D$16:$D$18</definedName>
    <definedName name="solver_rhs2" localSheetId="0" hidden="1">'Campanha eleitoral'!$G$16</definedName>
    <definedName name="solver_rhs2" localSheetId="4" hidden="1">Corretora!$M$10</definedName>
    <definedName name="solver_rhs2" localSheetId="5" hidden="1">'exercício - ração'!$H$19</definedName>
    <definedName name="solver_rhs2" localSheetId="3" hidden="1">'Exercício - Tectona'!$G$12</definedName>
    <definedName name="solver_rhs2" localSheetId="6" hidden="1">'High School'!$G$16</definedName>
    <definedName name="solver_rhs2" localSheetId="8" hidden="1">'Nike Factory'!$H$12</definedName>
    <definedName name="solver_rhs2" localSheetId="2" hidden="1">'PC Tech'!$H$19</definedName>
    <definedName name="solver_rhs2" localSheetId="1" hidden="1">Sheet2!$F$14</definedName>
    <definedName name="solver_rhs2" localSheetId="11" hidden="1">'TP - Exercise'!$E$5:$E$7</definedName>
    <definedName name="solver_rhs2" localSheetId="9" hidden="1">'Transportation problem'!$F$4:$F$6</definedName>
    <definedName name="solver_rhs2" localSheetId="10" hidden="1">'Transportation problem 2'!$D$22:$D$24</definedName>
    <definedName name="solver_rhs3" localSheetId="0" hidden="1">'Campanha eleitoral'!$G$17</definedName>
    <definedName name="solver_rhs3" localSheetId="4" hidden="1">Corretora!$M$11</definedName>
    <definedName name="solver_rhs3" localSheetId="5" hidden="1">'exercício - ração'!$H$20</definedName>
    <definedName name="solver_rhs3" localSheetId="6" hidden="1">'High School'!$G$17</definedName>
    <definedName name="solver_rhs3" localSheetId="2" hidden="1">'PC Tech'!$H$20</definedName>
    <definedName name="solver_rhs4" localSheetId="4" hidden="1">Corretora!$M$12</definedName>
    <definedName name="solver_rhs4" localSheetId="5" hidden="1">'exercício - ração'!$H$21</definedName>
    <definedName name="solver_rhs4" localSheetId="6" hidden="1">'High School'!$G$18</definedName>
    <definedName name="solver_rhs4" localSheetId="2" hidden="1">'PC Tech'!$H$21</definedName>
    <definedName name="solver_rhs5" localSheetId="5" hidden="1">'exercício - ração'!$H$22</definedName>
    <definedName name="solver_rhs5" localSheetId="6" hidden="1">'High School'!$G$19</definedName>
    <definedName name="solver_rhs6" localSheetId="5" hidden="1">'exercício - ração'!$H$23</definedName>
    <definedName name="solver_rhs6" localSheetId="6" hidden="1">'High School'!$G$20</definedName>
    <definedName name="solver_rhs7" localSheetId="6" hidden="1">'High School'!$G$21</definedName>
    <definedName name="solver_rhs8" localSheetId="6" hidden="1">'High School'!$G$22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lx" localSheetId="3" hidden="1">2</definedName>
    <definedName name="solver_rlx" localSheetId="6" hidden="1">2</definedName>
    <definedName name="solver_rlx" localSheetId="8" hidden="1">2</definedName>
    <definedName name="solver_rlx" localSheetId="2" hidden="1">2</definedName>
    <definedName name="solver_rlx" localSheetId="1" hidden="1">2</definedName>
    <definedName name="solver_rlx" localSheetId="11" hidden="1">2</definedName>
    <definedName name="solver_rlx" localSheetId="9" hidden="1">2</definedName>
    <definedName name="solver_rlx" localSheetId="10" hidden="1">2</definedName>
    <definedName name="solver_rsd" localSheetId="0" hidden="1">0</definedName>
    <definedName name="solver_rsd" localSheetId="4" hidden="1">0</definedName>
    <definedName name="solver_rsd" localSheetId="5" hidden="1">0</definedName>
    <definedName name="solver_rsd" localSheetId="3" hidden="1">0</definedName>
    <definedName name="solver_rsd" localSheetId="6" hidden="1">0</definedName>
    <definedName name="solver_rsd" localSheetId="8" hidden="1">0</definedName>
    <definedName name="solver_rsd" localSheetId="2" hidden="1">0</definedName>
    <definedName name="solver_rsd" localSheetId="1" hidden="1">0</definedName>
    <definedName name="solver_rsd" localSheetId="11" hidden="1">0</definedName>
    <definedName name="solver_rsd" localSheetId="9" hidden="1">0</definedName>
    <definedName name="solver_rsd" localSheetId="10" hidden="1">0</definedName>
    <definedName name="solver_scl" localSheetId="0" hidden="1">2</definedName>
    <definedName name="solver_scl" localSheetId="4" hidden="1">1</definedName>
    <definedName name="solver_scl" localSheetId="5" hidden="1">1</definedName>
    <definedName name="solver_scl" localSheetId="3" hidden="1">1</definedName>
    <definedName name="solver_scl" localSheetId="6" hidden="1">1</definedName>
    <definedName name="solver_scl" localSheetId="8" hidden="1">1</definedName>
    <definedName name="solver_scl" localSheetId="2" hidden="1">1</definedName>
    <definedName name="solver_scl" localSheetId="1" hidden="1">1</definedName>
    <definedName name="solver_scl" localSheetId="11" hidden="1">2</definedName>
    <definedName name="solver_scl" localSheetId="9" hidden="1">1</definedName>
    <definedName name="solver_scl" localSheetId="10" hidden="1">1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ho" localSheetId="3" hidden="1">2</definedName>
    <definedName name="solver_sho" localSheetId="6" hidden="1">2</definedName>
    <definedName name="solver_sho" localSheetId="8" hidden="1">2</definedName>
    <definedName name="solver_sho" localSheetId="2" hidden="1">2</definedName>
    <definedName name="solver_sho" localSheetId="1" hidden="1">2</definedName>
    <definedName name="solver_sho" localSheetId="11" hidden="1">2</definedName>
    <definedName name="solver_sho" localSheetId="9" hidden="1">2</definedName>
    <definedName name="solver_sho" localSheetId="10" hidden="1">2</definedName>
    <definedName name="solver_ssz" localSheetId="0" hidden="1">100</definedName>
    <definedName name="solver_ssz" localSheetId="4" hidden="1">100</definedName>
    <definedName name="solver_ssz" localSheetId="5" hidden="1">100</definedName>
    <definedName name="solver_ssz" localSheetId="3" hidden="1">100</definedName>
    <definedName name="solver_ssz" localSheetId="6" hidden="1">100</definedName>
    <definedName name="solver_ssz" localSheetId="8" hidden="1">100</definedName>
    <definedName name="solver_ssz" localSheetId="2" hidden="1">100</definedName>
    <definedName name="solver_ssz" localSheetId="1" hidden="1">100</definedName>
    <definedName name="solver_ssz" localSheetId="11" hidden="1">100</definedName>
    <definedName name="solver_ssz" localSheetId="9" hidden="1">100</definedName>
    <definedName name="solver_ssz" localSheetId="10" hidden="1">100</definedName>
    <definedName name="solver_tim" localSheetId="0" hidden="1">2147483647</definedName>
    <definedName name="solver_tim" localSheetId="4" hidden="1">2147483647</definedName>
    <definedName name="solver_tim" localSheetId="5" hidden="1">2147483647</definedName>
    <definedName name="solver_tim" localSheetId="3" hidden="1">2147483647</definedName>
    <definedName name="solver_tim" localSheetId="6" hidden="1">2147483647</definedName>
    <definedName name="solver_tim" localSheetId="8" hidden="1">2147483647</definedName>
    <definedName name="solver_tim" localSheetId="2" hidden="1">2147483647</definedName>
    <definedName name="solver_tim" localSheetId="1" hidden="1">2147483647</definedName>
    <definedName name="solver_tim" localSheetId="11" hidden="1">2147483647</definedName>
    <definedName name="solver_tim" localSheetId="9" hidden="1">2147483647</definedName>
    <definedName name="solver_tim" localSheetId="10" hidden="1">2147483647</definedName>
    <definedName name="solver_tol" localSheetId="0" hidden="1">0.01</definedName>
    <definedName name="solver_tol" localSheetId="4" hidden="1">0.01</definedName>
    <definedName name="solver_tol" localSheetId="5" hidden="1">0.01</definedName>
    <definedName name="solver_tol" localSheetId="3" hidden="1">0.01</definedName>
    <definedName name="solver_tol" localSheetId="6" hidden="1">0.01</definedName>
    <definedName name="solver_tol" localSheetId="8" hidden="1">0.01</definedName>
    <definedName name="solver_tol" localSheetId="2" hidden="1">0.01</definedName>
    <definedName name="solver_tol" localSheetId="1" hidden="1">0.01</definedName>
    <definedName name="solver_tol" localSheetId="11" hidden="1">0.01</definedName>
    <definedName name="solver_tol" localSheetId="9" hidden="1">0.01</definedName>
    <definedName name="solver_tol" localSheetId="10" hidden="1">0.01</definedName>
    <definedName name="solver_typ" localSheetId="0" hidden="1">1</definedName>
    <definedName name="solver_typ" localSheetId="4" hidden="1">1</definedName>
    <definedName name="solver_typ" localSheetId="5" hidden="1">2</definedName>
    <definedName name="solver_typ" localSheetId="3" hidden="1">1</definedName>
    <definedName name="solver_typ" localSheetId="6" hidden="1">2</definedName>
    <definedName name="solver_typ" localSheetId="8" hidden="1">1</definedName>
    <definedName name="solver_typ" localSheetId="2" hidden="1">1</definedName>
    <definedName name="solver_typ" localSheetId="1" hidden="1">1</definedName>
    <definedName name="solver_typ" localSheetId="11" hidden="1">2</definedName>
    <definedName name="solver_typ" localSheetId="9" hidden="1">2</definedName>
    <definedName name="solver_typ" localSheetId="10" hidden="1">2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al" localSheetId="3" hidden="1">0</definedName>
    <definedName name="solver_val" localSheetId="6" hidden="1">0</definedName>
    <definedName name="solver_val" localSheetId="8" hidden="1">0</definedName>
    <definedName name="solver_val" localSheetId="2" hidden="1">0</definedName>
    <definedName name="solver_val" localSheetId="1" hidden="1">0</definedName>
    <definedName name="solver_val" localSheetId="11" hidden="1">0</definedName>
    <definedName name="solver_val" localSheetId="9" hidden="1">0</definedName>
    <definedName name="solver_val" localSheetId="10" hidden="1">0</definedName>
    <definedName name="solver_ver" localSheetId="0" hidden="1">3</definedName>
    <definedName name="solver_ver" localSheetId="4" hidden="1">3</definedName>
    <definedName name="solver_ver" localSheetId="5" hidden="1">3</definedName>
    <definedName name="solver_ver" localSheetId="3" hidden="1">3</definedName>
    <definedName name="solver_ver" localSheetId="6" hidden="1">3</definedName>
    <definedName name="solver_ver" localSheetId="8" hidden="1">3</definedName>
    <definedName name="solver_ver" localSheetId="2" hidden="1">3</definedName>
    <definedName name="solver_ver" localSheetId="1" hidden="1">3</definedName>
    <definedName name="solver_ver" localSheetId="11" hidden="1">3</definedName>
    <definedName name="solver_ver" localSheetId="9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3" l="1"/>
  <c r="C15" i="13"/>
  <c r="D15" i="13"/>
  <c r="B15" i="13"/>
  <c r="E13" i="13"/>
  <c r="E14" i="13"/>
  <c r="E12" i="13"/>
  <c r="F11" i="11"/>
  <c r="C14" i="11"/>
  <c r="H7" i="12"/>
  <c r="B23" i="12"/>
  <c r="B24" i="12"/>
  <c r="B22" i="12"/>
  <c r="I9" i="11"/>
  <c r="B17" i="12"/>
  <c r="B18" i="12"/>
  <c r="B16" i="12"/>
  <c r="D14" i="11"/>
  <c r="E14" i="11"/>
  <c r="F12" i="11"/>
  <c r="F13" i="11"/>
  <c r="F15" i="10"/>
  <c r="J7" i="10"/>
  <c r="H12" i="10"/>
  <c r="F12" i="10"/>
  <c r="H11" i="10"/>
  <c r="F11" i="10"/>
  <c r="F7" i="9"/>
  <c r="I7" i="9"/>
  <c r="N3" i="9"/>
  <c r="N4" i="9" s="1"/>
  <c r="M3" i="9"/>
  <c r="L3" i="9"/>
  <c r="H7" i="9"/>
  <c r="G7" i="9"/>
  <c r="E7" i="9"/>
  <c r="I6" i="9"/>
  <c r="H6" i="9"/>
  <c r="G6" i="9"/>
  <c r="F6" i="9"/>
  <c r="I5" i="9"/>
  <c r="H5" i="9"/>
  <c r="G5" i="9"/>
  <c r="F5" i="9"/>
  <c r="I2" i="9"/>
  <c r="H2" i="9"/>
  <c r="G2" i="9"/>
  <c r="M4" i="9"/>
  <c r="L4" i="9"/>
  <c r="E26" i="8"/>
  <c r="G19" i="8"/>
  <c r="G20" i="8"/>
  <c r="G21" i="8"/>
  <c r="G22" i="8"/>
  <c r="E19" i="8"/>
  <c r="E20" i="8"/>
  <c r="E21" i="8"/>
  <c r="E22" i="8"/>
  <c r="G18" i="8"/>
  <c r="E18" i="8"/>
  <c r="L8" i="8"/>
  <c r="M8" i="8"/>
  <c r="K8" i="8"/>
  <c r="E17" i="8"/>
  <c r="E16" i="8"/>
  <c r="E15" i="8"/>
  <c r="G17" i="8"/>
  <c r="G16" i="8"/>
  <c r="G15" i="8"/>
  <c r="F27" i="7"/>
  <c r="F14" i="7"/>
  <c r="H20" i="7"/>
  <c r="H21" i="7"/>
  <c r="H22" i="7"/>
  <c r="H23" i="7"/>
  <c r="F23" i="7"/>
  <c r="F22" i="7"/>
  <c r="F21" i="7"/>
  <c r="F20" i="7"/>
  <c r="F19" i="7"/>
  <c r="F18" i="7"/>
  <c r="H19" i="7"/>
  <c r="H18" i="7"/>
  <c r="F17" i="6"/>
  <c r="B7" i="6"/>
  <c r="M12" i="6"/>
  <c r="M11" i="6"/>
  <c r="M10" i="6"/>
  <c r="J9" i="6"/>
  <c r="J10" i="6"/>
  <c r="J11" i="6"/>
  <c r="J12" i="6"/>
  <c r="M9" i="6"/>
  <c r="J7" i="5"/>
  <c r="C2" i="5"/>
  <c r="G13" i="5"/>
  <c r="C13" i="5"/>
  <c r="D13" i="5"/>
  <c r="D12" i="5"/>
  <c r="C12" i="5"/>
  <c r="E12" i="5" s="1"/>
  <c r="F21" i="4"/>
  <c r="F20" i="4"/>
  <c r="G12" i="5"/>
  <c r="C12" i="4"/>
  <c r="D12" i="4"/>
  <c r="D14" i="4" s="1"/>
  <c r="F18" i="4"/>
  <c r="F19" i="4"/>
  <c r="H21" i="4"/>
  <c r="H19" i="4"/>
  <c r="H18" i="4"/>
  <c r="H20" i="4"/>
  <c r="E16" i="1"/>
  <c r="E15" i="1"/>
  <c r="D15" i="1"/>
  <c r="C15" i="1"/>
  <c r="B6" i="1"/>
  <c r="C21" i="1" s="1"/>
  <c r="B9" i="2"/>
  <c r="B18" i="2" s="1"/>
  <c r="D14" i="2"/>
  <c r="D13" i="2"/>
  <c r="E17" i="1"/>
  <c r="G15" i="1"/>
  <c r="J8" i="13"/>
  <c r="H12" i="5"/>
  <c r="N9" i="6"/>
  <c r="H21" i="8"/>
  <c r="N10" i="6"/>
  <c r="G11" i="8"/>
  <c r="I21" i="4"/>
  <c r="E22" i="12"/>
  <c r="K7" i="12"/>
  <c r="H17" i="1"/>
  <c r="C6" i="1"/>
  <c r="E24" i="12"/>
  <c r="D2" i="5"/>
  <c r="L9" i="11"/>
  <c r="H16" i="8"/>
  <c r="I21" i="7"/>
  <c r="H15" i="1"/>
  <c r="I22" i="7"/>
  <c r="H20" i="8"/>
  <c r="I23" i="7"/>
  <c r="E17" i="12"/>
  <c r="I20" i="7"/>
  <c r="E12" i="4"/>
  <c r="E23" i="12"/>
  <c r="H18" i="8"/>
  <c r="I18" i="4"/>
  <c r="H13" i="5"/>
  <c r="H9" i="4"/>
  <c r="H22" i="8"/>
  <c r="I18" i="7"/>
  <c r="N11" i="6"/>
  <c r="H19" i="8"/>
  <c r="N12" i="6"/>
  <c r="I19" i="7"/>
  <c r="H15" i="8"/>
  <c r="H16" i="1"/>
  <c r="E14" i="4"/>
  <c r="E16" i="12"/>
  <c r="I19" i="4"/>
  <c r="I20" i="4"/>
  <c r="H17" i="8"/>
  <c r="N6" i="9" l="1"/>
  <c r="F3" i="9"/>
  <c r="F11" i="8"/>
  <c r="E13" i="5"/>
  <c r="C14" i="4"/>
  <c r="G9" i="4" s="1"/>
  <c r="G12" i="4" s="1"/>
  <c r="H3" i="9" l="1"/>
  <c r="G3" i="9"/>
  <c r="I3" i="9" s="1"/>
  <c r="F4" i="9" s="1"/>
  <c r="G4" i="9" l="1"/>
  <c r="I4" i="9" s="1"/>
  <c r="H4" i="9"/>
</calcChain>
</file>

<file path=xl/sharedStrings.xml><?xml version="1.0" encoding="utf-8"?>
<sst xmlns="http://schemas.openxmlformats.org/spreadsheetml/2006/main" count="409" uniqueCount="246">
  <si>
    <t>Função objeto:</t>
  </si>
  <si>
    <t>Objetivo</t>
  </si>
  <si>
    <t>Pessoas atingidas</t>
  </si>
  <si>
    <t>Recurso</t>
  </si>
  <si>
    <t>Custo</t>
  </si>
  <si>
    <t>Alcance (pessoas)</t>
  </si>
  <si>
    <t>Rádio</t>
  </si>
  <si>
    <t>TV</t>
  </si>
  <si>
    <t>Anúncios</t>
  </si>
  <si>
    <t>Alcance Total:</t>
  </si>
  <si>
    <r>
      <t xml:space="preserve">Um candidato a prefeito alocou US$ 40.000 para publicidade de última hora nos dias anteriores à eleição. Serão usados dois tipos de anúncios: rádio e televisão. Cada anúncio de rádio custa US$ 200 e atinge cerca de 3.000 pessoas. Cada anúncio de televisão custa US$ 500 e atinge cerca de 7.000 pessoas.a prefeita em campanha gostaria de atingir o maior número possível de pessoas, mas estipulou que pelo menos 10 anúncios de cada tipo sejam usados. Além disso, o número de anúncios de rádio deve ser pelo menos igual ao número de anúncios de televisão.
1- Quantos anúncios de cada tipo devem ser usados? </t>
    </r>
    <r>
      <rPr>
        <sz val="11"/>
        <color rgb="FFFF0000"/>
        <rFont val="Calibri"/>
        <family val="2"/>
        <scheme val="minor"/>
      </rPr>
      <t>R: TV = 10 e Rádio = 175.</t>
    </r>
    <r>
      <rPr>
        <sz val="11"/>
        <color theme="1"/>
        <rFont val="Calibri"/>
        <family val="2"/>
        <scheme val="minor"/>
      </rPr>
      <t xml:space="preserve">
2. Quantas pessoas serão atingidas? </t>
    </r>
    <r>
      <rPr>
        <sz val="11"/>
        <color rgb="FFFF0000"/>
        <rFont val="Calibri"/>
        <family val="2"/>
        <scheme val="minor"/>
      </rPr>
      <t>R: 595.000 pessoas.</t>
    </r>
    <r>
      <rPr>
        <sz val="11"/>
        <color theme="1"/>
        <rFont val="Calibri"/>
        <family val="2"/>
        <scheme val="minor"/>
      </rPr>
      <t xml:space="preserve">
</t>
    </r>
  </si>
  <si>
    <t>Restrições</t>
  </si>
  <si>
    <t>Fórmula</t>
  </si>
  <si>
    <t>Sinal</t>
  </si>
  <si>
    <t>Restrição</t>
  </si>
  <si>
    <t>Despesas</t>
  </si>
  <si>
    <t>&lt;=</t>
  </si>
  <si>
    <t>Min TV</t>
  </si>
  <si>
    <t>Min Rádio</t>
  </si>
  <si>
    <t>&gt;=</t>
  </si>
  <si>
    <t>10 anúncios na TV e 175 no Rádio.</t>
  </si>
  <si>
    <t>Produtos:</t>
  </si>
  <si>
    <t>X</t>
  </si>
  <si>
    <t>Y</t>
  </si>
  <si>
    <t>Qtd.:</t>
  </si>
  <si>
    <t>Valor</t>
  </si>
  <si>
    <t>2X+Y&lt;=120</t>
  </si>
  <si>
    <t>2X+3Y&lt;=240</t>
  </si>
  <si>
    <t>Givens</t>
  </si>
  <si>
    <t>200R+500T&lt;=40000</t>
  </si>
  <si>
    <t>T&gt;=10</t>
  </si>
  <si>
    <t>R&gt;=T</t>
  </si>
  <si>
    <t>Equações</t>
  </si>
  <si>
    <t>Limite</t>
  </si>
  <si>
    <t>Tabela de Restrições:</t>
  </si>
  <si>
    <t>Quantidades</t>
  </si>
  <si>
    <t>30 unidades de X e 60 de Y.</t>
  </si>
  <si>
    <t>Lucro Máxmo</t>
  </si>
  <si>
    <t>Max. o lucro</t>
  </si>
  <si>
    <t>Objetivo:</t>
  </si>
  <si>
    <t>Dados</t>
  </si>
  <si>
    <t>Variáveis</t>
  </si>
  <si>
    <t>Nº de anúncios</t>
  </si>
  <si>
    <t>pessoas.</t>
  </si>
  <si>
    <t xml:space="preserve">Basic </t>
  </si>
  <si>
    <t>XP</t>
  </si>
  <si>
    <t>Basic</t>
  </si>
  <si>
    <t>B &lt;= 600</t>
  </si>
  <si>
    <t>Quantidade</t>
  </si>
  <si>
    <t>XP &lt;= 1200</t>
  </si>
  <si>
    <t>Horas</t>
  </si>
  <si>
    <t>Montagem</t>
  </si>
  <si>
    <t>Teste</t>
  </si>
  <si>
    <t>horas montagem</t>
  </si>
  <si>
    <t>horas teste</t>
  </si>
  <si>
    <t>Mão de obra</t>
  </si>
  <si>
    <t>Horas disp.</t>
  </si>
  <si>
    <t>Valor p/ h</t>
  </si>
  <si>
    <t>Lucro</t>
  </si>
  <si>
    <t>Preço unitário</t>
  </si>
  <si>
    <t>Lucro Total</t>
  </si>
  <si>
    <t>Máx. de vendas</t>
  </si>
  <si>
    <t>Função objeto</t>
  </si>
  <si>
    <t>Lucro unitário</t>
  </si>
  <si>
    <t>560 Basics e 1200 XPs.</t>
  </si>
  <si>
    <t xml:space="preserve"> Qtd. a ser montada e testada:</t>
  </si>
  <si>
    <t>Max. Basic</t>
  </si>
  <si>
    <t>Max. h mont.</t>
  </si>
  <si>
    <t>Max. h testes</t>
  </si>
  <si>
    <t>Custo peças</t>
  </si>
  <si>
    <t>Custo Toral un.</t>
  </si>
  <si>
    <t>Valores unitários</t>
  </si>
  <si>
    <t>Produção</t>
  </si>
  <si>
    <t>Variáveis:</t>
  </si>
  <si>
    <t>Bancos</t>
  </si>
  <si>
    <t>Mesas</t>
  </si>
  <si>
    <t>Material disp.</t>
  </si>
  <si>
    <t>Material</t>
  </si>
  <si>
    <t>Max. Horas</t>
  </si>
  <si>
    <t>Max o lucro</t>
  </si>
  <si>
    <t>Max. Material</t>
  </si>
  <si>
    <t>4b+ 6m &lt;= 1250</t>
  </si>
  <si>
    <t>5B + 6XP &lt;= 10000</t>
  </si>
  <si>
    <t>1B + 2XP &lt;= 3000</t>
  </si>
  <si>
    <t>9b+36m &lt;= 3600</t>
  </si>
  <si>
    <t>260 bancos e 35 mesas.</t>
  </si>
  <si>
    <t>Max. XP</t>
  </si>
  <si>
    <t>Valor investimento</t>
  </si>
  <si>
    <t>Equação</t>
  </si>
  <si>
    <t>Porcentagem</t>
  </si>
  <si>
    <t>Título municipal de L.A</t>
  </si>
  <si>
    <t>Thompson Electronics, Inc.</t>
  </si>
  <si>
    <t>United Aerospace Corp.</t>
  </si>
  <si>
    <t>Palmer Technologies</t>
  </si>
  <si>
    <t>Ações da HDN (alto risco)</t>
  </si>
  <si>
    <t>Max. O retorno</t>
  </si>
  <si>
    <t>mun. &gt;= 20% Invest.</t>
  </si>
  <si>
    <t>tech &gt;= 40% Invest.</t>
  </si>
  <si>
    <t>alto &lt;= 50% m.</t>
  </si>
  <si>
    <t>total &lt;= 250000</t>
  </si>
  <si>
    <t>Taxa de retorno</t>
  </si>
  <si>
    <t>Ações para investimentos</t>
  </si>
  <si>
    <t>Tabela de Restrições</t>
  </si>
  <si>
    <t>50.000 em Títulos municipais, 175.000 na Palmeer Technologies e 25.000 em ações de alto risco.</t>
  </si>
  <si>
    <t>min o custo</t>
  </si>
  <si>
    <t>Exigência de dieta (ingredientes)</t>
  </si>
  <si>
    <t>Produto de aveia (unidades/lb)</t>
  </si>
  <si>
    <t>Grãos enriquecidos (unidades/lb)</t>
  </si>
  <si>
    <t>Produto mineral (unidades/lb)</t>
  </si>
  <si>
    <t>Necessidade diária mínima (unidades)</t>
  </si>
  <si>
    <t>A</t>
  </si>
  <si>
    <t>B</t>
  </si>
  <si>
    <t>C</t>
  </si>
  <si>
    <t>D</t>
  </si>
  <si>
    <t>E</t>
  </si>
  <si>
    <t>Custo/lb</t>
  </si>
  <si>
    <t>F. objeto:</t>
  </si>
  <si>
    <t>Quant. Max:</t>
  </si>
  <si>
    <t>A+G+M &lt;= 2,5 kg</t>
  </si>
  <si>
    <t xml:space="preserve">&gt; = </t>
  </si>
  <si>
    <t>lb</t>
  </si>
  <si>
    <t>Tabela Nutricional</t>
  </si>
  <si>
    <t>Quant. Max</t>
  </si>
  <si>
    <t>Min A</t>
  </si>
  <si>
    <t>Min E</t>
  </si>
  <si>
    <t>Min D</t>
  </si>
  <si>
    <t>Min B</t>
  </si>
  <si>
    <t>Min C</t>
  </si>
  <si>
    <t>xA+yG+zM &gt;= 5</t>
  </si>
  <si>
    <t>xA+yG+zM &gt;= 2</t>
  </si>
  <si>
    <t>xA+yG+zM &gt;= 10</t>
  </si>
  <si>
    <t>xA+yG+zM &gt;= 7</t>
  </si>
  <si>
    <t>xA+yG+zM &gt;= 6</t>
  </si>
  <si>
    <t>Custo diário</t>
  </si>
  <si>
    <t>lb por dia</t>
  </si>
  <si>
    <t>0,25 lb de produto de aveia e 4,5 lb de grãos enriquecidos.</t>
  </si>
  <si>
    <t>Sector</t>
  </si>
  <si>
    <t>Distance to Kyoko HS (in Sector B)</t>
  </si>
  <si>
    <t>Distance to Devon HS (in Sector C)</t>
  </si>
  <si>
    <t>Distance to Manny HS (in Sector E)</t>
  </si>
  <si>
    <t>Number of Students</t>
  </si>
  <si>
    <t>min o trajeto do ônibus</t>
  </si>
  <si>
    <t>Capacidade max:</t>
  </si>
  <si>
    <t>Kyokok HS</t>
  </si>
  <si>
    <t>Devon HS</t>
  </si>
  <si>
    <t>Manny HS</t>
  </si>
  <si>
    <t>(A+B+C+D+E)K &lt;= 900</t>
  </si>
  <si>
    <t>(A+B+C+D+E)D &lt;= 900</t>
  </si>
  <si>
    <t>(A+B+C+D+E)M &lt;= 900</t>
  </si>
  <si>
    <t>=</t>
  </si>
  <si>
    <t>Capacidade K</t>
  </si>
  <si>
    <t>Capacidade D</t>
  </si>
  <si>
    <t>Capacidade M</t>
  </si>
  <si>
    <t>Dist. Onibus</t>
  </si>
  <si>
    <t>Nº de alunos A</t>
  </si>
  <si>
    <t>Nº de alunos B</t>
  </si>
  <si>
    <t>Nº de alunos C</t>
  </si>
  <si>
    <t>Nº de alunos D</t>
  </si>
  <si>
    <t>Nº de alunos E</t>
  </si>
  <si>
    <t>(K+D+M)A = 700</t>
  </si>
  <si>
    <t>(K+D+M)B = 500</t>
  </si>
  <si>
    <t>(K+D+M)C = 100</t>
  </si>
  <si>
    <t>(K+D+M)D = 800</t>
  </si>
  <si>
    <t>(K+D+M)E = 400</t>
  </si>
  <si>
    <t>alunos</t>
  </si>
  <si>
    <t>milhas</t>
  </si>
  <si>
    <t>Milhas percorridas (ônibus)</t>
  </si>
  <si>
    <t>libras por dia</t>
  </si>
  <si>
    <t>Disposição dos estudantes</t>
  </si>
  <si>
    <t>Kyoko: 400 do setor A e 500 do B; Devon: 100 do C e 800 do D; Manny: 300 do A e 400 do E.</t>
  </si>
  <si>
    <t>Disposição de estudantes</t>
  </si>
  <si>
    <t>Ano</t>
  </si>
  <si>
    <t>Salário</t>
  </si>
  <si>
    <t>Custo demissão</t>
  </si>
  <si>
    <t>Custo contratação</t>
  </si>
  <si>
    <t>Motoristas necessários</t>
  </si>
  <si>
    <t>Motoristas atuais</t>
  </si>
  <si>
    <t>Quantidade:</t>
  </si>
  <si>
    <t>Custos:</t>
  </si>
  <si>
    <t>Demissão</t>
  </si>
  <si>
    <t>Contratação</t>
  </si>
  <si>
    <t>Disponíveis</t>
  </si>
  <si>
    <t>minimizar o custo</t>
  </si>
  <si>
    <t>Totais:</t>
  </si>
  <si>
    <t>Target</t>
  </si>
  <si>
    <t>Machine time (h)</t>
  </si>
  <si>
    <t>worker's time (h)</t>
  </si>
  <si>
    <t>1,5S+3B &lt;= 42</t>
  </si>
  <si>
    <t>Machine</t>
  </si>
  <si>
    <t>Worker</t>
  </si>
  <si>
    <t>Daily time available (h)</t>
  </si>
  <si>
    <t>Soccer</t>
  </si>
  <si>
    <t>profit per unit</t>
  </si>
  <si>
    <t>Basket</t>
  </si>
  <si>
    <t>Daily time machine</t>
  </si>
  <si>
    <t>Daily time worker</t>
  </si>
  <si>
    <t>3S+1B &lt;= 24</t>
  </si>
  <si>
    <t>Objective function</t>
  </si>
  <si>
    <t>Constraint</t>
  </si>
  <si>
    <t>Equation</t>
  </si>
  <si>
    <t>Formula</t>
  </si>
  <si>
    <t>Signal</t>
  </si>
  <si>
    <t>Boundery</t>
  </si>
  <si>
    <t>Production</t>
  </si>
  <si>
    <t>max profit</t>
  </si>
  <si>
    <t>Quantity</t>
  </si>
  <si>
    <t>4 Soccer balls and 12 Basketballs.</t>
  </si>
  <si>
    <t>Total Profit</t>
  </si>
  <si>
    <t>Data table:</t>
  </si>
  <si>
    <t>Albany</t>
  </si>
  <si>
    <t>Boston</t>
  </si>
  <si>
    <t>Cleveland</t>
  </si>
  <si>
    <t>Des Moines</t>
  </si>
  <si>
    <t>Evanston</t>
  </si>
  <si>
    <t>Ft Lauderdale</t>
  </si>
  <si>
    <t>Demanda</t>
  </si>
  <si>
    <t>Fábrica</t>
  </si>
  <si>
    <t>Loja</t>
  </si>
  <si>
    <t>Envios:</t>
  </si>
  <si>
    <t>Tot produzido</t>
  </si>
  <si>
    <t>Tot enviado</t>
  </si>
  <si>
    <t>Custo Total:</t>
  </si>
  <si>
    <t>Factories</t>
  </si>
  <si>
    <t>Unit Costs</t>
  </si>
  <si>
    <t>Shipments</t>
  </si>
  <si>
    <t>Stores</t>
  </si>
  <si>
    <t>Suply Constraints</t>
  </si>
  <si>
    <t>Capacity</t>
  </si>
  <si>
    <t>Capacidade</t>
  </si>
  <si>
    <t>Demand Constraints</t>
  </si>
  <si>
    <t>Inflow</t>
  </si>
  <si>
    <t>Outflow</t>
  </si>
  <si>
    <t>Demand</t>
  </si>
  <si>
    <t>Transportation Problem - Template 1</t>
  </si>
  <si>
    <t>Custos de envio por caminhão de concreto</t>
  </si>
  <si>
    <t>Capacidade de envio</t>
  </si>
  <si>
    <t>Filial 1</t>
  </si>
  <si>
    <t>Filial 2</t>
  </si>
  <si>
    <t>Filial 3</t>
  </si>
  <si>
    <t>Projeto A</t>
  </si>
  <si>
    <t>Projeto B</t>
  </si>
  <si>
    <t>Projeto C</t>
  </si>
  <si>
    <t>Total enviado</t>
  </si>
  <si>
    <t>Total recebido</t>
  </si>
  <si>
    <t>Transportation Problem</t>
  </si>
  <si>
    <t>Envios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</si>
</sst>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[$$-409]* #,##0_ ;_-[$$-409]* \-#,##0\ ;_-[$$-409]* &quot;-&quot;??_ ;_-@_ "/>
    <numFmt numFmtId="165" formatCode="_-* #,##0_-;\-* #,##0_-;_-* &quot;-&quot;??_-;_-@_-"/>
    <numFmt numFmtId="166" formatCode="_-* #,##0.0000_-;\-* #,##0.0000_-;_-* &quot;-&quot;??_-;_-@_-"/>
    <numFmt numFmtId="167" formatCode="0.0%"/>
    <numFmt numFmtId="168" formatCode="_-[$$-409]* #,##0.0_ ;_-[$$-409]* \-#,##0.0\ ;_-[$$-409]* &quot;-&quot;?_ ;_-@_ "/>
    <numFmt numFmtId="169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rgb="FF1F1F1F"/>
      <name val="Source Sans Pro"/>
      <family val="2"/>
    </font>
    <font>
      <b/>
      <sz val="11"/>
      <name val="Calibri"/>
      <family val="2"/>
      <scheme val="minor"/>
    </font>
    <font>
      <sz val="8"/>
      <color rgb="FF1F1F1F"/>
      <name val="Var(--cds-font-family-source-sa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F1F1F"/>
      <name val="Var(--cds-font-family-source-sa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8"/>
      <color rgb="FF1F1F1F"/>
      <name val="Var(--cds-font-family-source-sa"/>
    </font>
    <font>
      <b/>
      <sz val="11"/>
      <color rgb="FF3F3F3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0" borderId="30" applyNumberFormat="0" applyFill="0" applyAlignment="0" applyProtection="0"/>
    <xf numFmtId="0" fontId="9" fillId="8" borderId="1" applyNumberFormat="0" applyAlignment="0" applyProtection="0"/>
    <xf numFmtId="0" fontId="3" fillId="9" borderId="31" applyNumberFormat="0" applyAlignment="0" applyProtection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0" fontId="6" fillId="13" borderId="0" applyNumberFormat="0" applyBorder="0" applyAlignment="0" applyProtection="0"/>
    <xf numFmtId="0" fontId="1" fillId="14" borderId="0" applyNumberFormat="0" applyBorder="0" applyAlignment="0" applyProtection="0"/>
    <xf numFmtId="0" fontId="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0" borderId="54" applyNumberFormat="0" applyFill="0" applyAlignment="0" applyProtection="0"/>
    <xf numFmtId="0" fontId="18" fillId="0" borderId="0" applyNumberFormat="0" applyFill="0" applyBorder="0" applyAlignment="0" applyProtection="0"/>
    <xf numFmtId="0" fontId="1" fillId="19" borderId="0" applyNumberFormat="0" applyBorder="0" applyAlignment="0" applyProtection="0"/>
    <xf numFmtId="0" fontId="20" fillId="2" borderId="58" applyNumberFormat="0" applyAlignment="0" applyProtection="0"/>
    <xf numFmtId="0" fontId="6" fillId="20" borderId="0" applyNumberFormat="0" applyBorder="0" applyAlignment="0" applyProtection="0"/>
  </cellStyleXfs>
  <cellXfs count="282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0" xfId="0" applyFont="1"/>
    <xf numFmtId="0" fontId="3" fillId="3" borderId="16" xfId="3" applyFont="1" applyBorder="1" applyAlignment="1">
      <alignment horizontal="center"/>
    </xf>
    <xf numFmtId="0" fontId="3" fillId="3" borderId="2" xfId="3" applyFont="1" applyBorder="1" applyAlignment="1">
      <alignment horizontal="center"/>
    </xf>
    <xf numFmtId="0" fontId="5" fillId="0" borderId="14" xfId="0" applyFont="1" applyBorder="1"/>
    <xf numFmtId="0" fontId="7" fillId="0" borderId="0" xfId="0" applyFont="1" applyAlignment="1">
      <alignment horizontal="left"/>
    </xf>
    <xf numFmtId="164" fontId="5" fillId="7" borderId="0" xfId="0" applyNumberFormat="1" applyFont="1" applyFill="1" applyAlignment="1">
      <alignment horizontal="center"/>
    </xf>
    <xf numFmtId="0" fontId="0" fillId="0" borderId="18" xfId="0" applyBorder="1" applyAlignment="1">
      <alignment horizontal="center"/>
    </xf>
    <xf numFmtId="0" fontId="5" fillId="6" borderId="18" xfId="6" applyFont="1" applyBorder="1" applyAlignment="1">
      <alignment horizontal="left"/>
    </xf>
    <xf numFmtId="0" fontId="5" fillId="6" borderId="14" xfId="6" applyFont="1" applyBorder="1" applyAlignment="1">
      <alignment horizontal="left"/>
    </xf>
    <xf numFmtId="1" fontId="1" fillId="4" borderId="14" xfId="4" applyNumberFormat="1" applyBorder="1" applyAlignment="1">
      <alignment horizontal="center"/>
    </xf>
    <xf numFmtId="164" fontId="5" fillId="5" borderId="2" xfId="5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65" fontId="5" fillId="5" borderId="9" xfId="1" applyNumberFormat="1" applyFont="1" applyFill="1" applyBorder="1"/>
    <xf numFmtId="0" fontId="5" fillId="5" borderId="10" xfId="5" applyFont="1" applyBorder="1"/>
    <xf numFmtId="0" fontId="1" fillId="4" borderId="21" xfId="4" applyBorder="1" applyAlignment="1">
      <alignment horizontal="center"/>
    </xf>
    <xf numFmtId="0" fontId="1" fillId="4" borderId="22" xfId="4" applyBorder="1" applyAlignment="1">
      <alignment horizontal="center"/>
    </xf>
    <xf numFmtId="166" fontId="5" fillId="7" borderId="0" xfId="1" applyNumberFormat="1" applyFont="1" applyFill="1"/>
    <xf numFmtId="16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5" fillId="6" borderId="27" xfId="6" applyFont="1" applyBorder="1" applyAlignment="1">
      <alignment horizontal="left"/>
    </xf>
    <xf numFmtId="0" fontId="5" fillId="6" borderId="28" xfId="6" applyFont="1" applyBorder="1" applyAlignment="1">
      <alignment horizontal="left"/>
    </xf>
    <xf numFmtId="0" fontId="5" fillId="6" borderId="29" xfId="6" applyFont="1" applyBorder="1" applyAlignment="1">
      <alignment horizontal="left"/>
    </xf>
    <xf numFmtId="164" fontId="0" fillId="0" borderId="14" xfId="0" applyNumberFormat="1" applyBorder="1"/>
    <xf numFmtId="165" fontId="0" fillId="0" borderId="14" xfId="1" applyNumberFormat="1" applyFont="1" applyBorder="1"/>
    <xf numFmtId="0" fontId="5" fillId="0" borderId="18" xfId="0" applyFont="1" applyBorder="1"/>
    <xf numFmtId="0" fontId="5" fillId="0" borderId="25" xfId="0" applyFont="1" applyBorder="1"/>
    <xf numFmtId="0" fontId="5" fillId="0" borderId="33" xfId="0" applyFont="1" applyBorder="1"/>
    <xf numFmtId="165" fontId="0" fillId="0" borderId="22" xfId="1" applyNumberFormat="1" applyFont="1" applyBorder="1"/>
    <xf numFmtId="0" fontId="5" fillId="0" borderId="34" xfId="0" applyFont="1" applyBorder="1"/>
    <xf numFmtId="164" fontId="0" fillId="0" borderId="35" xfId="0" applyNumberFormat="1" applyBorder="1"/>
    <xf numFmtId="164" fontId="0" fillId="0" borderId="23" xfId="0" applyNumberFormat="1" applyBorder="1"/>
    <xf numFmtId="164" fontId="0" fillId="0" borderId="22" xfId="0" applyNumberFormat="1" applyBorder="1"/>
    <xf numFmtId="0" fontId="0" fillId="0" borderId="22" xfId="0" applyBorder="1"/>
    <xf numFmtId="0" fontId="5" fillId="0" borderId="2" xfId="0" applyFont="1" applyBorder="1"/>
    <xf numFmtId="0" fontId="0" fillId="0" borderId="33" xfId="0" applyBorder="1"/>
    <xf numFmtId="0" fontId="5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5" fillId="0" borderId="32" xfId="0" applyFont="1" applyBorder="1"/>
    <xf numFmtId="0" fontId="5" fillId="0" borderId="1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3" borderId="2" xfId="3" applyFont="1" applyBorder="1"/>
    <xf numFmtId="0" fontId="5" fillId="0" borderId="0" xfId="0" applyFont="1" applyAlignment="1">
      <alignment horizontal="center"/>
    </xf>
    <xf numFmtId="0" fontId="0" fillId="0" borderId="22" xfId="1" applyNumberFormat="1" applyFont="1" applyBorder="1" applyAlignment="1">
      <alignment horizontal="center"/>
    </xf>
    <xf numFmtId="164" fontId="5" fillId="5" borderId="9" xfId="1" applyNumberFormat="1" applyFont="1" applyFill="1" applyBorder="1"/>
    <xf numFmtId="0" fontId="5" fillId="10" borderId="33" xfId="10" applyFont="1" applyBorder="1"/>
    <xf numFmtId="0" fontId="5" fillId="10" borderId="34" xfId="10" applyFont="1" applyBorder="1"/>
    <xf numFmtId="0" fontId="3" fillId="3" borderId="32" xfId="3" applyFont="1" applyBorder="1" applyAlignment="1">
      <alignment horizontal="center"/>
    </xf>
    <xf numFmtId="0" fontId="3" fillId="3" borderId="18" xfId="3" applyFont="1" applyBorder="1" applyAlignment="1">
      <alignment horizontal="center"/>
    </xf>
    <xf numFmtId="0" fontId="3" fillId="3" borderId="25" xfId="3" applyFont="1" applyBorder="1" applyAlignment="1">
      <alignment horizontal="center"/>
    </xf>
    <xf numFmtId="0" fontId="0" fillId="0" borderId="6" xfId="0" applyBorder="1"/>
    <xf numFmtId="0" fontId="10" fillId="0" borderId="14" xfId="0" applyFont="1" applyBorder="1" applyAlignment="1">
      <alignment horizontal="center"/>
    </xf>
    <xf numFmtId="164" fontId="3" fillId="9" borderId="41" xfId="9" applyNumberFormat="1" applyBorder="1"/>
    <xf numFmtId="1" fontId="9" fillId="8" borderId="35" xfId="8" applyNumberFormat="1" applyBorder="1"/>
    <xf numFmtId="0" fontId="9" fillId="8" borderId="23" xfId="8" applyBorder="1"/>
    <xf numFmtId="0" fontId="0" fillId="0" borderId="23" xfId="1" applyNumberFormat="1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8" xfId="0" applyBorder="1"/>
    <xf numFmtId="0" fontId="5" fillId="10" borderId="36" xfId="10" applyFont="1" applyBorder="1"/>
    <xf numFmtId="0" fontId="9" fillId="8" borderId="43" xfId="8" applyBorder="1" applyAlignment="1">
      <alignment horizontal="center"/>
    </xf>
    <xf numFmtId="0" fontId="9" fillId="8" borderId="42" xfId="8" applyBorder="1" applyAlignment="1">
      <alignment horizontal="center"/>
    </xf>
    <xf numFmtId="0" fontId="0" fillId="0" borderId="38" xfId="0" applyBorder="1" applyAlignment="1">
      <alignment horizontal="center"/>
    </xf>
    <xf numFmtId="164" fontId="11" fillId="11" borderId="0" xfId="0" applyNumberFormat="1" applyFont="1" applyFill="1"/>
    <xf numFmtId="164" fontId="9" fillId="8" borderId="14" xfId="8" applyNumberFormat="1" applyBorder="1" applyAlignment="1">
      <alignment horizontal="center"/>
    </xf>
    <xf numFmtId="164" fontId="9" fillId="8" borderId="22" xfId="8" applyNumberFormat="1" applyBorder="1" applyAlignment="1">
      <alignment horizontal="center"/>
    </xf>
    <xf numFmtId="167" fontId="12" fillId="12" borderId="35" xfId="11" applyNumberFormat="1" applyFont="1" applyFill="1" applyBorder="1" applyAlignment="1">
      <alignment horizontal="center" vertical="center"/>
    </xf>
    <xf numFmtId="167" fontId="12" fillId="12" borderId="23" xfId="11" applyNumberFormat="1" applyFont="1" applyFill="1" applyBorder="1" applyAlignment="1">
      <alignment horizontal="center" vertical="center"/>
    </xf>
    <xf numFmtId="9" fontId="0" fillId="0" borderId="14" xfId="11" applyFont="1" applyBorder="1" applyAlignment="1">
      <alignment horizontal="center"/>
    </xf>
    <xf numFmtId="0" fontId="0" fillId="0" borderId="35" xfId="0" applyBorder="1"/>
    <xf numFmtId="164" fontId="0" fillId="0" borderId="35" xfId="0" applyNumberFormat="1" applyBorder="1" applyAlignment="1">
      <alignment horizontal="center"/>
    </xf>
    <xf numFmtId="9" fontId="0" fillId="0" borderId="35" xfId="11" applyFon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18" xfId="0" applyBorder="1"/>
    <xf numFmtId="164" fontId="0" fillId="0" borderId="18" xfId="0" applyNumberFormat="1" applyBorder="1" applyAlignment="1">
      <alignment horizontal="center"/>
    </xf>
    <xf numFmtId="9" fontId="0" fillId="0" borderId="18" xfId="11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1" fillId="14" borderId="39" xfId="13" applyBorder="1" applyAlignment="1">
      <alignment horizontal="center"/>
    </xf>
    <xf numFmtId="0" fontId="1" fillId="14" borderId="40" xfId="13" applyBorder="1" applyAlignment="1">
      <alignment horizontal="center" vertical="center"/>
    </xf>
    <xf numFmtId="0" fontId="1" fillId="14" borderId="40" xfId="13" applyBorder="1" applyAlignment="1">
      <alignment horizontal="center"/>
    </xf>
    <xf numFmtId="0" fontId="1" fillId="14" borderId="15" xfId="13" applyBorder="1" applyAlignment="1">
      <alignment horizontal="center"/>
    </xf>
    <xf numFmtId="0" fontId="1" fillId="14" borderId="37" xfId="13" applyBorder="1" applyAlignment="1">
      <alignment horizontal="center" vertical="center"/>
    </xf>
    <xf numFmtId="0" fontId="1" fillId="14" borderId="38" xfId="13" applyBorder="1" applyAlignment="1">
      <alignment horizontal="center" vertical="center"/>
    </xf>
    <xf numFmtId="0" fontId="1" fillId="14" borderId="36" xfId="13" applyBorder="1"/>
    <xf numFmtId="0" fontId="1" fillId="14" borderId="33" xfId="13" applyBorder="1" applyAlignment="1">
      <alignment horizontal="center"/>
    </xf>
    <xf numFmtId="0" fontId="1" fillId="14" borderId="34" xfId="13" applyBorder="1" applyAlignment="1">
      <alignment horizontal="center"/>
    </xf>
    <xf numFmtId="0" fontId="1" fillId="14" borderId="32" xfId="13" applyBorder="1" applyAlignment="1">
      <alignment horizontal="center"/>
    </xf>
    <xf numFmtId="0" fontId="3" fillId="1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168" fontId="3" fillId="9" borderId="31" xfId="9" applyNumberFormat="1" applyAlignment="1">
      <alignment horizontal="center" vertical="center"/>
    </xf>
    <xf numFmtId="0" fontId="3" fillId="13" borderId="2" xfId="12" applyFont="1" applyBorder="1" applyAlignment="1">
      <alignment horizontal="center"/>
    </xf>
    <xf numFmtId="164" fontId="1" fillId="14" borderId="16" xfId="13" applyNumberFormat="1" applyBorder="1" applyAlignment="1">
      <alignment horizontal="center" vertical="center"/>
    </xf>
    <xf numFmtId="0" fontId="15" fillId="12" borderId="14" xfId="0" applyFont="1" applyFill="1" applyBorder="1" applyAlignment="1">
      <alignment horizontal="center" vertical="center"/>
    </xf>
    <xf numFmtId="169" fontId="15" fillId="12" borderId="14" xfId="0" applyNumberFormat="1" applyFont="1" applyFill="1" applyBorder="1" applyAlignment="1">
      <alignment horizontal="center" vertical="center"/>
    </xf>
    <xf numFmtId="169" fontId="3" fillId="9" borderId="31" xfId="9" applyNumberFormat="1"/>
    <xf numFmtId="0" fontId="5" fillId="18" borderId="19" xfId="16" applyFont="1" applyBorder="1" applyAlignment="1">
      <alignment horizontal="center" vertical="center"/>
    </xf>
    <xf numFmtId="0" fontId="5" fillId="18" borderId="19" xfId="16" applyFont="1" applyBorder="1" applyAlignment="1">
      <alignment horizontal="center"/>
    </xf>
    <xf numFmtId="0" fontId="15" fillId="12" borderId="36" xfId="0" applyFont="1" applyFill="1" applyBorder="1" applyAlignment="1">
      <alignment horizontal="center" vertical="center"/>
    </xf>
    <xf numFmtId="0" fontId="15" fillId="12" borderId="37" xfId="0" applyFont="1" applyFill="1" applyBorder="1" applyAlignment="1">
      <alignment horizontal="center" vertical="center"/>
    </xf>
    <xf numFmtId="0" fontId="15" fillId="12" borderId="38" xfId="0" applyFont="1" applyFill="1" applyBorder="1" applyAlignment="1">
      <alignment horizontal="center" vertical="center"/>
    </xf>
    <xf numFmtId="0" fontId="15" fillId="12" borderId="33" xfId="0" applyFont="1" applyFill="1" applyBorder="1" applyAlignment="1">
      <alignment horizontal="center" vertical="center"/>
    </xf>
    <xf numFmtId="0" fontId="15" fillId="12" borderId="22" xfId="0" applyFont="1" applyFill="1" applyBorder="1" applyAlignment="1">
      <alignment horizontal="center" vertical="center"/>
    </xf>
    <xf numFmtId="169" fontId="15" fillId="12" borderId="33" xfId="0" applyNumberFormat="1" applyFont="1" applyFill="1" applyBorder="1" applyAlignment="1">
      <alignment horizontal="center" vertical="center"/>
    </xf>
    <xf numFmtId="0" fontId="1" fillId="4" borderId="34" xfId="4" applyBorder="1" applyAlignment="1">
      <alignment horizontal="center"/>
    </xf>
    <xf numFmtId="0" fontId="1" fillId="4" borderId="35" xfId="4" applyBorder="1" applyAlignment="1">
      <alignment horizontal="center"/>
    </xf>
    <xf numFmtId="0" fontId="3" fillId="16" borderId="47" xfId="14" applyFont="1" applyBorder="1" applyAlignment="1">
      <alignment horizontal="center" vertical="center"/>
    </xf>
    <xf numFmtId="0" fontId="3" fillId="16" borderId="48" xfId="14" applyFont="1" applyBorder="1" applyAlignment="1">
      <alignment horizontal="left" vertical="center"/>
    </xf>
    <xf numFmtId="0" fontId="3" fillId="16" borderId="49" xfId="14" applyFont="1" applyBorder="1" applyAlignment="1">
      <alignment horizontal="left" vertical="center"/>
    </xf>
    <xf numFmtId="0" fontId="3" fillId="16" borderId="50" xfId="14" applyFont="1" applyBorder="1" applyAlignment="1">
      <alignment horizontal="left" vertical="center"/>
    </xf>
    <xf numFmtId="0" fontId="3" fillId="16" borderId="0" xfId="14" applyFont="1" applyAlignment="1">
      <alignment horizontal="center"/>
    </xf>
    <xf numFmtId="0" fontId="5" fillId="18" borderId="39" xfId="16" applyFont="1" applyBorder="1" applyAlignment="1">
      <alignment horizontal="center"/>
    </xf>
    <xf numFmtId="0" fontId="5" fillId="18" borderId="40" xfId="16" applyFont="1" applyBorder="1" applyAlignment="1">
      <alignment horizontal="center" vertical="center"/>
    </xf>
    <xf numFmtId="0" fontId="5" fillId="18" borderId="27" xfId="16" applyFont="1" applyBorder="1" applyAlignment="1">
      <alignment horizontal="center"/>
    </xf>
    <xf numFmtId="0" fontId="5" fillId="18" borderId="28" xfId="16" applyFont="1" applyBorder="1" applyAlignment="1">
      <alignment horizontal="center"/>
    </xf>
    <xf numFmtId="0" fontId="5" fillId="18" borderId="29" xfId="16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5" fillId="18" borderId="40" xfId="16" applyFont="1" applyBorder="1" applyAlignment="1">
      <alignment horizontal="center"/>
    </xf>
    <xf numFmtId="0" fontId="5" fillId="18" borderId="15" xfId="16" applyFont="1" applyBorder="1" applyAlignment="1">
      <alignment horizontal="center"/>
    </xf>
    <xf numFmtId="0" fontId="3" fillId="16" borderId="2" xfId="14" applyFont="1" applyBorder="1" applyAlignment="1">
      <alignment horizontal="center"/>
    </xf>
    <xf numFmtId="0" fontId="1" fillId="17" borderId="51" xfId="15" applyBorder="1"/>
    <xf numFmtId="169" fontId="1" fillId="17" borderId="53" xfId="15" applyNumberFormat="1" applyBorder="1" applyAlignment="1">
      <alignment horizontal="center" vertical="center"/>
    </xf>
    <xf numFmtId="0" fontId="3" fillId="16" borderId="16" xfId="14" applyFont="1" applyBorder="1" applyAlignment="1">
      <alignment horizontal="center"/>
    </xf>
    <xf numFmtId="0" fontId="12" fillId="12" borderId="14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8" borderId="14" xfId="8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9" fillId="8" borderId="22" xfId="8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8" borderId="18" xfId="8" applyBorder="1" applyAlignment="1">
      <alignment horizontal="center" vertical="center"/>
    </xf>
    <xf numFmtId="0" fontId="9" fillId="8" borderId="25" xfId="8" applyBorder="1" applyAlignment="1">
      <alignment horizontal="center" vertical="center"/>
    </xf>
    <xf numFmtId="0" fontId="9" fillId="8" borderId="24" xfId="8" applyBorder="1" applyAlignment="1">
      <alignment horizontal="center" vertical="center"/>
    </xf>
    <xf numFmtId="0" fontId="9" fillId="8" borderId="21" xfId="8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 vertical="center"/>
    </xf>
    <xf numFmtId="0" fontId="12" fillId="12" borderId="25" xfId="0" applyFont="1" applyFill="1" applyBorder="1" applyAlignment="1">
      <alignment horizontal="center" vertical="center"/>
    </xf>
    <xf numFmtId="0" fontId="12" fillId="12" borderId="24" xfId="0" applyFont="1" applyFill="1" applyBorder="1" applyAlignment="1">
      <alignment horizontal="center" vertical="center"/>
    </xf>
    <xf numFmtId="0" fontId="12" fillId="12" borderId="21" xfId="0" applyFont="1" applyFill="1" applyBorder="1" applyAlignment="1">
      <alignment horizontal="center" vertical="center"/>
    </xf>
    <xf numFmtId="0" fontId="12" fillId="12" borderId="2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16" borderId="2" xfId="14" applyFont="1" applyBorder="1" applyAlignment="1">
      <alignment horizontal="center" wrapText="1"/>
    </xf>
    <xf numFmtId="0" fontId="3" fillId="16" borderId="16" xfId="14" applyFont="1" applyBorder="1" applyAlignment="1">
      <alignment horizontal="center" wrapText="1"/>
    </xf>
    <xf numFmtId="165" fontId="1" fillId="17" borderId="53" xfId="1" applyNumberFormat="1" applyFill="1" applyBorder="1" applyAlignment="1">
      <alignment horizontal="center" vertical="center" wrapText="1"/>
    </xf>
    <xf numFmtId="0" fontId="1" fillId="17" borderId="51" xfId="15" applyBorder="1" applyAlignment="1">
      <alignment vertical="center" wrapText="1"/>
    </xf>
    <xf numFmtId="0" fontId="3" fillId="16" borderId="39" xfId="14" applyFont="1" applyBorder="1" applyAlignment="1">
      <alignment horizontal="center" vertical="center"/>
    </xf>
    <xf numFmtId="0" fontId="3" fillId="16" borderId="40" xfId="14" applyFont="1" applyBorder="1" applyAlignment="1">
      <alignment horizontal="center" vertical="center"/>
    </xf>
    <xf numFmtId="0" fontId="3" fillId="16" borderId="15" xfId="14" applyFont="1" applyBorder="1" applyAlignment="1">
      <alignment horizontal="center" vertical="center"/>
    </xf>
    <xf numFmtId="0" fontId="1" fillId="19" borderId="27" xfId="19" applyBorder="1" applyAlignment="1">
      <alignment horizontal="center" vertical="center"/>
    </xf>
    <xf numFmtId="0" fontId="1" fillId="19" borderId="28" xfId="19" applyBorder="1" applyAlignment="1">
      <alignment horizontal="center" vertical="center"/>
    </xf>
    <xf numFmtId="0" fontId="1" fillId="19" borderId="29" xfId="19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12" borderId="56" xfId="0" applyFont="1" applyFill="1" applyBorder="1" applyAlignment="1">
      <alignment horizontal="center" vertical="center"/>
    </xf>
    <xf numFmtId="0" fontId="19" fillId="12" borderId="49" xfId="0" applyFont="1" applyFill="1" applyBorder="1" applyAlignment="1">
      <alignment horizontal="center" vertical="center"/>
    </xf>
    <xf numFmtId="0" fontId="19" fillId="12" borderId="5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9" borderId="57" xfId="9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  <xf numFmtId="1" fontId="0" fillId="0" borderId="0" xfId="0" applyNumberFormat="1"/>
    <xf numFmtId="164" fontId="3" fillId="9" borderId="31" xfId="9" applyNumberFormat="1"/>
    <xf numFmtId="1" fontId="0" fillId="0" borderId="14" xfId="0" applyNumberFormat="1" applyBorder="1"/>
    <xf numFmtId="0" fontId="18" fillId="0" borderId="14" xfId="18" applyBorder="1" applyAlignment="1">
      <alignment horizontal="center"/>
    </xf>
    <xf numFmtId="164" fontId="0" fillId="0" borderId="14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9" fillId="8" borderId="35" xfId="8" applyBorder="1" applyAlignment="1">
      <alignment horizontal="center" vertical="center"/>
    </xf>
    <xf numFmtId="0" fontId="9" fillId="8" borderId="23" xfId="8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14" borderId="33" xfId="13" applyFont="1" applyBorder="1" applyAlignment="1">
      <alignment horizontal="center" vertical="center"/>
    </xf>
    <xf numFmtId="0" fontId="5" fillId="14" borderId="22" xfId="13" applyFont="1" applyBorder="1" applyAlignment="1">
      <alignment horizontal="center" vertical="center"/>
    </xf>
    <xf numFmtId="0" fontId="5" fillId="14" borderId="14" xfId="13" applyFont="1" applyBorder="1" applyAlignment="1">
      <alignment horizontal="center"/>
    </xf>
    <xf numFmtId="164" fontId="3" fillId="9" borderId="31" xfId="9" applyNumberFormat="1" applyAlignment="1">
      <alignment horizontal="center"/>
    </xf>
    <xf numFmtId="0" fontId="10" fillId="0" borderId="0" xfId="0" applyFont="1" applyAlignment="1">
      <alignment horizontal="center"/>
    </xf>
    <xf numFmtId="164" fontId="1" fillId="17" borderId="16" xfId="1" applyNumberForma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9" fillId="8" borderId="1" xfId="8" applyAlignment="1">
      <alignment horizontal="center"/>
    </xf>
    <xf numFmtId="164" fontId="20" fillId="2" borderId="58" xfId="20" applyNumberFormat="1"/>
    <xf numFmtId="0" fontId="9" fillId="8" borderId="1" xfId="8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5" fillId="5" borderId="17" xfId="5" applyFont="1" applyBorder="1" applyAlignment="1">
      <alignment horizontal="right"/>
    </xf>
    <xf numFmtId="0" fontId="5" fillId="5" borderId="15" xfId="5" applyFont="1" applyBorder="1" applyAlignment="1">
      <alignment horizontal="right"/>
    </xf>
    <xf numFmtId="0" fontId="2" fillId="2" borderId="19" xfId="2" applyBorder="1" applyAlignment="1">
      <alignment horizontal="center"/>
    </xf>
    <xf numFmtId="0" fontId="2" fillId="2" borderId="20" xfId="2" applyBorder="1" applyAlignment="1">
      <alignment horizontal="center"/>
    </xf>
    <xf numFmtId="0" fontId="2" fillId="2" borderId="21" xfId="2" applyBorder="1" applyAlignment="1">
      <alignment horizontal="center"/>
    </xf>
    <xf numFmtId="0" fontId="3" fillId="3" borderId="11" xfId="3" applyFont="1" applyBorder="1" applyAlignment="1">
      <alignment horizontal="center"/>
    </xf>
    <xf numFmtId="0" fontId="3" fillId="3" borderId="12" xfId="3" applyFont="1" applyBorder="1" applyAlignment="1">
      <alignment horizontal="center"/>
    </xf>
    <xf numFmtId="0" fontId="3" fillId="3" borderId="13" xfId="3" applyFont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2" borderId="11" xfId="2" applyBorder="1" applyAlignment="1">
      <alignment horizontal="center"/>
    </xf>
    <xf numFmtId="0" fontId="2" fillId="2" borderId="12" xfId="2" applyBorder="1" applyAlignment="1">
      <alignment horizontal="center"/>
    </xf>
    <xf numFmtId="0" fontId="2" fillId="2" borderId="13" xfId="2" applyBorder="1" applyAlignment="1">
      <alignment horizontal="center"/>
    </xf>
    <xf numFmtId="0" fontId="3" fillId="3" borderId="36" xfId="3" applyFont="1" applyBorder="1" applyAlignment="1">
      <alignment horizontal="center"/>
    </xf>
    <xf numFmtId="0" fontId="3" fillId="3" borderId="37" xfId="3" applyFont="1" applyBorder="1" applyAlignment="1">
      <alignment horizontal="center"/>
    </xf>
    <xf numFmtId="0" fontId="3" fillId="3" borderId="38" xfId="3" applyFont="1" applyBorder="1" applyAlignment="1">
      <alignment horizontal="center"/>
    </xf>
    <xf numFmtId="0" fontId="5" fillId="5" borderId="17" xfId="5" applyFont="1" applyBorder="1" applyAlignment="1">
      <alignment horizontal="center"/>
    </xf>
    <xf numFmtId="0" fontId="5" fillId="5" borderId="15" xfId="5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44" xfId="7" applyBorder="1" applyAlignment="1">
      <alignment horizontal="center"/>
    </xf>
    <xf numFmtId="0" fontId="8" fillId="0" borderId="45" xfId="7" applyBorder="1" applyAlignment="1">
      <alignment horizontal="center"/>
    </xf>
    <xf numFmtId="0" fontId="8" fillId="0" borderId="46" xfId="7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3" fillId="15" borderId="12" xfId="0" applyFont="1" applyFill="1" applyBorder="1" applyAlignment="1">
      <alignment horizontal="center"/>
    </xf>
    <xf numFmtId="0" fontId="13" fillId="15" borderId="13" xfId="0" applyFont="1" applyFill="1" applyBorder="1" applyAlignment="1">
      <alignment horizontal="center"/>
    </xf>
    <xf numFmtId="0" fontId="14" fillId="14" borderId="11" xfId="13" applyFont="1" applyBorder="1" applyAlignment="1">
      <alignment horizontal="center"/>
    </xf>
    <xf numFmtId="0" fontId="14" fillId="14" borderId="12" xfId="13" applyFont="1" applyBorder="1" applyAlignment="1">
      <alignment horizontal="center"/>
    </xf>
    <xf numFmtId="0" fontId="14" fillId="14" borderId="13" xfId="13" applyFont="1" applyBorder="1" applyAlignment="1">
      <alignment horizontal="center"/>
    </xf>
    <xf numFmtId="0" fontId="8" fillId="12" borderId="11" xfId="7" applyFill="1" applyBorder="1" applyAlignment="1">
      <alignment horizontal="center"/>
    </xf>
    <xf numFmtId="0" fontId="8" fillId="12" borderId="12" xfId="7" applyFill="1" applyBorder="1" applyAlignment="1">
      <alignment horizontal="center"/>
    </xf>
    <xf numFmtId="0" fontId="8" fillId="12" borderId="13" xfId="7" applyFill="1" applyBorder="1" applyAlignment="1">
      <alignment horizontal="center"/>
    </xf>
    <xf numFmtId="0" fontId="1" fillId="17" borderId="52" xfId="15" applyBorder="1" applyAlignment="1">
      <alignment horizontal="center"/>
    </xf>
    <xf numFmtId="0" fontId="1" fillId="17" borderId="38" xfId="15" applyBorder="1" applyAlignment="1">
      <alignment horizontal="center"/>
    </xf>
    <xf numFmtId="0" fontId="1" fillId="17" borderId="52" xfId="15" applyBorder="1" applyAlignment="1">
      <alignment horizontal="center" wrapText="1"/>
    </xf>
    <xf numFmtId="0" fontId="1" fillId="17" borderId="38" xfId="15" applyBorder="1" applyAlignment="1">
      <alignment horizontal="center" wrapText="1"/>
    </xf>
    <xf numFmtId="0" fontId="8" fillId="0" borderId="11" xfId="7" applyBorder="1" applyAlignment="1">
      <alignment horizontal="center"/>
    </xf>
    <xf numFmtId="0" fontId="8" fillId="0" borderId="12" xfId="7" applyBorder="1" applyAlignment="1">
      <alignment horizontal="center"/>
    </xf>
    <xf numFmtId="0" fontId="8" fillId="0" borderId="13" xfId="7" applyBorder="1" applyAlignment="1">
      <alignment horizontal="center"/>
    </xf>
    <xf numFmtId="0" fontId="17" fillId="0" borderId="36" xfId="17" applyBorder="1" applyAlignment="1">
      <alignment horizontal="center"/>
    </xf>
    <xf numFmtId="0" fontId="17" fillId="0" borderId="38" xfId="17" applyBorder="1" applyAlignment="1">
      <alignment horizontal="center"/>
    </xf>
    <xf numFmtId="0" fontId="1" fillId="17" borderId="11" xfId="15" applyBorder="1" applyAlignment="1">
      <alignment horizontal="center" wrapText="1"/>
    </xf>
    <xf numFmtId="0" fontId="1" fillId="17" borderId="12" xfId="15" applyBorder="1" applyAlignment="1">
      <alignment horizontal="center" wrapText="1"/>
    </xf>
    <xf numFmtId="0" fontId="1" fillId="17" borderId="13" xfId="15" applyBorder="1" applyAlignment="1">
      <alignment horizontal="center" wrapText="1"/>
    </xf>
    <xf numFmtId="0" fontId="0" fillId="0" borderId="7" xfId="0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30" xfId="7" applyAlignment="1">
      <alignment horizontal="center"/>
    </xf>
    <xf numFmtId="0" fontId="17" fillId="0" borderId="54" xfId="17" applyAlignment="1">
      <alignment horizontal="center"/>
    </xf>
    <xf numFmtId="0" fontId="3" fillId="20" borderId="0" xfId="21" applyFont="1"/>
  </cellXfs>
  <cellStyles count="22">
    <cellStyle name="20% - Accent1" xfId="13" builtinId="30"/>
    <cellStyle name="20% - Accent2" xfId="4" builtinId="34"/>
    <cellStyle name="20% - Accent6" xfId="15" builtinId="50"/>
    <cellStyle name="40% - Accent2" xfId="5" builtinId="35"/>
    <cellStyle name="40% - Accent3" xfId="10" builtinId="39"/>
    <cellStyle name="40% - Accent6" xfId="19" builtinId="51"/>
    <cellStyle name="60% - Accent2" xfId="6" builtinId="36"/>
    <cellStyle name="60% - Accent6" xfId="16" builtinId="52"/>
    <cellStyle name="Accent1" xfId="12" builtinId="29"/>
    <cellStyle name="Accent2" xfId="3" builtinId="33"/>
    <cellStyle name="Accent4" xfId="21" builtinId="41"/>
    <cellStyle name="Accent6" xfId="14" builtinId="49"/>
    <cellStyle name="Calculation" xfId="2" builtinId="22"/>
    <cellStyle name="Check Cell" xfId="9" builtinId="23"/>
    <cellStyle name="Comma" xfId="1" builtinId="3"/>
    <cellStyle name="Heading 1" xfId="7" builtinId="16"/>
    <cellStyle name="Heading 2" xfId="17" builtinId="17"/>
    <cellStyle name="Heading 4" xfId="18" builtinId="19"/>
    <cellStyle name="Input" xfId="8" builtinId="20"/>
    <cellStyle name="Normal" xfId="0" builtinId="0"/>
    <cellStyle name="Output" xfId="20" builtinId="21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22860</xdr:rowOff>
    </xdr:from>
    <xdr:to>
      <xdr:col>1</xdr:col>
      <xdr:colOff>175260</xdr:colOff>
      <xdr:row>2</xdr:row>
      <xdr:rowOff>175260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1B540399-B77E-6C5F-C125-8F5E4C39F1FE}"/>
            </a:ext>
          </a:extLst>
        </xdr:cNvPr>
        <xdr:cNvSpPr/>
      </xdr:nvSpPr>
      <xdr:spPr>
        <a:xfrm flipH="1">
          <a:off x="1021080" y="403860"/>
          <a:ext cx="129540" cy="152400"/>
        </a:xfrm>
        <a:prstGeom prst="upArrow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AA24-8925-4E6B-A30F-56CDB9E32A6A}">
  <dimension ref="A1:S21"/>
  <sheetViews>
    <sheetView workbookViewId="0">
      <selection activeCell="B20" sqref="B20:D21"/>
    </sheetView>
  </sheetViews>
  <sheetFormatPr defaultRowHeight="14.4"/>
  <cols>
    <col min="1" max="1" width="14.21875" customWidth="1"/>
    <col min="2" max="2" width="17.77734375" customWidth="1"/>
    <col min="3" max="3" width="24.88671875" bestFit="1" customWidth="1"/>
    <col min="4" max="4" width="15.77734375" bestFit="1" customWidth="1"/>
    <col min="5" max="5" width="12.5546875" bestFit="1" customWidth="1"/>
    <col min="7" max="7" width="16.21875" bestFit="1" customWidth="1"/>
    <col min="8" max="8" width="11" bestFit="1" customWidth="1"/>
  </cols>
  <sheetData>
    <row r="1" spans="1:19" ht="15" customHeight="1" thickBot="1">
      <c r="A1" s="1"/>
      <c r="L1" s="231" t="s">
        <v>10</v>
      </c>
      <c r="M1" s="232"/>
      <c r="N1" s="232"/>
      <c r="O1" s="232"/>
      <c r="P1" s="232"/>
      <c r="Q1" s="232"/>
      <c r="R1" s="232"/>
      <c r="S1" s="233"/>
    </row>
    <row r="2" spans="1:19" ht="15" thickBot="1">
      <c r="D2" s="228" t="s">
        <v>40</v>
      </c>
      <c r="E2" s="229"/>
      <c r="F2" s="230"/>
      <c r="L2" s="234"/>
      <c r="M2" s="235"/>
      <c r="N2" s="235"/>
      <c r="O2" s="235"/>
      <c r="P2" s="235"/>
      <c r="Q2" s="235"/>
      <c r="R2" s="235"/>
      <c r="S2" s="236"/>
    </row>
    <row r="3" spans="1:19">
      <c r="A3" s="1" t="s">
        <v>1</v>
      </c>
      <c r="B3" s="2" t="s">
        <v>2</v>
      </c>
      <c r="D3" s="35" t="s">
        <v>41</v>
      </c>
      <c r="E3" s="31" t="s">
        <v>6</v>
      </c>
      <c r="F3" s="32" t="s">
        <v>7</v>
      </c>
      <c r="L3" s="234"/>
      <c r="M3" s="235"/>
      <c r="N3" s="235"/>
      <c r="O3" s="235"/>
      <c r="P3" s="235"/>
      <c r="Q3" s="235"/>
      <c r="R3" s="235"/>
      <c r="S3" s="236"/>
    </row>
    <row r="4" spans="1:19">
      <c r="A4" s="1" t="s">
        <v>3</v>
      </c>
      <c r="B4" s="4">
        <v>40000</v>
      </c>
      <c r="D4" s="36" t="s">
        <v>42</v>
      </c>
      <c r="E4" s="26">
        <v>175</v>
      </c>
      <c r="F4" s="27">
        <v>10.000000000000007</v>
      </c>
      <c r="L4" s="234"/>
      <c r="M4" s="235"/>
      <c r="N4" s="235"/>
      <c r="O4" s="235"/>
      <c r="P4" s="235"/>
      <c r="Q4" s="235"/>
      <c r="R4" s="235"/>
      <c r="S4" s="236"/>
    </row>
    <row r="5" spans="1:19">
      <c r="D5" s="36" t="s">
        <v>4</v>
      </c>
      <c r="E5" s="33">
        <v>200</v>
      </c>
      <c r="F5" s="29">
        <v>500</v>
      </c>
      <c r="L5" s="234"/>
      <c r="M5" s="235"/>
      <c r="N5" s="235"/>
      <c r="O5" s="235"/>
      <c r="P5" s="235"/>
      <c r="Q5" s="235"/>
      <c r="R5" s="235"/>
      <c r="S5" s="236"/>
    </row>
    <row r="6" spans="1:19" ht="15" thickBot="1">
      <c r="A6" s="11" t="s">
        <v>0</v>
      </c>
      <c r="B6" s="28">
        <f>SUMPRODUCT(E4:F4,E6:F6)</f>
        <v>595000</v>
      </c>
      <c r="C6" t="str">
        <f ca="1">_xlfn.FORMULATEXT(B6)</f>
        <v>=SUMPRODUCT(E4:F4;E6:F6)</v>
      </c>
      <c r="D6" s="37" t="s">
        <v>5</v>
      </c>
      <c r="E6" s="34">
        <v>3000</v>
      </c>
      <c r="F6" s="30">
        <v>7000</v>
      </c>
      <c r="L6" s="234"/>
      <c r="M6" s="235"/>
      <c r="N6" s="235"/>
      <c r="O6" s="235"/>
      <c r="P6" s="235"/>
      <c r="Q6" s="235"/>
      <c r="R6" s="235"/>
      <c r="S6" s="236"/>
    </row>
    <row r="7" spans="1:19">
      <c r="C7" s="4"/>
      <c r="L7" s="234"/>
      <c r="M7" s="235"/>
      <c r="N7" s="235"/>
      <c r="O7" s="235"/>
      <c r="P7" s="235"/>
      <c r="Q7" s="235"/>
      <c r="R7" s="235"/>
      <c r="S7" s="236"/>
    </row>
    <row r="8" spans="1:19">
      <c r="L8" s="234"/>
      <c r="M8" s="235"/>
      <c r="N8" s="235"/>
      <c r="O8" s="235"/>
      <c r="P8" s="235"/>
      <c r="Q8" s="235"/>
      <c r="R8" s="235"/>
      <c r="S8" s="236"/>
    </row>
    <row r="9" spans="1:19">
      <c r="L9" s="234"/>
      <c r="M9" s="235"/>
      <c r="N9" s="235"/>
      <c r="O9" s="235"/>
      <c r="P9" s="235"/>
      <c r="Q9" s="235"/>
      <c r="R9" s="235"/>
      <c r="S9" s="236"/>
    </row>
    <row r="10" spans="1:19">
      <c r="L10" s="234"/>
      <c r="M10" s="235"/>
      <c r="N10" s="235"/>
      <c r="O10" s="235"/>
      <c r="P10" s="235"/>
      <c r="Q10" s="235"/>
      <c r="R10" s="235"/>
      <c r="S10" s="236"/>
    </row>
    <row r="11" spans="1:19">
      <c r="L11" s="234"/>
      <c r="M11" s="235"/>
      <c r="N11" s="235"/>
      <c r="O11" s="235"/>
      <c r="P11" s="235"/>
      <c r="Q11" s="235"/>
      <c r="R11" s="235"/>
      <c r="S11" s="236"/>
    </row>
    <row r="12" spans="1:19">
      <c r="L12" s="234"/>
      <c r="M12" s="235"/>
      <c r="N12" s="235"/>
      <c r="O12" s="235"/>
      <c r="P12" s="235"/>
      <c r="Q12" s="235"/>
      <c r="R12" s="235"/>
      <c r="S12" s="236"/>
    </row>
    <row r="13" spans="1:19" ht="15" thickBot="1">
      <c r="A13" s="225" t="s">
        <v>34</v>
      </c>
      <c r="B13" s="226"/>
      <c r="C13" s="226"/>
      <c r="D13" s="226"/>
      <c r="E13" s="226"/>
      <c r="F13" s="226"/>
      <c r="G13" s="227"/>
      <c r="L13" s="237"/>
      <c r="M13" s="238"/>
      <c r="N13" s="238"/>
      <c r="O13" s="238"/>
      <c r="P13" s="238"/>
      <c r="Q13" s="238"/>
      <c r="R13" s="238"/>
      <c r="S13" s="239"/>
    </row>
    <row r="14" spans="1:19">
      <c r="A14" s="14" t="s">
        <v>11</v>
      </c>
      <c r="B14" s="10" t="s">
        <v>32</v>
      </c>
      <c r="C14" s="10" t="s">
        <v>6</v>
      </c>
      <c r="D14" s="10" t="s">
        <v>7</v>
      </c>
      <c r="E14" s="10" t="s">
        <v>12</v>
      </c>
      <c r="F14" s="10" t="s">
        <v>13</v>
      </c>
      <c r="G14" s="10" t="s">
        <v>33</v>
      </c>
    </row>
    <row r="15" spans="1:19">
      <c r="A15" s="6" t="s">
        <v>15</v>
      </c>
      <c r="B15" s="7" t="s">
        <v>29</v>
      </c>
      <c r="C15" s="9">
        <f>E5</f>
        <v>200</v>
      </c>
      <c r="D15" s="9">
        <f>F5</f>
        <v>500</v>
      </c>
      <c r="E15" s="7">
        <f>SUMPRODUCT(C15:D15,$E$4:$F$4)</f>
        <v>40000</v>
      </c>
      <c r="F15" s="7" t="s">
        <v>16</v>
      </c>
      <c r="G15" s="9">
        <f>B4</f>
        <v>40000</v>
      </c>
      <c r="H15" t="str">
        <f ca="1">_xlfn.FORMULATEXT(E15)</f>
        <v>=SUMPRODUCT(C15:D15;$E$4:$F$4)</v>
      </c>
    </row>
    <row r="16" spans="1:19">
      <c r="A16" s="6" t="s">
        <v>17</v>
      </c>
      <c r="B16" s="7" t="s">
        <v>30</v>
      </c>
      <c r="C16" s="7">
        <v>0</v>
      </c>
      <c r="D16" s="7">
        <v>1</v>
      </c>
      <c r="E16" s="7">
        <f>SUMPRODUCT(C16:D16,$E$4:$F$4)</f>
        <v>10.000000000000007</v>
      </c>
      <c r="F16" s="9" t="s">
        <v>19</v>
      </c>
      <c r="G16" s="7">
        <v>10</v>
      </c>
      <c r="H16" t="str">
        <f ca="1">_xlfn.FORMULATEXT(E16)</f>
        <v>=SUMPRODUCT(C16:D16;$E$4:$F$4)</v>
      </c>
    </row>
    <row r="17" spans="1:8">
      <c r="A17" s="6" t="s">
        <v>18</v>
      </c>
      <c r="B17" s="7" t="s">
        <v>31</v>
      </c>
      <c r="C17" s="7">
        <v>1</v>
      </c>
      <c r="D17" s="7">
        <v>-1</v>
      </c>
      <c r="E17" s="7">
        <f>SUMPRODUCT(C17:D17,$E$4:$F$4)</f>
        <v>165</v>
      </c>
      <c r="F17" s="7" t="s">
        <v>19</v>
      </c>
      <c r="G17" s="7">
        <v>0</v>
      </c>
      <c r="H17" t="str">
        <f ca="1">_xlfn.FORMULATEXT(E17)</f>
        <v>=SUMPRODUCT(C17:D17;$E$4:$F$4)</v>
      </c>
    </row>
    <row r="19" spans="1:8" ht="15" thickBot="1"/>
    <row r="20" spans="1:8" ht="15" thickBot="1">
      <c r="B20" s="13" t="s">
        <v>8</v>
      </c>
      <c r="C20" s="223" t="s">
        <v>20</v>
      </c>
      <c r="D20" s="224"/>
    </row>
    <row r="21" spans="1:8" ht="15" thickBot="1">
      <c r="B21" s="12" t="s">
        <v>9</v>
      </c>
      <c r="C21" s="24">
        <f>B6</f>
        <v>595000</v>
      </c>
      <c r="D21" s="25" t="s">
        <v>43</v>
      </c>
    </row>
  </sheetData>
  <mergeCells count="4">
    <mergeCell ref="C20:D20"/>
    <mergeCell ref="A13:G13"/>
    <mergeCell ref="D2:F2"/>
    <mergeCell ref="L1:S13"/>
  </mergeCells>
  <conditionalFormatting sqref="B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5B69-61BD-4FBA-9669-1B9A14C74D2C}">
  <dimension ref="A1:L14"/>
  <sheetViews>
    <sheetView workbookViewId="0">
      <selection activeCell="F11" sqref="F11"/>
    </sheetView>
  </sheetViews>
  <sheetFormatPr defaultRowHeight="14.4"/>
  <cols>
    <col min="1" max="1" width="10" bestFit="1" customWidth="1"/>
    <col min="2" max="2" width="12" bestFit="1" customWidth="1"/>
    <col min="6" max="6" width="12" bestFit="1" customWidth="1"/>
    <col min="8" max="8" width="10.88671875" bestFit="1" customWidth="1"/>
  </cols>
  <sheetData>
    <row r="1" spans="1:12">
      <c r="A1" s="277" t="s">
        <v>233</v>
      </c>
      <c r="B1" s="277"/>
      <c r="C1" s="277"/>
      <c r="D1" s="277"/>
      <c r="E1" s="277"/>
      <c r="F1" s="277"/>
      <c r="G1" s="277"/>
      <c r="H1" s="277"/>
      <c r="I1" s="277"/>
    </row>
    <row r="2" spans="1:12" ht="15" thickBot="1">
      <c r="A2" t="s">
        <v>208</v>
      </c>
      <c r="B2" s="276" t="s">
        <v>217</v>
      </c>
      <c r="C2" s="276"/>
      <c r="D2" s="276"/>
      <c r="E2" s="276"/>
    </row>
    <row r="3" spans="1:12">
      <c r="A3" t="s">
        <v>178</v>
      </c>
      <c r="B3" s="212"/>
      <c r="C3" s="213" t="s">
        <v>209</v>
      </c>
      <c r="D3" s="213" t="s">
        <v>210</v>
      </c>
      <c r="E3" s="83" t="s">
        <v>211</v>
      </c>
      <c r="F3" s="3" t="s">
        <v>228</v>
      </c>
    </row>
    <row r="4" spans="1:12">
      <c r="A4" s="275" t="s">
        <v>216</v>
      </c>
      <c r="B4" s="214" t="s">
        <v>212</v>
      </c>
      <c r="C4" s="9">
        <v>5</v>
      </c>
      <c r="D4" s="9">
        <v>4</v>
      </c>
      <c r="E4" s="29">
        <v>3</v>
      </c>
      <c r="F4" s="3">
        <v>100</v>
      </c>
    </row>
    <row r="5" spans="1:12">
      <c r="A5" s="275"/>
      <c r="B5" s="214" t="s">
        <v>213</v>
      </c>
      <c r="C5" s="9">
        <v>8</v>
      </c>
      <c r="D5" s="9">
        <v>4</v>
      </c>
      <c r="E5" s="29">
        <v>3</v>
      </c>
      <c r="F5" s="3">
        <v>300</v>
      </c>
    </row>
    <row r="6" spans="1:12" ht="15" thickBot="1">
      <c r="A6" s="275"/>
      <c r="B6" s="215" t="s">
        <v>214</v>
      </c>
      <c r="C6" s="91">
        <v>9</v>
      </c>
      <c r="D6" s="91">
        <v>7</v>
      </c>
      <c r="E6" s="93">
        <v>5</v>
      </c>
      <c r="F6" s="3">
        <v>300</v>
      </c>
    </row>
    <row r="7" spans="1:12">
      <c r="B7" s="3" t="s">
        <v>215</v>
      </c>
      <c r="C7" s="3">
        <v>300</v>
      </c>
      <c r="D7" s="3">
        <v>200</v>
      </c>
      <c r="E7" s="3">
        <v>200</v>
      </c>
      <c r="F7" s="3"/>
      <c r="H7" t="s">
        <v>39</v>
      </c>
      <c r="I7" t="s">
        <v>104</v>
      </c>
    </row>
    <row r="8" spans="1:12">
      <c r="B8" s="3"/>
      <c r="C8" s="3"/>
      <c r="D8" s="3"/>
      <c r="E8" s="3"/>
      <c r="F8" s="3"/>
    </row>
    <row r="9" spans="1:12" ht="15" thickBot="1">
      <c r="B9" s="3"/>
      <c r="C9" s="3"/>
      <c r="D9" s="3"/>
      <c r="E9" s="3"/>
      <c r="F9" s="3"/>
      <c r="H9" t="s">
        <v>221</v>
      </c>
      <c r="I9" s="217">
        <f>SUMPRODUCT(C11:E13,C4:E6)</f>
        <v>3900</v>
      </c>
      <c r="L9" t="str">
        <f t="shared" ref="L9" ca="1" si="0">_xlfn.FORMULATEXT(I9)</f>
        <v>=SUMPRODUCT(C11:E13;C4:E6)</v>
      </c>
    </row>
    <row r="10" spans="1:12">
      <c r="A10" t="s">
        <v>218</v>
      </c>
      <c r="B10" s="212"/>
      <c r="C10" s="213" t="s">
        <v>209</v>
      </c>
      <c r="D10" s="213" t="s">
        <v>210</v>
      </c>
      <c r="E10" s="83" t="s">
        <v>211</v>
      </c>
      <c r="F10" s="3" t="s">
        <v>219</v>
      </c>
    </row>
    <row r="11" spans="1:12">
      <c r="A11" s="275" t="s">
        <v>216</v>
      </c>
      <c r="B11" s="214" t="s">
        <v>212</v>
      </c>
      <c r="C11" s="216">
        <v>100</v>
      </c>
      <c r="D11" s="216">
        <v>0</v>
      </c>
      <c r="E11" s="216">
        <v>0</v>
      </c>
      <c r="F11" s="3">
        <f>SUM(C11:E11)</f>
        <v>100</v>
      </c>
    </row>
    <row r="12" spans="1:12">
      <c r="A12" s="275"/>
      <c r="B12" s="214" t="s">
        <v>213</v>
      </c>
      <c r="C12" s="216">
        <v>0</v>
      </c>
      <c r="D12" s="216">
        <v>200</v>
      </c>
      <c r="E12" s="216">
        <v>100</v>
      </c>
      <c r="F12" s="3">
        <f>SUM(C12:E12)</f>
        <v>300</v>
      </c>
    </row>
    <row r="13" spans="1:12" ht="15" thickBot="1">
      <c r="A13" s="275"/>
      <c r="B13" s="215" t="s">
        <v>214</v>
      </c>
      <c r="C13" s="216">
        <v>200</v>
      </c>
      <c r="D13" s="216">
        <v>0</v>
      </c>
      <c r="E13" s="216">
        <v>100</v>
      </c>
      <c r="F13" s="3">
        <f>SUM(C13:E13)</f>
        <v>300</v>
      </c>
    </row>
    <row r="14" spans="1:12">
      <c r="B14" s="3" t="s">
        <v>220</v>
      </c>
      <c r="C14" s="3">
        <f>SUM(C11:C13)</f>
        <v>300</v>
      </c>
      <c r="D14" s="3">
        <f>SUM(D11:D13)</f>
        <v>200</v>
      </c>
      <c r="E14" s="3">
        <f>SUM(E11:E13)</f>
        <v>200</v>
      </c>
      <c r="F14" s="3"/>
    </row>
  </sheetData>
  <mergeCells count="4">
    <mergeCell ref="A4:A6"/>
    <mergeCell ref="B2:E2"/>
    <mergeCell ref="A11:A13"/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27DF-9B05-49FA-AD76-7A3E3BEA9005}">
  <dimension ref="A1:K24"/>
  <sheetViews>
    <sheetView workbookViewId="0">
      <selection activeCell="C22" sqref="C22:C24"/>
    </sheetView>
  </sheetViews>
  <sheetFormatPr defaultRowHeight="14.4"/>
  <cols>
    <col min="1" max="1" width="17.6640625" bestFit="1" customWidth="1"/>
  </cols>
  <sheetData>
    <row r="1" spans="1:11">
      <c r="A1" s="278" t="s">
        <v>233</v>
      </c>
      <c r="B1" s="278"/>
      <c r="C1" s="278"/>
      <c r="D1" s="278"/>
      <c r="E1" s="278"/>
      <c r="F1" s="278"/>
      <c r="G1" s="278"/>
      <c r="H1" s="278"/>
      <c r="I1" s="278"/>
    </row>
    <row r="3" spans="1:11">
      <c r="A3" s="147" t="s">
        <v>222</v>
      </c>
      <c r="B3" s="147" t="s">
        <v>225</v>
      </c>
      <c r="C3" s="147" t="s">
        <v>223</v>
      </c>
      <c r="D3" s="147" t="s">
        <v>224</v>
      </c>
    </row>
    <row r="4" spans="1:11">
      <c r="A4" s="147" t="s">
        <v>212</v>
      </c>
      <c r="B4" s="7" t="s">
        <v>209</v>
      </c>
      <c r="C4" s="9">
        <v>5</v>
      </c>
      <c r="D4" s="148">
        <v>100</v>
      </c>
    </row>
    <row r="5" spans="1:11">
      <c r="A5" s="147" t="s">
        <v>212</v>
      </c>
      <c r="B5" s="7" t="s">
        <v>210</v>
      </c>
      <c r="C5" s="9">
        <v>4</v>
      </c>
      <c r="D5" s="148">
        <v>0</v>
      </c>
      <c r="G5" t="s">
        <v>39</v>
      </c>
      <c r="H5" t="s">
        <v>104</v>
      </c>
    </row>
    <row r="6" spans="1:11">
      <c r="A6" s="147" t="s">
        <v>212</v>
      </c>
      <c r="B6" s="7" t="s">
        <v>211</v>
      </c>
      <c r="C6" s="9">
        <v>3</v>
      </c>
      <c r="D6" s="148">
        <v>0</v>
      </c>
    </row>
    <row r="7" spans="1:11">
      <c r="A7" s="147" t="s">
        <v>213</v>
      </c>
      <c r="B7" s="7" t="s">
        <v>209</v>
      </c>
      <c r="C7" s="9">
        <v>8</v>
      </c>
      <c r="D7" s="148">
        <v>0</v>
      </c>
      <c r="G7" t="s">
        <v>221</v>
      </c>
      <c r="H7" s="217">
        <f>SUMPRODUCT(C4:C12,D4:D12)</f>
        <v>3900</v>
      </c>
      <c r="K7" t="str">
        <f t="shared" ref="K7" ca="1" si="0">_xlfn.FORMULATEXT(H7)</f>
        <v>=SUMPRODUCT(C4:C12;D4:D12)</v>
      </c>
    </row>
    <row r="8" spans="1:11">
      <c r="A8" s="147" t="s">
        <v>213</v>
      </c>
      <c r="B8" s="7" t="s">
        <v>210</v>
      </c>
      <c r="C8" s="9">
        <v>4</v>
      </c>
      <c r="D8" s="148">
        <v>200</v>
      </c>
    </row>
    <row r="9" spans="1:11">
      <c r="A9" s="147" t="s">
        <v>213</v>
      </c>
      <c r="B9" s="7" t="s">
        <v>211</v>
      </c>
      <c r="C9" s="9">
        <v>3</v>
      </c>
      <c r="D9" s="148">
        <v>100</v>
      </c>
    </row>
    <row r="10" spans="1:11">
      <c r="A10" s="147" t="s">
        <v>214</v>
      </c>
      <c r="B10" s="7" t="s">
        <v>209</v>
      </c>
      <c r="C10" s="9">
        <v>9</v>
      </c>
      <c r="D10" s="148">
        <v>200</v>
      </c>
    </row>
    <row r="11" spans="1:11">
      <c r="A11" s="147" t="s">
        <v>214</v>
      </c>
      <c r="B11" s="7" t="s">
        <v>210</v>
      </c>
      <c r="C11" s="9">
        <v>7</v>
      </c>
      <c r="D11" s="148">
        <v>0</v>
      </c>
    </row>
    <row r="12" spans="1:11">
      <c r="A12" s="147" t="s">
        <v>214</v>
      </c>
      <c r="B12" s="7" t="s">
        <v>211</v>
      </c>
      <c r="C12" s="9">
        <v>5</v>
      </c>
      <c r="D12" s="148">
        <v>100</v>
      </c>
    </row>
    <row r="15" spans="1:11">
      <c r="A15" s="147" t="s">
        <v>226</v>
      </c>
      <c r="B15" s="147" t="s">
        <v>231</v>
      </c>
      <c r="C15" s="147" t="s">
        <v>201</v>
      </c>
      <c r="D15" s="147" t="s">
        <v>227</v>
      </c>
    </row>
    <row r="16" spans="1:11">
      <c r="A16" s="147" t="s">
        <v>212</v>
      </c>
      <c r="B16" s="147">
        <f>SUMIF($A$4:$A$12,A16,$D$4:$D$12)</f>
        <v>100</v>
      </c>
      <c r="C16" s="147" t="s">
        <v>16</v>
      </c>
      <c r="D16" s="147">
        <v>100</v>
      </c>
      <c r="E16" t="str">
        <f t="shared" ref="E16:E17" ca="1" si="1">_xlfn.FORMULATEXT(B16)</f>
        <v>=SUMIF($A$4:$A$12;A16;$D$4:$D$12)</v>
      </c>
    </row>
    <row r="17" spans="1:5">
      <c r="A17" s="147" t="s">
        <v>213</v>
      </c>
      <c r="B17" s="147">
        <f t="shared" ref="B17:B18" si="2">SUMIF($A$4:$A$12,A17,$D$4:$D$12)</f>
        <v>300</v>
      </c>
      <c r="C17" s="147" t="s">
        <v>16</v>
      </c>
      <c r="D17" s="147">
        <v>300</v>
      </c>
      <c r="E17" t="str">
        <f t="shared" ca="1" si="1"/>
        <v>=SUMIF($A$4:$A$12;A17;$D$4:$D$12)</v>
      </c>
    </row>
    <row r="18" spans="1:5">
      <c r="A18" s="147" t="s">
        <v>214</v>
      </c>
      <c r="B18" s="147">
        <f t="shared" si="2"/>
        <v>300</v>
      </c>
      <c r="C18" s="147" t="s">
        <v>16</v>
      </c>
      <c r="D18" s="147">
        <v>300</v>
      </c>
    </row>
    <row r="19" spans="1:5">
      <c r="A19" s="146"/>
      <c r="B19" s="146"/>
      <c r="C19" s="146"/>
      <c r="D19" s="146"/>
    </row>
    <row r="20" spans="1:5">
      <c r="A20" s="146"/>
      <c r="B20" s="146"/>
      <c r="C20" s="146"/>
      <c r="D20" s="146"/>
    </row>
    <row r="21" spans="1:5">
      <c r="A21" s="147" t="s">
        <v>229</v>
      </c>
      <c r="B21" s="147" t="s">
        <v>230</v>
      </c>
      <c r="C21" s="147" t="s">
        <v>201</v>
      </c>
      <c r="D21" s="147" t="s">
        <v>232</v>
      </c>
    </row>
    <row r="22" spans="1:5">
      <c r="A22" s="147" t="s">
        <v>209</v>
      </c>
      <c r="B22" s="147">
        <f>SUMIF($B$4:$B$12,A22,$D$4:$D$12)</f>
        <v>300</v>
      </c>
      <c r="C22" s="147" t="s">
        <v>19</v>
      </c>
      <c r="D22" s="147">
        <v>300</v>
      </c>
      <c r="E22" t="str">
        <f ca="1">_xlfn.FORMULATEXT(B22)</f>
        <v>=SUMIF($B$4:$B$12;A22;$D$4:$D$12)</v>
      </c>
    </row>
    <row r="23" spans="1:5">
      <c r="A23" s="147" t="s">
        <v>210</v>
      </c>
      <c r="B23" s="147">
        <f t="shared" ref="B23:B24" si="3">SUMIF($B$4:$B$12,A23,$D$4:$D$12)</f>
        <v>200</v>
      </c>
      <c r="C23" s="147" t="s">
        <v>19</v>
      </c>
      <c r="D23" s="147">
        <v>200</v>
      </c>
      <c r="E23" t="str">
        <f t="shared" ref="E23:E24" ca="1" si="4">_xlfn.FORMULATEXT(B23)</f>
        <v>=SUMIF($B$4:$B$12;A23;$D$4:$D$12)</v>
      </c>
    </row>
    <row r="24" spans="1:5">
      <c r="A24" s="147" t="s">
        <v>211</v>
      </c>
      <c r="B24" s="147">
        <f t="shared" si="3"/>
        <v>200</v>
      </c>
      <c r="C24" s="147" t="s">
        <v>19</v>
      </c>
      <c r="D24" s="147">
        <v>200</v>
      </c>
      <c r="E24" t="str">
        <f t="shared" ca="1" si="4"/>
        <v>=SUMIF($B$4:$B$12;A24;$D$4:$D$12)</v>
      </c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0E65-FB22-4426-BF98-A239FDE19170}">
  <dimension ref="A1:J15"/>
  <sheetViews>
    <sheetView workbookViewId="0">
      <selection activeCell="E21" sqref="E21"/>
    </sheetView>
  </sheetViews>
  <sheetFormatPr defaultRowHeight="14.4"/>
  <cols>
    <col min="1" max="1" width="20.77734375" customWidth="1"/>
    <col min="4" max="4" width="8.5546875" bestFit="1" customWidth="1"/>
    <col min="5" max="5" width="18" bestFit="1" customWidth="1"/>
    <col min="7" max="7" width="10.88671875" bestFit="1" customWidth="1"/>
    <col min="8" max="8" width="10.44140625" bestFit="1" customWidth="1"/>
  </cols>
  <sheetData>
    <row r="1" spans="1:10" ht="20.399999999999999" thickBot="1">
      <c r="A1" s="279" t="s">
        <v>244</v>
      </c>
      <c r="B1" s="279"/>
      <c r="C1" s="279"/>
      <c r="D1" s="279"/>
      <c r="E1" s="279"/>
      <c r="F1" s="279"/>
      <c r="G1" s="279"/>
      <c r="H1" s="279"/>
    </row>
    <row r="2" spans="1:10" ht="15" thickTop="1"/>
    <row r="3" spans="1:10" ht="18" thickBot="1">
      <c r="A3" s="280" t="s">
        <v>234</v>
      </c>
      <c r="B3" s="280"/>
      <c r="C3" s="280"/>
      <c r="D3" s="280"/>
    </row>
    <row r="4" spans="1:10" ht="15" thickTop="1">
      <c r="A4" s="220"/>
      <c r="B4" s="219" t="s">
        <v>239</v>
      </c>
      <c r="C4" s="219" t="s">
        <v>240</v>
      </c>
      <c r="D4" s="219" t="s">
        <v>241</v>
      </c>
      <c r="E4" s="146" t="s">
        <v>235</v>
      </c>
    </row>
    <row r="5" spans="1:10">
      <c r="A5" s="149" t="s">
        <v>236</v>
      </c>
      <c r="B5" s="198">
        <v>10</v>
      </c>
      <c r="C5" s="198">
        <v>4</v>
      </c>
      <c r="D5" s="199">
        <v>9</v>
      </c>
      <c r="E5" s="146">
        <v>80</v>
      </c>
    </row>
    <row r="6" spans="1:10">
      <c r="A6" s="149" t="s">
        <v>237</v>
      </c>
      <c r="B6" s="198">
        <v>12</v>
      </c>
      <c r="C6" s="198">
        <v>6</v>
      </c>
      <c r="D6" s="199">
        <v>8</v>
      </c>
      <c r="E6" s="146">
        <v>40</v>
      </c>
      <c r="G6" t="s">
        <v>39</v>
      </c>
      <c r="H6" t="s">
        <v>104</v>
      </c>
    </row>
    <row r="7" spans="1:10" ht="15" thickBot="1">
      <c r="A7" s="149" t="s">
        <v>238</v>
      </c>
      <c r="B7" s="221">
        <v>8</v>
      </c>
      <c r="C7" s="221">
        <v>9</v>
      </c>
      <c r="D7" s="222">
        <v>5</v>
      </c>
      <c r="E7" s="146">
        <v>30</v>
      </c>
    </row>
    <row r="8" spans="1:10">
      <c r="A8" s="146" t="s">
        <v>215</v>
      </c>
      <c r="B8" s="146">
        <v>50</v>
      </c>
      <c r="C8" s="146">
        <v>40</v>
      </c>
      <c r="D8" s="146">
        <v>60</v>
      </c>
      <c r="E8" s="146"/>
      <c r="G8" s="281" t="s">
        <v>221</v>
      </c>
      <c r="H8" s="217">
        <f>SUMPRODUCT(B5:D7,B12:D14)</f>
        <v>1060</v>
      </c>
      <c r="J8" t="str">
        <f ca="1">_xlfn.FORMULATEXT(H8)</f>
        <v>=SUMPRODUCT(B5:D7;B12:D14)</v>
      </c>
    </row>
    <row r="10" spans="1:10" ht="18" thickBot="1">
      <c r="A10" s="280" t="s">
        <v>245</v>
      </c>
      <c r="B10" s="280"/>
      <c r="C10" s="280"/>
      <c r="D10" s="280"/>
    </row>
    <row r="11" spans="1:10" ht="15.6" customHeight="1" thickTop="1">
      <c r="A11" s="220"/>
      <c r="B11" s="219" t="s">
        <v>239</v>
      </c>
      <c r="C11" s="219" t="s">
        <v>240</v>
      </c>
      <c r="D11" s="219" t="s">
        <v>241</v>
      </c>
      <c r="E11" s="146" t="s">
        <v>242</v>
      </c>
    </row>
    <row r="12" spans="1:10">
      <c r="A12" s="149" t="s">
        <v>236</v>
      </c>
      <c r="B12" s="218">
        <v>40</v>
      </c>
      <c r="C12" s="218">
        <v>40</v>
      </c>
      <c r="D12" s="218">
        <v>0</v>
      </c>
      <c r="E12" s="3">
        <f>SUM(B12:D12)</f>
        <v>80</v>
      </c>
    </row>
    <row r="13" spans="1:10">
      <c r="A13" s="149" t="s">
        <v>237</v>
      </c>
      <c r="B13" s="218">
        <v>0</v>
      </c>
      <c r="C13" s="218">
        <v>0</v>
      </c>
      <c r="D13" s="218">
        <v>40</v>
      </c>
      <c r="E13" s="3">
        <f t="shared" ref="E13:E14" si="0">SUM(B13:D13)</f>
        <v>40</v>
      </c>
    </row>
    <row r="14" spans="1:10">
      <c r="A14" s="149" t="s">
        <v>238</v>
      </c>
      <c r="B14" s="218">
        <v>10</v>
      </c>
      <c r="C14" s="218">
        <v>0</v>
      </c>
      <c r="D14" s="218">
        <v>20</v>
      </c>
      <c r="E14" s="3">
        <f t="shared" si="0"/>
        <v>30</v>
      </c>
    </row>
    <row r="15" spans="1:10">
      <c r="A15" s="146" t="s">
        <v>243</v>
      </c>
      <c r="B15" s="146">
        <f>SUM(B12:B14)</f>
        <v>50</v>
      </c>
      <c r="C15" s="146">
        <f t="shared" ref="C15:D15" si="1">SUM(C12:C14)</f>
        <v>40</v>
      </c>
      <c r="D15" s="146">
        <f t="shared" si="1"/>
        <v>60</v>
      </c>
      <c r="E15" s="3"/>
    </row>
  </sheetData>
  <mergeCells count="3">
    <mergeCell ref="A3:D3"/>
    <mergeCell ref="A1:H1"/>
    <mergeCell ref="A10:D10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09289-8039-4CB8-88EB-4CAB760EEE88}">
  <dimension ref="A1:F18"/>
  <sheetViews>
    <sheetView workbookViewId="0">
      <selection activeCell="A12" sqref="A12"/>
    </sheetView>
  </sheetViews>
  <sheetFormatPr defaultRowHeight="14.4"/>
  <cols>
    <col min="1" max="1" width="18.77734375" bestFit="1" customWidth="1"/>
    <col min="2" max="3" width="12" bestFit="1" customWidth="1"/>
  </cols>
  <sheetData>
    <row r="1" spans="1:6" ht="15" thickBot="1"/>
    <row r="2" spans="1:6" ht="15" thickBot="1">
      <c r="A2" s="228" t="s">
        <v>28</v>
      </c>
      <c r="B2" s="229"/>
      <c r="C2" s="230"/>
    </row>
    <row r="3" spans="1:6">
      <c r="A3" s="18" t="s">
        <v>21</v>
      </c>
      <c r="B3" s="17" t="s">
        <v>22</v>
      </c>
      <c r="C3" s="17" t="s">
        <v>23</v>
      </c>
    </row>
    <row r="4" spans="1:6">
      <c r="A4" s="19" t="s">
        <v>24</v>
      </c>
      <c r="B4" s="20">
        <v>30.00000078231097</v>
      </c>
      <c r="C4" s="20">
        <v>59.99999843537806</v>
      </c>
    </row>
    <row r="5" spans="1:6">
      <c r="A5" s="19" t="s">
        <v>25</v>
      </c>
      <c r="B5" s="9">
        <v>5</v>
      </c>
      <c r="C5" s="9">
        <v>6</v>
      </c>
    </row>
    <row r="6" spans="1:6">
      <c r="A6" s="8"/>
      <c r="B6" s="5"/>
      <c r="C6" s="5"/>
    </row>
    <row r="7" spans="1:6">
      <c r="A7" s="23" t="s">
        <v>39</v>
      </c>
      <c r="B7" s="5" t="s">
        <v>38</v>
      </c>
      <c r="C7" s="5"/>
    </row>
    <row r="8" spans="1:6">
      <c r="A8" s="22"/>
      <c r="B8" s="5"/>
      <c r="C8" s="5"/>
    </row>
    <row r="9" spans="1:6">
      <c r="A9" s="15" t="s">
        <v>0</v>
      </c>
      <c r="B9" s="16">
        <f>SUMPRODUCT(B4:C4,B5:C5)</f>
        <v>509.99999452382315</v>
      </c>
      <c r="C9" s="3"/>
    </row>
    <row r="12" spans="1:6">
      <c r="A12" s="10" t="s">
        <v>11</v>
      </c>
      <c r="B12" s="10" t="s">
        <v>22</v>
      </c>
      <c r="C12" s="10" t="s">
        <v>23</v>
      </c>
      <c r="D12" s="10" t="s">
        <v>12</v>
      </c>
      <c r="E12" s="10" t="s">
        <v>13</v>
      </c>
      <c r="F12" s="10" t="s">
        <v>14</v>
      </c>
    </row>
    <row r="13" spans="1:6">
      <c r="A13" s="10" t="s">
        <v>26</v>
      </c>
      <c r="B13" s="7">
        <v>2</v>
      </c>
      <c r="C13" s="7">
        <v>1</v>
      </c>
      <c r="D13" s="7">
        <f>SUMPRODUCT($B$4:$C$4,B13:C13)</f>
        <v>120</v>
      </c>
      <c r="E13" s="7" t="s">
        <v>16</v>
      </c>
      <c r="F13" s="7">
        <v>120</v>
      </c>
    </row>
    <row r="14" spans="1:6">
      <c r="A14" s="10" t="s">
        <v>27</v>
      </c>
      <c r="B14" s="7">
        <v>2</v>
      </c>
      <c r="C14" s="7">
        <v>3</v>
      </c>
      <c r="D14" s="7">
        <f>SUMPRODUCT($B$4:$C$4,B14:C14)</f>
        <v>239.99999687075609</v>
      </c>
      <c r="E14" s="7" t="s">
        <v>16</v>
      </c>
      <c r="F14" s="7">
        <v>240</v>
      </c>
    </row>
    <row r="16" spans="1:6" ht="15" thickBot="1"/>
    <row r="17" spans="1:3" ht="15" thickBot="1">
      <c r="A17" s="13" t="s">
        <v>35</v>
      </c>
      <c r="B17" s="223" t="s">
        <v>36</v>
      </c>
      <c r="C17" s="224"/>
    </row>
    <row r="18" spans="1:3" ht="15" thickBot="1">
      <c r="A18" s="12" t="s">
        <v>37</v>
      </c>
      <c r="B18" s="21">
        <f>B9</f>
        <v>509.99999452382315</v>
      </c>
    </row>
  </sheetData>
  <mergeCells count="2">
    <mergeCell ref="A2:C2"/>
    <mergeCell ref="B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04C7-36E6-4831-93FB-62720930C2C1}">
  <dimension ref="B1:I21"/>
  <sheetViews>
    <sheetView workbookViewId="0">
      <selection activeCell="G7" sqref="G7"/>
    </sheetView>
  </sheetViews>
  <sheetFormatPr defaultRowHeight="14.4"/>
  <cols>
    <col min="1" max="1" width="8.77734375" customWidth="1"/>
    <col min="2" max="2" width="13.88671875" customWidth="1"/>
    <col min="3" max="3" width="19.88671875" bestFit="1" customWidth="1"/>
    <col min="5" max="5" width="23.44140625" bestFit="1" customWidth="1"/>
    <col min="6" max="6" width="26.6640625" bestFit="1" customWidth="1"/>
    <col min="7" max="7" width="12.21875" bestFit="1" customWidth="1"/>
    <col min="8" max="8" width="13.88671875" customWidth="1"/>
    <col min="9" max="9" width="13" customWidth="1"/>
    <col min="10" max="10" width="13.6640625" customWidth="1"/>
    <col min="11" max="11" width="11.21875" bestFit="1" customWidth="1"/>
    <col min="12" max="12" width="11.44140625" customWidth="1"/>
  </cols>
  <sheetData>
    <row r="1" spans="2:9" ht="15" thickBot="1">
      <c r="B1" s="228" t="s">
        <v>55</v>
      </c>
      <c r="C1" s="229"/>
      <c r="D1" s="230"/>
      <c r="F1" s="243" t="s">
        <v>72</v>
      </c>
      <c r="G1" s="244"/>
      <c r="H1" s="245"/>
    </row>
    <row r="2" spans="2:9">
      <c r="B2" s="68"/>
      <c r="C2" s="57" t="s">
        <v>51</v>
      </c>
      <c r="D2" s="58" t="s">
        <v>52</v>
      </c>
      <c r="F2" s="50"/>
      <c r="G2" s="69" t="s">
        <v>44</v>
      </c>
      <c r="H2" s="51" t="s">
        <v>45</v>
      </c>
    </row>
    <row r="3" spans="2:9" ht="15" thickBot="1">
      <c r="B3" s="42" t="s">
        <v>56</v>
      </c>
      <c r="C3" s="39">
        <v>10000</v>
      </c>
      <c r="D3" s="43">
        <v>3000</v>
      </c>
      <c r="F3" s="44" t="s">
        <v>48</v>
      </c>
      <c r="G3" s="71">
        <v>560</v>
      </c>
      <c r="H3" s="72">
        <v>1200</v>
      </c>
    </row>
    <row r="4" spans="2:9" ht="15" thickBot="1">
      <c r="B4" s="44" t="s">
        <v>57</v>
      </c>
      <c r="C4" s="45">
        <v>11</v>
      </c>
      <c r="D4" s="46">
        <v>15</v>
      </c>
    </row>
    <row r="5" spans="2:9" ht="15" thickBot="1"/>
    <row r="6" spans="2:9" ht="15" thickBot="1">
      <c r="B6" s="248" t="s">
        <v>71</v>
      </c>
      <c r="C6" s="249"/>
      <c r="D6" s="250"/>
      <c r="F6" s="1"/>
      <c r="G6" s="4"/>
      <c r="H6" s="4"/>
      <c r="I6" s="4"/>
    </row>
    <row r="7" spans="2:9">
      <c r="B7" s="65" t="s">
        <v>41</v>
      </c>
      <c r="C7" s="66" t="s">
        <v>46</v>
      </c>
      <c r="D7" s="67" t="s">
        <v>45</v>
      </c>
      <c r="F7" s="23" t="s">
        <v>39</v>
      </c>
      <c r="G7" s="1" t="s">
        <v>38</v>
      </c>
      <c r="H7" s="4"/>
      <c r="I7" s="4"/>
    </row>
    <row r="8" spans="2:9" ht="15" thickBot="1">
      <c r="B8" s="63" t="s">
        <v>61</v>
      </c>
      <c r="C8" s="6">
        <v>600</v>
      </c>
      <c r="D8" s="48">
        <v>1200</v>
      </c>
    </row>
    <row r="9" spans="2:9" ht="15.6" thickTop="1" thickBot="1">
      <c r="B9" s="63" t="s">
        <v>53</v>
      </c>
      <c r="C9" s="6">
        <v>5</v>
      </c>
      <c r="D9" s="48">
        <v>6</v>
      </c>
      <c r="E9" s="4"/>
      <c r="F9" s="59" t="s">
        <v>62</v>
      </c>
      <c r="G9" s="70">
        <f>SUMPRODUCT(G3:H3,C14:D14)</f>
        <v>199600</v>
      </c>
      <c r="H9" t="str">
        <f ca="1">_xlfn.FORMULATEXT(G9)</f>
        <v>=SUMPRODUCT(G3:H3;C14:D14)</v>
      </c>
    </row>
    <row r="10" spans="2:9" ht="15" thickBot="1">
      <c r="B10" s="63" t="s">
        <v>54</v>
      </c>
      <c r="C10" s="6">
        <v>1</v>
      </c>
      <c r="D10" s="48">
        <v>2</v>
      </c>
      <c r="E10" s="4"/>
    </row>
    <row r="11" spans="2:9" ht="15" thickBot="1">
      <c r="B11" s="63" t="s">
        <v>69</v>
      </c>
      <c r="C11" s="38">
        <v>150</v>
      </c>
      <c r="D11" s="47">
        <v>225</v>
      </c>
      <c r="F11" s="13" t="s">
        <v>65</v>
      </c>
      <c r="G11" s="246" t="s">
        <v>64</v>
      </c>
      <c r="H11" s="247"/>
    </row>
    <row r="12" spans="2:9" ht="15" thickBot="1">
      <c r="B12" s="63" t="s">
        <v>70</v>
      </c>
      <c r="C12" s="38">
        <f>SUM(C9*C4,C10*D4,C11)</f>
        <v>220</v>
      </c>
      <c r="D12" s="47">
        <f>SUM(D9*C4,D10*D4,D11)</f>
        <v>321</v>
      </c>
      <c r="E12" t="str">
        <f ca="1">_xlfn.FORMULATEXT(D12)</f>
        <v>=SUM(D9*C4;D10*D4;D11)</v>
      </c>
      <c r="F12" s="12" t="s">
        <v>60</v>
      </c>
      <c r="G12" s="62">
        <f>G9</f>
        <v>199600</v>
      </c>
      <c r="H12" s="25"/>
    </row>
    <row r="13" spans="2:9">
      <c r="B13" s="63" t="s">
        <v>59</v>
      </c>
      <c r="C13" s="38">
        <v>300</v>
      </c>
      <c r="D13" s="47">
        <v>450</v>
      </c>
    </row>
    <row r="14" spans="2:9" ht="15" thickBot="1">
      <c r="B14" s="64" t="s">
        <v>63</v>
      </c>
      <c r="C14" s="45">
        <f>C13-C12</f>
        <v>80</v>
      </c>
      <c r="D14" s="46">
        <f>D13-D12</f>
        <v>129</v>
      </c>
      <c r="E14" t="str">
        <f ca="1">_xlfn.FORMULATEXT(D14)</f>
        <v>=D13-D12</v>
      </c>
    </row>
    <row r="15" spans="2:9" ht="15" thickBot="1"/>
    <row r="16" spans="2:9" ht="15" thickBot="1">
      <c r="B16" s="240" t="s">
        <v>34</v>
      </c>
      <c r="C16" s="241"/>
      <c r="D16" s="241"/>
      <c r="E16" s="241"/>
      <c r="F16" s="241"/>
      <c r="G16" s="241"/>
      <c r="H16" s="242"/>
    </row>
    <row r="17" spans="2:9">
      <c r="B17" s="56" t="s">
        <v>11</v>
      </c>
      <c r="C17" s="57" t="s">
        <v>32</v>
      </c>
      <c r="D17" s="57" t="s">
        <v>46</v>
      </c>
      <c r="E17" s="57" t="s">
        <v>45</v>
      </c>
      <c r="F17" s="57" t="s">
        <v>12</v>
      </c>
      <c r="G17" s="57" t="s">
        <v>13</v>
      </c>
      <c r="H17" s="58" t="s">
        <v>33</v>
      </c>
      <c r="I17" s="60"/>
    </row>
    <row r="18" spans="2:9">
      <c r="B18" s="50" t="s">
        <v>66</v>
      </c>
      <c r="C18" s="7" t="s">
        <v>47</v>
      </c>
      <c r="D18" s="7">
        <v>1</v>
      </c>
      <c r="E18" s="7">
        <v>0</v>
      </c>
      <c r="F18" s="7">
        <f>SUMPRODUCT(G3:H3,D18:E18)</f>
        <v>560</v>
      </c>
      <c r="G18" s="7" t="s">
        <v>16</v>
      </c>
      <c r="H18" s="52">
        <f>C8</f>
        <v>600</v>
      </c>
      <c r="I18" t="str">
        <f ca="1">_xlfn.FORMULATEXT(F18)</f>
        <v>=SUMPRODUCT(G3:H3;D18:E18)</v>
      </c>
    </row>
    <row r="19" spans="2:9">
      <c r="B19" s="50" t="s">
        <v>86</v>
      </c>
      <c r="C19" s="7" t="s">
        <v>49</v>
      </c>
      <c r="D19" s="7">
        <v>0</v>
      </c>
      <c r="E19" s="7">
        <v>1</v>
      </c>
      <c r="F19" s="7">
        <f>SUMPRODUCT($G$3:$H$3,D19:E19)</f>
        <v>1200</v>
      </c>
      <c r="G19" s="9" t="s">
        <v>16</v>
      </c>
      <c r="H19" s="52">
        <f>D8</f>
        <v>1200</v>
      </c>
      <c r="I19" t="str">
        <f ca="1">_xlfn.FORMULATEXT(F19)</f>
        <v>=SUMPRODUCT($G$3:$H$3;D19:E19)</v>
      </c>
    </row>
    <row r="20" spans="2:9">
      <c r="B20" s="50" t="s">
        <v>67</v>
      </c>
      <c r="C20" s="7" t="s">
        <v>82</v>
      </c>
      <c r="D20" s="7">
        <v>5</v>
      </c>
      <c r="E20" s="7">
        <v>6</v>
      </c>
      <c r="F20" s="7">
        <f>SUMPRODUCT(D20:E20,G3:H3)</f>
        <v>10000</v>
      </c>
      <c r="G20" s="7" t="s">
        <v>16</v>
      </c>
      <c r="H20" s="61">
        <f>C3</f>
        <v>10000</v>
      </c>
      <c r="I20" t="str">
        <f ca="1">_xlfn.FORMULATEXT(F20)</f>
        <v>=SUMPRODUCT(D20:E20;G3:H3)</v>
      </c>
    </row>
    <row r="21" spans="2:9" ht="15" thickBot="1">
      <c r="B21" s="53" t="s">
        <v>68</v>
      </c>
      <c r="C21" s="54" t="s">
        <v>83</v>
      </c>
      <c r="D21" s="54">
        <v>1</v>
      </c>
      <c r="E21" s="54">
        <v>2</v>
      </c>
      <c r="F21" s="54">
        <f>SUMPRODUCT(D21:E21,G3:H3)</f>
        <v>2960</v>
      </c>
      <c r="G21" s="54" t="s">
        <v>16</v>
      </c>
      <c r="H21" s="55">
        <f>D3</f>
        <v>3000</v>
      </c>
      <c r="I21" t="str">
        <f ca="1">_xlfn.FORMULATEXT(F21)</f>
        <v>=SUMPRODUCT(D21:E21;G3:H3)</v>
      </c>
    </row>
  </sheetData>
  <mergeCells count="5">
    <mergeCell ref="B16:H16"/>
    <mergeCell ref="F1:H1"/>
    <mergeCell ref="B1:D1"/>
    <mergeCell ref="G11:H11"/>
    <mergeCell ref="B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8DA7-7181-46A3-9E43-E446EFDD6A6C}">
  <dimension ref="A1:K13"/>
  <sheetViews>
    <sheetView workbookViewId="0">
      <selection activeCell="I6" sqref="I6:K7"/>
    </sheetView>
  </sheetViews>
  <sheetFormatPr defaultRowHeight="14.4"/>
  <cols>
    <col min="1" max="1" width="12.109375" bestFit="1" customWidth="1"/>
    <col min="2" max="2" width="19.88671875" bestFit="1" customWidth="1"/>
    <col min="3" max="3" width="10.21875" customWidth="1"/>
    <col min="9" max="9" width="13.21875" bestFit="1" customWidth="1"/>
    <col min="11" max="11" width="11.109375" customWidth="1"/>
  </cols>
  <sheetData>
    <row r="1" spans="1:11" ht="15" thickBot="1">
      <c r="B1" s="60" t="s">
        <v>39</v>
      </c>
      <c r="C1" s="1" t="s">
        <v>79</v>
      </c>
    </row>
    <row r="2" spans="1:11" ht="20.399999999999999" thickBot="1">
      <c r="B2" s="60" t="s">
        <v>62</v>
      </c>
      <c r="C2" s="84">
        <f>SUMPRODUCT(J4:K4,E8:F8)</f>
        <v>3820</v>
      </c>
      <c r="D2" t="str">
        <f ca="1">_xlfn.FORMULATEXT(C2)</f>
        <v>=SUMPRODUCT(J4:K4;E8:F8)</v>
      </c>
      <c r="I2" s="251" t="s">
        <v>72</v>
      </c>
      <c r="J2" s="252"/>
      <c r="K2" s="253"/>
    </row>
    <row r="3" spans="1:11" ht="15.6" thickTop="1" thickBot="1">
      <c r="I3" s="79"/>
      <c r="J3" s="40" t="s">
        <v>74</v>
      </c>
      <c r="K3" s="41" t="s">
        <v>75</v>
      </c>
    </row>
    <row r="4" spans="1:11" ht="15" thickBot="1">
      <c r="I4" s="49" t="s">
        <v>48</v>
      </c>
      <c r="J4" s="81">
        <v>260</v>
      </c>
      <c r="K4" s="82">
        <v>35</v>
      </c>
    </row>
    <row r="5" spans="1:11" ht="15" thickBot="1">
      <c r="A5" s="80" t="s">
        <v>56</v>
      </c>
      <c r="B5" s="83">
        <v>1250</v>
      </c>
      <c r="D5" s="80" t="s">
        <v>73</v>
      </c>
      <c r="E5" s="74" t="s">
        <v>74</v>
      </c>
      <c r="F5" s="75" t="s">
        <v>75</v>
      </c>
    </row>
    <row r="6" spans="1:11" ht="15" thickBot="1">
      <c r="A6" s="64" t="s">
        <v>76</v>
      </c>
      <c r="B6" s="30">
        <v>3600</v>
      </c>
      <c r="D6" s="63" t="s">
        <v>50</v>
      </c>
      <c r="E6">
        <v>4</v>
      </c>
      <c r="F6" s="76">
        <v>6</v>
      </c>
      <c r="I6" s="13" t="s">
        <v>35</v>
      </c>
      <c r="J6" s="246" t="s">
        <v>85</v>
      </c>
      <c r="K6" s="247"/>
    </row>
    <row r="7" spans="1:11" ht="15" thickBot="1">
      <c r="D7" s="63" t="s">
        <v>77</v>
      </c>
      <c r="E7">
        <v>9</v>
      </c>
      <c r="F7" s="76">
        <v>36</v>
      </c>
      <c r="I7" s="12" t="s">
        <v>60</v>
      </c>
      <c r="J7" s="62">
        <f>C2</f>
        <v>3820</v>
      </c>
      <c r="K7" s="25"/>
    </row>
    <row r="8" spans="1:11" ht="15" thickBot="1">
      <c r="D8" s="64" t="s">
        <v>58</v>
      </c>
      <c r="E8" s="77">
        <v>12</v>
      </c>
      <c r="F8" s="78">
        <v>20</v>
      </c>
    </row>
    <row r="9" spans="1:11" ht="15" thickBot="1"/>
    <row r="10" spans="1:11" ht="15" thickBot="1">
      <c r="A10" s="240" t="s">
        <v>34</v>
      </c>
      <c r="B10" s="241"/>
      <c r="C10" s="241"/>
      <c r="D10" s="241"/>
      <c r="E10" s="241"/>
      <c r="F10" s="241"/>
      <c r="G10" s="242"/>
    </row>
    <row r="11" spans="1:11">
      <c r="A11" s="56" t="s">
        <v>11</v>
      </c>
      <c r="B11" s="57" t="s">
        <v>32</v>
      </c>
      <c r="C11" s="57" t="s">
        <v>74</v>
      </c>
      <c r="D11" s="57" t="s">
        <v>75</v>
      </c>
      <c r="E11" s="57" t="s">
        <v>12</v>
      </c>
      <c r="F11" s="57" t="s">
        <v>13</v>
      </c>
      <c r="G11" s="58" t="s">
        <v>33</v>
      </c>
    </row>
    <row r="12" spans="1:11">
      <c r="A12" s="50" t="s">
        <v>78</v>
      </c>
      <c r="B12" s="7" t="s">
        <v>81</v>
      </c>
      <c r="C12" s="7">
        <f>E6</f>
        <v>4</v>
      </c>
      <c r="D12" s="7">
        <f>F6</f>
        <v>6</v>
      </c>
      <c r="E12" s="7">
        <f>SUMPRODUCT(C12:D12,$J$4:$K$4)</f>
        <v>1250</v>
      </c>
      <c r="F12" s="7" t="s">
        <v>16</v>
      </c>
      <c r="G12" s="61">
        <f>B5</f>
        <v>1250</v>
      </c>
      <c r="H12" t="str">
        <f ca="1">_xlfn.FORMULATEXT(E12)</f>
        <v>=SUMPRODUCT(C12:D12;$J$4:$K$4)</v>
      </c>
    </row>
    <row r="13" spans="1:11" ht="15" thickBot="1">
      <c r="A13" s="53" t="s">
        <v>80</v>
      </c>
      <c r="B13" s="54" t="s">
        <v>84</v>
      </c>
      <c r="C13" s="54">
        <f>E7</f>
        <v>9</v>
      </c>
      <c r="D13" s="54">
        <f>F7</f>
        <v>36</v>
      </c>
      <c r="E13" s="54">
        <f>SUMPRODUCT(C13:D13,$J$4:$K$4)</f>
        <v>3600</v>
      </c>
      <c r="F13" s="54" t="s">
        <v>16</v>
      </c>
      <c r="G13" s="73">
        <f>B6</f>
        <v>3600</v>
      </c>
      <c r="H13" t="str">
        <f ca="1">_xlfn.FORMULATEXT(E13)</f>
        <v>=SUMPRODUCT(C13:D13;$J$4:$K$4)</v>
      </c>
    </row>
  </sheetData>
  <mergeCells count="3">
    <mergeCell ref="A10:G10"/>
    <mergeCell ref="I2:K2"/>
    <mergeCell ref="J6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99A5-81F0-42C9-90F2-9FF2F905B0E4}">
  <dimension ref="A1:N17"/>
  <sheetViews>
    <sheetView workbookViewId="0">
      <selection activeCell="E16" sqref="E16:I17"/>
    </sheetView>
  </sheetViews>
  <sheetFormatPr defaultRowHeight="14.4"/>
  <cols>
    <col min="1" max="1" width="16.44140625" bestFit="1" customWidth="1"/>
    <col min="2" max="2" width="13.77734375" customWidth="1"/>
    <col min="3" max="3" width="7.109375" customWidth="1"/>
    <col min="4" max="4" width="17.5546875" bestFit="1" customWidth="1"/>
    <col min="5" max="5" width="19.5546875" bestFit="1" customWidth="1"/>
    <col min="6" max="6" width="23.109375" bestFit="1" customWidth="1"/>
    <col min="7" max="7" width="20.5546875" bestFit="1" customWidth="1"/>
    <col min="8" max="8" width="18" bestFit="1" customWidth="1"/>
    <col min="9" max="9" width="22" bestFit="1" customWidth="1"/>
    <col min="10" max="10" width="9.6640625" bestFit="1" customWidth="1"/>
    <col min="11" max="11" width="18.5546875" bestFit="1" customWidth="1"/>
    <col min="12" max="12" width="14.6640625" bestFit="1" customWidth="1"/>
    <col min="13" max="13" width="11.109375" bestFit="1" customWidth="1"/>
    <col min="14" max="14" width="10.109375" bestFit="1" customWidth="1"/>
  </cols>
  <sheetData>
    <row r="1" spans="1:14" ht="15" thickBot="1"/>
    <row r="2" spans="1:14" ht="21.6" thickBot="1">
      <c r="D2" s="254" t="s">
        <v>101</v>
      </c>
      <c r="E2" s="255"/>
      <c r="F2" s="255"/>
      <c r="G2" s="255"/>
      <c r="H2" s="255"/>
      <c r="I2" s="256"/>
    </row>
    <row r="3" spans="1:14">
      <c r="D3" s="104"/>
      <c r="E3" s="102" t="s">
        <v>90</v>
      </c>
      <c r="F3" s="102" t="s">
        <v>91</v>
      </c>
      <c r="G3" s="102" t="s">
        <v>92</v>
      </c>
      <c r="H3" s="102" t="s">
        <v>93</v>
      </c>
      <c r="I3" s="103" t="s">
        <v>94</v>
      </c>
    </row>
    <row r="4" spans="1:14">
      <c r="A4" s="109" t="s">
        <v>87</v>
      </c>
      <c r="B4" s="110">
        <v>250000</v>
      </c>
      <c r="D4" s="105" t="s">
        <v>25</v>
      </c>
      <c r="E4" s="85">
        <v>50000</v>
      </c>
      <c r="F4" s="85">
        <v>0</v>
      </c>
      <c r="G4" s="85">
        <v>0</v>
      </c>
      <c r="H4" s="85">
        <v>175000</v>
      </c>
      <c r="I4" s="86">
        <v>25000</v>
      </c>
    </row>
    <row r="5" spans="1:14" ht="15" thickBot="1">
      <c r="A5" s="109" t="s">
        <v>1</v>
      </c>
      <c r="B5" t="s">
        <v>95</v>
      </c>
      <c r="D5" s="106" t="s">
        <v>100</v>
      </c>
      <c r="E5" s="87">
        <v>5.2999999999999999E-2</v>
      </c>
      <c r="F5" s="87">
        <v>6.8000000000000005E-2</v>
      </c>
      <c r="G5" s="87">
        <v>4.9000000000000002E-2</v>
      </c>
      <c r="H5" s="87">
        <v>8.4000000000000005E-2</v>
      </c>
      <c r="I5" s="88">
        <v>0.11799999999999999</v>
      </c>
    </row>
    <row r="6" spans="1:14" ht="15" thickBot="1"/>
    <row r="7" spans="1:14" ht="22.2" thickTop="1" thickBot="1">
      <c r="A7" s="108" t="s">
        <v>0</v>
      </c>
      <c r="B7" s="111">
        <f>SUMPRODUCT(E4:I4,E5:I5)</f>
        <v>20300</v>
      </c>
      <c r="D7" s="254" t="s">
        <v>102</v>
      </c>
      <c r="E7" s="255"/>
      <c r="F7" s="255"/>
      <c r="G7" s="255"/>
      <c r="H7" s="255"/>
      <c r="I7" s="255"/>
      <c r="J7" s="255"/>
      <c r="K7" s="255"/>
      <c r="L7" s="255"/>
      <c r="M7" s="256"/>
    </row>
    <row r="8" spans="1:14" ht="15.6" thickTop="1" thickBot="1">
      <c r="D8" s="98" t="s">
        <v>14</v>
      </c>
      <c r="E8" s="99" t="s">
        <v>90</v>
      </c>
      <c r="F8" s="99" t="s">
        <v>91</v>
      </c>
      <c r="G8" s="99" t="s">
        <v>92</v>
      </c>
      <c r="H8" s="99" t="s">
        <v>93</v>
      </c>
      <c r="I8" s="99" t="s">
        <v>94</v>
      </c>
      <c r="J8" s="100" t="s">
        <v>88</v>
      </c>
      <c r="K8" s="100" t="s">
        <v>13</v>
      </c>
      <c r="L8" s="100" t="s">
        <v>89</v>
      </c>
      <c r="M8" s="101" t="s">
        <v>33</v>
      </c>
    </row>
    <row r="9" spans="1:14">
      <c r="D9" s="107" t="s">
        <v>96</v>
      </c>
      <c r="E9" s="94">
        <v>1</v>
      </c>
      <c r="F9" s="94">
        <v>0</v>
      </c>
      <c r="G9" s="94">
        <v>0</v>
      </c>
      <c r="H9" s="94">
        <v>0</v>
      </c>
      <c r="I9" s="94">
        <v>0</v>
      </c>
      <c r="J9" s="95">
        <f>SUMPRODUCT($E$4:$I$4,E9:I9)</f>
        <v>50000</v>
      </c>
      <c r="K9" s="17" t="s">
        <v>19</v>
      </c>
      <c r="L9" s="96">
        <v>0.2</v>
      </c>
      <c r="M9" s="97">
        <f>L9*$B$4</f>
        <v>50000</v>
      </c>
      <c r="N9" t="str">
        <f ca="1">_xlfn.FORMULATEXT(J9)</f>
        <v>=SUMPRODUCT($E$4:$I$4;E9:I9)</v>
      </c>
    </row>
    <row r="10" spans="1:14">
      <c r="D10" s="105" t="s">
        <v>97</v>
      </c>
      <c r="E10" s="6">
        <v>0</v>
      </c>
      <c r="F10" s="6">
        <v>1</v>
      </c>
      <c r="G10" s="6">
        <v>1</v>
      </c>
      <c r="H10" s="6">
        <v>1</v>
      </c>
      <c r="I10" s="6">
        <v>0</v>
      </c>
      <c r="J10" s="9">
        <f>SUMPRODUCT($E$4:$I$4,E10:I10)</f>
        <v>175000</v>
      </c>
      <c r="K10" s="7" t="s">
        <v>19</v>
      </c>
      <c r="L10" s="89">
        <v>0.4</v>
      </c>
      <c r="M10" s="29">
        <f>L10*$B$4</f>
        <v>100000</v>
      </c>
      <c r="N10" t="str">
        <f ca="1">_xlfn.FORMULATEXT(J10)</f>
        <v>=SUMPRODUCT($E$4:$I$4;E10:I10)</v>
      </c>
    </row>
    <row r="11" spans="1:14">
      <c r="D11" s="105" t="s">
        <v>98</v>
      </c>
      <c r="E11" s="6">
        <v>0</v>
      </c>
      <c r="F11" s="6">
        <v>0</v>
      </c>
      <c r="G11" s="6">
        <v>0</v>
      </c>
      <c r="H11" s="6">
        <v>0</v>
      </c>
      <c r="I11" s="6">
        <v>1</v>
      </c>
      <c r="J11" s="9">
        <f>SUMPRODUCT($E$4:$I$4,E11:I11)</f>
        <v>25000</v>
      </c>
      <c r="K11" s="7" t="s">
        <v>16</v>
      </c>
      <c r="L11" s="89">
        <v>0.5</v>
      </c>
      <c r="M11" s="29">
        <f>L11*E4</f>
        <v>25000</v>
      </c>
      <c r="N11" t="str">
        <f ca="1">_xlfn.FORMULATEXT(J11)</f>
        <v>=SUMPRODUCT($E$4:$I$4;E11:I11)</v>
      </c>
    </row>
    <row r="12" spans="1:14" ht="15" thickBot="1">
      <c r="D12" s="106" t="s">
        <v>99</v>
      </c>
      <c r="E12" s="90">
        <v>1</v>
      </c>
      <c r="F12" s="90">
        <v>1</v>
      </c>
      <c r="G12" s="90">
        <v>1</v>
      </c>
      <c r="H12" s="90">
        <v>1</v>
      </c>
      <c r="I12" s="90">
        <v>1</v>
      </c>
      <c r="J12" s="91">
        <f>SUMPRODUCT($E$4:$I$4,E12:I12)</f>
        <v>250000</v>
      </c>
      <c r="K12" s="54" t="s">
        <v>16</v>
      </c>
      <c r="L12" s="92">
        <v>1</v>
      </c>
      <c r="M12" s="93">
        <f>L12*B4</f>
        <v>250000</v>
      </c>
      <c r="N12" t="str">
        <f ca="1">_xlfn.FORMULATEXT(J12)</f>
        <v>=SUMPRODUCT($E$4:$I$4;E12:I12)</v>
      </c>
    </row>
    <row r="15" spans="1:14" ht="15" thickBot="1"/>
    <row r="16" spans="1:14" ht="15" thickBot="1">
      <c r="E16" s="112" t="s">
        <v>35</v>
      </c>
      <c r="F16" s="257" t="s">
        <v>103</v>
      </c>
      <c r="G16" s="258"/>
      <c r="H16" s="258"/>
      <c r="I16" s="259"/>
    </row>
    <row r="17" spans="5:6" ht="15" thickBot="1">
      <c r="E17" s="112" t="s">
        <v>60</v>
      </c>
      <c r="F17" s="113">
        <f>B7</f>
        <v>20300</v>
      </c>
    </row>
  </sheetData>
  <mergeCells count="3">
    <mergeCell ref="D2:I2"/>
    <mergeCell ref="D7:M7"/>
    <mergeCell ref="F16:I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EFA5-DCA8-40BA-B334-969A07003C5E}">
  <dimension ref="D1:I27"/>
  <sheetViews>
    <sheetView topLeftCell="A2" workbookViewId="0">
      <selection activeCell="E26" sqref="E26:G27"/>
    </sheetView>
  </sheetViews>
  <sheetFormatPr defaultRowHeight="14.4"/>
  <cols>
    <col min="1" max="1" width="11.109375" bestFit="1" customWidth="1"/>
    <col min="2" max="2" width="10.44140625" bestFit="1" customWidth="1"/>
    <col min="3" max="3" width="13.6640625" customWidth="1"/>
    <col min="4" max="4" width="30" bestFit="1" customWidth="1"/>
    <col min="5" max="5" width="28.109375" bestFit="1" customWidth="1"/>
    <col min="6" max="6" width="30.5546875" bestFit="1" customWidth="1"/>
    <col min="7" max="7" width="27.33203125" bestFit="1" customWidth="1"/>
    <col min="8" max="8" width="34.44140625" bestFit="1" customWidth="1"/>
  </cols>
  <sheetData>
    <row r="1" spans="4:8" ht="20.399999999999999" thickBot="1">
      <c r="D1" s="260" t="s">
        <v>121</v>
      </c>
      <c r="E1" s="261"/>
      <c r="F1" s="261"/>
      <c r="G1" s="261"/>
      <c r="H1" s="262"/>
    </row>
    <row r="2" spans="4:8" ht="15" thickBot="1">
      <c r="D2" s="127" t="s">
        <v>105</v>
      </c>
      <c r="E2" s="128" t="s">
        <v>106</v>
      </c>
      <c r="F2" s="129" t="s">
        <v>107</v>
      </c>
      <c r="G2" s="129" t="s">
        <v>108</v>
      </c>
      <c r="H2" s="130" t="s">
        <v>109</v>
      </c>
    </row>
    <row r="3" spans="4:8">
      <c r="D3" s="117" t="s">
        <v>110</v>
      </c>
      <c r="E3" s="119">
        <v>3</v>
      </c>
      <c r="F3" s="120">
        <v>4</v>
      </c>
      <c r="G3" s="120">
        <v>2</v>
      </c>
      <c r="H3" s="121">
        <v>5</v>
      </c>
    </row>
    <row r="4" spans="4:8">
      <c r="D4" s="117" t="s">
        <v>111</v>
      </c>
      <c r="E4" s="122">
        <v>0.5</v>
      </c>
      <c r="F4" s="114">
        <v>1</v>
      </c>
      <c r="G4" s="114">
        <v>1</v>
      </c>
      <c r="H4" s="123">
        <v>2</v>
      </c>
    </row>
    <row r="5" spans="4:8">
      <c r="D5" s="117" t="s">
        <v>112</v>
      </c>
      <c r="E5" s="122">
        <v>4</v>
      </c>
      <c r="F5" s="114">
        <v>2</v>
      </c>
      <c r="G5" s="114">
        <v>6</v>
      </c>
      <c r="H5" s="123">
        <v>10</v>
      </c>
    </row>
    <row r="6" spans="4:8">
      <c r="D6" s="117" t="s">
        <v>113</v>
      </c>
      <c r="E6" s="122">
        <v>1</v>
      </c>
      <c r="F6" s="114">
        <v>1.5</v>
      </c>
      <c r="G6" s="114">
        <v>2</v>
      </c>
      <c r="H6" s="123">
        <v>7</v>
      </c>
    </row>
    <row r="7" spans="4:8">
      <c r="D7" s="117" t="s">
        <v>114</v>
      </c>
      <c r="E7" s="122">
        <v>0.5</v>
      </c>
      <c r="F7" s="114">
        <v>1.5</v>
      </c>
      <c r="G7" s="114">
        <v>0.5</v>
      </c>
      <c r="H7" s="123">
        <v>6</v>
      </c>
    </row>
    <row r="8" spans="4:8">
      <c r="D8" s="117" t="s">
        <v>115</v>
      </c>
      <c r="E8" s="124">
        <v>0.09</v>
      </c>
      <c r="F8" s="115">
        <v>0.12</v>
      </c>
      <c r="G8" s="115">
        <v>0.18</v>
      </c>
      <c r="H8" s="123"/>
    </row>
    <row r="9" spans="4:8" ht="15" thickBot="1">
      <c r="D9" s="118" t="s">
        <v>48</v>
      </c>
      <c r="E9" s="125">
        <v>0.25</v>
      </c>
      <c r="F9" s="126">
        <v>4.4999999999999991</v>
      </c>
      <c r="G9" s="126">
        <v>0</v>
      </c>
      <c r="H9" s="30"/>
    </row>
    <row r="12" spans="4:8">
      <c r="E12" s="3" t="s">
        <v>39</v>
      </c>
      <c r="F12" s="3" t="s">
        <v>104</v>
      </c>
    </row>
    <row r="13" spans="4:8" ht="15" thickBot="1">
      <c r="E13" s="3" t="s">
        <v>117</v>
      </c>
      <c r="F13" s="3">
        <v>6</v>
      </c>
      <c r="G13" t="s">
        <v>120</v>
      </c>
    </row>
    <row r="14" spans="4:8" ht="15.6" thickTop="1" thickBot="1">
      <c r="E14" s="131" t="s">
        <v>116</v>
      </c>
      <c r="F14" s="116">
        <f>SUMPRODUCT(E8:G8,E9:G9)</f>
        <v>0.56249999999999989</v>
      </c>
      <c r="G14" t="s">
        <v>120</v>
      </c>
    </row>
    <row r="15" spans="4:8" ht="15" thickTop="1"/>
    <row r="16" spans="4:8" ht="15" thickBot="1"/>
    <row r="17" spans="4:9" ht="15" thickBot="1">
      <c r="D17" s="132" t="s">
        <v>11</v>
      </c>
      <c r="E17" s="133" t="s">
        <v>88</v>
      </c>
      <c r="F17" s="138" t="s">
        <v>12</v>
      </c>
      <c r="G17" s="138" t="s">
        <v>13</v>
      </c>
      <c r="H17" s="139" t="s">
        <v>33</v>
      </c>
    </row>
    <row r="18" spans="4:9">
      <c r="D18" s="134" t="s">
        <v>122</v>
      </c>
      <c r="E18" s="31" t="s">
        <v>118</v>
      </c>
      <c r="F18" s="17">
        <f>SUM(E9:G9)</f>
        <v>4.7499999999999991</v>
      </c>
      <c r="G18" s="17" t="s">
        <v>16</v>
      </c>
      <c r="H18" s="32">
        <f>F13</f>
        <v>6</v>
      </c>
      <c r="I18" t="str">
        <f t="shared" ref="I18:I23" ca="1" si="0">_xlfn.FORMULATEXT(F18)</f>
        <v>=SUM(E9:G9)</v>
      </c>
    </row>
    <row r="19" spans="4:9">
      <c r="D19" s="135" t="s">
        <v>123</v>
      </c>
      <c r="E19" s="137" t="s">
        <v>128</v>
      </c>
      <c r="F19" s="7">
        <f>SUMPRODUCT(E3:G3,$E$9:$G$9)</f>
        <v>18.749999999999996</v>
      </c>
      <c r="G19" s="7" t="s">
        <v>119</v>
      </c>
      <c r="H19" s="52">
        <f>H3</f>
        <v>5</v>
      </c>
      <c r="I19" t="str">
        <f t="shared" ca="1" si="0"/>
        <v>=SUMPRODUCT(E3:G3;$E$9:$G$9)</v>
      </c>
    </row>
    <row r="20" spans="4:9">
      <c r="D20" s="135" t="s">
        <v>126</v>
      </c>
      <c r="E20" s="137" t="s">
        <v>129</v>
      </c>
      <c r="F20" s="7">
        <f>SUMPRODUCT(E4:G4,$E$9:$G$9)</f>
        <v>4.6249999999999991</v>
      </c>
      <c r="G20" s="7" t="s">
        <v>19</v>
      </c>
      <c r="H20" s="52">
        <f>H4</f>
        <v>2</v>
      </c>
      <c r="I20" t="str">
        <f t="shared" ca="1" si="0"/>
        <v>=SUMPRODUCT(E4:G4;$E$9:$G$9)</v>
      </c>
    </row>
    <row r="21" spans="4:9">
      <c r="D21" s="135" t="s">
        <v>127</v>
      </c>
      <c r="E21" s="137" t="s">
        <v>130</v>
      </c>
      <c r="F21" s="7">
        <f>SUMPRODUCT(E5:G5,$E$9:$G$9)</f>
        <v>9.9999999999999982</v>
      </c>
      <c r="G21" s="7" t="s">
        <v>19</v>
      </c>
      <c r="H21" s="52">
        <f>H5</f>
        <v>10</v>
      </c>
      <c r="I21" t="str">
        <f t="shared" ca="1" si="0"/>
        <v>=SUMPRODUCT(E5:G5;$E$9:$G$9)</v>
      </c>
    </row>
    <row r="22" spans="4:9">
      <c r="D22" s="135" t="s">
        <v>125</v>
      </c>
      <c r="E22" s="137" t="s">
        <v>131</v>
      </c>
      <c r="F22" s="7">
        <f>SUMPRODUCT(E6:G6,$E$9:$G$9)</f>
        <v>6.9999999999999982</v>
      </c>
      <c r="G22" s="7" t="s">
        <v>19</v>
      </c>
      <c r="H22" s="52">
        <f>H6</f>
        <v>7</v>
      </c>
      <c r="I22" t="str">
        <f t="shared" ca="1" si="0"/>
        <v>=SUMPRODUCT(E6:G6;$E$9:$G$9)</v>
      </c>
    </row>
    <row r="23" spans="4:9" ht="15" thickBot="1">
      <c r="D23" s="136" t="s">
        <v>124</v>
      </c>
      <c r="E23" s="34" t="s">
        <v>132</v>
      </c>
      <c r="F23" s="54">
        <f>SUMPRODUCT(E7:G7,$E$9:$G$9)</f>
        <v>6.8749999999999982</v>
      </c>
      <c r="G23" s="54" t="s">
        <v>19</v>
      </c>
      <c r="H23" s="30">
        <f>H7</f>
        <v>6</v>
      </c>
      <c r="I23" t="str">
        <f t="shared" ca="1" si="0"/>
        <v>=SUMPRODUCT(E7:G7;$E$9:$G$9)</v>
      </c>
    </row>
    <row r="25" spans="4:9" ht="15" thickBot="1"/>
    <row r="26" spans="4:9" ht="15" thickBot="1">
      <c r="E26" s="140" t="s">
        <v>35</v>
      </c>
      <c r="F26" s="263" t="s">
        <v>135</v>
      </c>
      <c r="G26" s="264"/>
    </row>
    <row r="27" spans="4:9" ht="15" thickBot="1">
      <c r="E27" s="143" t="s">
        <v>133</v>
      </c>
      <c r="F27" s="142">
        <f>F14</f>
        <v>0.56249999999999989</v>
      </c>
      <c r="G27" s="141" t="s">
        <v>134</v>
      </c>
    </row>
  </sheetData>
  <mergeCells count="2">
    <mergeCell ref="D1:H1"/>
    <mergeCell ref="F26:G26"/>
  </mergeCells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6AA2-FF1C-4C40-9929-5641A6BD4B0F}">
  <dimension ref="C1:N26"/>
  <sheetViews>
    <sheetView topLeftCell="B2" workbookViewId="0">
      <selection activeCell="D25" sqref="D25:F26"/>
    </sheetView>
  </sheetViews>
  <sheetFormatPr defaultRowHeight="14.4"/>
  <cols>
    <col min="2" max="2" width="8.6640625" customWidth="1"/>
    <col min="3" max="3" width="14.6640625" customWidth="1"/>
    <col min="4" max="4" width="19.44140625" bestFit="1" customWidth="1"/>
    <col min="5" max="5" width="14.77734375" bestFit="1" customWidth="1"/>
    <col min="6" max="6" width="25.33203125" bestFit="1" customWidth="1"/>
    <col min="7" max="7" width="25.44140625" bestFit="1" customWidth="1"/>
    <col min="8" max="8" width="25.5546875" bestFit="1" customWidth="1"/>
    <col min="9" max="9" width="17.33203125" customWidth="1"/>
    <col min="10" max="10" width="9.88671875" customWidth="1"/>
    <col min="11" max="11" width="8.33203125" bestFit="1" customWidth="1"/>
    <col min="16" max="16" width="10.6640625" bestFit="1" customWidth="1"/>
  </cols>
  <sheetData>
    <row r="1" spans="3:14" ht="20.399999999999999" thickBot="1">
      <c r="J1" s="267" t="s">
        <v>170</v>
      </c>
      <c r="K1" s="268"/>
      <c r="L1" s="268"/>
      <c r="M1" s="269"/>
    </row>
    <row r="2" spans="3:14" ht="15" thickBot="1">
      <c r="D2" s="177" t="s">
        <v>136</v>
      </c>
      <c r="E2" s="178" t="s">
        <v>140</v>
      </c>
      <c r="F2" s="178" t="s">
        <v>137</v>
      </c>
      <c r="G2" s="178" t="s">
        <v>138</v>
      </c>
      <c r="H2" s="179" t="s">
        <v>139</v>
      </c>
      <c r="J2" s="183"/>
      <c r="K2" s="184" t="s">
        <v>143</v>
      </c>
      <c r="L2" s="185" t="s">
        <v>144</v>
      </c>
      <c r="M2" s="186" t="s">
        <v>145</v>
      </c>
      <c r="N2" s="146"/>
    </row>
    <row r="3" spans="3:14">
      <c r="D3" s="180" t="s">
        <v>110</v>
      </c>
      <c r="E3" s="167">
        <v>700</v>
      </c>
      <c r="F3" s="165">
        <v>5</v>
      </c>
      <c r="G3" s="165">
        <v>8</v>
      </c>
      <c r="H3" s="166">
        <v>6</v>
      </c>
      <c r="J3" s="159" t="s">
        <v>110</v>
      </c>
      <c r="K3" s="156">
        <v>400</v>
      </c>
      <c r="L3" s="154">
        <v>0</v>
      </c>
      <c r="M3" s="155">
        <v>300</v>
      </c>
      <c r="N3" s="146"/>
    </row>
    <row r="4" spans="3:14">
      <c r="D4" s="181" t="s">
        <v>111</v>
      </c>
      <c r="E4" s="168">
        <v>500</v>
      </c>
      <c r="F4" s="144">
        <v>0</v>
      </c>
      <c r="G4" s="144">
        <v>4</v>
      </c>
      <c r="H4" s="162">
        <v>12</v>
      </c>
      <c r="J4" s="160" t="s">
        <v>111</v>
      </c>
      <c r="K4" s="157">
        <v>500</v>
      </c>
      <c r="L4" s="148">
        <v>0</v>
      </c>
      <c r="M4" s="150">
        <v>0</v>
      </c>
      <c r="N4" s="146"/>
    </row>
    <row r="5" spans="3:14">
      <c r="D5" s="181" t="s">
        <v>112</v>
      </c>
      <c r="E5" s="168">
        <v>100</v>
      </c>
      <c r="F5" s="144">
        <v>4</v>
      </c>
      <c r="G5" s="144">
        <v>0</v>
      </c>
      <c r="H5" s="162">
        <v>7</v>
      </c>
      <c r="J5" s="160" t="s">
        <v>112</v>
      </c>
      <c r="K5" s="157">
        <v>0</v>
      </c>
      <c r="L5" s="148">
        <v>100</v>
      </c>
      <c r="M5" s="150">
        <v>0</v>
      </c>
      <c r="N5" s="146"/>
    </row>
    <row r="6" spans="3:14">
      <c r="D6" s="181" t="s">
        <v>113</v>
      </c>
      <c r="E6" s="168">
        <v>800</v>
      </c>
      <c r="F6" s="144">
        <v>7</v>
      </c>
      <c r="G6" s="144">
        <v>2</v>
      </c>
      <c r="H6" s="162">
        <v>5</v>
      </c>
      <c r="J6" s="160" t="s">
        <v>113</v>
      </c>
      <c r="K6" s="157">
        <v>0</v>
      </c>
      <c r="L6" s="148">
        <v>800</v>
      </c>
      <c r="M6" s="150">
        <v>0</v>
      </c>
      <c r="N6" s="146"/>
    </row>
    <row r="7" spans="3:14" ht="15" thickBot="1">
      <c r="D7" s="182" t="s">
        <v>114</v>
      </c>
      <c r="E7" s="169">
        <v>400</v>
      </c>
      <c r="F7" s="163">
        <v>12</v>
      </c>
      <c r="G7" s="163">
        <v>7</v>
      </c>
      <c r="H7" s="164">
        <v>0</v>
      </c>
      <c r="J7" s="160" t="s">
        <v>114</v>
      </c>
      <c r="K7" s="157">
        <v>0</v>
      </c>
      <c r="L7" s="148">
        <v>0</v>
      </c>
      <c r="M7" s="150">
        <v>400</v>
      </c>
      <c r="N7" s="146"/>
    </row>
    <row r="8" spans="3:14" ht="15" thickBot="1">
      <c r="D8" s="145"/>
      <c r="J8" s="161" t="s">
        <v>153</v>
      </c>
      <c r="K8" s="158">
        <f>SUMPRODUCT(K3:K7,F3:F7)</f>
        <v>2000</v>
      </c>
      <c r="L8" s="152">
        <f>SUMPRODUCT(L3:L7,G3:G7)</f>
        <v>1600</v>
      </c>
      <c r="M8" s="55">
        <f>SUMPRODUCT(M3:M7,H3:H7)</f>
        <v>1800</v>
      </c>
      <c r="N8" s="146" t="s">
        <v>165</v>
      </c>
    </row>
    <row r="9" spans="3:14" ht="15" thickBot="1"/>
    <row r="10" spans="3:14" ht="15" thickBot="1">
      <c r="E10" s="187" t="s">
        <v>39</v>
      </c>
      <c r="F10" s="188" t="s">
        <v>141</v>
      </c>
      <c r="G10" s="8"/>
    </row>
    <row r="11" spans="3:14" ht="15.6" thickTop="1" thickBot="1">
      <c r="E11" s="189" t="s">
        <v>0</v>
      </c>
      <c r="F11" s="190">
        <f>SUM(K8:M8)</f>
        <v>5400</v>
      </c>
      <c r="G11" s="8" t="str">
        <f ca="1">_xlfn.FORMULATEXT(F11)</f>
        <v>=SUM(K8:M8)</v>
      </c>
    </row>
    <row r="12" spans="3:14" ht="15.6" thickTop="1" thickBot="1">
      <c r="E12" s="191" t="s">
        <v>142</v>
      </c>
      <c r="F12" s="192">
        <v>900</v>
      </c>
      <c r="G12" s="8" t="s">
        <v>164</v>
      </c>
    </row>
    <row r="13" spans="3:14" ht="15" thickBot="1"/>
    <row r="14" spans="3:14" ht="15" thickBot="1">
      <c r="C14" s="177" t="s">
        <v>14</v>
      </c>
      <c r="D14" s="178" t="s">
        <v>88</v>
      </c>
      <c r="E14" s="178" t="s">
        <v>12</v>
      </c>
      <c r="F14" s="178" t="s">
        <v>13</v>
      </c>
      <c r="G14" s="179" t="s">
        <v>33</v>
      </c>
    </row>
    <row r="15" spans="3:14">
      <c r="C15" s="153" t="s">
        <v>150</v>
      </c>
      <c r="D15" s="171" t="s">
        <v>146</v>
      </c>
      <c r="E15" s="171">
        <f>SUM(K3:K7)</f>
        <v>900</v>
      </c>
      <c r="F15" s="171" t="s">
        <v>16</v>
      </c>
      <c r="G15" s="172">
        <f>$F$12</f>
        <v>900</v>
      </c>
      <c r="H15" t="str">
        <f ca="1">_xlfn.FORMULATEXT(E15)</f>
        <v>=SUM(K3:K7)</v>
      </c>
    </row>
    <row r="16" spans="3:14">
      <c r="C16" s="149" t="s">
        <v>151</v>
      </c>
      <c r="D16" s="147" t="s">
        <v>147</v>
      </c>
      <c r="E16" s="147">
        <f>SUM(L3:L7)</f>
        <v>900</v>
      </c>
      <c r="F16" s="147" t="s">
        <v>16</v>
      </c>
      <c r="G16" s="170">
        <f>$F$12</f>
        <v>900</v>
      </c>
      <c r="H16" t="str">
        <f t="shared" ref="H16:H22" ca="1" si="0">_xlfn.FORMULATEXT(E16)</f>
        <v>=SUM(L3:L7)</v>
      </c>
    </row>
    <row r="17" spans="3:8">
      <c r="C17" s="149" t="s">
        <v>152</v>
      </c>
      <c r="D17" s="147" t="s">
        <v>148</v>
      </c>
      <c r="E17" s="147">
        <f>SUM(M3:M7)</f>
        <v>700</v>
      </c>
      <c r="F17" s="147" t="s">
        <v>16</v>
      </c>
      <c r="G17" s="170">
        <f>$F$12</f>
        <v>900</v>
      </c>
      <c r="H17" t="str">
        <f t="shared" ca="1" si="0"/>
        <v>=SUM(M3:M7)</v>
      </c>
    </row>
    <row r="18" spans="3:8">
      <c r="C18" s="149" t="s">
        <v>154</v>
      </c>
      <c r="D18" s="147" t="s">
        <v>159</v>
      </c>
      <c r="E18" s="147">
        <f>SUM(K3:M3)</f>
        <v>700</v>
      </c>
      <c r="F18" s="147" t="s">
        <v>149</v>
      </c>
      <c r="G18" s="170">
        <f>E3</f>
        <v>700</v>
      </c>
      <c r="H18" t="str">
        <f t="shared" ca="1" si="0"/>
        <v>=SUM(K3:M3)</v>
      </c>
    </row>
    <row r="19" spans="3:8">
      <c r="C19" s="149" t="s">
        <v>155</v>
      </c>
      <c r="D19" s="147" t="s">
        <v>160</v>
      </c>
      <c r="E19" s="147">
        <f>SUM(K4:M4)</f>
        <v>500</v>
      </c>
      <c r="F19" s="147" t="s">
        <v>149</v>
      </c>
      <c r="G19" s="170">
        <f>E4</f>
        <v>500</v>
      </c>
      <c r="H19" t="str">
        <f t="shared" ca="1" si="0"/>
        <v>=SUM(K4:M4)</v>
      </c>
    </row>
    <row r="20" spans="3:8">
      <c r="C20" s="149" t="s">
        <v>156</v>
      </c>
      <c r="D20" s="147" t="s">
        <v>161</v>
      </c>
      <c r="E20" s="147">
        <f>SUM(K5:M5)</f>
        <v>100</v>
      </c>
      <c r="F20" s="147" t="s">
        <v>149</v>
      </c>
      <c r="G20" s="170">
        <f>E5</f>
        <v>100</v>
      </c>
      <c r="H20" t="str">
        <f t="shared" ca="1" si="0"/>
        <v>=SUM(K5:M5)</v>
      </c>
    </row>
    <row r="21" spans="3:8">
      <c r="C21" s="149" t="s">
        <v>157</v>
      </c>
      <c r="D21" s="147" t="s">
        <v>162</v>
      </c>
      <c r="E21" s="147">
        <f>SUM(K6:M6)</f>
        <v>800</v>
      </c>
      <c r="F21" s="147" t="s">
        <v>149</v>
      </c>
      <c r="G21" s="170">
        <f>E6</f>
        <v>800</v>
      </c>
      <c r="H21" t="str">
        <f t="shared" ca="1" si="0"/>
        <v>=SUM(K6:M6)</v>
      </c>
    </row>
    <row r="22" spans="3:8" ht="15" thickBot="1">
      <c r="C22" s="151" t="s">
        <v>158</v>
      </c>
      <c r="D22" s="152" t="s">
        <v>163</v>
      </c>
      <c r="E22" s="152">
        <f>SUM(K7:M7)</f>
        <v>400</v>
      </c>
      <c r="F22" s="152" t="s">
        <v>149</v>
      </c>
      <c r="G22" s="55">
        <f>E7</f>
        <v>400</v>
      </c>
      <c r="H22" t="str">
        <f t="shared" ca="1" si="0"/>
        <v>=SUM(K7:M7)</v>
      </c>
    </row>
    <row r="24" spans="3:8" ht="15" thickBot="1"/>
    <row r="25" spans="3:8" ht="29.4" thickBot="1">
      <c r="D25" s="173" t="s">
        <v>168</v>
      </c>
      <c r="E25" s="265" t="s">
        <v>169</v>
      </c>
      <c r="F25" s="266"/>
    </row>
    <row r="26" spans="3:8" ht="29.4" thickBot="1">
      <c r="D26" s="174" t="s">
        <v>166</v>
      </c>
      <c r="E26" s="175">
        <f>F11</f>
        <v>5400</v>
      </c>
      <c r="F26" s="176" t="s">
        <v>167</v>
      </c>
    </row>
  </sheetData>
  <mergeCells count="2">
    <mergeCell ref="E25:F25"/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5319-DF78-4C4C-8C5A-7F8DAFBD55C4}">
  <dimension ref="D1:O9"/>
  <sheetViews>
    <sheetView tabSelected="1" workbookViewId="0">
      <selection activeCell="J15" sqref="J15"/>
    </sheetView>
  </sheetViews>
  <sheetFormatPr defaultRowHeight="14.4"/>
  <cols>
    <col min="5" max="5" width="20" bestFit="1" customWidth="1"/>
    <col min="6" max="6" width="15.33203125" bestFit="1" customWidth="1"/>
    <col min="7" max="9" width="15.33203125" customWidth="1"/>
    <col min="10" max="10" width="16.21875" bestFit="1" customWidth="1"/>
    <col min="11" max="11" width="10.88671875" customWidth="1"/>
    <col min="12" max="12" width="13.77734375" bestFit="1" customWidth="1"/>
    <col min="13" max="13" width="14" bestFit="1" customWidth="1"/>
    <col min="14" max="14" width="16.33203125" bestFit="1" customWidth="1"/>
  </cols>
  <sheetData>
    <row r="1" spans="4:15">
      <c r="D1" s="147" t="s">
        <v>171</v>
      </c>
      <c r="E1" s="147" t="s">
        <v>175</v>
      </c>
      <c r="F1" s="147" t="s">
        <v>181</v>
      </c>
      <c r="G1" s="147" t="s">
        <v>180</v>
      </c>
      <c r="H1" s="147" t="s">
        <v>179</v>
      </c>
      <c r="I1" s="147" t="s">
        <v>176</v>
      </c>
      <c r="K1" s="6"/>
      <c r="L1" s="147" t="s">
        <v>172</v>
      </c>
      <c r="M1" s="147" t="s">
        <v>173</v>
      </c>
      <c r="N1" s="147" t="s">
        <v>174</v>
      </c>
      <c r="O1" s="146"/>
    </row>
    <row r="2" spans="4:15">
      <c r="D2" s="147">
        <v>1</v>
      </c>
      <c r="E2" s="193">
        <v>60</v>
      </c>
      <c r="F2" s="147">
        <v>50</v>
      </c>
      <c r="G2" s="148">
        <f>IF($E2&gt;$F2,ABS($E2-$F2),0)</f>
        <v>10</v>
      </c>
      <c r="H2" s="148">
        <f>IF($E2&lt;$F2,ABS($E2-$F2),0)</f>
        <v>0</v>
      </c>
      <c r="I2" s="147">
        <f t="shared" ref="I2:I7" si="0">F2+G2-H2</f>
        <v>60</v>
      </c>
      <c r="K2" s="6" t="s">
        <v>25</v>
      </c>
      <c r="L2" s="147">
        <v>10000</v>
      </c>
      <c r="M2" s="147">
        <v>2000</v>
      </c>
      <c r="N2" s="147">
        <v>4000</v>
      </c>
    </row>
    <row r="3" spans="4:15">
      <c r="D3" s="147">
        <v>2</v>
      </c>
      <c r="E3" s="193">
        <v>70</v>
      </c>
      <c r="F3" s="147">
        <f>I2</f>
        <v>60</v>
      </c>
      <c r="G3" s="148">
        <f>IF($E3&gt;$F3,ABS($E3-$F3),0)</f>
        <v>10</v>
      </c>
      <c r="H3" s="148">
        <f>IF($E3&lt;$F3,ABS($E3-$F3),0)</f>
        <v>0</v>
      </c>
      <c r="I3" s="147">
        <f t="shared" si="0"/>
        <v>70</v>
      </c>
      <c r="K3" s="6" t="s">
        <v>177</v>
      </c>
      <c r="L3" s="6">
        <f>E7</f>
        <v>320</v>
      </c>
      <c r="M3" s="6">
        <f>H7</f>
        <v>20</v>
      </c>
      <c r="N3" s="6">
        <f>G7</f>
        <v>45</v>
      </c>
    </row>
    <row r="4" spans="4:15">
      <c r="D4" s="147">
        <v>3</v>
      </c>
      <c r="E4" s="193">
        <v>50</v>
      </c>
      <c r="F4" s="147">
        <f>I3</f>
        <v>70</v>
      </c>
      <c r="G4" s="148">
        <f>IF($E4&gt;$F4,ABS($E4-$F4),0)</f>
        <v>0</v>
      </c>
      <c r="H4" s="148">
        <f>IF($E4&lt;$F4,ABS($E4-$F4),0)</f>
        <v>20</v>
      </c>
      <c r="I4" s="147">
        <f t="shared" si="0"/>
        <v>50</v>
      </c>
      <c r="K4" s="6" t="s">
        <v>178</v>
      </c>
      <c r="L4" s="38">
        <f>PRODUCT(L2:L3)</f>
        <v>3200000</v>
      </c>
      <c r="M4" s="38">
        <f>PRODUCT(M2:M3)</f>
        <v>40000</v>
      </c>
      <c r="N4" s="38">
        <f>PRODUCT(N2:N3)</f>
        <v>180000</v>
      </c>
    </row>
    <row r="5" spans="4:15" ht="15" thickBot="1">
      <c r="D5" s="147">
        <v>4</v>
      </c>
      <c r="E5" s="193">
        <v>65</v>
      </c>
      <c r="F5" s="147">
        <f>I4</f>
        <v>50</v>
      </c>
      <c r="G5" s="148">
        <f>IF($E5&gt;$F5,ABS($E5-$F5),0)</f>
        <v>15</v>
      </c>
      <c r="H5" s="148">
        <f>IF($E5&lt;$F5,ABS($E5-$F5),0)</f>
        <v>0</v>
      </c>
      <c r="I5" s="147">
        <f t="shared" si="0"/>
        <v>65</v>
      </c>
    </row>
    <row r="6" spans="4:15" ht="15.6" thickTop="1" thickBot="1">
      <c r="D6" s="147">
        <v>5</v>
      </c>
      <c r="E6" s="193">
        <v>75</v>
      </c>
      <c r="F6" s="147">
        <f>I5</f>
        <v>65</v>
      </c>
      <c r="G6" s="148">
        <f>IF($E6&gt;$F6,ABS($E6-$F6),0)</f>
        <v>10</v>
      </c>
      <c r="H6" s="148">
        <f>IF($E6&lt;$F6,ABS($E6-$F6),0)</f>
        <v>0</v>
      </c>
      <c r="I6" s="147">
        <f t="shared" si="0"/>
        <v>75</v>
      </c>
      <c r="M6" t="s">
        <v>0</v>
      </c>
      <c r="N6" s="195">
        <f>SUM(L4:N4)</f>
        <v>3420000</v>
      </c>
    </row>
    <row r="7" spans="4:15" ht="15" thickTop="1">
      <c r="D7" s="6" t="s">
        <v>183</v>
      </c>
      <c r="E7" s="196">
        <f>SUM(E2:E6)</f>
        <v>320</v>
      </c>
      <c r="F7" s="147">
        <f>SUM(F2:F6)</f>
        <v>295</v>
      </c>
      <c r="G7" s="147">
        <f>SUM(G2:G6)</f>
        <v>45</v>
      </c>
      <c r="H7" s="147">
        <f>SUM(H2:H6)</f>
        <v>20</v>
      </c>
      <c r="I7" s="147">
        <f t="shared" si="0"/>
        <v>320</v>
      </c>
      <c r="M7" t="s">
        <v>39</v>
      </c>
      <c r="N7" t="s">
        <v>182</v>
      </c>
    </row>
    <row r="9" spans="4:15">
      <c r="G9" s="19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8FE9-35E3-45FA-8884-F9DB9B5AB336}">
  <dimension ref="D1:M15"/>
  <sheetViews>
    <sheetView workbookViewId="0">
      <selection activeCell="E14" sqref="E14:H15"/>
    </sheetView>
  </sheetViews>
  <sheetFormatPr defaultRowHeight="14.4"/>
  <cols>
    <col min="1" max="1" width="14.88671875" bestFit="1" customWidth="1"/>
    <col min="4" max="4" width="16.5546875" bestFit="1" customWidth="1"/>
    <col min="5" max="5" width="14.77734375" bestFit="1" customWidth="1"/>
    <col min="7" max="8" width="14.77734375" bestFit="1" customWidth="1"/>
    <col min="9" max="9" width="19.5546875" bestFit="1" customWidth="1"/>
    <col min="10" max="10" width="10.44140625" bestFit="1" customWidth="1"/>
    <col min="11" max="11" width="14.77734375" bestFit="1" customWidth="1"/>
  </cols>
  <sheetData>
    <row r="1" spans="4:13" ht="20.399999999999999" thickBot="1">
      <c r="E1" s="267" t="s">
        <v>203</v>
      </c>
      <c r="F1" s="268"/>
      <c r="G1" s="269"/>
      <c r="I1" s="270" t="s">
        <v>190</v>
      </c>
      <c r="J1" s="271"/>
    </row>
    <row r="2" spans="4:13">
      <c r="E2" s="153"/>
      <c r="F2" s="202" t="s">
        <v>191</v>
      </c>
      <c r="G2" s="203" t="s">
        <v>193</v>
      </c>
      <c r="I2" s="206" t="s">
        <v>188</v>
      </c>
      <c r="J2" s="207" t="s">
        <v>189</v>
      </c>
    </row>
    <row r="3" spans="4:13" ht="15" thickBot="1">
      <c r="E3" s="204" t="s">
        <v>185</v>
      </c>
      <c r="F3" s="147">
        <v>1.5</v>
      </c>
      <c r="G3" s="170">
        <v>3</v>
      </c>
      <c r="I3" s="151">
        <v>42</v>
      </c>
      <c r="J3" s="55">
        <v>24</v>
      </c>
    </row>
    <row r="4" spans="4:13">
      <c r="E4" s="204" t="s">
        <v>186</v>
      </c>
      <c r="F4" s="147">
        <v>3</v>
      </c>
      <c r="G4" s="170">
        <v>1</v>
      </c>
    </row>
    <row r="5" spans="4:13">
      <c r="E5" s="204" t="s">
        <v>192</v>
      </c>
      <c r="F5" s="198">
        <v>20</v>
      </c>
      <c r="G5" s="199">
        <v>10</v>
      </c>
    </row>
    <row r="6" spans="4:13" ht="15" thickBot="1">
      <c r="E6" s="205" t="s">
        <v>48</v>
      </c>
      <c r="F6" s="200">
        <v>4</v>
      </c>
      <c r="G6" s="201">
        <v>12</v>
      </c>
      <c r="I6" s="60" t="s">
        <v>184</v>
      </c>
      <c r="J6" s="3" t="s">
        <v>204</v>
      </c>
    </row>
    <row r="7" spans="4:13" ht="15.6" thickTop="1" thickBot="1">
      <c r="I7" s="210" t="s">
        <v>197</v>
      </c>
      <c r="J7" s="209">
        <f>SUMPRODUCT(F6:G6,F5:G5)</f>
        <v>200</v>
      </c>
      <c r="L7" s="4"/>
      <c r="M7" s="4"/>
    </row>
    <row r="8" spans="4:13" ht="15" thickTop="1"/>
    <row r="10" spans="4:13">
      <c r="D10" s="197" t="s">
        <v>198</v>
      </c>
      <c r="E10" s="197" t="s">
        <v>199</v>
      </c>
      <c r="F10" s="197" t="s">
        <v>200</v>
      </c>
      <c r="G10" s="197" t="s">
        <v>201</v>
      </c>
      <c r="H10" s="197" t="s">
        <v>202</v>
      </c>
    </row>
    <row r="11" spans="4:13">
      <c r="D11" s="208" t="s">
        <v>194</v>
      </c>
      <c r="E11" s="147" t="s">
        <v>187</v>
      </c>
      <c r="F11" s="147">
        <f>SUMPRODUCT(F3:G3,F6:G6)</f>
        <v>42</v>
      </c>
      <c r="G11" s="147" t="s">
        <v>16</v>
      </c>
      <c r="H11" s="147">
        <f>I3</f>
        <v>42</v>
      </c>
    </row>
    <row r="12" spans="4:13">
      <c r="D12" s="208" t="s">
        <v>195</v>
      </c>
      <c r="E12" s="147" t="s">
        <v>196</v>
      </c>
      <c r="F12" s="147">
        <f>SUMPRODUCT(F6:G6,F4:G4)</f>
        <v>24</v>
      </c>
      <c r="G12" s="147" t="s">
        <v>16</v>
      </c>
      <c r="H12" s="147">
        <f>J3</f>
        <v>24</v>
      </c>
    </row>
    <row r="13" spans="4:13" ht="15" thickBot="1"/>
    <row r="14" spans="4:13" ht="15" customHeight="1" thickBot="1">
      <c r="E14" s="173" t="s">
        <v>205</v>
      </c>
      <c r="F14" s="272" t="s">
        <v>206</v>
      </c>
      <c r="G14" s="273"/>
      <c r="H14" s="274"/>
    </row>
    <row r="15" spans="4:13" ht="15" thickBot="1">
      <c r="E15" s="174" t="s">
        <v>207</v>
      </c>
      <c r="F15" s="211">
        <f>J7</f>
        <v>200</v>
      </c>
    </row>
  </sheetData>
  <mergeCells count="3">
    <mergeCell ref="E1:G1"/>
    <mergeCell ref="I1:J1"/>
    <mergeCell ref="F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Campanha eleitoral</vt:lpstr>
      <vt:lpstr>Sheet2</vt:lpstr>
      <vt:lpstr>PC Tech</vt:lpstr>
      <vt:lpstr>Exercício - Tectona</vt:lpstr>
      <vt:lpstr>Corretora</vt:lpstr>
      <vt:lpstr>exercício - ração</vt:lpstr>
      <vt:lpstr>High School</vt:lpstr>
      <vt:lpstr>exercício - ônibus</vt:lpstr>
      <vt:lpstr>Nike Factory</vt:lpstr>
      <vt:lpstr>Transportation problem</vt:lpstr>
      <vt:lpstr>Transportation problem 2</vt:lpstr>
      <vt:lpstr>TP -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Andriele Mendonça</dc:creator>
  <cp:lastModifiedBy>Andriele Mendonça</cp:lastModifiedBy>
  <dcterms:created xsi:type="dcterms:W3CDTF">2024-01-30T19:05:03Z</dcterms:created>
  <dcterms:modified xsi:type="dcterms:W3CDTF">2024-02-18T02:04:30Z</dcterms:modified>
</cp:coreProperties>
</file>