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le\OneDrive\Área de Trabalho\Excel\"/>
    </mc:Choice>
  </mc:AlternateContent>
  <xr:revisionPtr revIDLastSave="0" documentId="13_ncr:1_{86D4525D-CD15-45DA-995F-CDA83316FA30}" xr6:coauthVersionLast="47" xr6:coauthVersionMax="47" xr10:uidLastSave="{00000000-0000-0000-0000-000000000000}"/>
  <bookViews>
    <workbookView xWindow="-108" yWindow="-108" windowWidth="23256" windowHeight="12456" activeTab="5" xr2:uid="{B20FA0A7-6B8D-4DE0-807A-25B715AF2B76}"/>
  </bookViews>
  <sheets>
    <sheet name="Campanha eleitoral" sheetId="1" r:id="rId1"/>
    <sheet name="Sheet2" sheetId="2" r:id="rId2"/>
    <sheet name="PC Tech" sheetId="4" r:id="rId3"/>
    <sheet name="Exercício - Tectona" sheetId="5" r:id="rId4"/>
    <sheet name="Corretora" sheetId="6" r:id="rId5"/>
    <sheet name="exercício - ração" sheetId="7" r:id="rId6"/>
  </sheets>
  <definedNames>
    <definedName name="_xlnm._FilterDatabase" localSheetId="0" hidden="1">'Campanha eleitoral'!$A$1</definedName>
    <definedName name="solver_adj" localSheetId="0" hidden="1">'Campanha eleitoral'!$F$4,'Campanha eleitoral'!$E$4</definedName>
    <definedName name="solver_adj" localSheetId="4" hidden="1">Corretora!$E$4:$I$4</definedName>
    <definedName name="solver_adj" localSheetId="5" hidden="1">'exercício - ração'!$E$9:$G$9</definedName>
    <definedName name="solver_adj" localSheetId="3" hidden="1">'Exercício - Tectona'!$J$4:$K$4</definedName>
    <definedName name="solver_adj" localSheetId="2" hidden="1">'PC Tech'!$G$3,'PC Tech'!$H$3</definedName>
    <definedName name="solver_adj" localSheetId="1" hidden="1">Sheet2!$B$4,Sheet2!$C$4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4" hidden="1">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4" hidden="1">2</definedName>
    <definedName name="solver_eng" localSheetId="5" hidden="1">2</definedName>
    <definedName name="solver_eng" localSheetId="3" hidden="1">2</definedName>
    <definedName name="solver_eng" localSheetId="2" hidden="1">2</definedName>
    <definedName name="solver_eng" localSheetId="1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lhs1" localSheetId="0" hidden="1">'Campanha eleitoral'!$E$15</definedName>
    <definedName name="solver_lhs1" localSheetId="4" hidden="1">Corretora!$J$9</definedName>
    <definedName name="solver_lhs1" localSheetId="5" hidden="1">'exercício - ração'!$F$18</definedName>
    <definedName name="solver_lhs1" localSheetId="3" hidden="1">'Exercício - Tectona'!$E$13</definedName>
    <definedName name="solver_lhs1" localSheetId="2" hidden="1">'PC Tech'!$F$18</definedName>
    <definedName name="solver_lhs1" localSheetId="1" hidden="1">Sheet2!$D$13</definedName>
    <definedName name="solver_lhs2" localSheetId="0" hidden="1">'Campanha eleitoral'!$E$16</definedName>
    <definedName name="solver_lhs2" localSheetId="4" hidden="1">Corretora!$J$10</definedName>
    <definedName name="solver_lhs2" localSheetId="5" hidden="1">'exercício - ração'!$F$19</definedName>
    <definedName name="solver_lhs2" localSheetId="3" hidden="1">'Exercício - Tectona'!$E$12</definedName>
    <definedName name="solver_lhs2" localSheetId="2" hidden="1">'PC Tech'!$F$19</definedName>
    <definedName name="solver_lhs2" localSheetId="1" hidden="1">Sheet2!$D$14</definedName>
    <definedName name="solver_lhs3" localSheetId="0" hidden="1">'Campanha eleitoral'!$E$17</definedName>
    <definedName name="solver_lhs3" localSheetId="4" hidden="1">Corretora!$J$11</definedName>
    <definedName name="solver_lhs3" localSheetId="5" hidden="1">'exercício - ração'!$F$20</definedName>
    <definedName name="solver_lhs3" localSheetId="2" hidden="1">'PC Tech'!$F$20</definedName>
    <definedName name="solver_lhs4" localSheetId="4" hidden="1">Corretora!$J$12</definedName>
    <definedName name="solver_lhs4" localSheetId="5" hidden="1">'exercício - ração'!$F$21</definedName>
    <definedName name="solver_lhs4" localSheetId="2" hidden="1">'PC Tech'!$F$21</definedName>
    <definedName name="solver_lhs5" localSheetId="5" hidden="1">'exercício - ração'!$F$22</definedName>
    <definedName name="solver_lhs6" localSheetId="5" hidden="1">'exercício - ração'!$F$23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um" localSheetId="0" hidden="1">3</definedName>
    <definedName name="solver_num" localSheetId="4" hidden="1">4</definedName>
    <definedName name="solver_num" localSheetId="5" hidden="1">6</definedName>
    <definedName name="solver_num" localSheetId="3" hidden="1">2</definedName>
    <definedName name="solver_num" localSheetId="2" hidden="1">4</definedName>
    <definedName name="solver_num" localSheetId="1" hidden="1">2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0" hidden="1">'Campanha eleitoral'!$B$6</definedName>
    <definedName name="solver_opt" localSheetId="4" hidden="1">Corretora!$B$7</definedName>
    <definedName name="solver_opt" localSheetId="5" hidden="1">'exercício - ração'!$F$14</definedName>
    <definedName name="solver_opt" localSheetId="3" hidden="1">'Exercício - Tectona'!$C$2</definedName>
    <definedName name="solver_opt" localSheetId="2" hidden="1">'PC Tech'!$G$9</definedName>
    <definedName name="solver_opt" localSheetId="1" hidden="1">Sheet2!$B$9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4" hidden="1">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4" hidden="1">3</definedName>
    <definedName name="solver_rel1" localSheetId="5" hidden="1">1</definedName>
    <definedName name="solver_rel1" localSheetId="3" hidden="1">1</definedName>
    <definedName name="solver_rel1" localSheetId="2" hidden="1">1</definedName>
    <definedName name="solver_rel1" localSheetId="1" hidden="1">1</definedName>
    <definedName name="solver_rel2" localSheetId="0" hidden="1">3</definedName>
    <definedName name="solver_rel2" localSheetId="4" hidden="1">3</definedName>
    <definedName name="solver_rel2" localSheetId="5" hidden="1">3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el3" localSheetId="0" hidden="1">3</definedName>
    <definedName name="solver_rel3" localSheetId="4" hidden="1">1</definedName>
    <definedName name="solver_rel3" localSheetId="5" hidden="1">3</definedName>
    <definedName name="solver_rel3" localSheetId="2" hidden="1">1</definedName>
    <definedName name="solver_rel4" localSheetId="4" hidden="1">1</definedName>
    <definedName name="solver_rel4" localSheetId="5" hidden="1">3</definedName>
    <definedName name="solver_rel4" localSheetId="2" hidden="1">1</definedName>
    <definedName name="solver_rel5" localSheetId="5" hidden="1">3</definedName>
    <definedName name="solver_rel6" localSheetId="5" hidden="1">3</definedName>
    <definedName name="solver_rhs1" localSheetId="0" hidden="1">'Campanha eleitoral'!$G$15</definedName>
    <definedName name="solver_rhs1" localSheetId="4" hidden="1">Corretora!$M$9</definedName>
    <definedName name="solver_rhs1" localSheetId="5" hidden="1">'exercício - ração'!$H$18</definedName>
    <definedName name="solver_rhs1" localSheetId="3" hidden="1">'Exercício - Tectona'!$G$13</definedName>
    <definedName name="solver_rhs1" localSheetId="2" hidden="1">'PC Tech'!$H$18</definedName>
    <definedName name="solver_rhs1" localSheetId="1" hidden="1">Sheet2!$F$13</definedName>
    <definedName name="solver_rhs2" localSheetId="0" hidden="1">'Campanha eleitoral'!$G$16</definedName>
    <definedName name="solver_rhs2" localSheetId="4" hidden="1">Corretora!$M$10</definedName>
    <definedName name="solver_rhs2" localSheetId="5" hidden="1">'exercício - ração'!$H$19</definedName>
    <definedName name="solver_rhs2" localSheetId="3" hidden="1">'Exercício - Tectona'!$G$12</definedName>
    <definedName name="solver_rhs2" localSheetId="2" hidden="1">'PC Tech'!$H$19</definedName>
    <definedName name="solver_rhs2" localSheetId="1" hidden="1">Sheet2!$F$14</definedName>
    <definedName name="solver_rhs3" localSheetId="0" hidden="1">'Campanha eleitoral'!$G$17</definedName>
    <definedName name="solver_rhs3" localSheetId="4" hidden="1">Corretora!$M$11</definedName>
    <definedName name="solver_rhs3" localSheetId="5" hidden="1">'exercício - ração'!$H$20</definedName>
    <definedName name="solver_rhs3" localSheetId="2" hidden="1">'PC Tech'!$H$20</definedName>
    <definedName name="solver_rhs4" localSheetId="4" hidden="1">Corretora!$M$12</definedName>
    <definedName name="solver_rhs4" localSheetId="5" hidden="1">'exercício - ração'!$H$21</definedName>
    <definedName name="solver_rhs4" localSheetId="2" hidden="1">'PC Tech'!$H$21</definedName>
    <definedName name="solver_rhs5" localSheetId="5" hidden="1">'exercício - ração'!$H$22</definedName>
    <definedName name="solver_rhs6" localSheetId="5" hidden="1">'exercício - ração'!$H$23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4" hidden="1">1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4" hidden="1">1</definedName>
    <definedName name="solver_typ" localSheetId="5" hidden="1">2</definedName>
    <definedName name="solver_typ" localSheetId="3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4" hidden="1">3</definedName>
    <definedName name="solver_ver" localSheetId="5" hidden="1">3</definedName>
    <definedName name="solver_ver" localSheetId="3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7" l="1"/>
  <c r="F14" i="7"/>
  <c r="H20" i="7"/>
  <c r="H21" i="7"/>
  <c r="H22" i="7"/>
  <c r="H23" i="7"/>
  <c r="F23" i="7"/>
  <c r="F22" i="7"/>
  <c r="F21" i="7"/>
  <c r="F20" i="7"/>
  <c r="F19" i="7"/>
  <c r="F18" i="7"/>
  <c r="H19" i="7"/>
  <c r="H18" i="7"/>
  <c r="F17" i="6"/>
  <c r="B7" i="6"/>
  <c r="M12" i="6"/>
  <c r="M11" i="6"/>
  <c r="M10" i="6"/>
  <c r="J9" i="6"/>
  <c r="J10" i="6"/>
  <c r="J11" i="6"/>
  <c r="J12" i="6"/>
  <c r="M9" i="6"/>
  <c r="J7" i="5"/>
  <c r="C2" i="5"/>
  <c r="G13" i="5"/>
  <c r="C13" i="5"/>
  <c r="D13" i="5"/>
  <c r="D12" i="5"/>
  <c r="C12" i="5"/>
  <c r="E12" i="5" s="1"/>
  <c r="F21" i="4"/>
  <c r="F20" i="4"/>
  <c r="G12" i="5"/>
  <c r="C12" i="4"/>
  <c r="D12" i="4"/>
  <c r="D14" i="4" s="1"/>
  <c r="F18" i="4"/>
  <c r="F19" i="4"/>
  <c r="H21" i="4"/>
  <c r="H19" i="4"/>
  <c r="H18" i="4"/>
  <c r="H20" i="4"/>
  <c r="E16" i="1"/>
  <c r="E15" i="1"/>
  <c r="D15" i="1"/>
  <c r="C15" i="1"/>
  <c r="B6" i="1"/>
  <c r="C21" i="1" s="1"/>
  <c r="B9" i="2"/>
  <c r="B18" i="2" s="1"/>
  <c r="D14" i="2"/>
  <c r="D13" i="2"/>
  <c r="E17" i="1"/>
  <c r="G15" i="1"/>
  <c r="I19" i="7"/>
  <c r="I20" i="7"/>
  <c r="I21" i="7"/>
  <c r="I22" i="7"/>
  <c r="I23" i="7"/>
  <c r="I18" i="7"/>
  <c r="H16" i="1"/>
  <c r="C6" i="1"/>
  <c r="E12" i="4"/>
  <c r="H9" i="4"/>
  <c r="I21" i="4"/>
  <c r="N11" i="6"/>
  <c r="N10" i="6"/>
  <c r="N12" i="6"/>
  <c r="N9" i="6"/>
  <c r="I20" i="4"/>
  <c r="H17" i="1"/>
  <c r="I18" i="4"/>
  <c r="H15" i="1"/>
  <c r="H13" i="5"/>
  <c r="H12" i="5"/>
  <c r="D2" i="5"/>
  <c r="E14" i="4"/>
  <c r="I19" i="4"/>
  <c r="E13" i="5" l="1"/>
  <c r="C14" i="4"/>
  <c r="G9" i="4" s="1"/>
  <c r="G12" i="4" s="1"/>
</calcChain>
</file>

<file path=xl/sharedStrings.xml><?xml version="1.0" encoding="utf-8"?>
<sst xmlns="http://schemas.openxmlformats.org/spreadsheetml/2006/main" count="213" uniqueCount="136">
  <si>
    <t>Função objeto:</t>
  </si>
  <si>
    <t>Objetivo</t>
  </si>
  <si>
    <t>Pessoas atingidas</t>
  </si>
  <si>
    <t>Recurso</t>
  </si>
  <si>
    <t>Custo</t>
  </si>
  <si>
    <t>Alcance (pessoas)</t>
  </si>
  <si>
    <t>Rádio</t>
  </si>
  <si>
    <t>TV</t>
  </si>
  <si>
    <t>Anúncios</t>
  </si>
  <si>
    <t>Alcance Total:</t>
  </si>
  <si>
    <r>
      <t xml:space="preserve">Um candidato a prefeito alocou US$ 40.000 para publicidade de última hora nos dias anteriores à eleição. Serão usados dois tipos de anúncios: rádio e televisão. Cada anúncio de rádio custa US$ 200 e atinge cerca de 3.000 pessoas. Cada anúncio de televisão custa US$ 500 e atinge cerca de 7.000 pessoas.a prefeita em campanha gostaria de atingir o maior número possível de pessoas, mas estipulou que pelo menos 10 anúncios de cada tipo sejam usados. Além disso, o número de anúncios de rádio deve ser pelo menos igual ao número de anúncios de televisão.
1- Quantos anúncios de cada tipo devem ser usados? </t>
    </r>
    <r>
      <rPr>
        <sz val="11"/>
        <color rgb="FFFF0000"/>
        <rFont val="Calibri"/>
        <family val="2"/>
        <scheme val="minor"/>
      </rPr>
      <t>R: TV = 10 e Rádio = 175.</t>
    </r>
    <r>
      <rPr>
        <sz val="11"/>
        <color theme="1"/>
        <rFont val="Calibri"/>
        <family val="2"/>
        <scheme val="minor"/>
      </rPr>
      <t xml:space="preserve">
2. Quantas pessoas serão atingidas? </t>
    </r>
    <r>
      <rPr>
        <sz val="11"/>
        <color rgb="FFFF0000"/>
        <rFont val="Calibri"/>
        <family val="2"/>
        <scheme val="minor"/>
      </rPr>
      <t>R: 595.000 pessoas.</t>
    </r>
    <r>
      <rPr>
        <sz val="11"/>
        <color theme="1"/>
        <rFont val="Calibri"/>
        <family val="2"/>
        <scheme val="minor"/>
      </rPr>
      <t xml:space="preserve">
</t>
    </r>
  </si>
  <si>
    <t>Restrições</t>
  </si>
  <si>
    <t>Fórmula</t>
  </si>
  <si>
    <t>Sinal</t>
  </si>
  <si>
    <t>Restrição</t>
  </si>
  <si>
    <t>Despesas</t>
  </si>
  <si>
    <t>&lt;=</t>
  </si>
  <si>
    <t>Min TV</t>
  </si>
  <si>
    <t>Min Rádio</t>
  </si>
  <si>
    <t>&gt;=</t>
  </si>
  <si>
    <t>10 anúncios na TV e 175 no Rádio.</t>
  </si>
  <si>
    <t>Produtos:</t>
  </si>
  <si>
    <t>X</t>
  </si>
  <si>
    <t>Y</t>
  </si>
  <si>
    <t>Qtd.:</t>
  </si>
  <si>
    <t>Valor</t>
  </si>
  <si>
    <t>2X+Y&lt;=120</t>
  </si>
  <si>
    <t>2X+3Y&lt;=240</t>
  </si>
  <si>
    <t>Givens</t>
  </si>
  <si>
    <t>200R+500T&lt;=40000</t>
  </si>
  <si>
    <t>T&gt;=10</t>
  </si>
  <si>
    <t>R&gt;=T</t>
  </si>
  <si>
    <t>Equações</t>
  </si>
  <si>
    <t>Limite</t>
  </si>
  <si>
    <t>Tabela de Restrições:</t>
  </si>
  <si>
    <t>Quantidades</t>
  </si>
  <si>
    <t>30 unidades de X e 60 de Y.</t>
  </si>
  <si>
    <t>Lucro Máxmo</t>
  </si>
  <si>
    <t>Max. o lucro</t>
  </si>
  <si>
    <t>Objetivo:</t>
  </si>
  <si>
    <t>Dados</t>
  </si>
  <si>
    <t>Variáveis</t>
  </si>
  <si>
    <t>Nº de anúncios</t>
  </si>
  <si>
    <t>pessoas.</t>
  </si>
  <si>
    <t xml:space="preserve">Basic </t>
  </si>
  <si>
    <t>XP</t>
  </si>
  <si>
    <t>Basic</t>
  </si>
  <si>
    <t>B &lt;= 600</t>
  </si>
  <si>
    <t>Quantidade</t>
  </si>
  <si>
    <t>XP &lt;= 1200</t>
  </si>
  <si>
    <t>Horas</t>
  </si>
  <si>
    <t>Montagem</t>
  </si>
  <si>
    <t>Teste</t>
  </si>
  <si>
    <t>horas montagem</t>
  </si>
  <si>
    <t>horas teste</t>
  </si>
  <si>
    <t>Mão de obra</t>
  </si>
  <si>
    <t>Horas disp.</t>
  </si>
  <si>
    <t>Valor p/ h</t>
  </si>
  <si>
    <t>Lucro</t>
  </si>
  <si>
    <t>Preço unitário</t>
  </si>
  <si>
    <t>Lucro Total</t>
  </si>
  <si>
    <t>Máx. de vendas</t>
  </si>
  <si>
    <t>Função objeto</t>
  </si>
  <si>
    <t>Lucro unitário</t>
  </si>
  <si>
    <t>560 Basics e 1200 XPs.</t>
  </si>
  <si>
    <t xml:space="preserve"> Qtd. a ser montada e testada:</t>
  </si>
  <si>
    <t>Max. Basic</t>
  </si>
  <si>
    <t>Max. h mont.</t>
  </si>
  <si>
    <t>Max. h testes</t>
  </si>
  <si>
    <t>Custo peças</t>
  </si>
  <si>
    <t>Custo Toral un.</t>
  </si>
  <si>
    <t>Valores unitários</t>
  </si>
  <si>
    <t>Produção</t>
  </si>
  <si>
    <t>Variáveis:</t>
  </si>
  <si>
    <t>Bancos</t>
  </si>
  <si>
    <t>Mesas</t>
  </si>
  <si>
    <t>Material disp.</t>
  </si>
  <si>
    <t>Material</t>
  </si>
  <si>
    <t>Max. Horas</t>
  </si>
  <si>
    <t>Max o lucro</t>
  </si>
  <si>
    <t>Max. Material</t>
  </si>
  <si>
    <t>4b+ 6m &lt;= 1250</t>
  </si>
  <si>
    <t>5B + 6XP &lt;= 10000</t>
  </si>
  <si>
    <t>1B + 2XP &lt;= 3000</t>
  </si>
  <si>
    <t>9b+36m &lt;= 3600</t>
  </si>
  <si>
    <t>260 bancos e 35 mesas.</t>
  </si>
  <si>
    <t>Max. XP</t>
  </si>
  <si>
    <t>Valor investimento</t>
  </si>
  <si>
    <t>Equação</t>
  </si>
  <si>
    <t>Porcentagem</t>
  </si>
  <si>
    <t>Título municipal de L.A</t>
  </si>
  <si>
    <t>Thompson Electronics, Inc.</t>
  </si>
  <si>
    <t>United Aerospace Corp.</t>
  </si>
  <si>
    <t>Palmer Technologies</t>
  </si>
  <si>
    <t>Ações da HDN (alto risco)</t>
  </si>
  <si>
    <t>Max. O retorno</t>
  </si>
  <si>
    <t>mun. &gt;= 20% Invest.</t>
  </si>
  <si>
    <t>tech &gt;= 40% Invest.</t>
  </si>
  <si>
    <t>alto &lt;= 50% m.</t>
  </si>
  <si>
    <t>total &lt;= 250000</t>
  </si>
  <si>
    <t>Taxa de retorno</t>
  </si>
  <si>
    <t>Ações para investimentos</t>
  </si>
  <si>
    <t>Tabela de Restrições</t>
  </si>
  <si>
    <t>50.000 em Títulos municipais, 175.000 na Palmeer Technologies e 25.000 em ações de alto risco.</t>
  </si>
  <si>
    <t>min o custo</t>
  </si>
  <si>
    <t>Exigência de dieta (ingredientes)</t>
  </si>
  <si>
    <t>Produto de aveia (unidades/lb)</t>
  </si>
  <si>
    <t>Grãos enriquecidos (unidades/lb)</t>
  </si>
  <si>
    <t>Produto mineral (unidades/lb)</t>
  </si>
  <si>
    <t>Necessidade diária mínima (unidades)</t>
  </si>
  <si>
    <t>A</t>
  </si>
  <si>
    <t>B</t>
  </si>
  <si>
    <t>C</t>
  </si>
  <si>
    <t>D</t>
  </si>
  <si>
    <t>E</t>
  </si>
  <si>
    <t>Custo/lb</t>
  </si>
  <si>
    <t>F. objeto:</t>
  </si>
  <si>
    <t>Quant. Max:</t>
  </si>
  <si>
    <t>A+G+M &lt;= 2,5 kg</t>
  </si>
  <si>
    <t xml:space="preserve">&gt; = </t>
  </si>
  <si>
    <t>lb</t>
  </si>
  <si>
    <t>Tabela Nutricional</t>
  </si>
  <si>
    <t>Quant. Max</t>
  </si>
  <si>
    <t>Min A</t>
  </si>
  <si>
    <t>Min E</t>
  </si>
  <si>
    <t>Min D</t>
  </si>
  <si>
    <t>Min B</t>
  </si>
  <si>
    <t>Min C</t>
  </si>
  <si>
    <t>xA+yG+zM &gt;= 5</t>
  </si>
  <si>
    <t>xA+yG+zM &gt;= 2</t>
  </si>
  <si>
    <t>xA+yG+zM &gt;= 10</t>
  </si>
  <si>
    <t>xA+yG+zM &gt;= 7</t>
  </si>
  <si>
    <t>xA+yG+zM &gt;= 6</t>
  </si>
  <si>
    <t>Custo diário</t>
  </si>
  <si>
    <t>lb por dia</t>
  </si>
  <si>
    <t>0,25 lb de produto de aveia e 4,5 lb de grãos enriquecidos.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</si>
</sst>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  <numFmt numFmtId="166" formatCode="_-* #,##0.0000_-;\-* #,##0.0000_-;_-* &quot;-&quot;??_-;_-@_-"/>
    <numFmt numFmtId="167" formatCode="0.0%"/>
    <numFmt numFmtId="168" formatCode="_-[$$-409]* #,##0.0_ ;_-[$$-409]* \-#,##0.0\ ;_-[$$-409]* &quot;-&quot;?_ ;_-@_ "/>
    <numFmt numFmtId="177" formatCode="_-[$$-409]* #,##0.00_ ;_-[$$-409]* \-#,##0.00\ ;_-[$$-409]* &quot;-&quot;??_ ;_-@_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1F1F1F"/>
      <name val="Source Sans Pro"/>
      <family val="2"/>
    </font>
    <font>
      <b/>
      <sz val="11"/>
      <name val="Calibri"/>
      <family val="2"/>
      <scheme val="minor"/>
    </font>
    <font>
      <sz val="8"/>
      <color rgb="FF1F1F1F"/>
      <name val="Var(--cds-font-family-source-sa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F1F1F"/>
      <name val="Var(--cds-font-family-source-sa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0" borderId="30" applyNumberFormat="0" applyFill="0" applyAlignment="0" applyProtection="0"/>
    <xf numFmtId="0" fontId="9" fillId="8" borderId="1" applyNumberFormat="0" applyAlignment="0" applyProtection="0"/>
    <xf numFmtId="0" fontId="3" fillId="9" borderId="31" applyNumberFormat="0" applyAlignment="0" applyProtection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0" fontId="6" fillId="13" borderId="0" applyNumberFormat="0" applyBorder="0" applyAlignment="0" applyProtection="0"/>
    <xf numFmtId="0" fontId="1" fillId="14" borderId="0" applyNumberFormat="0" applyBorder="0" applyAlignment="0" applyProtection="0"/>
    <xf numFmtId="0" fontId="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186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0" xfId="0" applyFont="1"/>
    <xf numFmtId="0" fontId="3" fillId="3" borderId="16" xfId="3" applyFont="1" applyBorder="1" applyAlignment="1">
      <alignment horizontal="center"/>
    </xf>
    <xf numFmtId="0" fontId="3" fillId="3" borderId="2" xfId="3" applyFont="1" applyBorder="1" applyAlignment="1">
      <alignment horizontal="center"/>
    </xf>
    <xf numFmtId="0" fontId="5" fillId="0" borderId="14" xfId="0" applyFont="1" applyBorder="1"/>
    <xf numFmtId="0" fontId="7" fillId="0" borderId="0" xfId="0" applyFont="1" applyAlignment="1">
      <alignment horizontal="left"/>
    </xf>
    <xf numFmtId="164" fontId="5" fillId="7" borderId="0" xfId="0" applyNumberFormat="1" applyFont="1" applyFill="1" applyAlignment="1">
      <alignment horizontal="center"/>
    </xf>
    <xf numFmtId="0" fontId="0" fillId="0" borderId="18" xfId="0" applyBorder="1" applyAlignment="1">
      <alignment horizontal="center"/>
    </xf>
    <xf numFmtId="0" fontId="5" fillId="6" borderId="18" xfId="6" applyFont="1" applyBorder="1" applyAlignment="1">
      <alignment horizontal="left"/>
    </xf>
    <xf numFmtId="0" fontId="5" fillId="6" borderId="14" xfId="6" applyFont="1" applyBorder="1" applyAlignment="1">
      <alignment horizontal="left"/>
    </xf>
    <xf numFmtId="1" fontId="1" fillId="4" borderId="14" xfId="4" applyNumberFormat="1" applyBorder="1" applyAlignment="1">
      <alignment horizontal="center"/>
    </xf>
    <xf numFmtId="164" fontId="5" fillId="5" borderId="2" xfId="5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5" fontId="5" fillId="5" borderId="9" xfId="1" applyNumberFormat="1" applyFont="1" applyFill="1" applyBorder="1"/>
    <xf numFmtId="0" fontId="5" fillId="5" borderId="10" xfId="5" applyFont="1" applyBorder="1"/>
    <xf numFmtId="0" fontId="1" fillId="4" borderId="21" xfId="4" applyBorder="1" applyAlignment="1">
      <alignment horizontal="center"/>
    </xf>
    <xf numFmtId="0" fontId="1" fillId="4" borderId="22" xfId="4" applyBorder="1" applyAlignment="1">
      <alignment horizontal="center"/>
    </xf>
    <xf numFmtId="166" fontId="5" fillId="7" borderId="0" xfId="1" applyNumberFormat="1" applyFont="1" applyFill="1"/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5" fillId="6" borderId="27" xfId="6" applyFont="1" applyBorder="1" applyAlignment="1">
      <alignment horizontal="left"/>
    </xf>
    <xf numFmtId="0" fontId="5" fillId="6" borderId="28" xfId="6" applyFont="1" applyBorder="1" applyAlignment="1">
      <alignment horizontal="left"/>
    </xf>
    <xf numFmtId="0" fontId="5" fillId="6" borderId="29" xfId="6" applyFont="1" applyBorder="1" applyAlignment="1">
      <alignment horizontal="left"/>
    </xf>
    <xf numFmtId="164" fontId="0" fillId="0" borderId="14" xfId="0" applyNumberFormat="1" applyBorder="1"/>
    <xf numFmtId="165" fontId="0" fillId="0" borderId="14" xfId="1" applyNumberFormat="1" applyFont="1" applyBorder="1"/>
    <xf numFmtId="0" fontId="5" fillId="0" borderId="18" xfId="0" applyFont="1" applyBorder="1"/>
    <xf numFmtId="0" fontId="5" fillId="0" borderId="25" xfId="0" applyFont="1" applyBorder="1"/>
    <xf numFmtId="0" fontId="5" fillId="0" borderId="33" xfId="0" applyFont="1" applyBorder="1"/>
    <xf numFmtId="165" fontId="0" fillId="0" borderId="22" xfId="1" applyNumberFormat="1" applyFont="1" applyBorder="1"/>
    <xf numFmtId="0" fontId="5" fillId="0" borderId="34" xfId="0" applyFont="1" applyBorder="1"/>
    <xf numFmtId="164" fontId="0" fillId="0" borderId="35" xfId="0" applyNumberFormat="1" applyBorder="1"/>
    <xf numFmtId="164" fontId="0" fillId="0" borderId="23" xfId="0" applyNumberFormat="1" applyBorder="1"/>
    <xf numFmtId="164" fontId="0" fillId="0" borderId="22" xfId="0" applyNumberFormat="1" applyBorder="1"/>
    <xf numFmtId="0" fontId="0" fillId="0" borderId="22" xfId="0" applyBorder="1"/>
    <xf numFmtId="0" fontId="5" fillId="0" borderId="2" xfId="0" applyFont="1" applyBorder="1"/>
    <xf numFmtId="0" fontId="0" fillId="0" borderId="33" xfId="0" applyBorder="1"/>
    <xf numFmtId="0" fontId="5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5" fillId="0" borderId="32" xfId="0" applyFont="1" applyBorder="1"/>
    <xf numFmtId="0" fontId="5" fillId="0" borderId="1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3" borderId="2" xfId="3" applyFont="1" applyBorder="1"/>
    <xf numFmtId="0" fontId="5" fillId="0" borderId="0" xfId="0" applyFont="1" applyAlignment="1">
      <alignment horizontal="center"/>
    </xf>
    <xf numFmtId="0" fontId="0" fillId="0" borderId="22" xfId="1" applyNumberFormat="1" applyFont="1" applyBorder="1" applyAlignment="1">
      <alignment horizontal="center"/>
    </xf>
    <xf numFmtId="164" fontId="5" fillId="5" borderId="9" xfId="1" applyNumberFormat="1" applyFont="1" applyFill="1" applyBorder="1"/>
    <xf numFmtId="0" fontId="5" fillId="10" borderId="33" xfId="10" applyFont="1" applyBorder="1"/>
    <xf numFmtId="0" fontId="5" fillId="10" borderId="34" xfId="10" applyFont="1" applyBorder="1"/>
    <xf numFmtId="0" fontId="3" fillId="3" borderId="32" xfId="3" applyFont="1" applyBorder="1" applyAlignment="1">
      <alignment horizontal="center"/>
    </xf>
    <xf numFmtId="0" fontId="3" fillId="3" borderId="18" xfId="3" applyFont="1" applyBorder="1" applyAlignment="1">
      <alignment horizontal="center"/>
    </xf>
    <xf numFmtId="0" fontId="3" fillId="3" borderId="25" xfId="3" applyFont="1" applyBorder="1" applyAlignment="1">
      <alignment horizontal="center"/>
    </xf>
    <xf numFmtId="0" fontId="0" fillId="0" borderId="6" xfId="0" applyBorder="1"/>
    <xf numFmtId="0" fontId="10" fillId="0" borderId="14" xfId="0" applyFont="1" applyBorder="1" applyAlignment="1">
      <alignment horizontal="center"/>
    </xf>
    <xf numFmtId="164" fontId="3" fillId="9" borderId="41" xfId="9" applyNumberFormat="1" applyBorder="1"/>
    <xf numFmtId="1" fontId="9" fillId="8" borderId="35" xfId="8" applyNumberFormat="1" applyBorder="1"/>
    <xf numFmtId="0" fontId="9" fillId="8" borderId="23" xfId="8" applyBorder="1"/>
    <xf numFmtId="0" fontId="0" fillId="0" borderId="23" xfId="1" applyNumberFormat="1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8" xfId="0" applyBorder="1"/>
    <xf numFmtId="0" fontId="5" fillId="10" borderId="36" xfId="10" applyFont="1" applyBorder="1"/>
    <xf numFmtId="0" fontId="9" fillId="8" borderId="43" xfId="8" applyBorder="1" applyAlignment="1">
      <alignment horizontal="center"/>
    </xf>
    <xf numFmtId="0" fontId="9" fillId="8" borderId="42" xfId="8" applyBorder="1" applyAlignment="1">
      <alignment horizontal="center"/>
    </xf>
    <xf numFmtId="0" fontId="0" fillId="0" borderId="38" xfId="0" applyBorder="1" applyAlignment="1">
      <alignment horizontal="center"/>
    </xf>
    <xf numFmtId="164" fontId="11" fillId="11" borderId="0" xfId="0" applyNumberFormat="1" applyFont="1" applyFill="1"/>
    <xf numFmtId="164" fontId="9" fillId="8" borderId="14" xfId="8" applyNumberFormat="1" applyBorder="1" applyAlignment="1">
      <alignment horizontal="center"/>
    </xf>
    <xf numFmtId="164" fontId="9" fillId="8" borderId="22" xfId="8" applyNumberFormat="1" applyBorder="1" applyAlignment="1">
      <alignment horizontal="center"/>
    </xf>
    <xf numFmtId="167" fontId="12" fillId="12" borderId="35" xfId="11" applyNumberFormat="1" applyFont="1" applyFill="1" applyBorder="1" applyAlignment="1">
      <alignment horizontal="center" vertical="center"/>
    </xf>
    <xf numFmtId="167" fontId="12" fillId="12" borderId="23" xfId="11" applyNumberFormat="1" applyFont="1" applyFill="1" applyBorder="1" applyAlignment="1">
      <alignment horizontal="center" vertical="center"/>
    </xf>
    <xf numFmtId="9" fontId="0" fillId="0" borderId="14" xfId="11" applyFont="1" applyBorder="1" applyAlignment="1">
      <alignment horizontal="center"/>
    </xf>
    <xf numFmtId="0" fontId="0" fillId="0" borderId="35" xfId="0" applyBorder="1"/>
    <xf numFmtId="164" fontId="0" fillId="0" borderId="35" xfId="0" applyNumberFormat="1" applyBorder="1" applyAlignment="1">
      <alignment horizontal="center"/>
    </xf>
    <xf numFmtId="9" fontId="0" fillId="0" borderId="35" xfId="11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18" xfId="0" applyBorder="1"/>
    <xf numFmtId="164" fontId="0" fillId="0" borderId="18" xfId="0" applyNumberFormat="1" applyBorder="1" applyAlignment="1">
      <alignment horizontal="center"/>
    </xf>
    <xf numFmtId="9" fontId="0" fillId="0" borderId="18" xfId="11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1" fillId="14" borderId="39" xfId="13" applyBorder="1" applyAlignment="1">
      <alignment horizontal="center"/>
    </xf>
    <xf numFmtId="0" fontId="1" fillId="14" borderId="40" xfId="13" applyBorder="1" applyAlignment="1">
      <alignment horizontal="center" vertical="center"/>
    </xf>
    <xf numFmtId="0" fontId="1" fillId="14" borderId="40" xfId="13" applyBorder="1" applyAlignment="1">
      <alignment horizontal="center"/>
    </xf>
    <xf numFmtId="0" fontId="1" fillId="14" borderId="15" xfId="13" applyBorder="1" applyAlignment="1">
      <alignment horizontal="center"/>
    </xf>
    <xf numFmtId="0" fontId="1" fillId="14" borderId="37" xfId="13" applyBorder="1" applyAlignment="1">
      <alignment horizontal="center" vertical="center"/>
    </xf>
    <xf numFmtId="0" fontId="1" fillId="14" borderId="38" xfId="13" applyBorder="1" applyAlignment="1">
      <alignment horizontal="center" vertical="center"/>
    </xf>
    <xf numFmtId="0" fontId="1" fillId="14" borderId="36" xfId="13" applyBorder="1"/>
    <xf numFmtId="0" fontId="1" fillId="14" borderId="33" xfId="13" applyBorder="1" applyAlignment="1">
      <alignment horizontal="center"/>
    </xf>
    <xf numFmtId="0" fontId="1" fillId="14" borderId="34" xfId="13" applyBorder="1" applyAlignment="1">
      <alignment horizontal="center"/>
    </xf>
    <xf numFmtId="0" fontId="1" fillId="14" borderId="32" xfId="13" applyBorder="1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168" fontId="3" fillId="9" borderId="31" xfId="9" applyNumberFormat="1" applyAlignment="1">
      <alignment horizontal="center" vertical="center"/>
    </xf>
    <xf numFmtId="0" fontId="3" fillId="13" borderId="2" xfId="12" applyFont="1" applyBorder="1" applyAlignment="1">
      <alignment horizontal="center"/>
    </xf>
    <xf numFmtId="164" fontId="1" fillId="14" borderId="16" xfId="13" applyNumberFormat="1" applyBorder="1" applyAlignment="1">
      <alignment horizontal="center" vertical="center"/>
    </xf>
    <xf numFmtId="0" fontId="5" fillId="5" borderId="17" xfId="5" applyFont="1" applyBorder="1" applyAlignment="1">
      <alignment horizontal="right"/>
    </xf>
    <xf numFmtId="0" fontId="5" fillId="5" borderId="15" xfId="5" applyFont="1" applyBorder="1" applyAlignment="1">
      <alignment horizontal="right"/>
    </xf>
    <xf numFmtId="0" fontId="2" fillId="2" borderId="19" xfId="2" applyBorder="1" applyAlignment="1">
      <alignment horizontal="center"/>
    </xf>
    <xf numFmtId="0" fontId="2" fillId="2" borderId="20" xfId="2" applyBorder="1" applyAlignment="1">
      <alignment horizontal="center"/>
    </xf>
    <xf numFmtId="0" fontId="2" fillId="2" borderId="21" xfId="2" applyBorder="1" applyAlignment="1">
      <alignment horizontal="center"/>
    </xf>
    <xf numFmtId="0" fontId="3" fillId="3" borderId="11" xfId="3" applyFont="1" applyBorder="1" applyAlignment="1">
      <alignment horizontal="center"/>
    </xf>
    <xf numFmtId="0" fontId="3" fillId="3" borderId="12" xfId="3" applyFont="1" applyBorder="1" applyAlignment="1">
      <alignment horizontal="center"/>
    </xf>
    <xf numFmtId="0" fontId="3" fillId="3" borderId="13" xfId="3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2" borderId="11" xfId="2" applyBorder="1" applyAlignment="1">
      <alignment horizontal="center"/>
    </xf>
    <xf numFmtId="0" fontId="2" fillId="2" borderId="12" xfId="2" applyBorder="1" applyAlignment="1">
      <alignment horizontal="center"/>
    </xf>
    <xf numFmtId="0" fontId="2" fillId="2" borderId="13" xfId="2" applyBorder="1" applyAlignment="1">
      <alignment horizontal="center"/>
    </xf>
    <xf numFmtId="0" fontId="3" fillId="3" borderId="36" xfId="3" applyFont="1" applyBorder="1" applyAlignment="1">
      <alignment horizontal="center"/>
    </xf>
    <xf numFmtId="0" fontId="3" fillId="3" borderId="37" xfId="3" applyFont="1" applyBorder="1" applyAlignment="1">
      <alignment horizontal="center"/>
    </xf>
    <xf numFmtId="0" fontId="3" fillId="3" borderId="38" xfId="3" applyFont="1" applyBorder="1" applyAlignment="1">
      <alignment horizontal="center"/>
    </xf>
    <xf numFmtId="0" fontId="5" fillId="5" borderId="17" xfId="5" applyFont="1" applyBorder="1" applyAlignment="1">
      <alignment horizontal="center"/>
    </xf>
    <xf numFmtId="0" fontId="5" fillId="5" borderId="15" xfId="5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44" xfId="7" applyBorder="1" applyAlignment="1">
      <alignment horizontal="center"/>
    </xf>
    <xf numFmtId="0" fontId="8" fillId="0" borderId="45" xfId="7" applyBorder="1" applyAlignment="1">
      <alignment horizontal="center"/>
    </xf>
    <xf numFmtId="0" fontId="8" fillId="0" borderId="46" xfId="7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3" fillId="15" borderId="12" xfId="0" applyFont="1" applyFill="1" applyBorder="1" applyAlignment="1">
      <alignment horizontal="center"/>
    </xf>
    <xf numFmtId="0" fontId="13" fillId="15" borderId="13" xfId="0" applyFont="1" applyFill="1" applyBorder="1" applyAlignment="1">
      <alignment horizontal="center"/>
    </xf>
    <xf numFmtId="0" fontId="14" fillId="14" borderId="11" xfId="13" applyFont="1" applyBorder="1" applyAlignment="1">
      <alignment horizontal="center"/>
    </xf>
    <xf numFmtId="0" fontId="14" fillId="14" borderId="12" xfId="13" applyFont="1" applyBorder="1" applyAlignment="1">
      <alignment horizontal="center"/>
    </xf>
    <xf numFmtId="0" fontId="14" fillId="14" borderId="13" xfId="13" applyFont="1" applyBorder="1" applyAlignment="1">
      <alignment horizontal="center"/>
    </xf>
    <xf numFmtId="0" fontId="15" fillId="12" borderId="14" xfId="0" applyFont="1" applyFill="1" applyBorder="1" applyAlignment="1">
      <alignment horizontal="center" vertical="center"/>
    </xf>
    <xf numFmtId="177" fontId="15" fillId="12" borderId="14" xfId="0" applyNumberFormat="1" applyFont="1" applyFill="1" applyBorder="1" applyAlignment="1">
      <alignment horizontal="center" vertical="center"/>
    </xf>
    <xf numFmtId="177" fontId="3" fillId="9" borderId="31" xfId="9" applyNumberFormat="1"/>
    <xf numFmtId="0" fontId="5" fillId="18" borderId="19" xfId="16" applyFont="1" applyBorder="1" applyAlignment="1">
      <alignment horizontal="center" vertical="center"/>
    </xf>
    <xf numFmtId="0" fontId="5" fillId="18" borderId="19" xfId="16" applyFont="1" applyBorder="1" applyAlignment="1">
      <alignment horizontal="center"/>
    </xf>
    <xf numFmtId="0" fontId="15" fillId="12" borderId="36" xfId="0" applyFont="1" applyFill="1" applyBorder="1" applyAlignment="1">
      <alignment horizontal="center" vertical="center"/>
    </xf>
    <xf numFmtId="0" fontId="15" fillId="12" borderId="37" xfId="0" applyFont="1" applyFill="1" applyBorder="1" applyAlignment="1">
      <alignment horizontal="center" vertical="center"/>
    </xf>
    <xf numFmtId="0" fontId="15" fillId="12" borderId="38" xfId="0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/>
    </xf>
    <xf numFmtId="0" fontId="15" fillId="12" borderId="22" xfId="0" applyFont="1" applyFill="1" applyBorder="1" applyAlignment="1">
      <alignment horizontal="center" vertical="center"/>
    </xf>
    <xf numFmtId="177" fontId="15" fillId="12" borderId="33" xfId="0" applyNumberFormat="1" applyFont="1" applyFill="1" applyBorder="1" applyAlignment="1">
      <alignment horizontal="center" vertical="center"/>
    </xf>
    <xf numFmtId="0" fontId="1" fillId="4" borderId="34" xfId="4" applyBorder="1" applyAlignment="1">
      <alignment horizontal="center"/>
    </xf>
    <xf numFmtId="0" fontId="1" fillId="4" borderId="35" xfId="4" applyBorder="1" applyAlignment="1">
      <alignment horizontal="center"/>
    </xf>
    <xf numFmtId="0" fontId="3" fillId="16" borderId="47" xfId="14" applyFont="1" applyBorder="1" applyAlignment="1">
      <alignment horizontal="center" vertical="center"/>
    </xf>
    <xf numFmtId="0" fontId="3" fillId="16" borderId="48" xfId="14" applyFont="1" applyBorder="1" applyAlignment="1">
      <alignment horizontal="left" vertical="center"/>
    </xf>
    <xf numFmtId="0" fontId="3" fillId="16" borderId="49" xfId="14" applyFont="1" applyBorder="1" applyAlignment="1">
      <alignment horizontal="left" vertical="center"/>
    </xf>
    <xf numFmtId="0" fontId="3" fillId="16" borderId="50" xfId="14" applyFont="1" applyBorder="1" applyAlignment="1">
      <alignment horizontal="left" vertical="center"/>
    </xf>
    <xf numFmtId="0" fontId="8" fillId="12" borderId="11" xfId="7" applyFill="1" applyBorder="1" applyAlignment="1">
      <alignment horizontal="center"/>
    </xf>
    <xf numFmtId="0" fontId="8" fillId="12" borderId="12" xfId="7" applyFill="1" applyBorder="1" applyAlignment="1">
      <alignment horizontal="center"/>
    </xf>
    <xf numFmtId="0" fontId="8" fillId="12" borderId="13" xfId="7" applyFill="1" applyBorder="1" applyAlignment="1">
      <alignment horizontal="center"/>
    </xf>
    <xf numFmtId="0" fontId="3" fillId="16" borderId="0" xfId="14" applyFont="1" applyAlignment="1">
      <alignment horizontal="center"/>
    </xf>
    <xf numFmtId="0" fontId="5" fillId="18" borderId="39" xfId="16" applyFont="1" applyBorder="1" applyAlignment="1">
      <alignment horizontal="center"/>
    </xf>
    <xf numFmtId="0" fontId="5" fillId="18" borderId="40" xfId="16" applyFont="1" applyBorder="1" applyAlignment="1">
      <alignment horizontal="center" vertical="center"/>
    </xf>
    <xf numFmtId="0" fontId="5" fillId="18" borderId="27" xfId="16" applyFont="1" applyBorder="1" applyAlignment="1">
      <alignment horizontal="center"/>
    </xf>
    <xf numFmtId="0" fontId="5" fillId="18" borderId="28" xfId="16" applyFont="1" applyBorder="1" applyAlignment="1">
      <alignment horizontal="center"/>
    </xf>
    <xf numFmtId="0" fontId="5" fillId="18" borderId="29" xfId="16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5" fillId="18" borderId="40" xfId="16" applyFont="1" applyBorder="1" applyAlignment="1">
      <alignment horizontal="center"/>
    </xf>
    <xf numFmtId="0" fontId="5" fillId="18" borderId="15" xfId="16" applyFont="1" applyBorder="1" applyAlignment="1">
      <alignment horizontal="center"/>
    </xf>
    <xf numFmtId="0" fontId="3" fillId="16" borderId="2" xfId="14" applyFont="1" applyBorder="1" applyAlignment="1">
      <alignment horizontal="center"/>
    </xf>
    <xf numFmtId="0" fontId="1" fillId="17" borderId="38" xfId="15" applyBorder="1" applyAlignment="1">
      <alignment horizontal="center"/>
    </xf>
    <xf numFmtId="0" fontId="1" fillId="17" borderId="51" xfId="15" applyBorder="1"/>
    <xf numFmtId="0" fontId="1" fillId="17" borderId="52" xfId="15" applyBorder="1" applyAlignment="1">
      <alignment horizontal="center"/>
    </xf>
    <xf numFmtId="177" fontId="1" fillId="17" borderId="53" xfId="15" applyNumberFormat="1" applyBorder="1" applyAlignment="1">
      <alignment horizontal="center" vertical="center"/>
    </xf>
    <xf numFmtId="0" fontId="3" fillId="16" borderId="16" xfId="14" applyFont="1" applyBorder="1" applyAlignment="1">
      <alignment horizontal="center"/>
    </xf>
  </cellXfs>
  <cellStyles count="17">
    <cellStyle name="20% - Accent1" xfId="13" builtinId="30"/>
    <cellStyle name="20% - Accent2" xfId="4" builtinId="34"/>
    <cellStyle name="20% - Accent6" xfId="15" builtinId="50"/>
    <cellStyle name="40% - Accent2" xfId="5" builtinId="35"/>
    <cellStyle name="40% - Accent3" xfId="10" builtinId="39"/>
    <cellStyle name="60% - Accent2" xfId="6" builtinId="36"/>
    <cellStyle name="60% - Accent6" xfId="16" builtinId="52"/>
    <cellStyle name="Accent1" xfId="12" builtinId="29"/>
    <cellStyle name="Accent2" xfId="3" builtinId="33"/>
    <cellStyle name="Accent6" xfId="14" builtinId="49"/>
    <cellStyle name="Calculation" xfId="2" builtinId="22"/>
    <cellStyle name="Check Cell" xfId="9" builtinId="23"/>
    <cellStyle name="Comma" xfId="1" builtinId="3"/>
    <cellStyle name="Heading 1" xfId="7" builtinId="16"/>
    <cellStyle name="Input" xfId="8" builtinId="20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22860</xdr:rowOff>
    </xdr:from>
    <xdr:to>
      <xdr:col>1</xdr:col>
      <xdr:colOff>175260</xdr:colOff>
      <xdr:row>2</xdr:row>
      <xdr:rowOff>175260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B540399-B77E-6C5F-C125-8F5E4C39F1FE}"/>
            </a:ext>
          </a:extLst>
        </xdr:cNvPr>
        <xdr:cNvSpPr/>
      </xdr:nvSpPr>
      <xdr:spPr>
        <a:xfrm flipH="1">
          <a:off x="1021080" y="403860"/>
          <a:ext cx="129540" cy="152400"/>
        </a:xfrm>
        <a:prstGeom prst="upArrow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AA24-8925-4E6B-A30F-56CDB9E32A6A}">
  <dimension ref="A1:S21"/>
  <sheetViews>
    <sheetView workbookViewId="0">
      <selection activeCell="B20" sqref="B20:D21"/>
    </sheetView>
  </sheetViews>
  <sheetFormatPr defaultRowHeight="14.4"/>
  <cols>
    <col min="1" max="1" width="14.21875" customWidth="1"/>
    <col min="2" max="2" width="17.77734375" customWidth="1"/>
    <col min="3" max="3" width="24.88671875" bestFit="1" customWidth="1"/>
    <col min="4" max="4" width="15.77734375" bestFit="1" customWidth="1"/>
    <col min="5" max="5" width="12.5546875" bestFit="1" customWidth="1"/>
    <col min="7" max="7" width="16.21875" bestFit="1" customWidth="1"/>
    <col min="8" max="8" width="11" bestFit="1" customWidth="1"/>
  </cols>
  <sheetData>
    <row r="1" spans="1:19" ht="15" customHeight="1" thickBot="1">
      <c r="A1" s="1"/>
      <c r="L1" s="122" t="s">
        <v>10</v>
      </c>
      <c r="M1" s="123"/>
      <c r="N1" s="123"/>
      <c r="O1" s="123"/>
      <c r="P1" s="123"/>
      <c r="Q1" s="123"/>
      <c r="R1" s="123"/>
      <c r="S1" s="124"/>
    </row>
    <row r="2" spans="1:19" ht="15" thickBot="1">
      <c r="D2" s="119" t="s">
        <v>40</v>
      </c>
      <c r="E2" s="120"/>
      <c r="F2" s="121"/>
      <c r="L2" s="125"/>
      <c r="M2" s="126"/>
      <c r="N2" s="126"/>
      <c r="O2" s="126"/>
      <c r="P2" s="126"/>
      <c r="Q2" s="126"/>
      <c r="R2" s="126"/>
      <c r="S2" s="127"/>
    </row>
    <row r="3" spans="1:19">
      <c r="A3" s="1" t="s">
        <v>1</v>
      </c>
      <c r="B3" s="2" t="s">
        <v>2</v>
      </c>
      <c r="D3" s="35" t="s">
        <v>41</v>
      </c>
      <c r="E3" s="31" t="s">
        <v>6</v>
      </c>
      <c r="F3" s="32" t="s">
        <v>7</v>
      </c>
      <c r="L3" s="125"/>
      <c r="M3" s="126"/>
      <c r="N3" s="126"/>
      <c r="O3" s="126"/>
      <c r="P3" s="126"/>
      <c r="Q3" s="126"/>
      <c r="R3" s="126"/>
      <c r="S3" s="127"/>
    </row>
    <row r="4" spans="1:19">
      <c r="A4" s="1" t="s">
        <v>3</v>
      </c>
      <c r="B4" s="4">
        <v>40000</v>
      </c>
      <c r="D4" s="36" t="s">
        <v>42</v>
      </c>
      <c r="E4" s="26">
        <v>175</v>
      </c>
      <c r="F4" s="27">
        <v>10.000000000000007</v>
      </c>
      <c r="L4" s="125"/>
      <c r="M4" s="126"/>
      <c r="N4" s="126"/>
      <c r="O4" s="126"/>
      <c r="P4" s="126"/>
      <c r="Q4" s="126"/>
      <c r="R4" s="126"/>
      <c r="S4" s="127"/>
    </row>
    <row r="5" spans="1:19">
      <c r="D5" s="36" t="s">
        <v>4</v>
      </c>
      <c r="E5" s="33">
        <v>200</v>
      </c>
      <c r="F5" s="29">
        <v>500</v>
      </c>
      <c r="L5" s="125"/>
      <c r="M5" s="126"/>
      <c r="N5" s="126"/>
      <c r="O5" s="126"/>
      <c r="P5" s="126"/>
      <c r="Q5" s="126"/>
      <c r="R5" s="126"/>
      <c r="S5" s="127"/>
    </row>
    <row r="6" spans="1:19" ht="15" thickBot="1">
      <c r="A6" s="11" t="s">
        <v>0</v>
      </c>
      <c r="B6" s="28">
        <f>SUMPRODUCT(E4:F4,E6:F6)</f>
        <v>595000</v>
      </c>
      <c r="C6" t="str">
        <f ca="1">_xlfn.FORMULATEXT(B6)</f>
        <v>=SUMPRODUCT(E4:F4;E6:F6)</v>
      </c>
      <c r="D6" s="37" t="s">
        <v>5</v>
      </c>
      <c r="E6" s="34">
        <v>3000</v>
      </c>
      <c r="F6" s="30">
        <v>7000</v>
      </c>
      <c r="L6" s="125"/>
      <c r="M6" s="126"/>
      <c r="N6" s="126"/>
      <c r="O6" s="126"/>
      <c r="P6" s="126"/>
      <c r="Q6" s="126"/>
      <c r="R6" s="126"/>
      <c r="S6" s="127"/>
    </row>
    <row r="7" spans="1:19">
      <c r="C7" s="4"/>
      <c r="L7" s="125"/>
      <c r="M7" s="126"/>
      <c r="N7" s="126"/>
      <c r="O7" s="126"/>
      <c r="P7" s="126"/>
      <c r="Q7" s="126"/>
      <c r="R7" s="126"/>
      <c r="S7" s="127"/>
    </row>
    <row r="8" spans="1:19">
      <c r="L8" s="125"/>
      <c r="M8" s="126"/>
      <c r="N8" s="126"/>
      <c r="O8" s="126"/>
      <c r="P8" s="126"/>
      <c r="Q8" s="126"/>
      <c r="R8" s="126"/>
      <c r="S8" s="127"/>
    </row>
    <row r="9" spans="1:19">
      <c r="L9" s="125"/>
      <c r="M9" s="126"/>
      <c r="N9" s="126"/>
      <c r="O9" s="126"/>
      <c r="P9" s="126"/>
      <c r="Q9" s="126"/>
      <c r="R9" s="126"/>
      <c r="S9" s="127"/>
    </row>
    <row r="10" spans="1:19">
      <c r="L10" s="125"/>
      <c r="M10" s="126"/>
      <c r="N10" s="126"/>
      <c r="O10" s="126"/>
      <c r="P10" s="126"/>
      <c r="Q10" s="126"/>
      <c r="R10" s="126"/>
      <c r="S10" s="127"/>
    </row>
    <row r="11" spans="1:19">
      <c r="L11" s="125"/>
      <c r="M11" s="126"/>
      <c r="N11" s="126"/>
      <c r="O11" s="126"/>
      <c r="P11" s="126"/>
      <c r="Q11" s="126"/>
      <c r="R11" s="126"/>
      <c r="S11" s="127"/>
    </row>
    <row r="12" spans="1:19">
      <c r="L12" s="125"/>
      <c r="M12" s="126"/>
      <c r="N12" s="126"/>
      <c r="O12" s="126"/>
      <c r="P12" s="126"/>
      <c r="Q12" s="126"/>
      <c r="R12" s="126"/>
      <c r="S12" s="127"/>
    </row>
    <row r="13" spans="1:19" ht="15" thickBot="1">
      <c r="A13" s="116" t="s">
        <v>34</v>
      </c>
      <c r="B13" s="117"/>
      <c r="C13" s="117"/>
      <c r="D13" s="117"/>
      <c r="E13" s="117"/>
      <c r="F13" s="117"/>
      <c r="G13" s="118"/>
      <c r="L13" s="128"/>
      <c r="M13" s="129"/>
      <c r="N13" s="129"/>
      <c r="O13" s="129"/>
      <c r="P13" s="129"/>
      <c r="Q13" s="129"/>
      <c r="R13" s="129"/>
      <c r="S13" s="130"/>
    </row>
    <row r="14" spans="1:19">
      <c r="A14" s="14" t="s">
        <v>11</v>
      </c>
      <c r="B14" s="10" t="s">
        <v>32</v>
      </c>
      <c r="C14" s="10" t="s">
        <v>6</v>
      </c>
      <c r="D14" s="10" t="s">
        <v>7</v>
      </c>
      <c r="E14" s="10" t="s">
        <v>12</v>
      </c>
      <c r="F14" s="10" t="s">
        <v>13</v>
      </c>
      <c r="G14" s="10" t="s">
        <v>33</v>
      </c>
    </row>
    <row r="15" spans="1:19">
      <c r="A15" s="6" t="s">
        <v>15</v>
      </c>
      <c r="B15" s="7" t="s">
        <v>29</v>
      </c>
      <c r="C15" s="9">
        <f>E5</f>
        <v>200</v>
      </c>
      <c r="D15" s="9">
        <f>F5</f>
        <v>500</v>
      </c>
      <c r="E15" s="7">
        <f>SUMPRODUCT(C15:D15,$E$4:$F$4)</f>
        <v>40000</v>
      </c>
      <c r="F15" s="7" t="s">
        <v>16</v>
      </c>
      <c r="G15" s="9">
        <f>B4</f>
        <v>40000</v>
      </c>
      <c r="H15" t="str">
        <f ca="1">_xlfn.FORMULATEXT(E15)</f>
        <v>=SUMPRODUCT(C15:D15;$E$4:$F$4)</v>
      </c>
    </row>
    <row r="16" spans="1:19">
      <c r="A16" s="6" t="s">
        <v>17</v>
      </c>
      <c r="B16" s="7" t="s">
        <v>30</v>
      </c>
      <c r="C16" s="7">
        <v>0</v>
      </c>
      <c r="D16" s="7">
        <v>1</v>
      </c>
      <c r="E16" s="7">
        <f>SUMPRODUCT(C16:D16,$E$4:$F$4)</f>
        <v>10.000000000000007</v>
      </c>
      <c r="F16" s="9" t="s">
        <v>19</v>
      </c>
      <c r="G16" s="7">
        <v>10</v>
      </c>
      <c r="H16" t="str">
        <f ca="1">_xlfn.FORMULATEXT(E16)</f>
        <v>=SUMPRODUCT(C16:D16;$E$4:$F$4)</v>
      </c>
    </row>
    <row r="17" spans="1:8">
      <c r="A17" s="6" t="s">
        <v>18</v>
      </c>
      <c r="B17" s="7" t="s">
        <v>31</v>
      </c>
      <c r="C17" s="7">
        <v>1</v>
      </c>
      <c r="D17" s="7">
        <v>-1</v>
      </c>
      <c r="E17" s="7">
        <f>SUMPRODUCT(C17:D17,$E$4:$F$4)</f>
        <v>165</v>
      </c>
      <c r="F17" s="7" t="s">
        <v>19</v>
      </c>
      <c r="G17" s="7">
        <v>0</v>
      </c>
      <c r="H17" t="str">
        <f ca="1">_xlfn.FORMULATEXT(E17)</f>
        <v>=SUMPRODUCT(C17:D17;$E$4:$F$4)</v>
      </c>
    </row>
    <row r="19" spans="1:8" ht="15" thickBot="1"/>
    <row r="20" spans="1:8" ht="15" thickBot="1">
      <c r="B20" s="13" t="s">
        <v>8</v>
      </c>
      <c r="C20" s="114" t="s">
        <v>20</v>
      </c>
      <c r="D20" s="115"/>
    </row>
    <row r="21" spans="1:8" ht="15" thickBot="1">
      <c r="B21" s="12" t="s">
        <v>9</v>
      </c>
      <c r="C21" s="24">
        <f>B6</f>
        <v>595000</v>
      </c>
      <c r="D21" s="25" t="s">
        <v>43</v>
      </c>
    </row>
  </sheetData>
  <mergeCells count="4">
    <mergeCell ref="C20:D20"/>
    <mergeCell ref="A13:G13"/>
    <mergeCell ref="D2:F2"/>
    <mergeCell ref="L1:S13"/>
  </mergeCells>
  <conditionalFormatting sqref="B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9289-8039-4CB8-88EB-4CAB760EEE88}">
  <dimension ref="A1:F18"/>
  <sheetViews>
    <sheetView workbookViewId="0">
      <selection activeCell="A12" sqref="A12"/>
    </sheetView>
  </sheetViews>
  <sheetFormatPr defaultRowHeight="14.4"/>
  <cols>
    <col min="1" max="1" width="18.77734375" bestFit="1" customWidth="1"/>
    <col min="2" max="3" width="12" bestFit="1" customWidth="1"/>
  </cols>
  <sheetData>
    <row r="1" spans="1:6" ht="15" thickBot="1"/>
    <row r="2" spans="1:6" ht="15" thickBot="1">
      <c r="A2" s="119" t="s">
        <v>28</v>
      </c>
      <c r="B2" s="120"/>
      <c r="C2" s="121"/>
    </row>
    <row r="3" spans="1:6">
      <c r="A3" s="18" t="s">
        <v>21</v>
      </c>
      <c r="B3" s="17" t="s">
        <v>22</v>
      </c>
      <c r="C3" s="17" t="s">
        <v>23</v>
      </c>
    </row>
    <row r="4" spans="1:6">
      <c r="A4" s="19" t="s">
        <v>24</v>
      </c>
      <c r="B4" s="20">
        <v>30.00000078231097</v>
      </c>
      <c r="C4" s="20">
        <v>59.99999843537806</v>
      </c>
    </row>
    <row r="5" spans="1:6">
      <c r="A5" s="19" t="s">
        <v>25</v>
      </c>
      <c r="B5" s="9">
        <v>5</v>
      </c>
      <c r="C5" s="9">
        <v>6</v>
      </c>
    </row>
    <row r="6" spans="1:6">
      <c r="A6" s="8"/>
      <c r="B6" s="5"/>
      <c r="C6" s="5"/>
    </row>
    <row r="7" spans="1:6">
      <c r="A7" s="23" t="s">
        <v>39</v>
      </c>
      <c r="B7" s="5" t="s">
        <v>38</v>
      </c>
      <c r="C7" s="5"/>
    </row>
    <row r="8" spans="1:6">
      <c r="A8" s="22"/>
      <c r="B8" s="5"/>
      <c r="C8" s="5"/>
    </row>
    <row r="9" spans="1:6">
      <c r="A9" s="15" t="s">
        <v>0</v>
      </c>
      <c r="B9" s="16">
        <f>SUMPRODUCT(B4:C4,B5:C5)</f>
        <v>509.99999452382315</v>
      </c>
      <c r="C9" s="3"/>
    </row>
    <row r="12" spans="1:6">
      <c r="A12" s="10" t="s">
        <v>11</v>
      </c>
      <c r="B12" s="10" t="s">
        <v>22</v>
      </c>
      <c r="C12" s="10" t="s">
        <v>23</v>
      </c>
      <c r="D12" s="10" t="s">
        <v>12</v>
      </c>
      <c r="E12" s="10" t="s">
        <v>13</v>
      </c>
      <c r="F12" s="10" t="s">
        <v>14</v>
      </c>
    </row>
    <row r="13" spans="1:6">
      <c r="A13" s="10" t="s">
        <v>26</v>
      </c>
      <c r="B13" s="7">
        <v>2</v>
      </c>
      <c r="C13" s="7">
        <v>1</v>
      </c>
      <c r="D13" s="7">
        <f>SUMPRODUCT($B$4:$C$4,B13:C13)</f>
        <v>120</v>
      </c>
      <c r="E13" s="7" t="s">
        <v>16</v>
      </c>
      <c r="F13" s="7">
        <v>120</v>
      </c>
    </row>
    <row r="14" spans="1:6">
      <c r="A14" s="10" t="s">
        <v>27</v>
      </c>
      <c r="B14" s="7">
        <v>2</v>
      </c>
      <c r="C14" s="7">
        <v>3</v>
      </c>
      <c r="D14" s="7">
        <f>SUMPRODUCT($B$4:$C$4,B14:C14)</f>
        <v>239.99999687075609</v>
      </c>
      <c r="E14" s="7" t="s">
        <v>16</v>
      </c>
      <c r="F14" s="7">
        <v>240</v>
      </c>
    </row>
    <row r="16" spans="1:6" ht="15" thickBot="1"/>
    <row r="17" spans="1:3" ht="15" thickBot="1">
      <c r="A17" s="13" t="s">
        <v>35</v>
      </c>
      <c r="B17" s="114" t="s">
        <v>36</v>
      </c>
      <c r="C17" s="115"/>
    </row>
    <row r="18" spans="1:3" ht="15" thickBot="1">
      <c r="A18" s="12" t="s">
        <v>37</v>
      </c>
      <c r="B18" s="21">
        <f>B9</f>
        <v>509.99999452382315</v>
      </c>
    </row>
  </sheetData>
  <mergeCells count="2">
    <mergeCell ref="A2:C2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04C7-36E6-4831-93FB-62720930C2C1}">
  <dimension ref="B1:I21"/>
  <sheetViews>
    <sheetView workbookViewId="0">
      <selection activeCell="G7" sqref="G7"/>
    </sheetView>
  </sheetViews>
  <sheetFormatPr defaultRowHeight="14.4"/>
  <cols>
    <col min="1" max="1" width="8.77734375" customWidth="1"/>
    <col min="2" max="2" width="13.88671875" customWidth="1"/>
    <col min="3" max="3" width="19.88671875" bestFit="1" customWidth="1"/>
    <col min="5" max="5" width="23.44140625" bestFit="1" customWidth="1"/>
    <col min="6" max="6" width="26.6640625" bestFit="1" customWidth="1"/>
    <col min="7" max="7" width="12.21875" bestFit="1" customWidth="1"/>
    <col min="8" max="8" width="13.88671875" customWidth="1"/>
    <col min="9" max="9" width="13" customWidth="1"/>
    <col min="10" max="10" width="13.6640625" customWidth="1"/>
    <col min="11" max="11" width="11.21875" bestFit="1" customWidth="1"/>
    <col min="12" max="12" width="11.44140625" customWidth="1"/>
  </cols>
  <sheetData>
    <row r="1" spans="2:9" ht="15" thickBot="1">
      <c r="B1" s="119" t="s">
        <v>55</v>
      </c>
      <c r="C1" s="120"/>
      <c r="D1" s="121"/>
      <c r="F1" s="134" t="s">
        <v>72</v>
      </c>
      <c r="G1" s="135"/>
      <c r="H1" s="136"/>
    </row>
    <row r="2" spans="2:9">
      <c r="B2" s="68"/>
      <c r="C2" s="57" t="s">
        <v>51</v>
      </c>
      <c r="D2" s="58" t="s">
        <v>52</v>
      </c>
      <c r="F2" s="50"/>
      <c r="G2" s="69" t="s">
        <v>44</v>
      </c>
      <c r="H2" s="51" t="s">
        <v>45</v>
      </c>
    </row>
    <row r="3" spans="2:9" ht="15" thickBot="1">
      <c r="B3" s="42" t="s">
        <v>56</v>
      </c>
      <c r="C3" s="39">
        <v>10000</v>
      </c>
      <c r="D3" s="43">
        <v>3000</v>
      </c>
      <c r="F3" s="44" t="s">
        <v>48</v>
      </c>
      <c r="G3" s="71">
        <v>560</v>
      </c>
      <c r="H3" s="72">
        <v>1200</v>
      </c>
    </row>
    <row r="4" spans="2:9" ht="15" thickBot="1">
      <c r="B4" s="44" t="s">
        <v>57</v>
      </c>
      <c r="C4" s="45">
        <v>11</v>
      </c>
      <c r="D4" s="46">
        <v>15</v>
      </c>
    </row>
    <row r="5" spans="2:9" ht="15" thickBot="1"/>
    <row r="6" spans="2:9" ht="15" thickBot="1">
      <c r="B6" s="139" t="s">
        <v>71</v>
      </c>
      <c r="C6" s="140"/>
      <c r="D6" s="141"/>
      <c r="F6" s="1"/>
      <c r="G6" s="4"/>
      <c r="H6" s="4"/>
      <c r="I6" s="4"/>
    </row>
    <row r="7" spans="2:9">
      <c r="B7" s="65" t="s">
        <v>41</v>
      </c>
      <c r="C7" s="66" t="s">
        <v>46</v>
      </c>
      <c r="D7" s="67" t="s">
        <v>45</v>
      </c>
      <c r="F7" s="23" t="s">
        <v>39</v>
      </c>
      <c r="G7" s="1" t="s">
        <v>38</v>
      </c>
      <c r="H7" s="4"/>
      <c r="I7" s="4"/>
    </row>
    <row r="8" spans="2:9" ht="15" thickBot="1">
      <c r="B8" s="63" t="s">
        <v>61</v>
      </c>
      <c r="C8" s="6">
        <v>600</v>
      </c>
      <c r="D8" s="48">
        <v>1200</v>
      </c>
    </row>
    <row r="9" spans="2:9" ht="15.6" thickTop="1" thickBot="1">
      <c r="B9" s="63" t="s">
        <v>53</v>
      </c>
      <c r="C9" s="6">
        <v>5</v>
      </c>
      <c r="D9" s="48">
        <v>6</v>
      </c>
      <c r="E9" s="4"/>
      <c r="F9" s="59" t="s">
        <v>62</v>
      </c>
      <c r="G9" s="70">
        <f>SUMPRODUCT(G3:H3,C14:D14)</f>
        <v>199600</v>
      </c>
      <c r="H9" t="str">
        <f ca="1">_xlfn.FORMULATEXT(G9)</f>
        <v>=SUMPRODUCT(G3:H3;C14:D14)</v>
      </c>
    </row>
    <row r="10" spans="2:9" ht="15" thickBot="1">
      <c r="B10" s="63" t="s">
        <v>54</v>
      </c>
      <c r="C10" s="6">
        <v>1</v>
      </c>
      <c r="D10" s="48">
        <v>2</v>
      </c>
      <c r="E10" s="4"/>
    </row>
    <row r="11" spans="2:9" ht="15" thickBot="1">
      <c r="B11" s="63" t="s">
        <v>69</v>
      </c>
      <c r="C11" s="38">
        <v>150</v>
      </c>
      <c r="D11" s="47">
        <v>225</v>
      </c>
      <c r="F11" s="13" t="s">
        <v>65</v>
      </c>
      <c r="G11" s="137" t="s">
        <v>64</v>
      </c>
      <c r="H11" s="138"/>
    </row>
    <row r="12" spans="2:9" ht="15" thickBot="1">
      <c r="B12" s="63" t="s">
        <v>70</v>
      </c>
      <c r="C12" s="38">
        <f>SUM(C9*C4,C10*D4,C11)</f>
        <v>220</v>
      </c>
      <c r="D12" s="47">
        <f>SUM(D9*C4,D10*D4,D11)</f>
        <v>321</v>
      </c>
      <c r="E12" t="str">
        <f ca="1">_xlfn.FORMULATEXT(D12)</f>
        <v>=SUM(D9*C4;D10*D4;D11)</v>
      </c>
      <c r="F12" s="12" t="s">
        <v>60</v>
      </c>
      <c r="G12" s="62">
        <f>G9</f>
        <v>199600</v>
      </c>
      <c r="H12" s="25"/>
    </row>
    <row r="13" spans="2:9">
      <c r="B13" s="63" t="s">
        <v>59</v>
      </c>
      <c r="C13" s="38">
        <v>300</v>
      </c>
      <c r="D13" s="47">
        <v>450</v>
      </c>
    </row>
    <row r="14" spans="2:9" ht="15" thickBot="1">
      <c r="B14" s="64" t="s">
        <v>63</v>
      </c>
      <c r="C14" s="45">
        <f>C13-C12</f>
        <v>80</v>
      </c>
      <c r="D14" s="46">
        <f>D13-D12</f>
        <v>129</v>
      </c>
      <c r="E14" t="str">
        <f ca="1">_xlfn.FORMULATEXT(D14)</f>
        <v>=D13-D12</v>
      </c>
    </row>
    <row r="15" spans="2:9" ht="15" thickBot="1"/>
    <row r="16" spans="2:9" ht="15" thickBot="1">
      <c r="B16" s="131" t="s">
        <v>34</v>
      </c>
      <c r="C16" s="132"/>
      <c r="D16" s="132"/>
      <c r="E16" s="132"/>
      <c r="F16" s="132"/>
      <c r="G16" s="132"/>
      <c r="H16" s="133"/>
    </row>
    <row r="17" spans="2:9">
      <c r="B17" s="56" t="s">
        <v>11</v>
      </c>
      <c r="C17" s="57" t="s">
        <v>32</v>
      </c>
      <c r="D17" s="57" t="s">
        <v>46</v>
      </c>
      <c r="E17" s="57" t="s">
        <v>45</v>
      </c>
      <c r="F17" s="57" t="s">
        <v>12</v>
      </c>
      <c r="G17" s="57" t="s">
        <v>13</v>
      </c>
      <c r="H17" s="58" t="s">
        <v>33</v>
      </c>
      <c r="I17" s="60"/>
    </row>
    <row r="18" spans="2:9">
      <c r="B18" s="50" t="s">
        <v>66</v>
      </c>
      <c r="C18" s="7" t="s">
        <v>47</v>
      </c>
      <c r="D18" s="7">
        <v>1</v>
      </c>
      <c r="E18" s="7">
        <v>0</v>
      </c>
      <c r="F18" s="7">
        <f>SUMPRODUCT(G3:H3,D18:E18)</f>
        <v>560</v>
      </c>
      <c r="G18" s="7" t="s">
        <v>16</v>
      </c>
      <c r="H18" s="52">
        <f>C8</f>
        <v>600</v>
      </c>
      <c r="I18" t="str">
        <f ca="1">_xlfn.FORMULATEXT(F18)</f>
        <v>=SUMPRODUCT(G3:H3;D18:E18)</v>
      </c>
    </row>
    <row r="19" spans="2:9">
      <c r="B19" s="50" t="s">
        <v>86</v>
      </c>
      <c r="C19" s="7" t="s">
        <v>49</v>
      </c>
      <c r="D19" s="7">
        <v>0</v>
      </c>
      <c r="E19" s="7">
        <v>1</v>
      </c>
      <c r="F19" s="7">
        <f>SUMPRODUCT($G$3:$H$3,D19:E19)</f>
        <v>1200</v>
      </c>
      <c r="G19" s="9" t="s">
        <v>16</v>
      </c>
      <c r="H19" s="52">
        <f>D8</f>
        <v>1200</v>
      </c>
      <c r="I19" t="str">
        <f ca="1">_xlfn.FORMULATEXT(F19)</f>
        <v>=SUMPRODUCT($G$3:$H$3;D19:E19)</v>
      </c>
    </row>
    <row r="20" spans="2:9">
      <c r="B20" s="50" t="s">
        <v>67</v>
      </c>
      <c r="C20" s="7" t="s">
        <v>82</v>
      </c>
      <c r="D20" s="7">
        <v>5</v>
      </c>
      <c r="E20" s="7">
        <v>6</v>
      </c>
      <c r="F20" s="7">
        <f>SUMPRODUCT(D20:E20,G3:H3)</f>
        <v>10000</v>
      </c>
      <c r="G20" s="7" t="s">
        <v>16</v>
      </c>
      <c r="H20" s="61">
        <f>C3</f>
        <v>10000</v>
      </c>
      <c r="I20" t="str">
        <f ca="1">_xlfn.FORMULATEXT(F20)</f>
        <v>=SUMPRODUCT(D20:E20;G3:H3)</v>
      </c>
    </row>
    <row r="21" spans="2:9" ht="15" thickBot="1">
      <c r="B21" s="53" t="s">
        <v>68</v>
      </c>
      <c r="C21" s="54" t="s">
        <v>83</v>
      </c>
      <c r="D21" s="54">
        <v>1</v>
      </c>
      <c r="E21" s="54">
        <v>2</v>
      </c>
      <c r="F21" s="54">
        <f>SUMPRODUCT(D21:E21,G3:H3)</f>
        <v>2960</v>
      </c>
      <c r="G21" s="54" t="s">
        <v>16</v>
      </c>
      <c r="H21" s="55">
        <f>D3</f>
        <v>3000</v>
      </c>
      <c r="I21" t="str">
        <f ca="1">_xlfn.FORMULATEXT(F21)</f>
        <v>=SUMPRODUCT(D21:E21;G3:H3)</v>
      </c>
    </row>
  </sheetData>
  <mergeCells count="5">
    <mergeCell ref="B16:H16"/>
    <mergeCell ref="F1:H1"/>
    <mergeCell ref="B1:D1"/>
    <mergeCell ref="G11:H11"/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8DA7-7181-46A3-9E43-E446EFDD6A6C}">
  <dimension ref="A1:K13"/>
  <sheetViews>
    <sheetView workbookViewId="0">
      <selection activeCell="I6" sqref="I6:K7"/>
    </sheetView>
  </sheetViews>
  <sheetFormatPr defaultRowHeight="14.4"/>
  <cols>
    <col min="1" max="1" width="12.109375" bestFit="1" customWidth="1"/>
    <col min="2" max="2" width="19.88671875" bestFit="1" customWidth="1"/>
    <col min="3" max="3" width="10.21875" customWidth="1"/>
    <col min="9" max="9" width="13.21875" bestFit="1" customWidth="1"/>
    <col min="11" max="11" width="11.109375" customWidth="1"/>
  </cols>
  <sheetData>
    <row r="1" spans="1:11" ht="15" thickBot="1">
      <c r="B1" s="60" t="s">
        <v>39</v>
      </c>
      <c r="C1" s="1" t="s">
        <v>79</v>
      </c>
    </row>
    <row r="2" spans="1:11" ht="20.399999999999999" thickBot="1">
      <c r="B2" s="60" t="s">
        <v>62</v>
      </c>
      <c r="C2" s="84">
        <f>SUMPRODUCT(J4:K4,E8:F8)</f>
        <v>3820</v>
      </c>
      <c r="D2" t="str">
        <f ca="1">_xlfn.FORMULATEXT(C2)</f>
        <v>=SUMPRODUCT(J4:K4;E8:F8)</v>
      </c>
      <c r="I2" s="142" t="s">
        <v>72</v>
      </c>
      <c r="J2" s="143"/>
      <c r="K2" s="144"/>
    </row>
    <row r="3" spans="1:11" ht="15.6" thickTop="1" thickBot="1">
      <c r="I3" s="79"/>
      <c r="J3" s="40" t="s">
        <v>74</v>
      </c>
      <c r="K3" s="41" t="s">
        <v>75</v>
      </c>
    </row>
    <row r="4" spans="1:11" ht="15" thickBot="1">
      <c r="I4" s="49" t="s">
        <v>48</v>
      </c>
      <c r="J4" s="81">
        <v>260</v>
      </c>
      <c r="K4" s="82">
        <v>35</v>
      </c>
    </row>
    <row r="5" spans="1:11" ht="15" thickBot="1">
      <c r="A5" s="80" t="s">
        <v>56</v>
      </c>
      <c r="B5" s="83">
        <v>1250</v>
      </c>
      <c r="D5" s="80" t="s">
        <v>73</v>
      </c>
      <c r="E5" s="74" t="s">
        <v>74</v>
      </c>
      <c r="F5" s="75" t="s">
        <v>75</v>
      </c>
    </row>
    <row r="6" spans="1:11" ht="15" thickBot="1">
      <c r="A6" s="64" t="s">
        <v>76</v>
      </c>
      <c r="B6" s="30">
        <v>3600</v>
      </c>
      <c r="D6" s="63" t="s">
        <v>50</v>
      </c>
      <c r="E6">
        <v>4</v>
      </c>
      <c r="F6" s="76">
        <v>6</v>
      </c>
      <c r="I6" s="13" t="s">
        <v>35</v>
      </c>
      <c r="J6" s="137" t="s">
        <v>85</v>
      </c>
      <c r="K6" s="138"/>
    </row>
    <row r="7" spans="1:11" ht="15" thickBot="1">
      <c r="D7" s="63" t="s">
        <v>77</v>
      </c>
      <c r="E7">
        <v>9</v>
      </c>
      <c r="F7" s="76">
        <v>36</v>
      </c>
      <c r="I7" s="12" t="s">
        <v>60</v>
      </c>
      <c r="J7" s="62">
        <f>C2</f>
        <v>3820</v>
      </c>
      <c r="K7" s="25"/>
    </row>
    <row r="8" spans="1:11" ht="15" thickBot="1">
      <c r="D8" s="64" t="s">
        <v>58</v>
      </c>
      <c r="E8" s="77">
        <v>12</v>
      </c>
      <c r="F8" s="78">
        <v>20</v>
      </c>
    </row>
    <row r="9" spans="1:11" ht="15" thickBot="1"/>
    <row r="10" spans="1:11" ht="15" thickBot="1">
      <c r="A10" s="131" t="s">
        <v>34</v>
      </c>
      <c r="B10" s="132"/>
      <c r="C10" s="132"/>
      <c r="D10" s="132"/>
      <c r="E10" s="132"/>
      <c r="F10" s="132"/>
      <c r="G10" s="133"/>
    </row>
    <row r="11" spans="1:11">
      <c r="A11" s="56" t="s">
        <v>11</v>
      </c>
      <c r="B11" s="57" t="s">
        <v>32</v>
      </c>
      <c r="C11" s="57" t="s">
        <v>74</v>
      </c>
      <c r="D11" s="57" t="s">
        <v>75</v>
      </c>
      <c r="E11" s="57" t="s">
        <v>12</v>
      </c>
      <c r="F11" s="57" t="s">
        <v>13</v>
      </c>
      <c r="G11" s="58" t="s">
        <v>33</v>
      </c>
    </row>
    <row r="12" spans="1:11">
      <c r="A12" s="50" t="s">
        <v>78</v>
      </c>
      <c r="B12" s="7" t="s">
        <v>81</v>
      </c>
      <c r="C12" s="7">
        <f>E6</f>
        <v>4</v>
      </c>
      <c r="D12" s="7">
        <f>F6</f>
        <v>6</v>
      </c>
      <c r="E12" s="7">
        <f>SUMPRODUCT(C12:D12,$J$4:$K$4)</f>
        <v>1250</v>
      </c>
      <c r="F12" s="7" t="s">
        <v>16</v>
      </c>
      <c r="G12" s="61">
        <f>B5</f>
        <v>1250</v>
      </c>
      <c r="H12" t="str">
        <f ca="1">_xlfn.FORMULATEXT(E12)</f>
        <v>=SUMPRODUCT(C12:D12;$J$4:$K$4)</v>
      </c>
    </row>
    <row r="13" spans="1:11" ht="15" thickBot="1">
      <c r="A13" s="53" t="s">
        <v>80</v>
      </c>
      <c r="B13" s="54" t="s">
        <v>84</v>
      </c>
      <c r="C13" s="54">
        <f>E7</f>
        <v>9</v>
      </c>
      <c r="D13" s="54">
        <f>F7</f>
        <v>36</v>
      </c>
      <c r="E13" s="54">
        <f>SUMPRODUCT(C13:D13,$J$4:$K$4)</f>
        <v>3600</v>
      </c>
      <c r="F13" s="54" t="s">
        <v>16</v>
      </c>
      <c r="G13" s="73">
        <f>B6</f>
        <v>3600</v>
      </c>
      <c r="H13" t="str">
        <f ca="1">_xlfn.FORMULATEXT(E13)</f>
        <v>=SUMPRODUCT(C13:D13;$J$4:$K$4)</v>
      </c>
    </row>
  </sheetData>
  <mergeCells count="3">
    <mergeCell ref="A10:G10"/>
    <mergeCell ref="I2:K2"/>
    <mergeCell ref="J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99A5-81F0-42C9-90F2-9FF2F905B0E4}">
  <dimension ref="A1:N17"/>
  <sheetViews>
    <sheetView workbookViewId="0">
      <selection activeCell="E16" sqref="E16:I17"/>
    </sheetView>
  </sheetViews>
  <sheetFormatPr defaultRowHeight="14.4"/>
  <cols>
    <col min="1" max="1" width="16.44140625" bestFit="1" customWidth="1"/>
    <col min="2" max="2" width="13.77734375" customWidth="1"/>
    <col min="3" max="3" width="7.109375" customWidth="1"/>
    <col min="4" max="4" width="17.5546875" bestFit="1" customWidth="1"/>
    <col min="5" max="5" width="19.5546875" bestFit="1" customWidth="1"/>
    <col min="6" max="6" width="23.109375" bestFit="1" customWidth="1"/>
    <col min="7" max="7" width="20.5546875" bestFit="1" customWidth="1"/>
    <col min="8" max="8" width="18" bestFit="1" customWidth="1"/>
    <col min="9" max="9" width="22" bestFit="1" customWidth="1"/>
    <col min="10" max="10" width="9.6640625" bestFit="1" customWidth="1"/>
    <col min="11" max="11" width="18.5546875" bestFit="1" customWidth="1"/>
    <col min="12" max="12" width="14.6640625" bestFit="1" customWidth="1"/>
    <col min="13" max="13" width="11.109375" bestFit="1" customWidth="1"/>
    <col min="14" max="14" width="10.109375" bestFit="1" customWidth="1"/>
  </cols>
  <sheetData>
    <row r="1" spans="1:14" ht="15" thickBot="1"/>
    <row r="2" spans="1:14" ht="21.6" thickBot="1">
      <c r="D2" s="145" t="s">
        <v>101</v>
      </c>
      <c r="E2" s="146"/>
      <c r="F2" s="146"/>
      <c r="G2" s="146"/>
      <c r="H2" s="146"/>
      <c r="I2" s="147"/>
    </row>
    <row r="3" spans="1:14">
      <c r="D3" s="104"/>
      <c r="E3" s="102" t="s">
        <v>90</v>
      </c>
      <c r="F3" s="102" t="s">
        <v>91</v>
      </c>
      <c r="G3" s="102" t="s">
        <v>92</v>
      </c>
      <c r="H3" s="102" t="s">
        <v>93</v>
      </c>
      <c r="I3" s="103" t="s">
        <v>94</v>
      </c>
    </row>
    <row r="4" spans="1:14">
      <c r="A4" s="109" t="s">
        <v>87</v>
      </c>
      <c r="B4" s="110">
        <v>250000</v>
      </c>
      <c r="D4" s="105" t="s">
        <v>25</v>
      </c>
      <c r="E4" s="85">
        <v>50000</v>
      </c>
      <c r="F4" s="85">
        <v>0</v>
      </c>
      <c r="G4" s="85">
        <v>0</v>
      </c>
      <c r="H4" s="85">
        <v>175000</v>
      </c>
      <c r="I4" s="86">
        <v>25000</v>
      </c>
    </row>
    <row r="5" spans="1:14" ht="15" thickBot="1">
      <c r="A5" s="109" t="s">
        <v>1</v>
      </c>
      <c r="B5" t="s">
        <v>95</v>
      </c>
      <c r="D5" s="106" t="s">
        <v>100</v>
      </c>
      <c r="E5" s="87">
        <v>5.2999999999999999E-2</v>
      </c>
      <c r="F5" s="87">
        <v>6.8000000000000005E-2</v>
      </c>
      <c r="G5" s="87">
        <v>4.9000000000000002E-2</v>
      </c>
      <c r="H5" s="87">
        <v>8.4000000000000005E-2</v>
      </c>
      <c r="I5" s="88">
        <v>0.11799999999999999</v>
      </c>
    </row>
    <row r="6" spans="1:14" ht="15" thickBot="1"/>
    <row r="7" spans="1:14" ht="22.2" thickTop="1" thickBot="1">
      <c r="A7" s="108" t="s">
        <v>0</v>
      </c>
      <c r="B7" s="111">
        <f>SUMPRODUCT(E4:I4,E5:I5)</f>
        <v>20300</v>
      </c>
      <c r="D7" s="145" t="s">
        <v>102</v>
      </c>
      <c r="E7" s="146"/>
      <c r="F7" s="146"/>
      <c r="G7" s="146"/>
      <c r="H7" s="146"/>
      <c r="I7" s="146"/>
      <c r="J7" s="146"/>
      <c r="K7" s="146"/>
      <c r="L7" s="146"/>
      <c r="M7" s="147"/>
    </row>
    <row r="8" spans="1:14" ht="15.6" thickTop="1" thickBot="1">
      <c r="D8" s="98" t="s">
        <v>14</v>
      </c>
      <c r="E8" s="99" t="s">
        <v>90</v>
      </c>
      <c r="F8" s="99" t="s">
        <v>91</v>
      </c>
      <c r="G8" s="99" t="s">
        <v>92</v>
      </c>
      <c r="H8" s="99" t="s">
        <v>93</v>
      </c>
      <c r="I8" s="99" t="s">
        <v>94</v>
      </c>
      <c r="J8" s="100" t="s">
        <v>88</v>
      </c>
      <c r="K8" s="100" t="s">
        <v>13</v>
      </c>
      <c r="L8" s="100" t="s">
        <v>89</v>
      </c>
      <c r="M8" s="101" t="s">
        <v>33</v>
      </c>
    </row>
    <row r="9" spans="1:14">
      <c r="D9" s="107" t="s">
        <v>96</v>
      </c>
      <c r="E9" s="94">
        <v>1</v>
      </c>
      <c r="F9" s="94">
        <v>0</v>
      </c>
      <c r="G9" s="94">
        <v>0</v>
      </c>
      <c r="H9" s="94">
        <v>0</v>
      </c>
      <c r="I9" s="94">
        <v>0</v>
      </c>
      <c r="J9" s="95">
        <f>SUMPRODUCT($E$4:$I$4,E9:I9)</f>
        <v>50000</v>
      </c>
      <c r="K9" s="17" t="s">
        <v>19</v>
      </c>
      <c r="L9" s="96">
        <v>0.2</v>
      </c>
      <c r="M9" s="97">
        <f>L9*$B$4</f>
        <v>50000</v>
      </c>
      <c r="N9" t="str">
        <f ca="1">_xlfn.FORMULATEXT(J9)</f>
        <v>=SUMPRODUCT($E$4:$I$4;E9:I9)</v>
      </c>
    </row>
    <row r="10" spans="1:14">
      <c r="D10" s="105" t="s">
        <v>97</v>
      </c>
      <c r="E10" s="6">
        <v>0</v>
      </c>
      <c r="F10" s="6">
        <v>1</v>
      </c>
      <c r="G10" s="6">
        <v>1</v>
      </c>
      <c r="H10" s="6">
        <v>1</v>
      </c>
      <c r="I10" s="6">
        <v>0</v>
      </c>
      <c r="J10" s="9">
        <f>SUMPRODUCT($E$4:$I$4,E10:I10)</f>
        <v>175000</v>
      </c>
      <c r="K10" s="7" t="s">
        <v>19</v>
      </c>
      <c r="L10" s="89">
        <v>0.4</v>
      </c>
      <c r="M10" s="29">
        <f>L10*$B$4</f>
        <v>100000</v>
      </c>
      <c r="N10" t="str">
        <f t="shared" ref="N10:N12" ca="1" si="0">_xlfn.FORMULATEXT(J10)</f>
        <v>=SUMPRODUCT($E$4:$I$4;E10:I10)</v>
      </c>
    </row>
    <row r="11" spans="1:14">
      <c r="D11" s="105" t="s">
        <v>98</v>
      </c>
      <c r="E11" s="6">
        <v>0</v>
      </c>
      <c r="F11" s="6">
        <v>0</v>
      </c>
      <c r="G11" s="6">
        <v>0</v>
      </c>
      <c r="H11" s="6">
        <v>0</v>
      </c>
      <c r="I11" s="6">
        <v>1</v>
      </c>
      <c r="J11" s="9">
        <f>SUMPRODUCT($E$4:$I$4,E11:I11)</f>
        <v>25000</v>
      </c>
      <c r="K11" s="7" t="s">
        <v>16</v>
      </c>
      <c r="L11" s="89">
        <v>0.5</v>
      </c>
      <c r="M11" s="29">
        <f>L11*E4</f>
        <v>25000</v>
      </c>
      <c r="N11" t="str">
        <f t="shared" ca="1" si="0"/>
        <v>=SUMPRODUCT($E$4:$I$4;E11:I11)</v>
      </c>
    </row>
    <row r="12" spans="1:14" ht="15" thickBot="1">
      <c r="D12" s="106" t="s">
        <v>99</v>
      </c>
      <c r="E12" s="90">
        <v>1</v>
      </c>
      <c r="F12" s="90">
        <v>1</v>
      </c>
      <c r="G12" s="90">
        <v>1</v>
      </c>
      <c r="H12" s="90">
        <v>1</v>
      </c>
      <c r="I12" s="90">
        <v>1</v>
      </c>
      <c r="J12" s="91">
        <f>SUMPRODUCT($E$4:$I$4,E12:I12)</f>
        <v>250000</v>
      </c>
      <c r="K12" s="54" t="s">
        <v>16</v>
      </c>
      <c r="L12" s="92">
        <v>1</v>
      </c>
      <c r="M12" s="93">
        <f>L12*B4</f>
        <v>250000</v>
      </c>
      <c r="N12" t="str">
        <f t="shared" ca="1" si="0"/>
        <v>=SUMPRODUCT($E$4:$I$4;E12:I12)</v>
      </c>
    </row>
    <row r="15" spans="1:14" ht="15" thickBot="1"/>
    <row r="16" spans="1:14" ht="15" thickBot="1">
      <c r="E16" s="112" t="s">
        <v>35</v>
      </c>
      <c r="F16" s="148" t="s">
        <v>103</v>
      </c>
      <c r="G16" s="149"/>
      <c r="H16" s="149"/>
      <c r="I16" s="150"/>
    </row>
    <row r="17" spans="5:6" ht="15" thickBot="1">
      <c r="E17" s="112" t="s">
        <v>60</v>
      </c>
      <c r="F17" s="113">
        <f>B7</f>
        <v>20300</v>
      </c>
    </row>
  </sheetData>
  <mergeCells count="3">
    <mergeCell ref="D2:I2"/>
    <mergeCell ref="D7:M7"/>
    <mergeCell ref="F16:I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A5-DCA8-40BA-B334-969A07003C5E}">
  <dimension ref="D1:I27"/>
  <sheetViews>
    <sheetView tabSelected="1" topLeftCell="A2" workbookViewId="0">
      <selection activeCell="B11" sqref="B11"/>
    </sheetView>
  </sheetViews>
  <sheetFormatPr defaultRowHeight="14.4"/>
  <cols>
    <col min="1" max="1" width="11.109375" bestFit="1" customWidth="1"/>
    <col min="2" max="2" width="10.44140625" bestFit="1" customWidth="1"/>
    <col min="3" max="3" width="13.6640625" customWidth="1"/>
    <col min="4" max="4" width="30" bestFit="1" customWidth="1"/>
    <col min="5" max="5" width="28.109375" bestFit="1" customWidth="1"/>
    <col min="6" max="6" width="30.5546875" bestFit="1" customWidth="1"/>
    <col min="7" max="7" width="27.33203125" bestFit="1" customWidth="1"/>
    <col min="8" max="8" width="34.44140625" bestFit="1" customWidth="1"/>
  </cols>
  <sheetData>
    <row r="1" spans="4:8" ht="20.399999999999999" thickBot="1">
      <c r="D1" s="168" t="s">
        <v>121</v>
      </c>
      <c r="E1" s="169"/>
      <c r="F1" s="169"/>
      <c r="G1" s="169"/>
      <c r="H1" s="170"/>
    </row>
    <row r="2" spans="4:8" ht="15" thickBot="1">
      <c r="D2" s="164" t="s">
        <v>105</v>
      </c>
      <c r="E2" s="165" t="s">
        <v>106</v>
      </c>
      <c r="F2" s="166" t="s">
        <v>107</v>
      </c>
      <c r="G2" s="166" t="s">
        <v>108</v>
      </c>
      <c r="H2" s="167" t="s">
        <v>109</v>
      </c>
    </row>
    <row r="3" spans="4:8">
      <c r="D3" s="154" t="s">
        <v>110</v>
      </c>
      <c r="E3" s="156">
        <v>3</v>
      </c>
      <c r="F3" s="157">
        <v>4</v>
      </c>
      <c r="G3" s="157">
        <v>2</v>
      </c>
      <c r="H3" s="158">
        <v>5</v>
      </c>
    </row>
    <row r="4" spans="4:8">
      <c r="D4" s="154" t="s">
        <v>111</v>
      </c>
      <c r="E4" s="159">
        <v>0.5</v>
      </c>
      <c r="F4" s="151">
        <v>1</v>
      </c>
      <c r="G4" s="151">
        <v>1</v>
      </c>
      <c r="H4" s="160">
        <v>2</v>
      </c>
    </row>
    <row r="5" spans="4:8">
      <c r="D5" s="154" t="s">
        <v>112</v>
      </c>
      <c r="E5" s="159">
        <v>4</v>
      </c>
      <c r="F5" s="151">
        <v>2</v>
      </c>
      <c r="G5" s="151">
        <v>6</v>
      </c>
      <c r="H5" s="160">
        <v>10</v>
      </c>
    </row>
    <row r="6" spans="4:8">
      <c r="D6" s="154" t="s">
        <v>113</v>
      </c>
      <c r="E6" s="159">
        <v>1</v>
      </c>
      <c r="F6" s="151">
        <v>1.5</v>
      </c>
      <c r="G6" s="151">
        <v>2</v>
      </c>
      <c r="H6" s="160">
        <v>7</v>
      </c>
    </row>
    <row r="7" spans="4:8">
      <c r="D7" s="154" t="s">
        <v>114</v>
      </c>
      <c r="E7" s="159">
        <v>0.5</v>
      </c>
      <c r="F7" s="151">
        <v>1.5</v>
      </c>
      <c r="G7" s="151">
        <v>0.5</v>
      </c>
      <c r="H7" s="160">
        <v>6</v>
      </c>
    </row>
    <row r="8" spans="4:8">
      <c r="D8" s="154" t="s">
        <v>115</v>
      </c>
      <c r="E8" s="161">
        <v>0.09</v>
      </c>
      <c r="F8" s="152">
        <v>0.12</v>
      </c>
      <c r="G8" s="152">
        <v>0.18</v>
      </c>
      <c r="H8" s="160"/>
    </row>
    <row r="9" spans="4:8" ht="15" thickBot="1">
      <c r="D9" s="155" t="s">
        <v>48</v>
      </c>
      <c r="E9" s="162">
        <v>0.25</v>
      </c>
      <c r="F9" s="163">
        <v>4.4999999999999991</v>
      </c>
      <c r="G9" s="163">
        <v>0</v>
      </c>
      <c r="H9" s="30"/>
    </row>
    <row r="12" spans="4:8">
      <c r="E12" s="3" t="s">
        <v>39</v>
      </c>
      <c r="F12" s="3" t="s">
        <v>104</v>
      </c>
    </row>
    <row r="13" spans="4:8" ht="15" thickBot="1">
      <c r="E13" s="3" t="s">
        <v>117</v>
      </c>
      <c r="F13" s="3">
        <v>6</v>
      </c>
      <c r="G13" t="s">
        <v>120</v>
      </c>
    </row>
    <row r="14" spans="4:8" ht="15.6" thickTop="1" thickBot="1">
      <c r="E14" s="171" t="s">
        <v>116</v>
      </c>
      <c r="F14" s="153">
        <f>SUMPRODUCT(E8:G8,E9:G9)</f>
        <v>0.56249999999999989</v>
      </c>
      <c r="G14" t="s">
        <v>120</v>
      </c>
    </row>
    <row r="15" spans="4:8" ht="15" thickTop="1"/>
    <row r="16" spans="4:8" ht="15" thickBot="1"/>
    <row r="17" spans="4:9" ht="15" thickBot="1">
      <c r="D17" s="172" t="s">
        <v>11</v>
      </c>
      <c r="E17" s="173" t="s">
        <v>88</v>
      </c>
      <c r="F17" s="178" t="s">
        <v>12</v>
      </c>
      <c r="G17" s="178" t="s">
        <v>13</v>
      </c>
      <c r="H17" s="179" t="s">
        <v>33</v>
      </c>
    </row>
    <row r="18" spans="4:9">
      <c r="D18" s="174" t="s">
        <v>122</v>
      </c>
      <c r="E18" s="31" t="s">
        <v>118</v>
      </c>
      <c r="F18" s="17">
        <f>SUM(E9:G9)</f>
        <v>4.7499999999999991</v>
      </c>
      <c r="G18" s="17" t="s">
        <v>16</v>
      </c>
      <c r="H18" s="32">
        <f>F13</f>
        <v>6</v>
      </c>
      <c r="I18" t="str">
        <f ca="1">_xlfn.FORMULATEXT(F18)</f>
        <v>=SUM(E9:G9)</v>
      </c>
    </row>
    <row r="19" spans="4:9">
      <c r="D19" s="175" t="s">
        <v>123</v>
      </c>
      <c r="E19" s="177" t="s">
        <v>128</v>
      </c>
      <c r="F19" s="7">
        <f>SUMPRODUCT(E3:G3,$E$9:$G$9)</f>
        <v>18.749999999999996</v>
      </c>
      <c r="G19" s="7" t="s">
        <v>119</v>
      </c>
      <c r="H19" s="52">
        <f>H3</f>
        <v>5</v>
      </c>
      <c r="I19" t="str">
        <f t="shared" ref="I19:I23" ca="1" si="0">_xlfn.FORMULATEXT(F19)</f>
        <v>=SUMPRODUCT(E3:G3;$E$9:$G$9)</v>
      </c>
    </row>
    <row r="20" spans="4:9">
      <c r="D20" s="175" t="s">
        <v>126</v>
      </c>
      <c r="E20" s="177" t="s">
        <v>129</v>
      </c>
      <c r="F20" s="7">
        <f>SUMPRODUCT(E4:G4,$E$9:$G$9)</f>
        <v>4.6249999999999991</v>
      </c>
      <c r="G20" s="7" t="s">
        <v>19</v>
      </c>
      <c r="H20" s="52">
        <f>H4</f>
        <v>2</v>
      </c>
      <c r="I20" t="str">
        <f t="shared" ca="1" si="0"/>
        <v>=SUMPRODUCT(E4:G4;$E$9:$G$9)</v>
      </c>
    </row>
    <row r="21" spans="4:9">
      <c r="D21" s="175" t="s">
        <v>127</v>
      </c>
      <c r="E21" s="177" t="s">
        <v>130</v>
      </c>
      <c r="F21" s="7">
        <f>SUMPRODUCT(E5:G5,$E$9:$G$9)</f>
        <v>9.9999999999999982</v>
      </c>
      <c r="G21" s="7" t="s">
        <v>19</v>
      </c>
      <c r="H21" s="52">
        <f>H5</f>
        <v>10</v>
      </c>
      <c r="I21" t="str">
        <f t="shared" ca="1" si="0"/>
        <v>=SUMPRODUCT(E5:G5;$E$9:$G$9)</v>
      </c>
    </row>
    <row r="22" spans="4:9">
      <c r="D22" s="175" t="s">
        <v>125</v>
      </c>
      <c r="E22" s="177" t="s">
        <v>131</v>
      </c>
      <c r="F22" s="7">
        <f>SUMPRODUCT(E6:G6,$E$9:$G$9)</f>
        <v>6.9999999999999982</v>
      </c>
      <c r="G22" s="7" t="s">
        <v>19</v>
      </c>
      <c r="H22" s="52">
        <f>H6</f>
        <v>7</v>
      </c>
      <c r="I22" t="str">
        <f t="shared" ca="1" si="0"/>
        <v>=SUMPRODUCT(E6:G6;$E$9:$G$9)</v>
      </c>
    </row>
    <row r="23" spans="4:9" ht="15" thickBot="1">
      <c r="D23" s="176" t="s">
        <v>124</v>
      </c>
      <c r="E23" s="34" t="s">
        <v>132</v>
      </c>
      <c r="F23" s="54">
        <f>SUMPRODUCT(E7:G7,$E$9:$G$9)</f>
        <v>6.8749999999999982</v>
      </c>
      <c r="G23" s="54" t="s">
        <v>19</v>
      </c>
      <c r="H23" s="30">
        <f>H7</f>
        <v>6</v>
      </c>
      <c r="I23" t="str">
        <f t="shared" ca="1" si="0"/>
        <v>=SUMPRODUCT(E7:G7;$E$9:$G$9)</v>
      </c>
    </row>
    <row r="25" spans="4:9" ht="15" thickBot="1"/>
    <row r="26" spans="4:9" ht="15" thickBot="1">
      <c r="E26" s="180" t="s">
        <v>35</v>
      </c>
      <c r="F26" s="183" t="s">
        <v>135</v>
      </c>
      <c r="G26" s="181"/>
    </row>
    <row r="27" spans="4:9" ht="15" thickBot="1">
      <c r="E27" s="185" t="s">
        <v>133</v>
      </c>
      <c r="F27" s="184">
        <f>F14</f>
        <v>0.56249999999999989</v>
      </c>
      <c r="G27" s="182" t="s">
        <v>134</v>
      </c>
    </row>
  </sheetData>
  <mergeCells count="2">
    <mergeCell ref="D1:H1"/>
    <mergeCell ref="F26:G26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Campanha eleitoral</vt:lpstr>
      <vt:lpstr>Sheet2</vt:lpstr>
      <vt:lpstr>PC Tech</vt:lpstr>
      <vt:lpstr>Exercício - Tectona</vt:lpstr>
      <vt:lpstr>Corretora</vt:lpstr>
      <vt:lpstr>exercício - 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Andriele Mendonça</dc:creator>
  <cp:lastModifiedBy>Andriele Mendonça</cp:lastModifiedBy>
  <dcterms:created xsi:type="dcterms:W3CDTF">2024-01-30T19:05:03Z</dcterms:created>
  <dcterms:modified xsi:type="dcterms:W3CDTF">2024-02-07T19:36:16Z</dcterms:modified>
</cp:coreProperties>
</file>