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megha\OneDrive\Desktop\Project\"/>
    </mc:Choice>
  </mc:AlternateContent>
  <xr:revisionPtr revIDLastSave="0" documentId="8_{F83F44CF-E738-43CE-8328-BA598AE3B1CF}"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1" l="1"/>
  <c r="E13" i="11"/>
  <c r="P1" i="11"/>
  <c r="G7" i="11"/>
  <c r="D9" i="11" l="1"/>
  <c r="D16" i="11" s="1"/>
  <c r="D20" i="11" s="1"/>
  <c r="E20" i="11" l="1"/>
  <c r="D21" i="11" s="1"/>
  <c r="E21" i="11" s="1"/>
  <c r="E16" i="11"/>
  <c r="D17" i="11" s="1"/>
  <c r="D18" i="11" s="1"/>
  <c r="E9" i="11"/>
  <c r="D10" i="11" s="1"/>
  <c r="E10" i="11" s="1"/>
  <c r="H5" i="11"/>
  <c r="G25" i="11"/>
  <c r="G19" i="11"/>
  <c r="G15" i="11"/>
  <c r="G12" i="11"/>
  <c r="G8" i="11"/>
  <c r="G16" i="11" l="1"/>
  <c r="E17" i="11"/>
  <c r="G17" i="11" s="1"/>
  <c r="D24" i="11"/>
  <c r="E24" i="11" s="1"/>
  <c r="G9" i="11"/>
  <c r="E18" i="11"/>
  <c r="D11" i="11"/>
  <c r="E11" i="11" s="1"/>
  <c r="H6" i="11"/>
  <c r="E23" i="11" l="1"/>
  <c r="G23" i="11" s="1"/>
  <c r="G24" i="11"/>
  <c r="G20" i="11"/>
  <c r="G10" i="11"/>
  <c r="G18" i="11"/>
  <c r="I5" i="11"/>
  <c r="J5" i="11" s="1"/>
  <c r="K5" i="11" s="1"/>
  <c r="L5" i="11" s="1"/>
  <c r="M5" i="11" s="1"/>
  <c r="N5" i="11" s="1"/>
  <c r="O5" i="11" s="1"/>
  <c r="H4" i="11"/>
  <c r="G13" i="11" l="1"/>
  <c r="D14" i="11"/>
  <c r="E14" i="11" s="1"/>
  <c r="G21" i="11"/>
  <c r="G11" i="11"/>
  <c r="O4" i="11"/>
  <c r="P5" i="11"/>
  <c r="Q5" i="11" s="1"/>
  <c r="R5" i="11" s="1"/>
  <c r="S5" i="11" s="1"/>
  <c r="T5" i="11" s="1"/>
  <c r="U5" i="11" s="1"/>
  <c r="V5" i="11" s="1"/>
  <c r="I6" i="11"/>
  <c r="G14" i="11" l="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<sst xmlns="http://schemas.openxmlformats.org/spreadsheetml/2006/main" count="40" uniqueCount="39">
  <si>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</si>
  <si>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</si>
  <si>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</si>
  <si>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</si>
  <si>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</si>
  <si>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</si>
  <si>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</si>
  <si>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</si>
  <si>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</si>
  <si>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</si>
  <si>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</si>
  <si>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</si>
  <si>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</si>
  <si>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</si>
  <si>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</si>
  <si>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</si>
  <si>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</si>
  <si>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</si>
  <si>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</si>
  <si>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</si>
  <si>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</si>
  <si>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Testing and validation</t>
  </si>
  <si>
    <t>Project start:</t>
  </si>
  <si>
    <t>Display week:</t>
  </si>
  <si>
    <t>Evaluation</t>
  </si>
  <si>
    <t>SAUDI SIGN LANGUAGE TRANSLATOR</t>
  </si>
  <si>
    <t>Write Post on Project Inspiration</t>
  </si>
  <si>
    <t xml:space="preserve">Literature Review: Advancements in Sign Language Translation </t>
  </si>
  <si>
    <t>Understanding SSL and creating a clear database for reference</t>
  </si>
  <si>
    <t>Data Collection</t>
  </si>
  <si>
    <t>Developing a program to capture SSL gestures with the help of Mediapipe</t>
  </si>
  <si>
    <t>Using above code create 800 datapoints for each sign with four different hands</t>
  </si>
  <si>
    <t>Model Training</t>
  </si>
  <si>
    <t>R&amp;D on which ML/DL Model need to choose for this task</t>
  </si>
  <si>
    <t>Improving accuracy with hyperparameter tuning</t>
  </si>
  <si>
    <t>Validation with Deaf people</t>
  </si>
  <si>
    <t>Address risks &amp; Gather Feedback</t>
  </si>
  <si>
    <t>Making a Ros Package and Integrating it to Pepper Robot</t>
  </si>
  <si>
    <t>Integrating with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</si>
</sst>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8"/>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20" xfId="0" applyNumberFormat="1" applyFont="1" applyFill="1" applyBorder="1" applyAlignment="1">
      <alignment horizontal="center" vertical="center"/>
    </xf>
    <xf numFmtId="168" fontId="18" fillId="12" borderId="18" xfId="0" applyNumberFormat="1" applyFont="1" applyFill="1" applyBorder="1" applyAlignment="1">
      <alignment horizontal="center" vertical="center"/>
    </xf>
    <xf numFmtId="168"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5"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5"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5"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5"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165" fontId="16" fillId="10" borderId="9" xfId="10" applyFont="1" applyFill="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5" fontId="22"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4" fillId="2" borderId="21" xfId="0" applyFont="1" applyFill="1" applyBorder="1"/>
    <xf numFmtId="0" fontId="17" fillId="11" borderId="16" xfId="0" applyFont="1" applyFill="1" applyBorder="1" applyAlignment="1">
      <alignment horizontal="center" vertical="center"/>
    </xf>
    <xf numFmtId="0" fontId="24" fillId="0" borderId="0" xfId="0" applyFont="1" applyAlignment="1">
      <alignment horizontal="left"/>
    </xf>
    <xf numFmtId="0" fontId="25" fillId="0" borderId="0" xfId="0" applyFont="1"/>
    <xf numFmtId="166" fontId="24" fillId="0" borderId="0" xfId="9" applyFont="1" applyBorder="1" applyAlignment="1">
      <alignment horizontal="left"/>
    </xf>
    <xf numFmtId="0" fontId="23" fillId="0" borderId="0" xfId="8" applyFont="1" applyAlignment="1">
      <alignment horizontal="left"/>
    </xf>
    <xf numFmtId="0" fontId="4" fillId="0" borderId="0" xfId="0" applyFont="1"/>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0" fontId="28"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60" zoomScaleNormal="60" zoomScalePageLayoutView="70" workbookViewId="0">
      <selection activeCell="BM15" sqref="BM15"/>
    </sheetView>
  </sheetViews>
  <sheetFormatPr defaultColWidth="8.69921875" defaultRowHeight="30" customHeight="1" x14ac:dyDescent="0.25"/>
  <cols>
    <col min="1" max="1" width="2.69921875" style="12" customWidth="1"/>
    <col min="2" max="2" width="66.09765625" bestFit="1" customWidth="1"/>
    <col min="3" max="3" width="10.69921875" customWidth="1"/>
    <col min="4" max="4" width="10.69921875" style="2" customWidth="1"/>
    <col min="5" max="5" width="10.69921875" customWidth="1"/>
    <col min="6" max="6" width="2.69921875" customWidth="1"/>
    <col min="7" max="7" width="6" hidden="1" customWidth="1"/>
    <col min="8" max="64" width="2.69921875" customWidth="1"/>
  </cols>
  <sheetData>
    <row r="1" spans="1:63" ht="90" customHeight="1" x14ac:dyDescent="0.65">
      <c r="A1" s="13"/>
      <c r="B1" s="99" t="s">
        <v>25</v>
      </c>
      <c r="C1" s="16"/>
      <c r="D1" s="17"/>
      <c r="E1" s="18"/>
      <c r="G1" s="1"/>
      <c r="H1" s="94" t="s">
        <v>22</v>
      </c>
      <c r="I1" s="95"/>
      <c r="J1" s="95"/>
      <c r="K1" s="95"/>
      <c r="L1" s="95"/>
      <c r="M1" s="95"/>
      <c r="N1" s="95"/>
      <c r="O1" s="21"/>
      <c r="P1" s="93">
        <f>DATE(2024, 6, 17)</f>
        <v>45460</v>
      </c>
      <c r="Q1" s="92"/>
      <c r="R1" s="92"/>
      <c r="S1" s="92"/>
      <c r="T1" s="92"/>
      <c r="U1" s="92"/>
      <c r="V1" s="92"/>
      <c r="W1" s="92"/>
      <c r="X1" s="92"/>
      <c r="Y1" s="92"/>
    </row>
    <row r="2" spans="1:63" ht="30" customHeight="1" x14ac:dyDescent="0.6">
      <c r="B2" s="78"/>
      <c r="C2" s="19"/>
      <c r="D2" s="20"/>
      <c r="E2" s="19"/>
      <c r="H2" s="94" t="s">
        <v>23</v>
      </c>
      <c r="I2" s="95"/>
      <c r="J2" s="95"/>
      <c r="K2" s="95"/>
      <c r="L2" s="95"/>
      <c r="M2" s="95"/>
      <c r="N2" s="95"/>
      <c r="O2" s="21"/>
      <c r="P2" s="91">
        <v>1</v>
      </c>
      <c r="Q2" s="92"/>
      <c r="R2" s="92"/>
      <c r="S2" s="92"/>
      <c r="T2" s="92"/>
      <c r="U2" s="92"/>
      <c r="V2" s="92"/>
      <c r="W2" s="92"/>
      <c r="X2" s="92"/>
      <c r="Y2" s="92"/>
    </row>
    <row r="3" spans="1:63" s="23" customFormat="1" ht="30" customHeight="1" x14ac:dyDescent="0.25">
      <c r="A3" s="12"/>
      <c r="B3" s="22"/>
      <c r="C3" s="24"/>
      <c r="D3" s="25"/>
    </row>
    <row r="4" spans="1:63" s="23" customFormat="1" ht="30" customHeight="1" x14ac:dyDescent="0.25">
      <c r="A4" s="13"/>
      <c r="B4" s="26"/>
      <c r="D4" s="27"/>
      <c r="H4" s="98">
        <f>H5</f>
        <v>45460</v>
      </c>
      <c r="I4" s="96"/>
      <c r="J4" s="96"/>
      <c r="K4" s="96"/>
      <c r="L4" s="96"/>
      <c r="M4" s="96"/>
      <c r="N4" s="96"/>
      <c r="O4" s="96">
        <f>O5</f>
        <v>45467</v>
      </c>
      <c r="P4" s="96"/>
      <c r="Q4" s="96"/>
      <c r="R4" s="96"/>
      <c r="S4" s="96"/>
      <c r="T4" s="96"/>
      <c r="U4" s="96"/>
      <c r="V4" s="96">
        <f>V5</f>
        <v>45474</v>
      </c>
      <c r="W4" s="96"/>
      <c r="X4" s="96"/>
      <c r="Y4" s="96"/>
      <c r="Z4" s="96"/>
      <c r="AA4" s="96"/>
      <c r="AB4" s="96"/>
      <c r="AC4" s="96">
        <f>AC5</f>
        <v>45481</v>
      </c>
      <c r="AD4" s="96"/>
      <c r="AE4" s="96"/>
      <c r="AF4" s="96"/>
      <c r="AG4" s="96"/>
      <c r="AH4" s="96"/>
      <c r="AI4" s="96"/>
      <c r="AJ4" s="96">
        <f>AJ5</f>
        <v>45488</v>
      </c>
      <c r="AK4" s="96"/>
      <c r="AL4" s="96"/>
      <c r="AM4" s="96"/>
      <c r="AN4" s="96"/>
      <c r="AO4" s="96"/>
      <c r="AP4" s="96"/>
      <c r="AQ4" s="96">
        <f>AQ5</f>
        <v>45495</v>
      </c>
      <c r="AR4" s="96"/>
      <c r="AS4" s="96"/>
      <c r="AT4" s="96"/>
      <c r="AU4" s="96"/>
      <c r="AV4" s="96"/>
      <c r="AW4" s="96"/>
      <c r="AX4" s="96">
        <f>AX5</f>
        <v>45502</v>
      </c>
      <c r="AY4" s="96"/>
      <c r="AZ4" s="96"/>
      <c r="BA4" s="96"/>
      <c r="BB4" s="96"/>
      <c r="BC4" s="96"/>
      <c r="BD4" s="96"/>
      <c r="BE4" s="96">
        <f>BE5</f>
        <v>45509</v>
      </c>
      <c r="BF4" s="96"/>
      <c r="BG4" s="96"/>
      <c r="BH4" s="96"/>
      <c r="BI4" s="96"/>
      <c r="BJ4" s="96"/>
      <c r="BK4" s="97"/>
    </row>
    <row r="5" spans="1:63" s="23" customFormat="1" ht="15" customHeight="1" x14ac:dyDescent="0.25">
      <c r="A5" s="86"/>
      <c r="B5" s="87" t="s">
        <v>5</v>
      </c>
      <c r="C5" s="90" t="s">
        <v>1</v>
      </c>
      <c r="D5" s="90" t="s">
        <v>3</v>
      </c>
      <c r="E5" s="90" t="s">
        <v>4</v>
      </c>
      <c r="H5" s="28">
        <f>Project_Start-WEEKDAY(Project_Start,1)+2+7*(Display_Week-1)</f>
        <v>45460</v>
      </c>
      <c r="I5" s="28">
        <f>H5+1</f>
        <v>45461</v>
      </c>
      <c r="J5" s="28">
        <f t="shared" ref="J5:AW5" si="0">I5+1</f>
        <v>45462</v>
      </c>
      <c r="K5" s="28">
        <f t="shared" si="0"/>
        <v>45463</v>
      </c>
      <c r="L5" s="28">
        <f t="shared" si="0"/>
        <v>45464</v>
      </c>
      <c r="M5" s="28">
        <f t="shared" si="0"/>
        <v>45465</v>
      </c>
      <c r="N5" s="29">
        <f t="shared" si="0"/>
        <v>45466</v>
      </c>
      <c r="O5" s="30">
        <f>N5+1</f>
        <v>45467</v>
      </c>
      <c r="P5" s="28">
        <f>O5+1</f>
        <v>45468</v>
      </c>
      <c r="Q5" s="28">
        <f t="shared" si="0"/>
        <v>45469</v>
      </c>
      <c r="R5" s="28">
        <f t="shared" si="0"/>
        <v>45470</v>
      </c>
      <c r="S5" s="28">
        <f t="shared" si="0"/>
        <v>45471</v>
      </c>
      <c r="T5" s="28">
        <f t="shared" si="0"/>
        <v>45472</v>
      </c>
      <c r="U5" s="29">
        <f t="shared" si="0"/>
        <v>45473</v>
      </c>
      <c r="V5" s="30">
        <f>U5+1</f>
        <v>45474</v>
      </c>
      <c r="W5" s="28">
        <f>V5+1</f>
        <v>45475</v>
      </c>
      <c r="X5" s="28">
        <f t="shared" si="0"/>
        <v>45476</v>
      </c>
      <c r="Y5" s="28">
        <f t="shared" si="0"/>
        <v>45477</v>
      </c>
      <c r="Z5" s="28">
        <f t="shared" si="0"/>
        <v>45478</v>
      </c>
      <c r="AA5" s="28">
        <f t="shared" si="0"/>
        <v>45479</v>
      </c>
      <c r="AB5" s="29">
        <f t="shared" si="0"/>
        <v>45480</v>
      </c>
      <c r="AC5" s="30">
        <f>AB5+1</f>
        <v>45481</v>
      </c>
      <c r="AD5" s="28">
        <f>AC5+1</f>
        <v>45482</v>
      </c>
      <c r="AE5" s="28">
        <f t="shared" si="0"/>
        <v>45483</v>
      </c>
      <c r="AF5" s="28">
        <f t="shared" si="0"/>
        <v>45484</v>
      </c>
      <c r="AG5" s="28">
        <f t="shared" si="0"/>
        <v>45485</v>
      </c>
      <c r="AH5" s="28">
        <f t="shared" si="0"/>
        <v>45486</v>
      </c>
      <c r="AI5" s="29">
        <f t="shared" si="0"/>
        <v>45487</v>
      </c>
      <c r="AJ5" s="30">
        <f>AI5+1</f>
        <v>45488</v>
      </c>
      <c r="AK5" s="28">
        <f>AJ5+1</f>
        <v>45489</v>
      </c>
      <c r="AL5" s="28">
        <f t="shared" si="0"/>
        <v>45490</v>
      </c>
      <c r="AM5" s="28">
        <f t="shared" si="0"/>
        <v>45491</v>
      </c>
      <c r="AN5" s="28">
        <f t="shared" si="0"/>
        <v>45492</v>
      </c>
      <c r="AO5" s="28">
        <f t="shared" si="0"/>
        <v>45493</v>
      </c>
      <c r="AP5" s="29">
        <f t="shared" si="0"/>
        <v>45494</v>
      </c>
      <c r="AQ5" s="30">
        <f>AP5+1</f>
        <v>45495</v>
      </c>
      <c r="AR5" s="28">
        <f>AQ5+1</f>
        <v>45496</v>
      </c>
      <c r="AS5" s="28">
        <f t="shared" si="0"/>
        <v>45497</v>
      </c>
      <c r="AT5" s="28">
        <f t="shared" si="0"/>
        <v>45498</v>
      </c>
      <c r="AU5" s="28">
        <f t="shared" si="0"/>
        <v>45499</v>
      </c>
      <c r="AV5" s="28">
        <f t="shared" si="0"/>
        <v>45500</v>
      </c>
      <c r="AW5" s="29">
        <f t="shared" si="0"/>
        <v>45501</v>
      </c>
      <c r="AX5" s="30">
        <f>AW5+1</f>
        <v>45502</v>
      </c>
      <c r="AY5" s="28">
        <f>AX5+1</f>
        <v>45503</v>
      </c>
      <c r="AZ5" s="28">
        <f t="shared" ref="AZ5:BD5" si="1">AY5+1</f>
        <v>45504</v>
      </c>
      <c r="BA5" s="28">
        <f t="shared" si="1"/>
        <v>45505</v>
      </c>
      <c r="BB5" s="28">
        <f t="shared" si="1"/>
        <v>45506</v>
      </c>
      <c r="BC5" s="28">
        <f t="shared" si="1"/>
        <v>45507</v>
      </c>
      <c r="BD5" s="29">
        <f t="shared" si="1"/>
        <v>45508</v>
      </c>
      <c r="BE5" s="30">
        <f>BD5+1</f>
        <v>45509</v>
      </c>
      <c r="BF5" s="28">
        <f>BE5+1</f>
        <v>45510</v>
      </c>
      <c r="BG5" s="28">
        <f t="shared" ref="BG5:BK5" si="2">BF5+1</f>
        <v>45511</v>
      </c>
      <c r="BH5" s="28">
        <f t="shared" si="2"/>
        <v>45512</v>
      </c>
      <c r="BI5" s="28">
        <f t="shared" si="2"/>
        <v>45513</v>
      </c>
      <c r="BJ5" s="28">
        <f t="shared" si="2"/>
        <v>45514</v>
      </c>
      <c r="BK5" s="28">
        <f t="shared" si="2"/>
        <v>45515</v>
      </c>
    </row>
    <row r="6" spans="1:63" s="23" customFormat="1" ht="15" customHeight="1" thickBot="1" x14ac:dyDescent="0.3">
      <c r="A6" s="86"/>
      <c r="B6" s="88"/>
      <c r="C6" s="89"/>
      <c r="D6" s="89"/>
      <c r="E6" s="89"/>
      <c r="H6" s="31" t="str">
        <f t="shared" ref="H6:AM6" si="3">LEFT(TEXT(H5,"ddd"),1)</f>
        <v>M</v>
      </c>
      <c r="I6" s="32" t="str">
        <f t="shared" si="3"/>
        <v>T</v>
      </c>
      <c r="J6" s="32" t="str">
        <f t="shared" si="3"/>
        <v>W</v>
      </c>
      <c r="K6" s="32" t="str">
        <f t="shared" si="3"/>
        <v>T</v>
      </c>
      <c r="L6" s="32" t="str">
        <f t="shared" si="3"/>
        <v>F</v>
      </c>
      <c r="M6" s="32" t="str">
        <f t="shared" si="3"/>
        <v>S</v>
      </c>
      <c r="N6" s="32" t="str">
        <f t="shared" si="3"/>
        <v>S</v>
      </c>
      <c r="O6" s="32" t="str">
        <f t="shared" si="3"/>
        <v>M</v>
      </c>
      <c r="P6" s="32" t="str">
        <f t="shared" si="3"/>
        <v>T</v>
      </c>
      <c r="Q6" s="32" t="str">
        <f t="shared" si="3"/>
        <v>W</v>
      </c>
      <c r="R6" s="32" t="str">
        <f t="shared" si="3"/>
        <v>T</v>
      </c>
      <c r="S6" s="32" t="str">
        <f t="shared" si="3"/>
        <v>F</v>
      </c>
      <c r="T6" s="32" t="str">
        <f t="shared" si="3"/>
        <v>S</v>
      </c>
      <c r="U6" s="32" t="str">
        <f t="shared" si="3"/>
        <v>S</v>
      </c>
      <c r="V6" s="32" t="str">
        <f t="shared" si="3"/>
        <v>M</v>
      </c>
      <c r="W6" s="32" t="str">
        <f t="shared" si="3"/>
        <v>T</v>
      </c>
      <c r="X6" s="32" t="str">
        <f t="shared" si="3"/>
        <v>W</v>
      </c>
      <c r="Y6" s="32" t="str">
        <f t="shared" si="3"/>
        <v>T</v>
      </c>
      <c r="Z6" s="32" t="str">
        <f t="shared" si="3"/>
        <v>F</v>
      </c>
      <c r="AA6" s="32" t="str">
        <f t="shared" si="3"/>
        <v>S</v>
      </c>
      <c r="AB6" s="32" t="str">
        <f t="shared" si="3"/>
        <v>S</v>
      </c>
      <c r="AC6" s="32" t="str">
        <f t="shared" si="3"/>
        <v>M</v>
      </c>
      <c r="AD6" s="32" t="str">
        <f t="shared" si="3"/>
        <v>T</v>
      </c>
      <c r="AE6" s="32" t="str">
        <f t="shared" si="3"/>
        <v>W</v>
      </c>
      <c r="AF6" s="32" t="str">
        <f t="shared" si="3"/>
        <v>T</v>
      </c>
      <c r="AG6" s="32" t="str">
        <f t="shared" si="3"/>
        <v>F</v>
      </c>
      <c r="AH6" s="32" t="str">
        <f t="shared" si="3"/>
        <v>S</v>
      </c>
      <c r="AI6" s="32" t="str">
        <f t="shared" si="3"/>
        <v>S</v>
      </c>
      <c r="AJ6" s="32" t="str">
        <f t="shared" si="3"/>
        <v>M</v>
      </c>
      <c r="AK6" s="32" t="str">
        <f t="shared" si="3"/>
        <v>T</v>
      </c>
      <c r="AL6" s="32" t="str">
        <f t="shared" si="3"/>
        <v>W</v>
      </c>
      <c r="AM6" s="32" t="str">
        <f t="shared" si="3"/>
        <v>T</v>
      </c>
      <c r="AN6" s="32" t="str">
        <f t="shared" ref="AN6:BK6" si="4">LEFT(TEXT(AN5,"ddd"),1)</f>
        <v>F</v>
      </c>
      <c r="AO6" s="32" t="str">
        <f t="shared" si="4"/>
        <v>S</v>
      </c>
      <c r="AP6" s="32" t="str">
        <f t="shared" si="4"/>
        <v>S</v>
      </c>
      <c r="AQ6" s="32" t="str">
        <f t="shared" si="4"/>
        <v>M</v>
      </c>
      <c r="AR6" s="32" t="str">
        <f t="shared" si="4"/>
        <v>T</v>
      </c>
      <c r="AS6" s="32" t="str">
        <f t="shared" si="4"/>
        <v>W</v>
      </c>
      <c r="AT6" s="32" t="str">
        <f t="shared" si="4"/>
        <v>T</v>
      </c>
      <c r="AU6" s="32" t="str">
        <f t="shared" si="4"/>
        <v>F</v>
      </c>
      <c r="AV6" s="32" t="str">
        <f t="shared" si="4"/>
        <v>S</v>
      </c>
      <c r="AW6" s="32" t="str">
        <f t="shared" si="4"/>
        <v>S</v>
      </c>
      <c r="AX6" s="32" t="str">
        <f t="shared" si="4"/>
        <v>M</v>
      </c>
      <c r="AY6" s="32" t="str">
        <f t="shared" si="4"/>
        <v>T</v>
      </c>
      <c r="AZ6" s="32" t="str">
        <f t="shared" si="4"/>
        <v>W</v>
      </c>
      <c r="BA6" s="32" t="str">
        <f t="shared" si="4"/>
        <v>T</v>
      </c>
      <c r="BB6" s="32" t="str">
        <f t="shared" si="4"/>
        <v>F</v>
      </c>
      <c r="BC6" s="32" t="str">
        <f t="shared" si="4"/>
        <v>S</v>
      </c>
      <c r="BD6" s="32" t="str">
        <f t="shared" si="4"/>
        <v>S</v>
      </c>
      <c r="BE6" s="32" t="str">
        <f t="shared" si="4"/>
        <v>M</v>
      </c>
      <c r="BF6" s="32" t="str">
        <f t="shared" si="4"/>
        <v>T</v>
      </c>
      <c r="BG6" s="32" t="str">
        <f t="shared" si="4"/>
        <v>W</v>
      </c>
      <c r="BH6" s="32" t="str">
        <f t="shared" si="4"/>
        <v>T</v>
      </c>
      <c r="BI6" s="32" t="str">
        <f t="shared" si="4"/>
        <v>F</v>
      </c>
      <c r="BJ6" s="32" t="str">
        <f t="shared" si="4"/>
        <v>S</v>
      </c>
      <c r="BK6" s="33" t="str">
        <f t="shared" si="4"/>
        <v>S</v>
      </c>
    </row>
    <row r="7" spans="1:63" s="23" customFormat="1" ht="30" hidden="1" customHeight="1" thickBot="1" x14ac:dyDescent="0.3">
      <c r="A7" s="12" t="s">
        <v>19</v>
      </c>
      <c r="B7" s="34"/>
      <c r="C7" s="34"/>
      <c r="D7" s="34"/>
      <c r="E7" s="34"/>
      <c r="G7" s="23"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41" customFormat="1" ht="30" customHeight="1" thickBot="1" x14ac:dyDescent="0.3">
      <c r="A8" s="13"/>
      <c r="B8" s="36" t="s">
        <v>20</v>
      </c>
      <c r="C8" s="37"/>
      <c r="D8" s="38"/>
      <c r="E8" s="39"/>
      <c r="F8" s="15"/>
      <c r="G8" s="4" t="str">
        <f t="shared" ref="G8:G25" si="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41" customFormat="1" ht="30" customHeight="1" thickBot="1" x14ac:dyDescent="0.3">
      <c r="A9" s="13"/>
      <c r="B9" s="42" t="s">
        <v>26</v>
      </c>
      <c r="C9" s="43">
        <v>1</v>
      </c>
      <c r="D9" s="44">
        <f>Project_Start</f>
        <v>45460</v>
      </c>
      <c r="E9" s="44">
        <f>D9+2</f>
        <v>45462</v>
      </c>
      <c r="F9" s="15"/>
      <c r="G9" s="4">
        <f t="shared" si="5"/>
        <v>3</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thickBot="1" x14ac:dyDescent="0.3">
      <c r="A10" s="13"/>
      <c r="B10" s="46" t="s">
        <v>27</v>
      </c>
      <c r="C10" s="47">
        <v>1</v>
      </c>
      <c r="D10" s="48">
        <f>E9</f>
        <v>45462</v>
      </c>
      <c r="E10" s="48">
        <f>D10+4</f>
        <v>45466</v>
      </c>
      <c r="F10" s="15"/>
      <c r="G10" s="4">
        <f t="shared" si="5"/>
        <v>5</v>
      </c>
      <c r="H10" s="45"/>
      <c r="I10" s="45"/>
      <c r="J10" s="45"/>
      <c r="K10" s="45"/>
      <c r="L10" s="45"/>
      <c r="M10" s="45"/>
      <c r="N10" s="45"/>
      <c r="O10" s="45"/>
      <c r="P10" s="45"/>
      <c r="Q10" s="45"/>
      <c r="R10" s="45"/>
      <c r="S10" s="45"/>
      <c r="T10" s="49"/>
      <c r="U10" s="49"/>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row>
    <row r="11" spans="1:63" s="41" customFormat="1" ht="30" customHeight="1" thickBot="1" x14ac:dyDescent="0.3">
      <c r="A11" s="12"/>
      <c r="B11" s="46" t="s">
        <v>28</v>
      </c>
      <c r="C11" s="47">
        <v>1</v>
      </c>
      <c r="D11" s="48">
        <f>E10</f>
        <v>45466</v>
      </c>
      <c r="E11" s="48">
        <f>D11+8</f>
        <v>45474</v>
      </c>
      <c r="F11" s="15"/>
      <c r="G11" s="4">
        <f t="shared" si="5"/>
        <v>9</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thickBot="1" x14ac:dyDescent="0.3">
      <c r="A12" s="13"/>
      <c r="B12" s="50" t="s">
        <v>29</v>
      </c>
      <c r="C12" s="51"/>
      <c r="D12" s="52"/>
      <c r="E12" s="53"/>
      <c r="F12" s="15"/>
      <c r="G12" s="4" t="str">
        <f t="shared" si="5"/>
        <v/>
      </c>
    </row>
    <row r="13" spans="1:63" s="41" customFormat="1" ht="30" customHeight="1" thickBot="1" x14ac:dyDescent="0.3">
      <c r="A13" s="13"/>
      <c r="B13" s="54" t="s">
        <v>30</v>
      </c>
      <c r="C13" s="55">
        <v>1</v>
      </c>
      <c r="D13" s="56">
        <v>45474</v>
      </c>
      <c r="E13" s="56">
        <f>D13+4</f>
        <v>45478</v>
      </c>
      <c r="F13" s="15"/>
      <c r="G13" s="4">
        <f t="shared" si="5"/>
        <v>5</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row>
    <row r="14" spans="1:63" s="41" customFormat="1" ht="30" customHeight="1" thickBot="1" x14ac:dyDescent="0.3">
      <c r="A14" s="12"/>
      <c r="B14" s="54" t="s">
        <v>31</v>
      </c>
      <c r="C14" s="55">
        <v>0.1</v>
      </c>
      <c r="D14" s="56">
        <f>E13+2</f>
        <v>45480</v>
      </c>
      <c r="E14" s="56">
        <f>D14+5</f>
        <v>45485</v>
      </c>
      <c r="F14" s="15"/>
      <c r="G14" s="4">
        <f t="shared" si="5"/>
        <v>6</v>
      </c>
      <c r="H14" s="45"/>
      <c r="I14" s="45"/>
      <c r="J14" s="45"/>
      <c r="K14" s="45"/>
      <c r="L14" s="45"/>
      <c r="M14" s="45"/>
      <c r="N14" s="45"/>
      <c r="O14" s="45"/>
      <c r="P14" s="45"/>
      <c r="Q14" s="45"/>
      <c r="R14" s="45"/>
      <c r="S14" s="45"/>
      <c r="T14" s="49"/>
      <c r="U14" s="49"/>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thickBot="1" x14ac:dyDescent="0.3">
      <c r="A15" s="12"/>
      <c r="B15" s="57" t="s">
        <v>32</v>
      </c>
      <c r="C15" s="58"/>
      <c r="D15" s="59"/>
      <c r="E15" s="60"/>
      <c r="F15" s="15"/>
      <c r="G15" s="4" t="str">
        <f t="shared" si="5"/>
        <v/>
      </c>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row>
    <row r="16" spans="1:63" s="41" customFormat="1" ht="30" customHeight="1" thickBot="1" x14ac:dyDescent="0.3">
      <c r="A16" s="12"/>
      <c r="B16" s="62" t="s">
        <v>33</v>
      </c>
      <c r="C16" s="63">
        <v>0.2</v>
      </c>
      <c r="D16" s="64">
        <f>D9+25</f>
        <v>45485</v>
      </c>
      <c r="E16" s="64">
        <f>D16+5</f>
        <v>45490</v>
      </c>
      <c r="F16" s="15"/>
      <c r="G16" s="4">
        <f t="shared" si="5"/>
        <v>6</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row>
    <row r="17" spans="1:63" s="41" customFormat="1" ht="30" customHeight="1" thickBot="1" x14ac:dyDescent="0.3">
      <c r="A17" s="12"/>
      <c r="B17" s="62" t="s">
        <v>32</v>
      </c>
      <c r="C17" s="63">
        <v>0</v>
      </c>
      <c r="D17" s="64">
        <f>E16+1</f>
        <v>45491</v>
      </c>
      <c r="E17" s="64">
        <f>D17+4</f>
        <v>45495</v>
      </c>
      <c r="F17" s="15"/>
      <c r="G17" s="4">
        <f t="shared" si="5"/>
        <v>5</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thickBot="1" x14ac:dyDescent="0.3">
      <c r="A18" s="12"/>
      <c r="B18" s="62" t="s">
        <v>34</v>
      </c>
      <c r="C18" s="63">
        <v>0</v>
      </c>
      <c r="D18" s="64">
        <f>D17+5</f>
        <v>45496</v>
      </c>
      <c r="E18" s="64">
        <f>D18+5</f>
        <v>45501</v>
      </c>
      <c r="F18" s="15"/>
      <c r="G18" s="4">
        <f t="shared" si="5"/>
        <v>6</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thickBot="1" x14ac:dyDescent="0.3">
      <c r="A19" s="12"/>
      <c r="B19" s="65" t="s">
        <v>24</v>
      </c>
      <c r="C19" s="66"/>
      <c r="D19" s="67"/>
      <c r="E19" s="68"/>
      <c r="F19" s="15"/>
      <c r="G19" s="4" t="str">
        <f t="shared" si="5"/>
        <v/>
      </c>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row>
    <row r="20" spans="1:63" s="41" customFormat="1" ht="30" customHeight="1" thickBot="1" x14ac:dyDescent="0.3">
      <c r="A20" s="12"/>
      <c r="B20" s="70" t="s">
        <v>21</v>
      </c>
      <c r="C20" s="71">
        <v>0</v>
      </c>
      <c r="D20" s="72">
        <f>D16+16</f>
        <v>45501</v>
      </c>
      <c r="E20" s="72">
        <f>D20+5</f>
        <v>45506</v>
      </c>
      <c r="F20" s="15"/>
      <c r="G20" s="4">
        <f t="shared" si="5"/>
        <v>6</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row>
    <row r="21" spans="1:63" s="41" customFormat="1" ht="30" customHeight="1" thickBot="1" x14ac:dyDescent="0.3">
      <c r="A21" s="12"/>
      <c r="B21" s="70" t="s">
        <v>35</v>
      </c>
      <c r="C21" s="71">
        <v>0</v>
      </c>
      <c r="D21" s="72">
        <f>E20+1</f>
        <v>45507</v>
      </c>
      <c r="E21" s="72">
        <f>D21+3</f>
        <v>45510</v>
      </c>
      <c r="F21" s="15"/>
      <c r="G21" s="4">
        <f t="shared" si="5"/>
        <v>4</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thickBot="1" x14ac:dyDescent="0.3">
      <c r="A22" s="12"/>
      <c r="B22" s="70" t="s">
        <v>36</v>
      </c>
      <c r="C22" s="71">
        <v>0</v>
      </c>
      <c r="D22" s="72">
        <v>45506</v>
      </c>
      <c r="E22" s="72">
        <v>45509</v>
      </c>
      <c r="F22" s="15"/>
      <c r="G22" s="4"/>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row>
    <row r="23" spans="1:63" s="41" customFormat="1" ht="30" customHeight="1" thickBot="1" x14ac:dyDescent="0.3">
      <c r="A23" s="12"/>
      <c r="B23" s="70" t="s">
        <v>38</v>
      </c>
      <c r="C23" s="71">
        <v>0</v>
      </c>
      <c r="D23" s="72">
        <f>D20+8</f>
        <v>45509</v>
      </c>
      <c r="E23" s="72">
        <f>D23+3</f>
        <v>45512</v>
      </c>
      <c r="F23" s="15"/>
      <c r="G23" s="4">
        <f t="shared" si="5"/>
        <v>4</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row>
    <row r="24" spans="1:63" s="41" customFormat="1" ht="30" customHeight="1" thickBot="1" x14ac:dyDescent="0.3">
      <c r="A24" s="12"/>
      <c r="B24" s="70" t="s">
        <v>37</v>
      </c>
      <c r="C24" s="71">
        <v>0.1</v>
      </c>
      <c r="D24" s="72">
        <f>D20+7</f>
        <v>45508</v>
      </c>
      <c r="E24" s="72">
        <f>D24+10</f>
        <v>45518</v>
      </c>
      <c r="F24" s="15"/>
      <c r="G24" s="4">
        <f t="shared" si="5"/>
        <v>11</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thickBot="1" x14ac:dyDescent="0.3">
      <c r="A25" s="13"/>
      <c r="B25" s="73" t="s">
        <v>0</v>
      </c>
      <c r="C25" s="74"/>
      <c r="D25" s="75"/>
      <c r="E25" s="76"/>
      <c r="F25" s="15"/>
      <c r="G25" s="5" t="str">
        <f t="shared" si="5"/>
        <v/>
      </c>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row>
    <row r="26" spans="1:63" ht="30" customHeight="1" x14ac:dyDescent="0.25">
      <c r="F26" s="3"/>
    </row>
    <row r="27" spans="1:63" ht="30" customHeight="1" x14ac:dyDescent="0.25">
      <c r="E27" s="14"/>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C7:C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24">
    <cfRule type="expression" dxfId="8" priority="1">
      <formula>AND(TODAY()&gt;=H$5, TODAY()&lt;I$5)</formula>
    </cfRule>
  </conditionalFormatting>
  <conditionalFormatting sqref="H9:BK11">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13:BK14">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16:BK18">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20:BK24">
    <cfRule type="expression" dxfId="1" priority="36">
      <formula>AND(task_start&lt;=H$5,ROUNDDOWN((task_end-task_start+1)*task_progress,0)+task_start-1&gt;=H$5)</formula>
    </cfRule>
    <cfRule type="expression" dxfId="0" priority="3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5" xr:uid="{956902D1-D3B5-416D-BB69-9362D193BC0A}"/>
    <dataValidation allowBlank="1" showInputMessage="1" showErrorMessage="1" prompt="Phase 4's sample block starts in cell B26." sqref="A1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7:E18 D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9" t="s">
        <v>8</v>
      </c>
      <c r="B2" s="7"/>
    </row>
    <row r="3" spans="1:2" s="10" customFormat="1" ht="27" customHeight="1" x14ac:dyDescent="0.25">
      <c r="A3" s="80"/>
      <c r="B3" s="11"/>
    </row>
    <row r="4" spans="1:2" s="9" customFormat="1" ht="30" x14ac:dyDescent="0.7">
      <c r="A4" s="81" t="s">
        <v>7</v>
      </c>
    </row>
    <row r="5" spans="1:2" ht="74.25" customHeight="1" x14ac:dyDescent="0.25">
      <c r="A5" s="82" t="s">
        <v>15</v>
      </c>
    </row>
    <row r="6" spans="1:2" ht="26.25" customHeight="1" x14ac:dyDescent="0.25">
      <c r="A6" s="81" t="s">
        <v>18</v>
      </c>
    </row>
    <row r="7" spans="1:2" s="6" customFormat="1" ht="205.05" customHeight="1" x14ac:dyDescent="0.25">
      <c r="A7" s="83" t="s">
        <v>17</v>
      </c>
    </row>
    <row r="8" spans="1:2" s="9" customFormat="1" ht="30" x14ac:dyDescent="0.7">
      <c r="A8" s="81" t="s">
        <v>9</v>
      </c>
    </row>
    <row r="9" spans="1:2" ht="41.4" x14ac:dyDescent="0.25">
      <c r="A9" s="82" t="s">
        <v>16</v>
      </c>
    </row>
    <row r="10" spans="1:2" s="6" customFormat="1" ht="28.05" customHeight="1" x14ac:dyDescent="0.25">
      <c r="A10" s="84" t="s">
        <v>14</v>
      </c>
    </row>
    <row r="11" spans="1:2" s="9" customFormat="1" ht="30" x14ac:dyDescent="0.7">
      <c r="A11" s="81" t="s">
        <v>6</v>
      </c>
    </row>
    <row r="12" spans="1:2" ht="27.6" x14ac:dyDescent="0.25">
      <c r="A12" s="82" t="s">
        <v>13</v>
      </c>
    </row>
    <row r="13" spans="1:2" s="6" customFormat="1" ht="28.05" customHeight="1" x14ac:dyDescent="0.25">
      <c r="A13" s="84" t="s">
        <v>2</v>
      </c>
    </row>
    <row r="14" spans="1:2" s="9" customFormat="1" ht="30" x14ac:dyDescent="0.7">
      <c r="A14" s="81" t="s">
        <v>10</v>
      </c>
    </row>
    <row r="15" spans="1:2" ht="75" customHeight="1" x14ac:dyDescent="0.25">
      <c r="A15" s="82" t="s">
        <v>11</v>
      </c>
    </row>
    <row r="16" spans="1:2" ht="69" x14ac:dyDescent="0.25">
      <c r="A16" s="82" t="s">
        <v>12</v>
      </c>
    </row>
    <row r="17" spans="1:1" x14ac:dyDescent="0.25">
      <c r="A17" s="85"/>
    </row>
    <row r="18" spans="1:1" x14ac:dyDescent="0.25">
      <c r="A18" s="85"/>
    </row>
    <row r="19" spans="1:1" x14ac:dyDescent="0.25">
      <c r="A19" s="85"/>
    </row>
    <row r="20" spans="1:1" x14ac:dyDescent="0.25">
      <c r="A20" s="85"/>
    </row>
    <row r="21" spans="1:1" x14ac:dyDescent="0.25">
      <c r="A21" s="85"/>
    </row>
    <row r="22" spans="1:1" x14ac:dyDescent="0.25">
      <c r="A22" s="85"/>
    </row>
    <row r="23" spans="1:1" x14ac:dyDescent="0.25">
      <c r="A23" s="85"/>
    </row>
    <row r="24" spans="1:1" x14ac:dyDescent="0.2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Megha M - M00911962</dc:creator>
  <dc:description/>
  <cp:lastModifiedBy>Megha M - M00911962</cp:lastModifiedBy>
  <dcterms:created xsi:type="dcterms:W3CDTF">2022-03-11T22:41:12Z</dcterms:created>
  <dcterms:modified xsi:type="dcterms:W3CDTF">2024-07-07T08:35:22Z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