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533358\Documents\WB Benin\mngwb3_BEN\dat\"/>
    </mc:Choice>
  </mc:AlternateContent>
  <xr:revisionPtr revIDLastSave="0" documentId="13_ncr:1_{3D2CAF78-920C-4B27-87C4-C4652201F37A}" xr6:coauthVersionLast="45" xr6:coauthVersionMax="45" xr10:uidLastSave="{00000000-0000-0000-0000-000000000000}"/>
  <bookViews>
    <workbookView xWindow="-108" yWindow="-108" windowWidth="23256" windowHeight="12576" tabRatio="856" firstSheet="1" activeTab="16" xr2:uid="{00000000-000D-0000-FFFF-FFFF00000000}"/>
  </bookViews>
  <sheets>
    <sheet name="Dictionary_BEN" sheetId="54" r:id="rId1"/>
    <sheet name="Dictionary" sheetId="27" r:id="rId2"/>
    <sheet name="Layout" sheetId="37" r:id="rId3"/>
    <sheet name="sets" sheetId="38" r:id="rId4"/>
    <sheet name="maps" sheetId="39" r:id="rId5"/>
    <sheet name="MacroData" sheetId="6" r:id="rId6"/>
    <sheet name="ProdElas" sheetId="48" r:id="rId7"/>
    <sheet name="CommElas" sheetId="47" r:id="rId8"/>
    <sheet name="FDElas" sheetId="9" r:id="rId9"/>
    <sheet name="ActProd" sheetId="35" r:id="rId10"/>
    <sheet name="Dynamics" sheetId="43" r:id="rId11"/>
    <sheet name="SAM" sheetId="53" r:id="rId12"/>
    <sheet name="NRG" sheetId="13" r:id="rId13"/>
    <sheet name="popAge" sheetId="45" r:id="rId14"/>
    <sheet name="Population_BEN" sheetId="56" r:id="rId15"/>
    <sheet name="Labor_BEN" sheetId="55" r:id="rId16"/>
    <sheet name="Labor" sheetId="46" r:id="rId17"/>
    <sheet name="GDP_BEN" sheetId="57" r:id="rId18"/>
  </sheets>
  <externalReferences>
    <externalReference r:id="rId19"/>
  </externalReferences>
  <definedNames>
    <definedName name="ActLab">#REF!</definedName>
    <definedName name="ActLab0">#REF!</definedName>
    <definedName name="ActMap">#REF!</definedName>
    <definedName name="actProd">ActProd!$A$2:$G$32</definedName>
    <definedName name="AEEI">ActProd!$J$4</definedName>
    <definedName name="BridgeFileName">#REF!</definedName>
    <definedName name="CommAgg">#REF!</definedName>
    <definedName name="CommElas" localSheetId="7">CommElas!$A$1:$G$31</definedName>
    <definedName name="CommElas">#REF!</definedName>
    <definedName name="CommLab">#REF!</definedName>
    <definedName name="CommLab0">#REF!</definedName>
    <definedName name="CommMap">#REF!</definedName>
    <definedName name="depr">ActProd!$J$3</definedName>
    <definedName name="Description">#REF!</definedName>
    <definedName name="Dyntab" localSheetId="10">Dynamics!$A$4:$AT$19</definedName>
    <definedName name="Dyntab">#REF!</definedName>
    <definedName name="EMICO2">#REF!</definedName>
    <definedName name="escale">#REF!</definedName>
    <definedName name="EXR">MacroData!$A$6:$E$8</definedName>
    <definedName name="fdComm">#REF!</definedName>
    <definedName name="fdCommMap">#REF!</definedName>
    <definedName name="GDDebt0">MacroData!$A$11:$E$11</definedName>
    <definedName name="GDPMod" localSheetId="10">#REF!</definedName>
    <definedName name="GDPMod">#REF!</definedName>
    <definedName name="GDPScen" localSheetId="10">#REF!</definedName>
    <definedName name="GDPScen">#REF!</definedName>
    <definedName name="GFDebt0">MacroData!$A$10:$E$10</definedName>
    <definedName name="hhElas">FDElas!$A$16:$C$23</definedName>
    <definedName name="ifEnglish">#REF!</definedName>
    <definedName name="inscale">#REF!</definedName>
    <definedName name="KSAMA0">MacroData!$A$9:$E$9</definedName>
    <definedName name="Labvol" localSheetId="10">#REF!</definedName>
    <definedName name="Labvol">#REF!</definedName>
    <definedName name="Lang">#REF!</definedName>
    <definedName name="miscElas">FDElas!$A$2:$B$13</definedName>
    <definedName name="NRGPrice">NRG!$B$4:$C$16</definedName>
    <definedName name="PFDebt0">MacroData!$A$12:$E$12</definedName>
    <definedName name="Pop">MacroData!$A$2:$E$5</definedName>
    <definedName name="popScen" localSheetId="10">#REF!</definedName>
    <definedName name="popScen">#REF!</definedName>
    <definedName name="prodElas" localSheetId="6">ProdElas!$A$1:$W$32</definedName>
    <definedName name="prodElas">#REF!</definedName>
    <definedName name="pscale">#REF!</definedName>
    <definedName name="RGDDebt0">MacroData!$A$14:$E$14</definedName>
    <definedName name="RGFDebt0">MacroData!$A$13:$E$13</definedName>
    <definedName name="RoR0" localSheetId="10">MacroData!#REF!</definedName>
    <definedName name="RoR0">MacroData!#REF!</definedName>
    <definedName name="RPFDebt0">MacroData!$A$15:$E$15</definedName>
    <definedName name="SAM0">SAM!$A$1:$FP$172</definedName>
    <definedName name="SAMFileName">#REF!</definedName>
    <definedName name="SAMLab">#REF!</definedName>
    <definedName name="SamLab0">#REF!</definedName>
    <definedName name="samMap">#REF!</definedName>
    <definedName name="SAMVAL" localSheetId="10">#REF!</definedName>
    <definedName name="SAMVAL">#REF!</definedName>
    <definedName name="scenFileName">#REF!</definedName>
    <definedName name="timeScen">#REF!</definedName>
    <definedName name="wDi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5" l="1"/>
  <c r="AV5" i="46" l="1"/>
  <c r="AW5" i="46"/>
  <c r="AV6" i="46"/>
  <c r="AW6" i="46"/>
  <c r="AV7" i="46"/>
  <c r="AW7" i="46"/>
  <c r="AV8" i="46"/>
  <c r="AW8" i="46"/>
  <c r="AU6" i="46"/>
  <c r="AU7" i="46"/>
  <c r="AU8" i="46"/>
  <c r="AU5" i="46"/>
  <c r="B13" i="6"/>
  <c r="AX5" i="46" l="1"/>
  <c r="AU14" i="46" s="1"/>
  <c r="AX8" i="46"/>
  <c r="AV17" i="46" s="1"/>
  <c r="AX7" i="46"/>
  <c r="AW16" i="46" s="1"/>
  <c r="AX6" i="46"/>
  <c r="AU15" i="46" s="1"/>
  <c r="B10" i="6"/>
  <c r="B11" i="6"/>
  <c r="B5" i="6"/>
  <c r="B4" i="6"/>
  <c r="B3" i="6"/>
  <c r="B2" i="6"/>
  <c r="AW17" i="46" l="1"/>
  <c r="AU17" i="46"/>
  <c r="AV14" i="46"/>
  <c r="AW14" i="46"/>
  <c r="AW15" i="46"/>
  <c r="AU16" i="46"/>
  <c r="AV15" i="46"/>
  <c r="AV16" i="46"/>
  <c r="R18" i="9"/>
  <c r="S18" i="9" s="1"/>
  <c r="T18" i="9" s="1"/>
  <c r="R19" i="9"/>
  <c r="S19" i="9" s="1"/>
  <c r="T19" i="9" s="1"/>
  <c r="R20" i="9"/>
  <c r="S20" i="9" s="1"/>
  <c r="T20" i="9" s="1"/>
  <c r="R21" i="9"/>
  <c r="S21" i="9" s="1"/>
  <c r="T21" i="9" s="1"/>
  <c r="R22" i="9"/>
  <c r="S22" i="9" s="1"/>
  <c r="T22" i="9" s="1"/>
  <c r="B23" i="9"/>
  <c r="C23" i="9"/>
  <c r="R23" i="9" s="1"/>
  <c r="S23" i="9" s="1"/>
  <c r="T23" i="9" s="1"/>
  <c r="CH3" i="57" l="1"/>
  <c r="CG3" i="57"/>
  <c r="CF3" i="57"/>
  <c r="CE3" i="57"/>
  <c r="CD3" i="57"/>
  <c r="CC3" i="57"/>
  <c r="CB3" i="57"/>
  <c r="CA3" i="57"/>
  <c r="BZ3" i="57"/>
  <c r="BY3" i="57"/>
  <c r="BX3" i="57"/>
  <c r="BW3" i="57"/>
  <c r="BV3" i="57"/>
  <c r="BU3" i="57"/>
  <c r="BT3" i="57"/>
  <c r="BS3" i="57"/>
  <c r="BR3" i="57"/>
  <c r="BQ3" i="57"/>
  <c r="BP3" i="57"/>
  <c r="BO3" i="57"/>
  <c r="BN3" i="57"/>
  <c r="BM3" i="57"/>
  <c r="BL3" i="57"/>
  <c r="BK3" i="57"/>
  <c r="BJ3" i="57"/>
  <c r="BI3" i="57"/>
  <c r="BH3" i="57"/>
  <c r="BG3" i="57"/>
  <c r="BF3" i="57"/>
  <c r="BE3" i="57"/>
  <c r="BD3" i="57"/>
  <c r="BC3" i="57"/>
  <c r="BB3" i="57"/>
  <c r="BA3" i="57"/>
  <c r="AZ3" i="57"/>
  <c r="AY3" i="57"/>
  <c r="AX3" i="57"/>
  <c r="AW3" i="57"/>
  <c r="AV3" i="57"/>
  <c r="AU3" i="57"/>
  <c r="AT3" i="57"/>
  <c r="AS3" i="57"/>
  <c r="AR3" i="57"/>
  <c r="AQ3" i="57"/>
  <c r="AP3" i="57"/>
  <c r="AO3" i="57"/>
  <c r="AN3" i="57"/>
  <c r="AM3" i="57"/>
  <c r="AL3" i="57"/>
  <c r="AK3" i="57"/>
  <c r="AJ3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B25" i="55"/>
  <c r="BK6" i="55" s="1"/>
  <c r="BM6" i="55"/>
  <c r="BL6" i="55"/>
  <c r="BD6" i="55"/>
  <c r="BB6" i="55"/>
  <c r="V6" i="55"/>
  <c r="BN5" i="55"/>
  <c r="AR5" i="55"/>
  <c r="W5" i="55"/>
  <c r="B5" i="55"/>
  <c r="AV4" i="55"/>
  <c r="AC4" i="55"/>
  <c r="O4" i="55"/>
  <c r="BI3" i="55"/>
  <c r="AW3" i="55"/>
  <c r="AG3" i="55"/>
  <c r="Q3" i="55"/>
  <c r="D3" i="55"/>
  <c r="U3" i="55" l="1"/>
  <c r="BJ3" i="55"/>
  <c r="AX4" i="55"/>
  <c r="AT5" i="55"/>
  <c r="X6" i="55"/>
  <c r="V3" i="55"/>
  <c r="R4" i="55"/>
  <c r="Z5" i="55"/>
  <c r="X3" i="55"/>
  <c r="F5" i="55"/>
  <c r="Z6" i="55"/>
  <c r="AV6" i="55"/>
  <c r="BE6" i="55"/>
  <c r="AQ6" i="55"/>
  <c r="E3" i="55"/>
  <c r="AH3" i="55"/>
  <c r="AX3" i="55"/>
  <c r="P4" i="55"/>
  <c r="AI4" i="55"/>
  <c r="C5" i="55"/>
  <c r="Y5" i="55"/>
  <c r="B6" i="55"/>
  <c r="AS6" i="55"/>
  <c r="F3" i="55"/>
  <c r="AI3" i="55"/>
  <c r="AY3" i="55"/>
  <c r="C4" i="55"/>
  <c r="AJ4" i="55"/>
  <c r="AY4" i="55"/>
  <c r="D5" i="55"/>
  <c r="AU5" i="55"/>
  <c r="C6" i="55"/>
  <c r="Y6" i="55"/>
  <c r="AT6" i="55"/>
  <c r="H3" i="55"/>
  <c r="AN3" i="55"/>
  <c r="AZ3" i="55"/>
  <c r="D4" i="55"/>
  <c r="S4" i="55"/>
  <c r="AK4" i="55"/>
  <c r="BD4" i="55"/>
  <c r="AA5" i="55"/>
  <c r="AW5" i="55"/>
  <c r="E6" i="55"/>
  <c r="L3" i="55"/>
  <c r="Y3" i="55"/>
  <c r="AO3" i="55"/>
  <c r="BA3" i="55"/>
  <c r="E4" i="55"/>
  <c r="X4" i="55"/>
  <c r="AM4" i="55"/>
  <c r="BF4" i="55"/>
  <c r="L5" i="55"/>
  <c r="AH5" i="55"/>
  <c r="BC5" i="55"/>
  <c r="K6" i="55"/>
  <c r="AG6" i="55"/>
  <c r="M3" i="55"/>
  <c r="Z3" i="55"/>
  <c r="AP3" i="55"/>
  <c r="BF3" i="55"/>
  <c r="G4" i="55"/>
  <c r="Z4" i="55"/>
  <c r="AN4" i="55"/>
  <c r="BG4" i="55"/>
  <c r="N5" i="55"/>
  <c r="AI5" i="55"/>
  <c r="BE5" i="55"/>
  <c r="M6" i="55"/>
  <c r="AH6" i="55"/>
  <c r="N3" i="55"/>
  <c r="AD3" i="55"/>
  <c r="AQ3" i="55"/>
  <c r="BG3" i="55"/>
  <c r="H4" i="55"/>
  <c r="AA4" i="55"/>
  <c r="AS4" i="55"/>
  <c r="BH4" i="55"/>
  <c r="O5" i="55"/>
  <c r="AJ5" i="55"/>
  <c r="BF5" i="55"/>
  <c r="N6" i="55"/>
  <c r="AI6" i="55"/>
  <c r="C3" i="55"/>
  <c r="P3" i="55"/>
  <c r="AF3" i="55"/>
  <c r="AR3" i="55"/>
  <c r="BH3" i="55"/>
  <c r="M4" i="55"/>
  <c r="AB4" i="55"/>
  <c r="AU4" i="55"/>
  <c r="BI4" i="55"/>
  <c r="Q5" i="55"/>
  <c r="AL5" i="55"/>
  <c r="BG5" i="55"/>
  <c r="P6" i="55"/>
  <c r="AK6" i="55"/>
  <c r="BG6" i="55"/>
  <c r="G5" i="55"/>
  <c r="R5" i="55"/>
  <c r="AB5" i="55"/>
  <c r="AM5" i="55"/>
  <c r="AX5" i="55"/>
  <c r="BH5" i="55"/>
  <c r="F6" i="55"/>
  <c r="Q6" i="55"/>
  <c r="AA6" i="55"/>
  <c r="AL6" i="55"/>
  <c r="AW6" i="55"/>
  <c r="I3" i="55"/>
  <c r="R3" i="55"/>
  <c r="AA3" i="55"/>
  <c r="AJ3" i="55"/>
  <c r="AS3" i="55"/>
  <c r="BB3" i="55"/>
  <c r="BL3" i="55"/>
  <c r="J4" i="55"/>
  <c r="T4" i="55"/>
  <c r="AE4" i="55"/>
  <c r="AP4" i="55"/>
  <c r="AZ4" i="55"/>
  <c r="BK4" i="55"/>
  <c r="I5" i="55"/>
  <c r="S5" i="55"/>
  <c r="AD5" i="55"/>
  <c r="AO5" i="55"/>
  <c r="AY5" i="55"/>
  <c r="BJ5" i="55"/>
  <c r="H6" i="55"/>
  <c r="R6" i="55"/>
  <c r="AC6" i="55"/>
  <c r="AN6" i="55"/>
  <c r="AX6" i="55"/>
  <c r="J3" i="55"/>
  <c r="S3" i="55"/>
  <c r="AB3" i="55"/>
  <c r="AK3" i="55"/>
  <c r="AT3" i="55"/>
  <c r="BD3" i="55"/>
  <c r="BM3" i="55"/>
  <c r="K4" i="55"/>
  <c r="U4" i="55"/>
  <c r="AF4" i="55"/>
  <c r="AQ4" i="55"/>
  <c r="BA4" i="55"/>
  <c r="BL4" i="55"/>
  <c r="J5" i="55"/>
  <c r="T5" i="55"/>
  <c r="AE5" i="55"/>
  <c r="AP5" i="55"/>
  <c r="AZ5" i="55"/>
  <c r="BK5" i="55"/>
  <c r="I6" i="55"/>
  <c r="S6" i="55"/>
  <c r="AD6" i="55"/>
  <c r="AO6" i="55"/>
  <c r="AY6" i="55"/>
  <c r="B3" i="55"/>
  <c r="K3" i="55"/>
  <c r="T3" i="55"/>
  <c r="AC3" i="55"/>
  <c r="AL3" i="55"/>
  <c r="AV3" i="55"/>
  <c r="BE3" i="55"/>
  <c r="B4" i="55"/>
  <c r="L4" i="55"/>
  <c r="W4" i="55"/>
  <c r="AH4" i="55"/>
  <c r="AR4" i="55"/>
  <c r="BC4" i="55"/>
  <c r="BN4" i="55"/>
  <c r="K5" i="55"/>
  <c r="V5" i="55"/>
  <c r="AG5" i="55"/>
  <c r="AQ5" i="55"/>
  <c r="BB5" i="55"/>
  <c r="BM5" i="55"/>
  <c r="J6" i="55"/>
  <c r="U6" i="55"/>
  <c r="AF6" i="55"/>
  <c r="AP6" i="55"/>
  <c r="BA6" i="55"/>
  <c r="BN6" i="55"/>
  <c r="BF6" i="55"/>
  <c r="G3" i="55"/>
  <c r="O3" i="55"/>
  <c r="W3" i="55"/>
  <c r="AE3" i="55"/>
  <c r="AM3" i="55"/>
  <c r="AU3" i="55"/>
  <c r="BC3" i="55"/>
  <c r="BK3" i="55"/>
  <c r="F4" i="55"/>
  <c r="N4" i="55"/>
  <c r="V4" i="55"/>
  <c r="AD4" i="55"/>
  <c r="AL4" i="55"/>
  <c r="AT4" i="55"/>
  <c r="BB4" i="55"/>
  <c r="BJ4" i="55"/>
  <c r="E5" i="55"/>
  <c r="M5" i="55"/>
  <c r="U5" i="55"/>
  <c r="AC5" i="55"/>
  <c r="AK5" i="55"/>
  <c r="AS5" i="55"/>
  <c r="BA5" i="55"/>
  <c r="BI5" i="55"/>
  <c r="D6" i="55"/>
  <c r="L6" i="55"/>
  <c r="T6" i="55"/>
  <c r="AB6" i="55"/>
  <c r="AJ6" i="55"/>
  <c r="AR6" i="55"/>
  <c r="AZ6" i="55"/>
  <c r="BH6" i="55"/>
  <c r="BI6" i="55"/>
  <c r="BJ6" i="55"/>
  <c r="BN3" i="55"/>
  <c r="I4" i="55"/>
  <c r="Q4" i="55"/>
  <c r="Y4" i="55"/>
  <c r="AG4" i="55"/>
  <c r="AO4" i="55"/>
  <c r="AW4" i="55"/>
  <c r="BE4" i="55"/>
  <c r="BM4" i="55"/>
  <c r="H5" i="55"/>
  <c r="P5" i="55"/>
  <c r="X5" i="55"/>
  <c r="AF5" i="55"/>
  <c r="AN5" i="55"/>
  <c r="AV5" i="55"/>
  <c r="BD5" i="55"/>
  <c r="BL5" i="55"/>
  <c r="G6" i="55"/>
  <c r="O6" i="55"/>
  <c r="W6" i="55"/>
  <c r="AE6" i="55"/>
  <c r="AM6" i="55"/>
  <c r="AU6" i="55"/>
  <c r="BC6" i="55"/>
  <c r="U8" i="27" l="1"/>
  <c r="U7" i="27"/>
  <c r="U6" i="27"/>
  <c r="U5" i="27"/>
  <c r="U4" i="27"/>
  <c r="U3" i="27"/>
  <c r="U2" i="27"/>
  <c r="U23" i="9" l="1"/>
  <c r="CR2" i="38" l="1"/>
  <c r="CS2" i="38"/>
  <c r="CR3" i="38"/>
  <c r="CS3" i="38"/>
  <c r="BN46" i="46" l="1"/>
  <c r="BN45" i="46"/>
  <c r="BN44" i="46"/>
  <c r="BN43" i="46"/>
  <c r="A46" i="46"/>
  <c r="A45" i="46"/>
  <c r="A44" i="46"/>
  <c r="A43" i="46"/>
  <c r="BM58" i="46"/>
  <c r="BL58" i="46"/>
  <c r="BK58" i="46"/>
  <c r="BJ58" i="46"/>
  <c r="BI58" i="46"/>
  <c r="BH58" i="46"/>
  <c r="BG58" i="46"/>
  <c r="BF58" i="46"/>
  <c r="BE58" i="46"/>
  <c r="BD58" i="46"/>
  <c r="BC58" i="46"/>
  <c r="BB58" i="46"/>
  <c r="BA58" i="46"/>
  <c r="AZ58" i="46"/>
  <c r="AY58" i="46"/>
  <c r="AX58" i="46"/>
  <c r="AW58" i="46"/>
  <c r="AV58" i="46"/>
  <c r="AU58" i="46"/>
  <c r="AT58" i="46"/>
  <c r="AS58" i="46"/>
  <c r="AR58" i="46"/>
  <c r="AQ58" i="46"/>
  <c r="AP58" i="46"/>
  <c r="AO58" i="46"/>
  <c r="AN58" i="46"/>
  <c r="AM58" i="46"/>
  <c r="AL58" i="46"/>
  <c r="AK58" i="46"/>
  <c r="AJ58" i="46"/>
  <c r="AI58" i="46"/>
  <c r="AH58" i="46"/>
  <c r="AG58" i="46"/>
  <c r="AF58" i="46"/>
  <c r="AE58" i="46"/>
  <c r="AD58" i="46"/>
  <c r="AC58" i="46"/>
  <c r="AB58" i="46"/>
  <c r="AA58" i="46"/>
  <c r="Z58" i="46"/>
  <c r="Y58" i="46"/>
  <c r="X58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BM57" i="46"/>
  <c r="BL57" i="46"/>
  <c r="BK57" i="46"/>
  <c r="BJ57" i="46"/>
  <c r="BI57" i="46"/>
  <c r="BH57" i="46"/>
  <c r="BG57" i="46"/>
  <c r="BF57" i="46"/>
  <c r="BE57" i="46"/>
  <c r="BD57" i="46"/>
  <c r="BC57" i="46"/>
  <c r="BB57" i="46"/>
  <c r="BA57" i="46"/>
  <c r="AZ57" i="46"/>
  <c r="AY57" i="46"/>
  <c r="AX57" i="46"/>
  <c r="AW57" i="46"/>
  <c r="AV57" i="46"/>
  <c r="AU57" i="46"/>
  <c r="AT57" i="46"/>
  <c r="AS57" i="46"/>
  <c r="AR57" i="46"/>
  <c r="AQ57" i="46"/>
  <c r="AP57" i="46"/>
  <c r="AO57" i="46"/>
  <c r="AN57" i="46"/>
  <c r="AM57" i="46"/>
  <c r="AL57" i="46"/>
  <c r="AK57" i="46"/>
  <c r="AJ57" i="46"/>
  <c r="AI57" i="46"/>
  <c r="AH57" i="46"/>
  <c r="AG57" i="46"/>
  <c r="AF57" i="46"/>
  <c r="AE57" i="46"/>
  <c r="AD57" i="46"/>
  <c r="AC57" i="46"/>
  <c r="AB57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BM56" i="46"/>
  <c r="BL56" i="46"/>
  <c r="BK56" i="46"/>
  <c r="BJ56" i="46"/>
  <c r="BI56" i="46"/>
  <c r="BH56" i="46"/>
  <c r="BG56" i="46"/>
  <c r="BF56" i="46"/>
  <c r="BE56" i="46"/>
  <c r="BD56" i="46"/>
  <c r="BC56" i="46"/>
  <c r="BB56" i="46"/>
  <c r="BA56" i="46"/>
  <c r="AZ56" i="46"/>
  <c r="AY56" i="46"/>
  <c r="AX56" i="46"/>
  <c r="AW56" i="46"/>
  <c r="AV56" i="46"/>
  <c r="AU56" i="46"/>
  <c r="AT56" i="46"/>
  <c r="AS56" i="46"/>
  <c r="AR56" i="46"/>
  <c r="AQ56" i="46"/>
  <c r="AP56" i="46"/>
  <c r="AO56" i="46"/>
  <c r="AN56" i="46"/>
  <c r="AM56" i="46"/>
  <c r="AL56" i="46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BM55" i="46"/>
  <c r="BL55" i="46"/>
  <c r="BK55" i="46"/>
  <c r="BJ55" i="46"/>
  <c r="BI55" i="46"/>
  <c r="BH55" i="46"/>
  <c r="BG55" i="46"/>
  <c r="BF55" i="46"/>
  <c r="BE55" i="46"/>
  <c r="BD55" i="46"/>
  <c r="BC55" i="46"/>
  <c r="BB55" i="46"/>
  <c r="BA55" i="46"/>
  <c r="AZ55" i="46"/>
  <c r="AY55" i="46"/>
  <c r="AX55" i="46"/>
  <c r="AW55" i="46"/>
  <c r="AV55" i="46"/>
  <c r="AU55" i="46"/>
  <c r="AT55" i="46"/>
  <c r="AS55" i="46"/>
  <c r="AR55" i="46"/>
  <c r="AQ55" i="46"/>
  <c r="AP55" i="46"/>
  <c r="AO55" i="46"/>
  <c r="AN55" i="46"/>
  <c r="AM55" i="46"/>
  <c r="AL55" i="46"/>
  <c r="AK55" i="46"/>
  <c r="AJ55" i="46"/>
  <c r="AI55" i="46"/>
  <c r="AH55" i="46"/>
  <c r="AG55" i="46"/>
  <c r="AF55" i="46"/>
  <c r="AE55" i="46"/>
  <c r="AD55" i="46"/>
  <c r="AC55" i="46"/>
  <c r="AB55" i="46"/>
  <c r="AA55" i="46"/>
  <c r="Z55" i="46"/>
  <c r="Y55" i="46"/>
  <c r="X55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R28" i="9"/>
  <c r="S28" i="9" s="1"/>
  <c r="T28" i="9" s="1"/>
  <c r="U28" i="9" s="1"/>
  <c r="U22" i="9"/>
  <c r="U21" i="9"/>
  <c r="U20" i="9"/>
  <c r="U19" i="9"/>
  <c r="U18" i="9"/>
  <c r="P28" i="9"/>
  <c r="O28" i="9" s="1"/>
  <c r="N28" i="9" s="1"/>
  <c r="M28" i="9" s="1"/>
  <c r="L28" i="9" s="1"/>
  <c r="K28" i="9" s="1"/>
  <c r="H28" i="9"/>
  <c r="I28" i="9" s="1"/>
  <c r="J28" i="9" s="1"/>
  <c r="F28" i="9"/>
  <c r="E28" i="9" s="1"/>
  <c r="D28" i="9" s="1"/>
  <c r="C28" i="9" l="1"/>
  <c r="B28" i="9" s="1"/>
  <c r="GX1" i="45"/>
  <c r="GW1" i="45"/>
  <c r="GV1" i="45"/>
  <c r="GU1" i="45"/>
  <c r="GT1" i="45"/>
  <c r="GS1" i="45"/>
  <c r="GR1" i="45"/>
  <c r="GQ1" i="45"/>
  <c r="GP1" i="45"/>
  <c r="GO1" i="45"/>
  <c r="GN1" i="45"/>
  <c r="GM1" i="45"/>
  <c r="GL1" i="45"/>
  <c r="GK1" i="45"/>
  <c r="GJ1" i="45"/>
  <c r="GI1" i="45"/>
  <c r="GH1" i="45"/>
  <c r="GG1" i="45"/>
  <c r="GF1" i="45"/>
  <c r="GE1" i="45"/>
  <c r="GD1" i="45"/>
  <c r="GC1" i="45"/>
  <c r="GB1" i="45"/>
  <c r="GA1" i="45"/>
  <c r="FZ1" i="45"/>
  <c r="FY1" i="45"/>
  <c r="FX1" i="45"/>
  <c r="FW1" i="45"/>
  <c r="FV1" i="45"/>
  <c r="FU1" i="45"/>
  <c r="FT1" i="45"/>
  <c r="FS1" i="45"/>
  <c r="FR1" i="45"/>
  <c r="FQ1" i="45"/>
  <c r="FP1" i="45"/>
  <c r="FO1" i="45"/>
  <c r="FN1" i="45"/>
  <c r="FM1" i="45"/>
  <c r="FL1" i="45"/>
  <c r="FK1" i="45"/>
  <c r="FJ1" i="45"/>
  <c r="FI1" i="45"/>
  <c r="FH1" i="45"/>
  <c r="FG1" i="45"/>
  <c r="FF1" i="45"/>
  <c r="FE1" i="45"/>
  <c r="FD1" i="45"/>
  <c r="FC1" i="45"/>
  <c r="FB1" i="45"/>
  <c r="FA1" i="45"/>
  <c r="EZ1" i="45"/>
  <c r="EY1" i="45"/>
  <c r="EX1" i="45"/>
  <c r="EW1" i="45"/>
  <c r="EV1" i="45"/>
  <c r="EU1" i="45"/>
  <c r="ET1" i="45"/>
  <c r="ES1" i="45"/>
  <c r="ER1" i="45"/>
  <c r="EQ1" i="45"/>
  <c r="EP1" i="45"/>
  <c r="EO1" i="45"/>
  <c r="EN1" i="45"/>
  <c r="EM1" i="45"/>
  <c r="EL1" i="45"/>
  <c r="EK1" i="45"/>
  <c r="EJ1" i="45"/>
  <c r="EI1" i="45"/>
  <c r="EH1" i="45"/>
  <c r="EG1" i="45"/>
  <c r="EF1" i="45"/>
  <c r="EE1" i="45"/>
  <c r="ED1" i="45"/>
  <c r="EC1" i="45"/>
  <c r="EB1" i="45"/>
  <c r="EA1" i="45"/>
  <c r="DZ1" i="45"/>
  <c r="DY1" i="45"/>
  <c r="DX1" i="45"/>
  <c r="DW1" i="45"/>
  <c r="DV1" i="45"/>
  <c r="DU1" i="45"/>
  <c r="DT1" i="45"/>
  <c r="DS1" i="45"/>
  <c r="DR1" i="45"/>
  <c r="DQ1" i="45"/>
  <c r="DP1" i="45"/>
  <c r="DO1" i="45"/>
  <c r="DN1" i="45"/>
  <c r="DM1" i="45"/>
  <c r="DL1" i="45"/>
  <c r="DK1" i="45"/>
  <c r="DJ1" i="45"/>
  <c r="DI1" i="45"/>
  <c r="DH1" i="45"/>
  <c r="DG1" i="45"/>
  <c r="DF1" i="45"/>
  <c r="DE1" i="45"/>
  <c r="DD1" i="45"/>
  <c r="DC1" i="45"/>
  <c r="DA84" i="45"/>
  <c r="DA83" i="45"/>
  <c r="DA82" i="45"/>
  <c r="DA81" i="45"/>
  <c r="DA80" i="45"/>
  <c r="DA79" i="45"/>
  <c r="DA78" i="45"/>
  <c r="DA77" i="45"/>
  <c r="DA76" i="45"/>
  <c r="DA75" i="45"/>
  <c r="DA74" i="45"/>
  <c r="DA73" i="45"/>
  <c r="DA72" i="45"/>
  <c r="DA71" i="45"/>
  <c r="DA70" i="45"/>
  <c r="DA69" i="45"/>
  <c r="DA68" i="45"/>
  <c r="DA67" i="45"/>
  <c r="DA66" i="45"/>
  <c r="DA65" i="45"/>
  <c r="DA64" i="45"/>
  <c r="DA63" i="45"/>
  <c r="DA62" i="45"/>
  <c r="DA61" i="45"/>
  <c r="DA60" i="45"/>
  <c r="DA59" i="45"/>
  <c r="DA58" i="45"/>
  <c r="DA57" i="45"/>
  <c r="DA56" i="45"/>
  <c r="DA55" i="45"/>
  <c r="DA54" i="45"/>
  <c r="DA53" i="45"/>
  <c r="DA52" i="45"/>
  <c r="DA51" i="45"/>
  <c r="DA50" i="45"/>
  <c r="DA49" i="45"/>
  <c r="DA48" i="45"/>
  <c r="DA47" i="45"/>
  <c r="DA46" i="45"/>
  <c r="DA45" i="45"/>
  <c r="DA44" i="45"/>
  <c r="DA43" i="45"/>
  <c r="DA42" i="45"/>
  <c r="DA41" i="45"/>
  <c r="DA40" i="45"/>
  <c r="DA39" i="45"/>
  <c r="DA38" i="45"/>
  <c r="DA37" i="45"/>
  <c r="DA36" i="45"/>
  <c r="DA35" i="45"/>
  <c r="DA34" i="45"/>
  <c r="DA33" i="45"/>
  <c r="DA32" i="45"/>
  <c r="DA31" i="45"/>
  <c r="DA30" i="45"/>
  <c r="DA29" i="45"/>
  <c r="DA28" i="45"/>
  <c r="DA27" i="45"/>
  <c r="DA26" i="45"/>
  <c r="DA25" i="45"/>
  <c r="DA24" i="45"/>
  <c r="DA23" i="45"/>
  <c r="DA22" i="45"/>
  <c r="DA21" i="45"/>
  <c r="DA20" i="45"/>
  <c r="DA19" i="45"/>
  <c r="DA18" i="45"/>
  <c r="DA17" i="45"/>
  <c r="DA16" i="45"/>
  <c r="DA15" i="45"/>
  <c r="DA14" i="45"/>
  <c r="DA13" i="45"/>
  <c r="DA12" i="45"/>
  <c r="DA11" i="45"/>
  <c r="DA10" i="45"/>
  <c r="DA9" i="45"/>
  <c r="DA8" i="45"/>
  <c r="DA7" i="45"/>
  <c r="DA6" i="45"/>
  <c r="DA5" i="45"/>
  <c r="DA4" i="45"/>
  <c r="CZ84" i="45"/>
  <c r="CZ83" i="45"/>
  <c r="CZ82" i="45"/>
  <c r="CZ81" i="45"/>
  <c r="DB82" i="45" s="1"/>
  <c r="CZ80" i="45"/>
  <c r="DB81" i="45" s="1"/>
  <c r="CZ79" i="45"/>
  <c r="CZ78" i="45"/>
  <c r="CZ77" i="45"/>
  <c r="DB78" i="45" s="1"/>
  <c r="CZ76" i="45"/>
  <c r="DB77" i="45" s="1"/>
  <c r="CZ75" i="45"/>
  <c r="CZ74" i="45"/>
  <c r="CZ73" i="45"/>
  <c r="DB74" i="45" s="1"/>
  <c r="CZ72" i="45"/>
  <c r="DB73" i="45" s="1"/>
  <c r="CZ71" i="45"/>
  <c r="CZ70" i="45"/>
  <c r="CZ69" i="45"/>
  <c r="DB70" i="45" s="1"/>
  <c r="CZ68" i="45"/>
  <c r="DB69" i="45" s="1"/>
  <c r="CZ67" i="45"/>
  <c r="CZ66" i="45"/>
  <c r="CZ65" i="45"/>
  <c r="DB66" i="45" s="1"/>
  <c r="CZ64" i="45"/>
  <c r="DB65" i="45" s="1"/>
  <c r="CZ63" i="45"/>
  <c r="CZ62" i="45"/>
  <c r="CZ61" i="45"/>
  <c r="DB62" i="45" s="1"/>
  <c r="CZ60" i="45"/>
  <c r="DB61" i="45" s="1"/>
  <c r="CZ59" i="45"/>
  <c r="CZ58" i="45"/>
  <c r="CZ57" i="45"/>
  <c r="DB58" i="45" s="1"/>
  <c r="CZ56" i="45"/>
  <c r="DB57" i="45" s="1"/>
  <c r="CZ55" i="45"/>
  <c r="CZ54" i="45"/>
  <c r="CZ53" i="45"/>
  <c r="DB54" i="45" s="1"/>
  <c r="CZ52" i="45"/>
  <c r="DB53" i="45" s="1"/>
  <c r="CZ51" i="45"/>
  <c r="CZ50" i="45"/>
  <c r="CZ49" i="45"/>
  <c r="DB50" i="45" s="1"/>
  <c r="CZ48" i="45"/>
  <c r="DB49" i="45" s="1"/>
  <c r="CZ47" i="45"/>
  <c r="CZ46" i="45"/>
  <c r="CZ45" i="45"/>
  <c r="DB46" i="45" s="1"/>
  <c r="CZ44" i="45"/>
  <c r="DB45" i="45" s="1"/>
  <c r="CZ43" i="45"/>
  <c r="CZ42" i="45"/>
  <c r="CZ41" i="45"/>
  <c r="DB42" i="45" s="1"/>
  <c r="CZ40" i="45"/>
  <c r="DB41" i="45" s="1"/>
  <c r="CZ39" i="45"/>
  <c r="CZ38" i="45"/>
  <c r="CZ37" i="45"/>
  <c r="DB38" i="45" s="1"/>
  <c r="CZ36" i="45"/>
  <c r="DB37" i="45" s="1"/>
  <c r="CZ35" i="45"/>
  <c r="CZ34" i="45"/>
  <c r="CZ33" i="45"/>
  <c r="DB34" i="45" s="1"/>
  <c r="CZ32" i="45"/>
  <c r="DB33" i="45" s="1"/>
  <c r="CZ31" i="45"/>
  <c r="CZ30" i="45"/>
  <c r="CZ29" i="45"/>
  <c r="DB30" i="45" s="1"/>
  <c r="CZ28" i="45"/>
  <c r="DB29" i="45" s="1"/>
  <c r="CZ27" i="45"/>
  <c r="CZ26" i="45"/>
  <c r="CZ25" i="45"/>
  <c r="DB26" i="45" s="1"/>
  <c r="CZ24" i="45"/>
  <c r="DB25" i="45" s="1"/>
  <c r="CZ23" i="45"/>
  <c r="CZ22" i="45"/>
  <c r="CZ21" i="45"/>
  <c r="DB22" i="45" s="1"/>
  <c r="CZ20" i="45"/>
  <c r="DB21" i="45" s="1"/>
  <c r="CZ19" i="45"/>
  <c r="CZ18" i="45"/>
  <c r="CZ17" i="45"/>
  <c r="DB18" i="45" s="1"/>
  <c r="CZ16" i="45"/>
  <c r="DB17" i="45" s="1"/>
  <c r="CZ15" i="45"/>
  <c r="CZ14" i="45"/>
  <c r="CZ13" i="45"/>
  <c r="DB14" i="45" s="1"/>
  <c r="CZ12" i="45"/>
  <c r="CZ11" i="45"/>
  <c r="CZ10" i="45"/>
  <c r="CZ9" i="45"/>
  <c r="CZ8" i="45"/>
  <c r="CZ7" i="45"/>
  <c r="CZ6" i="45"/>
  <c r="CZ5" i="45"/>
  <c r="CZ4" i="45"/>
  <c r="CZ3" i="45"/>
  <c r="CZ2" i="45"/>
  <c r="DA3" i="45"/>
  <c r="DB27" i="45" l="1"/>
  <c r="DB43" i="45"/>
  <c r="DB59" i="45"/>
  <c r="DB67" i="45"/>
  <c r="DB83" i="45"/>
  <c r="DB20" i="45"/>
  <c r="DB28" i="45"/>
  <c r="DB36" i="45"/>
  <c r="DB44" i="45"/>
  <c r="DB52" i="45"/>
  <c r="DB60" i="45"/>
  <c r="DB68" i="45"/>
  <c r="DB76" i="45"/>
  <c r="DB84" i="45"/>
  <c r="DB15" i="45"/>
  <c r="DB31" i="45"/>
  <c r="DB47" i="45"/>
  <c r="DB71" i="45"/>
  <c r="DB23" i="45"/>
  <c r="DB39" i="45"/>
  <c r="DB55" i="45"/>
  <c r="DB63" i="45"/>
  <c r="DB79" i="45"/>
  <c r="DB16" i="45"/>
  <c r="DB24" i="45"/>
  <c r="DB32" i="45"/>
  <c r="DB40" i="45"/>
  <c r="DB48" i="45"/>
  <c r="DB56" i="45"/>
  <c r="DB64" i="45"/>
  <c r="DB72" i="45"/>
  <c r="DB80" i="45"/>
  <c r="DB19" i="45"/>
  <c r="DB35" i="45"/>
  <c r="DB51" i="45"/>
  <c r="DB75" i="45"/>
  <c r="DB7" i="45"/>
  <c r="DB11" i="45"/>
  <c r="DB6" i="45"/>
  <c r="DB9" i="45"/>
  <c r="DB5" i="45"/>
  <c r="DB13" i="45"/>
  <c r="DB8" i="45"/>
  <c r="DB10" i="45"/>
  <c r="DA1" i="45" s="1"/>
  <c r="DB3" i="45"/>
  <c r="DB4" i="45"/>
  <c r="DB12" i="45"/>
  <c r="CF14" i="43"/>
  <c r="CE14" i="43"/>
  <c r="CD14" i="43"/>
  <c r="CC14" i="43"/>
  <c r="CB14" i="43"/>
  <c r="CA14" i="43"/>
  <c r="BZ14" i="43"/>
  <c r="BY14" i="43"/>
  <c r="BX14" i="43"/>
  <c r="BW14" i="43"/>
  <c r="BV14" i="43"/>
  <c r="BU14" i="43"/>
  <c r="BT14" i="43"/>
  <c r="BS14" i="43"/>
  <c r="BR14" i="43"/>
  <c r="BQ14" i="43"/>
  <c r="BP14" i="43"/>
  <c r="BO14" i="43"/>
  <c r="BN14" i="43"/>
  <c r="BM14" i="43"/>
  <c r="BL14" i="43"/>
  <c r="BK14" i="43"/>
  <c r="BJ14" i="43"/>
  <c r="BI14" i="43"/>
  <c r="BH14" i="43"/>
  <c r="BG14" i="43"/>
  <c r="BF14" i="43"/>
  <c r="BE14" i="43"/>
  <c r="BD14" i="43"/>
  <c r="BC14" i="43"/>
  <c r="BB14" i="43"/>
  <c r="BA14" i="43"/>
  <c r="AZ14" i="43"/>
  <c r="AY14" i="43"/>
  <c r="AX14" i="43"/>
  <c r="AW14" i="43"/>
  <c r="AV14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15" i="43"/>
  <c r="D15" i="43" s="1"/>
  <c r="D3" i="43" s="1"/>
  <c r="B15" i="43"/>
  <c r="E15" i="43" l="1"/>
  <c r="E3" i="43" s="1"/>
  <c r="E2" i="43" s="1"/>
  <c r="C3" i="43"/>
  <c r="C2" i="43" s="1"/>
  <c r="D2" i="43" l="1"/>
  <c r="F15" i="43"/>
  <c r="F3" i="43" s="1"/>
  <c r="F2" i="43" s="1"/>
  <c r="G15" i="43" l="1"/>
  <c r="G3" i="43" s="1"/>
  <c r="G2" i="43" s="1"/>
  <c r="H15" i="43" l="1"/>
  <c r="H3" i="43" s="1"/>
  <c r="H2" i="43" s="1"/>
  <c r="I15" i="43" l="1"/>
  <c r="I3" i="43" s="1"/>
  <c r="I2" i="43" s="1"/>
  <c r="J15" i="43" l="1"/>
  <c r="J3" i="43" s="1"/>
  <c r="J2" i="43" s="1"/>
  <c r="K15" i="43" l="1"/>
  <c r="K3" i="43" s="1"/>
  <c r="K2" i="43" s="1"/>
  <c r="L15" i="43" l="1"/>
  <c r="L3" i="43" s="1"/>
  <c r="L2" i="43" s="1"/>
  <c r="M15" i="43" l="1"/>
  <c r="M3" i="43" s="1"/>
  <c r="M2" i="43" s="1"/>
  <c r="N15" i="43" l="1"/>
  <c r="N3" i="43" s="1"/>
  <c r="N2" i="43" s="1"/>
  <c r="O15" i="43" l="1"/>
  <c r="O3" i="43" s="1"/>
  <c r="O2" i="43" s="1"/>
  <c r="P15" i="43" l="1"/>
  <c r="P3" i="43" s="1"/>
  <c r="P2" i="43" s="1"/>
  <c r="Q15" i="43" l="1"/>
  <c r="Q3" i="43" s="1"/>
  <c r="Q2" i="43" s="1"/>
  <c r="R15" i="43" l="1"/>
  <c r="R3" i="43" s="1"/>
  <c r="R2" i="43" s="1"/>
  <c r="S15" i="43" l="1"/>
  <c r="S3" i="43" s="1"/>
  <c r="S2" i="43" s="1"/>
  <c r="T15" i="43" l="1"/>
  <c r="T3" i="43" s="1"/>
  <c r="T2" i="43" s="1"/>
  <c r="U15" i="43" l="1"/>
  <c r="U3" i="43" s="1"/>
  <c r="U2" i="43" s="1"/>
  <c r="V15" i="43" l="1"/>
  <c r="V3" i="43" s="1"/>
  <c r="V2" i="43" s="1"/>
  <c r="W15" i="43" l="1"/>
  <c r="W3" i="43" s="1"/>
  <c r="W2" i="43" s="1"/>
  <c r="X15" i="43" l="1"/>
  <c r="X3" i="43" s="1"/>
  <c r="X2" i="43" s="1"/>
  <c r="Y15" i="43" l="1"/>
  <c r="Y3" i="43" s="1"/>
  <c r="Y2" i="43" s="1"/>
  <c r="Z15" i="43" l="1"/>
  <c r="Z3" i="43" s="1"/>
  <c r="Z2" i="43" s="1"/>
  <c r="AA15" i="43" l="1"/>
  <c r="AA3" i="43" s="1"/>
  <c r="AA2" i="43" s="1"/>
  <c r="AB15" i="43" l="1"/>
  <c r="AB3" i="43" s="1"/>
  <c r="AB2" i="43" s="1"/>
  <c r="AC15" i="43" l="1"/>
  <c r="AC3" i="43" s="1"/>
  <c r="AC2" i="43" s="1"/>
  <c r="AD15" i="43" l="1"/>
  <c r="AD3" i="43" s="1"/>
  <c r="AD2" i="43" s="1"/>
  <c r="AE15" i="43" l="1"/>
  <c r="AE3" i="43" s="1"/>
  <c r="AE2" i="43" s="1"/>
  <c r="AF15" i="43" l="1"/>
  <c r="AF3" i="43" s="1"/>
  <c r="AF2" i="43" s="1"/>
  <c r="AG15" i="43" l="1"/>
  <c r="AG3" i="43" s="1"/>
  <c r="AG2" i="43" s="1"/>
  <c r="AH15" i="43" l="1"/>
  <c r="AH3" i="43" s="1"/>
  <c r="AH2" i="43" s="1"/>
  <c r="AI15" i="43" l="1"/>
  <c r="AI3" i="43" s="1"/>
  <c r="AI2" i="43" s="1"/>
  <c r="AJ15" i="43" l="1"/>
  <c r="AJ3" i="43" s="1"/>
  <c r="AJ2" i="43" s="1"/>
  <c r="AK15" i="43" l="1"/>
  <c r="AK3" i="43" s="1"/>
  <c r="AK2" i="43" s="1"/>
  <c r="AL15" i="43" l="1"/>
  <c r="AL3" i="43" s="1"/>
  <c r="AL2" i="43" s="1"/>
  <c r="AM15" i="43" l="1"/>
  <c r="AM3" i="43" s="1"/>
  <c r="AM2" i="43" s="1"/>
  <c r="AN15" i="43" l="1"/>
  <c r="AN3" i="43" s="1"/>
  <c r="AN2" i="43" s="1"/>
  <c r="AO15" i="43" l="1"/>
  <c r="AO3" i="43" s="1"/>
  <c r="AO2" i="43" s="1"/>
  <c r="AP15" i="43" l="1"/>
  <c r="AP3" i="43" s="1"/>
  <c r="AP2" i="43" s="1"/>
  <c r="AQ15" i="43" l="1"/>
  <c r="AQ3" i="43" s="1"/>
  <c r="AQ2" i="43" s="1"/>
  <c r="AR15" i="43" l="1"/>
  <c r="AR3" i="43" s="1"/>
  <c r="AR2" i="43" s="1"/>
  <c r="AS15" i="43" l="1"/>
  <c r="AS3" i="43" s="1"/>
  <c r="AS2" i="43" s="1"/>
  <c r="AT15" i="43" l="1"/>
  <c r="AT3" i="43" s="1"/>
  <c r="AT2" i="43" s="1"/>
  <c r="AU15" i="43" l="1"/>
  <c r="AU3" i="43" s="1"/>
  <c r="AU2" i="43" s="1"/>
  <c r="AV15" i="43" l="1"/>
  <c r="AV3" i="43" s="1"/>
  <c r="AV2" i="43" s="1"/>
  <c r="AW15" i="43" l="1"/>
  <c r="AW3" i="43" s="1"/>
  <c r="AW2" i="43" s="1"/>
  <c r="AX15" i="43" l="1"/>
  <c r="AX3" i="43" s="1"/>
  <c r="AX2" i="43" s="1"/>
  <c r="AY15" i="43" l="1"/>
  <c r="AY3" i="43" s="1"/>
  <c r="AY2" i="43" s="1"/>
  <c r="AZ15" i="43" l="1"/>
  <c r="AZ3" i="43" s="1"/>
  <c r="AZ2" i="43" s="1"/>
  <c r="BA15" i="43" l="1"/>
  <c r="BA3" i="43" s="1"/>
  <c r="BA2" i="43" s="1"/>
  <c r="BB15" i="43" l="1"/>
  <c r="BB3" i="43" s="1"/>
  <c r="BB2" i="43" s="1"/>
  <c r="BC15" i="43" l="1"/>
  <c r="BC3" i="43" s="1"/>
  <c r="BC2" i="43" s="1"/>
  <c r="BD15" i="43" l="1"/>
  <c r="BD3" i="43" s="1"/>
  <c r="BD2" i="43" s="1"/>
  <c r="BE15" i="43" l="1"/>
  <c r="BE3" i="43" s="1"/>
  <c r="BE2" i="43" s="1"/>
  <c r="BF15" i="43" l="1"/>
  <c r="BF3" i="43" s="1"/>
  <c r="BF2" i="43" s="1"/>
  <c r="BG15" i="43" l="1"/>
  <c r="BG3" i="43" s="1"/>
  <c r="BG2" i="43" s="1"/>
  <c r="BH15" i="43" l="1"/>
  <c r="BH3" i="43" s="1"/>
  <c r="BH2" i="43" s="1"/>
  <c r="BI15" i="43" l="1"/>
  <c r="BI3" i="43" s="1"/>
  <c r="BI2" i="43" s="1"/>
  <c r="BJ15" i="43" l="1"/>
  <c r="BJ3" i="43" s="1"/>
  <c r="BJ2" i="43" s="1"/>
  <c r="BK15" i="43" l="1"/>
  <c r="BK3" i="43" s="1"/>
  <c r="BK2" i="43" s="1"/>
  <c r="BL15" i="43" l="1"/>
  <c r="BL3" i="43" s="1"/>
  <c r="BL2" i="43" s="1"/>
  <c r="BM15" i="43" l="1"/>
  <c r="BM3" i="43" s="1"/>
  <c r="BM2" i="43" s="1"/>
  <c r="BN15" i="43" l="1"/>
  <c r="BN3" i="43" s="1"/>
  <c r="BN2" i="43" s="1"/>
  <c r="BO15" i="43" l="1"/>
  <c r="BO3" i="43" s="1"/>
  <c r="BO2" i="43" s="1"/>
  <c r="BP15" i="43" l="1"/>
  <c r="BP3" i="43" s="1"/>
  <c r="BP2" i="43" s="1"/>
  <c r="BQ15" i="43" l="1"/>
  <c r="BQ3" i="43" s="1"/>
  <c r="BQ2" i="43" s="1"/>
  <c r="BR15" i="43" l="1"/>
  <c r="BR3" i="43" s="1"/>
  <c r="BR2" i="43" s="1"/>
  <c r="BS15" i="43" l="1"/>
  <c r="BS3" i="43" s="1"/>
  <c r="BS2" i="43" s="1"/>
  <c r="BT15" i="43" l="1"/>
  <c r="BT3" i="43" s="1"/>
  <c r="BT2" i="43" s="1"/>
  <c r="BU15" i="43" l="1"/>
  <c r="BU3" i="43" s="1"/>
  <c r="BU2" i="43" s="1"/>
  <c r="BV15" i="43" l="1"/>
  <c r="BV3" i="43" s="1"/>
  <c r="BV2" i="43" s="1"/>
  <c r="BW15" i="43" l="1"/>
  <c r="BW3" i="43" s="1"/>
  <c r="BW2" i="43" s="1"/>
  <c r="BX15" i="43" l="1"/>
  <c r="BX3" i="43" s="1"/>
  <c r="BX2" i="43" s="1"/>
  <c r="BY15" i="43" l="1"/>
  <c r="BY3" i="43" s="1"/>
  <c r="BY2" i="43" s="1"/>
  <c r="BZ15" i="43" l="1"/>
  <c r="BZ3" i="43" s="1"/>
  <c r="BZ2" i="43" s="1"/>
  <c r="CA15" i="43" l="1"/>
  <c r="CA3" i="43" s="1"/>
  <c r="CA2" i="43" s="1"/>
  <c r="CB15" i="43" l="1"/>
  <c r="CB3" i="43" s="1"/>
  <c r="CB2" i="43" s="1"/>
  <c r="CC15" i="43" l="1"/>
  <c r="CC3" i="43" s="1"/>
  <c r="CC2" i="43" s="1"/>
  <c r="CD15" i="43" l="1"/>
  <c r="CD3" i="43" s="1"/>
  <c r="CD2" i="43" s="1"/>
  <c r="CE15" i="43" l="1"/>
  <c r="CE3" i="43" s="1"/>
  <c r="CE2" i="43" s="1"/>
  <c r="CF15" i="43" l="1"/>
  <c r="CF3" i="43" s="1"/>
  <c r="CF2" i="43" s="1"/>
  <c r="A4" i="35" l="1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P29" i="46"/>
  <c r="BM42" i="46" l="1"/>
  <c r="BM29" i="46" s="1"/>
  <c r="BL42" i="46"/>
  <c r="BL29" i="46" s="1"/>
  <c r="BK42" i="46"/>
  <c r="BK29" i="46" s="1"/>
  <c r="BJ42" i="46"/>
  <c r="BJ29" i="46" s="1"/>
  <c r="BI42" i="46"/>
  <c r="BI29" i="46" s="1"/>
  <c r="BH42" i="46"/>
  <c r="BH29" i="46" s="1"/>
  <c r="BG42" i="46"/>
  <c r="BG29" i="46" s="1"/>
  <c r="BF42" i="46"/>
  <c r="BF29" i="46" s="1"/>
  <c r="BE42" i="46"/>
  <c r="BE29" i="46" s="1"/>
  <c r="BD42" i="46"/>
  <c r="BD29" i="46" s="1"/>
  <c r="BC42" i="46"/>
  <c r="BC29" i="46" s="1"/>
  <c r="BB42" i="46"/>
  <c r="BB29" i="46" s="1"/>
  <c r="BA42" i="46"/>
  <c r="BA29" i="46" s="1"/>
  <c r="AZ42" i="46"/>
  <c r="AZ29" i="46" s="1"/>
  <c r="AY42" i="46"/>
  <c r="AY29" i="46" s="1"/>
  <c r="AX42" i="46"/>
  <c r="AX29" i="46" s="1"/>
  <c r="AW42" i="46"/>
  <c r="AW29" i="46" s="1"/>
  <c r="AV42" i="46"/>
  <c r="AV29" i="46" s="1"/>
  <c r="AU42" i="46"/>
  <c r="AU29" i="46" s="1"/>
  <c r="AT42" i="46"/>
  <c r="AT29" i="46" s="1"/>
  <c r="AS42" i="46"/>
  <c r="AS29" i="46" s="1"/>
  <c r="AR42" i="46"/>
  <c r="AR29" i="46" s="1"/>
  <c r="AQ42" i="46"/>
  <c r="AQ29" i="46" s="1"/>
  <c r="AP42" i="46"/>
  <c r="AP29" i="46" s="1"/>
  <c r="AO42" i="46"/>
  <c r="AO29" i="46" s="1"/>
  <c r="AN42" i="46"/>
  <c r="AN29" i="46" s="1"/>
  <c r="AM42" i="46"/>
  <c r="AM29" i="46" s="1"/>
  <c r="AL42" i="46"/>
  <c r="AL29" i="46" s="1"/>
  <c r="AK42" i="46"/>
  <c r="AK29" i="46" s="1"/>
  <c r="AJ42" i="46"/>
  <c r="AJ29" i="46" s="1"/>
  <c r="AI42" i="46"/>
  <c r="AI29" i="46" s="1"/>
  <c r="AH42" i="46"/>
  <c r="AH29" i="46" s="1"/>
  <c r="AG42" i="46"/>
  <c r="AG29" i="46" s="1"/>
  <c r="AF42" i="46"/>
  <c r="AF29" i="46" s="1"/>
  <c r="AE42" i="46"/>
  <c r="AE29" i="46" s="1"/>
  <c r="AD42" i="46"/>
  <c r="AD29" i="46" s="1"/>
  <c r="AC42" i="46"/>
  <c r="AC29" i="46" s="1"/>
  <c r="AB42" i="46"/>
  <c r="AB29" i="46" s="1"/>
  <c r="AA42" i="46"/>
  <c r="AA29" i="46" s="1"/>
  <c r="Z42" i="46"/>
  <c r="Z29" i="46" s="1"/>
  <c r="Y42" i="46"/>
  <c r="Y29" i="46" s="1"/>
  <c r="X42" i="46"/>
  <c r="X29" i="46" s="1"/>
  <c r="W42" i="46"/>
  <c r="W29" i="46" s="1"/>
  <c r="V42" i="46"/>
  <c r="V29" i="46" s="1"/>
  <c r="U42" i="46"/>
  <c r="U29" i="46" s="1"/>
  <c r="T42" i="46"/>
  <c r="T29" i="46" s="1"/>
  <c r="S42" i="46"/>
  <c r="S29" i="46" s="1"/>
  <c r="R42" i="46"/>
  <c r="R29" i="46" s="1"/>
  <c r="Q42" i="46"/>
  <c r="Q29" i="46" s="1"/>
  <c r="O42" i="46"/>
  <c r="O29" i="46" s="1"/>
  <c r="N42" i="46"/>
  <c r="N29" i="46" s="1"/>
  <c r="M42" i="46"/>
  <c r="M29" i="46" s="1"/>
  <c r="L42" i="46"/>
  <c r="L29" i="46" s="1"/>
  <c r="K42" i="46"/>
  <c r="K29" i="46" s="1"/>
  <c r="J42" i="46"/>
  <c r="J29" i="46" s="1"/>
  <c r="I42" i="46"/>
  <c r="I29" i="46" s="1"/>
  <c r="H42" i="46"/>
  <c r="H29" i="46" s="1"/>
  <c r="G42" i="46"/>
  <c r="G29" i="46" s="1"/>
  <c r="F42" i="46"/>
  <c r="F29" i="46" s="1"/>
  <c r="E42" i="46"/>
  <c r="E29" i="46" s="1"/>
  <c r="D42" i="46"/>
  <c r="D29" i="46" s="1"/>
  <c r="C42" i="46"/>
  <c r="C29" i="46" s="1"/>
  <c r="B42" i="46"/>
  <c r="B29" i="46" s="1"/>
  <c r="B74" i="46"/>
  <c r="B30" i="46" s="1"/>
  <c r="B43" i="46" s="1"/>
  <c r="B24" i="46" l="1"/>
  <c r="B29" i="6" l="1"/>
  <c r="D29" i="6" s="1"/>
  <c r="B28" i="6"/>
  <c r="B33" i="6"/>
  <c r="C28" i="6" l="1"/>
  <c r="D27" i="6" l="1"/>
  <c r="B5" i="13"/>
  <c r="B4" i="13"/>
  <c r="A58" i="46"/>
  <c r="A57" i="46"/>
  <c r="A56" i="46"/>
  <c r="A55" i="46"/>
  <c r="BI6" i="38"/>
  <c r="BH6" i="38"/>
  <c r="BG6" i="38"/>
  <c r="BF6" i="38"/>
  <c r="A30" i="46" l="1"/>
  <c r="A2" i="46" s="1"/>
  <c r="A31" i="46"/>
  <c r="A3" i="46" s="1"/>
  <c r="A32" i="46"/>
  <c r="A4" i="46" s="1"/>
  <c r="A33" i="46"/>
  <c r="A5" i="46" s="1"/>
  <c r="P30" i="46" l="1"/>
  <c r="P43" i="46" s="1"/>
  <c r="P33" i="46"/>
  <c r="P46" i="46" s="1"/>
  <c r="P32" i="46"/>
  <c r="P45" i="46" s="1"/>
  <c r="P31" i="46"/>
  <c r="P44" i="46" s="1"/>
  <c r="BF33" i="46"/>
  <c r="BF46" i="46" s="1"/>
  <c r="U33" i="46"/>
  <c r="U46" i="46" s="1"/>
  <c r="AE33" i="46"/>
  <c r="AE46" i="46" s="1"/>
  <c r="AV33" i="46"/>
  <c r="AV46" i="46" s="1"/>
  <c r="BK33" i="46"/>
  <c r="BK46" i="46" s="1"/>
  <c r="AY33" i="46"/>
  <c r="AY46" i="46" s="1"/>
  <c r="J33" i="46"/>
  <c r="J46" i="46" s="1"/>
  <c r="Z33" i="46"/>
  <c r="Z46" i="46" s="1"/>
  <c r="AO33" i="46"/>
  <c r="AO46" i="46" s="1"/>
  <c r="AG32" i="46"/>
  <c r="AG45" i="46" s="1"/>
  <c r="BI32" i="46"/>
  <c r="BI45" i="46" s="1"/>
  <c r="AQ32" i="46"/>
  <c r="AQ45" i="46" s="1"/>
  <c r="AJ32" i="46"/>
  <c r="AJ45" i="46" s="1"/>
  <c r="U32" i="46"/>
  <c r="U45" i="46" s="1"/>
  <c r="E32" i="46"/>
  <c r="E45" i="46" s="1"/>
  <c r="BH32" i="46"/>
  <c r="BH45" i="46" s="1"/>
  <c r="BF32" i="46"/>
  <c r="BF45" i="46" s="1"/>
  <c r="AY32" i="46"/>
  <c r="AY45" i="46" s="1"/>
  <c r="AI31" i="46"/>
  <c r="AI44" i="46" s="1"/>
  <c r="T31" i="46"/>
  <c r="T44" i="46" s="1"/>
  <c r="D31" i="46"/>
  <c r="D44" i="46" s="1"/>
  <c r="BL31" i="46"/>
  <c r="BL44" i="46" s="1"/>
  <c r="AW31" i="46"/>
  <c r="AW44" i="46" s="1"/>
  <c r="AX31" i="46"/>
  <c r="AX44" i="46" s="1"/>
  <c r="AN31" i="46"/>
  <c r="AN44" i="46" s="1"/>
  <c r="Y31" i="46"/>
  <c r="Y44" i="46" s="1"/>
  <c r="BK30" i="46"/>
  <c r="BK43" i="46" s="1"/>
  <c r="AS30" i="46"/>
  <c r="AS43" i="46" s="1"/>
  <c r="AD30" i="46"/>
  <c r="AD43" i="46" s="1"/>
  <c r="W30" i="46"/>
  <c r="W43" i="46" s="1"/>
  <c r="AF30" i="46"/>
  <c r="AF43" i="46" s="1"/>
  <c r="Y30" i="46"/>
  <c r="Y43" i="46" s="1"/>
  <c r="AN30" i="46"/>
  <c r="AN43" i="46" s="1"/>
  <c r="BI30" i="46"/>
  <c r="BI43" i="46" s="1"/>
  <c r="AX33" i="46"/>
  <c r="AX46" i="46" s="1"/>
  <c r="AL33" i="46"/>
  <c r="AL46" i="46" s="1"/>
  <c r="W33" i="46"/>
  <c r="W46" i="46" s="1"/>
  <c r="AD33" i="46"/>
  <c r="AD46" i="46" s="1"/>
  <c r="AS33" i="46"/>
  <c r="AS46" i="46" s="1"/>
  <c r="BC33" i="46"/>
  <c r="BC46" i="46" s="1"/>
  <c r="BJ33" i="46"/>
  <c r="BJ46" i="46" s="1"/>
  <c r="G33" i="46"/>
  <c r="G46" i="46" s="1"/>
  <c r="R33" i="46"/>
  <c r="R46" i="46" s="1"/>
  <c r="AG33" i="46"/>
  <c r="AG46" i="46" s="1"/>
  <c r="I32" i="46"/>
  <c r="I45" i="46" s="1"/>
  <c r="AR32" i="46"/>
  <c r="AR45" i="46" s="1"/>
  <c r="AC32" i="46"/>
  <c r="AC45" i="46" s="1"/>
  <c r="M32" i="46"/>
  <c r="M45" i="46" s="1"/>
  <c r="F32" i="46"/>
  <c r="F45" i="46" s="1"/>
  <c r="H32" i="46"/>
  <c r="H45" i="46" s="1"/>
  <c r="BG32" i="46"/>
  <c r="BG45" i="46" s="1"/>
  <c r="AQ31" i="46"/>
  <c r="AQ44" i="46" s="1"/>
  <c r="AB31" i="46"/>
  <c r="AB44" i="46" s="1"/>
  <c r="L31" i="46"/>
  <c r="L44" i="46" s="1"/>
  <c r="BE31" i="46"/>
  <c r="BE44" i="46" s="1"/>
  <c r="BF31" i="46"/>
  <c r="BF44" i="46" s="1"/>
  <c r="AG31" i="46"/>
  <c r="AG44" i="46" s="1"/>
  <c r="K30" i="46"/>
  <c r="K43" i="46" s="1"/>
  <c r="J30" i="46"/>
  <c r="J43" i="46" s="1"/>
  <c r="AV30" i="46"/>
  <c r="AV43" i="46" s="1"/>
  <c r="AL30" i="46"/>
  <c r="AL43" i="46" s="1"/>
  <c r="AE30" i="46"/>
  <c r="AE43" i="46" s="1"/>
  <c r="AY30" i="46"/>
  <c r="AY43" i="46" s="1"/>
  <c r="AG30" i="46"/>
  <c r="AG43" i="46" s="1"/>
  <c r="I30" i="46"/>
  <c r="I43" i="46" s="1"/>
  <c r="E33" i="46"/>
  <c r="E46" i="46" s="1"/>
  <c r="AM33" i="46"/>
  <c r="AM46" i="46" s="1"/>
  <c r="N33" i="46"/>
  <c r="N46" i="46" s="1"/>
  <c r="V33" i="46"/>
  <c r="V46" i="46" s="1"/>
  <c r="AK33" i="46"/>
  <c r="AK46" i="46" s="1"/>
  <c r="BB33" i="46"/>
  <c r="BB46" i="46" s="1"/>
  <c r="I33" i="46"/>
  <c r="I46" i="46" s="1"/>
  <c r="Y33" i="46"/>
  <c r="Y46" i="46" s="1"/>
  <c r="R32" i="46"/>
  <c r="R45" i="46" s="1"/>
  <c r="Y32" i="46"/>
  <c r="Y45" i="46" s="1"/>
  <c r="BB32" i="46"/>
  <c r="BB45" i="46" s="1"/>
  <c r="AK32" i="46"/>
  <c r="AK45" i="46" s="1"/>
  <c r="V32" i="46"/>
  <c r="V45" i="46" s="1"/>
  <c r="N32" i="46"/>
  <c r="N45" i="46" s="1"/>
  <c r="G32" i="46"/>
  <c r="G45" i="46" s="1"/>
  <c r="C32" i="46"/>
  <c r="C45" i="46" s="1"/>
  <c r="AJ31" i="46"/>
  <c r="AJ44" i="46" s="1"/>
  <c r="U31" i="46"/>
  <c r="U44" i="46" s="1"/>
  <c r="E31" i="46"/>
  <c r="E44" i="46" s="1"/>
  <c r="I31" i="46"/>
  <c r="I44" i="46" s="1"/>
  <c r="BI31" i="46"/>
  <c r="BI44" i="46" s="1"/>
  <c r="AY31" i="46"/>
  <c r="AY44" i="46" s="1"/>
  <c r="AO31" i="46"/>
  <c r="AO44" i="46" s="1"/>
  <c r="T30" i="46"/>
  <c r="T43" i="46" s="1"/>
  <c r="BB30" i="46"/>
  <c r="BB43" i="46" s="1"/>
  <c r="BD30" i="46"/>
  <c r="BD43" i="46" s="1"/>
  <c r="AT30" i="46"/>
  <c r="AT43" i="46" s="1"/>
  <c r="AM30" i="46"/>
  <c r="AM43" i="46" s="1"/>
  <c r="BG30" i="46"/>
  <c r="BG43" i="46" s="1"/>
  <c r="AO30" i="46"/>
  <c r="AO43" i="46" s="1"/>
  <c r="R30" i="46"/>
  <c r="R43" i="46" s="1"/>
  <c r="C30" i="46"/>
  <c r="C43" i="46" s="1"/>
  <c r="F33" i="46"/>
  <c r="F46" i="46" s="1"/>
  <c r="M33" i="46"/>
  <c r="M46" i="46" s="1"/>
  <c r="AC33" i="46"/>
  <c r="AC46" i="46" s="1"/>
  <c r="AR33" i="46"/>
  <c r="AR46" i="46" s="1"/>
  <c r="BI33" i="46"/>
  <c r="BI46" i="46" s="1"/>
  <c r="Q33" i="46"/>
  <c r="Q46" i="46" s="1"/>
  <c r="Z32" i="46"/>
  <c r="Z45" i="46" s="1"/>
  <c r="BJ32" i="46"/>
  <c r="BJ45" i="46" s="1"/>
  <c r="BC32" i="46"/>
  <c r="BC45" i="46" s="1"/>
  <c r="AS32" i="46"/>
  <c r="AS45" i="46" s="1"/>
  <c r="AD32" i="46"/>
  <c r="AD45" i="46" s="1"/>
  <c r="W32" i="46"/>
  <c r="W45" i="46" s="1"/>
  <c r="O32" i="46"/>
  <c r="O45" i="46" s="1"/>
  <c r="B32" i="46"/>
  <c r="B45" i="46" s="1"/>
  <c r="BB31" i="46"/>
  <c r="BB44" i="46" s="1"/>
  <c r="AR31" i="46"/>
  <c r="AR44" i="46" s="1"/>
  <c r="AC31" i="46"/>
  <c r="AC44" i="46" s="1"/>
  <c r="M31" i="46"/>
  <c r="M44" i="46" s="1"/>
  <c r="BA31" i="46"/>
  <c r="BA44" i="46" s="1"/>
  <c r="N31" i="46"/>
  <c r="N44" i="46" s="1"/>
  <c r="BG31" i="46"/>
  <c r="BG44" i="46" s="1"/>
  <c r="AB30" i="46"/>
  <c r="AB43" i="46" s="1"/>
  <c r="D30" i="46"/>
  <c r="D43" i="46" s="1"/>
  <c r="BL30" i="46"/>
  <c r="BL43" i="46" s="1"/>
  <c r="AW30" i="46"/>
  <c r="AW43" i="46" s="1"/>
  <c r="AU30" i="46"/>
  <c r="AU43" i="46" s="1"/>
  <c r="BJ30" i="46"/>
  <c r="BJ43" i="46" s="1"/>
  <c r="Z30" i="46"/>
  <c r="Z43" i="46" s="1"/>
  <c r="BM31" i="46"/>
  <c r="BM44" i="46" s="1"/>
  <c r="BM33" i="46"/>
  <c r="BM46" i="46" s="1"/>
  <c r="BM32" i="46"/>
  <c r="BM45" i="46" s="1"/>
  <c r="BM30" i="46"/>
  <c r="BM43" i="46" s="1"/>
  <c r="AJ33" i="46"/>
  <c r="AJ46" i="46" s="1"/>
  <c r="AQ33" i="46"/>
  <c r="AQ46" i="46" s="1"/>
  <c r="BA33" i="46"/>
  <c r="BA46" i="46" s="1"/>
  <c r="AF33" i="46"/>
  <c r="AF46" i="46" s="1"/>
  <c r="H33" i="46"/>
  <c r="H46" i="46" s="1"/>
  <c r="AH32" i="46"/>
  <c r="AH45" i="46" s="1"/>
  <c r="J32" i="46"/>
  <c r="J45" i="46" s="1"/>
  <c r="Q32" i="46"/>
  <c r="Q45" i="46" s="1"/>
  <c r="BK32" i="46"/>
  <c r="BK45" i="46" s="1"/>
  <c r="AV32" i="46"/>
  <c r="AV45" i="46" s="1"/>
  <c r="AL32" i="46"/>
  <c r="AL45" i="46" s="1"/>
  <c r="AE32" i="46"/>
  <c r="AE45" i="46" s="1"/>
  <c r="X32" i="46"/>
  <c r="X45" i="46" s="1"/>
  <c r="AP31" i="46"/>
  <c r="AP44" i="46" s="1"/>
  <c r="BJ31" i="46"/>
  <c r="BJ44" i="46" s="1"/>
  <c r="AK31" i="46"/>
  <c r="AK44" i="46" s="1"/>
  <c r="V31" i="46"/>
  <c r="V44" i="46" s="1"/>
  <c r="W31" i="46"/>
  <c r="W44" i="46" s="1"/>
  <c r="G31" i="46"/>
  <c r="G44" i="46" s="1"/>
  <c r="R31" i="46"/>
  <c r="R44" i="46" s="1"/>
  <c r="AZ31" i="46"/>
  <c r="AZ44" i="46" s="1"/>
  <c r="AJ30" i="46"/>
  <c r="AJ43" i="46" s="1"/>
  <c r="L30" i="46"/>
  <c r="L43" i="46" s="1"/>
  <c r="AI30" i="46"/>
  <c r="AI43" i="46" s="1"/>
  <c r="BE30" i="46"/>
  <c r="BE43" i="46" s="1"/>
  <c r="AX30" i="46"/>
  <c r="AX43" i="46" s="1"/>
  <c r="X30" i="46"/>
  <c r="X43" i="46" s="1"/>
  <c r="AZ30" i="46"/>
  <c r="AZ43" i="46" s="1"/>
  <c r="AH30" i="46"/>
  <c r="AH43" i="46" s="1"/>
  <c r="O33" i="46"/>
  <c r="O46" i="46" s="1"/>
  <c r="L33" i="46"/>
  <c r="L46" i="46" s="1"/>
  <c r="AB33" i="46"/>
  <c r="AB46" i="46" s="1"/>
  <c r="AI33" i="46"/>
  <c r="AI46" i="46" s="1"/>
  <c r="BH33" i="46"/>
  <c r="BH46" i="46" s="1"/>
  <c r="X33" i="46"/>
  <c r="X46" i="46" s="1"/>
  <c r="AP32" i="46"/>
  <c r="AP45" i="46" s="1"/>
  <c r="S32" i="46"/>
  <c r="S45" i="46" s="1"/>
  <c r="K32" i="46"/>
  <c r="K45" i="46" s="1"/>
  <c r="AZ32" i="46"/>
  <c r="AZ45" i="46" s="1"/>
  <c r="BD32" i="46"/>
  <c r="BD45" i="46" s="1"/>
  <c r="AT32" i="46"/>
  <c r="AT45" i="46" s="1"/>
  <c r="AM32" i="46"/>
  <c r="AM45" i="46" s="1"/>
  <c r="AF32" i="46"/>
  <c r="AF45" i="46" s="1"/>
  <c r="J31" i="46"/>
  <c r="J44" i="46" s="1"/>
  <c r="AH31" i="46"/>
  <c r="AH44" i="46" s="1"/>
  <c r="BC31" i="46"/>
  <c r="BC44" i="46" s="1"/>
  <c r="AS31" i="46"/>
  <c r="AS44" i="46" s="1"/>
  <c r="AD31" i="46"/>
  <c r="AD44" i="46" s="1"/>
  <c r="AE31" i="46"/>
  <c r="AE44" i="46" s="1"/>
  <c r="O31" i="46"/>
  <c r="O44" i="46" s="1"/>
  <c r="F31" i="46"/>
  <c r="F44" i="46" s="1"/>
  <c r="BH31" i="46"/>
  <c r="BH44" i="46" s="1"/>
  <c r="AR30" i="46"/>
  <c r="AR43" i="46" s="1"/>
  <c r="U30" i="46"/>
  <c r="U43" i="46" s="1"/>
  <c r="E30" i="46"/>
  <c r="E43" i="46" s="1"/>
  <c r="AQ30" i="46"/>
  <c r="AQ43" i="46" s="1"/>
  <c r="BF30" i="46"/>
  <c r="BF43" i="46" s="1"/>
  <c r="BH30" i="46"/>
  <c r="BH43" i="46" s="1"/>
  <c r="AP30" i="46"/>
  <c r="AP43" i="46" s="1"/>
  <c r="BG33" i="46"/>
  <c r="BG46" i="46" s="1"/>
  <c r="AU33" i="46"/>
  <c r="AU46" i="46" s="1"/>
  <c r="AW33" i="46"/>
  <c r="AW46" i="46" s="1"/>
  <c r="BL33" i="46"/>
  <c r="BL46" i="46" s="1"/>
  <c r="D33" i="46"/>
  <c r="D46" i="46" s="1"/>
  <c r="T33" i="46"/>
  <c r="T46" i="46" s="1"/>
  <c r="AA33" i="46"/>
  <c r="AA46" i="46" s="1"/>
  <c r="AP33" i="46"/>
  <c r="AP46" i="46" s="1"/>
  <c r="AZ33" i="46"/>
  <c r="AZ46" i="46" s="1"/>
  <c r="C33" i="46"/>
  <c r="C46" i="46" s="1"/>
  <c r="AA32" i="46"/>
  <c r="AA45" i="46" s="1"/>
  <c r="T32" i="46"/>
  <c r="T45" i="46" s="1"/>
  <c r="D32" i="46"/>
  <c r="D45" i="46" s="1"/>
  <c r="BL32" i="46"/>
  <c r="BL45" i="46" s="1"/>
  <c r="AW32" i="46"/>
  <c r="AW45" i="46" s="1"/>
  <c r="AU32" i="46"/>
  <c r="AU45" i="46" s="1"/>
  <c r="AN32" i="46"/>
  <c r="AN45" i="46" s="1"/>
  <c r="S31" i="46"/>
  <c r="S44" i="46" s="1"/>
  <c r="BK31" i="46"/>
  <c r="BK44" i="46" s="1"/>
  <c r="AV31" i="46"/>
  <c r="AV44" i="46" s="1"/>
  <c r="AL31" i="46"/>
  <c r="AL44" i="46" s="1"/>
  <c r="AM31" i="46"/>
  <c r="AM44" i="46" s="1"/>
  <c r="X31" i="46"/>
  <c r="X44" i="46" s="1"/>
  <c r="H31" i="46"/>
  <c r="H44" i="46" s="1"/>
  <c r="C31" i="46"/>
  <c r="C44" i="46" s="1"/>
  <c r="AC30" i="46"/>
  <c r="AC43" i="46" s="1"/>
  <c r="M30" i="46"/>
  <c r="M43" i="46" s="1"/>
  <c r="F30" i="46"/>
  <c r="F43" i="46" s="1"/>
  <c r="AA30" i="46"/>
  <c r="AA43" i="46" s="1"/>
  <c r="H30" i="46"/>
  <c r="H43" i="46" s="1"/>
  <c r="S30" i="46"/>
  <c r="S43" i="46" s="1"/>
  <c r="BE33" i="46"/>
  <c r="BE46" i="46" s="1"/>
  <c r="AT33" i="46"/>
  <c r="AT46" i="46" s="1"/>
  <c r="BD33" i="46"/>
  <c r="BD46" i="46" s="1"/>
  <c r="AN33" i="46"/>
  <c r="AN46" i="46" s="1"/>
  <c r="K33" i="46"/>
  <c r="K46" i="46" s="1"/>
  <c r="S33" i="46"/>
  <c r="S46" i="46" s="1"/>
  <c r="AH33" i="46"/>
  <c r="AH46" i="46" s="1"/>
  <c r="B33" i="46"/>
  <c r="B46" i="46" s="1"/>
  <c r="BA32" i="46"/>
  <c r="BA45" i="46" s="1"/>
  <c r="AI32" i="46"/>
  <c r="AI45" i="46" s="1"/>
  <c r="AB32" i="46"/>
  <c r="AB45" i="46" s="1"/>
  <c r="L32" i="46"/>
  <c r="L45" i="46" s="1"/>
  <c r="AO32" i="46"/>
  <c r="AO45" i="46" s="1"/>
  <c r="BE32" i="46"/>
  <c r="BE45" i="46" s="1"/>
  <c r="AX32" i="46"/>
  <c r="AX45" i="46" s="1"/>
  <c r="AA31" i="46"/>
  <c r="AA44" i="46" s="1"/>
  <c r="K31" i="46"/>
  <c r="K44" i="46" s="1"/>
  <c r="Z31" i="46"/>
  <c r="Z44" i="46" s="1"/>
  <c r="BD31" i="46"/>
  <c r="BD44" i="46" s="1"/>
  <c r="AT31" i="46"/>
  <c r="AT44" i="46" s="1"/>
  <c r="AU31" i="46"/>
  <c r="AU44" i="46" s="1"/>
  <c r="AF31" i="46"/>
  <c r="AF44" i="46" s="1"/>
  <c r="Q31" i="46"/>
  <c r="Q44" i="46" s="1"/>
  <c r="B31" i="46"/>
  <c r="B44" i="46" s="1"/>
  <c r="BC30" i="46"/>
  <c r="BC43" i="46" s="1"/>
  <c r="AK30" i="46"/>
  <c r="AK43" i="46" s="1"/>
  <c r="V30" i="46"/>
  <c r="V43" i="46" s="1"/>
  <c r="N30" i="46"/>
  <c r="N43" i="46" s="1"/>
  <c r="G30" i="46"/>
  <c r="G43" i="46" s="1"/>
  <c r="Q30" i="46"/>
  <c r="Q43" i="46" s="1"/>
  <c r="O30" i="46"/>
  <c r="O43" i="46" s="1"/>
  <c r="BA30" i="46"/>
  <c r="BA43" i="46" s="1"/>
  <c r="X2" i="46"/>
  <c r="V3" i="46"/>
  <c r="AA3" i="46"/>
  <c r="X3" i="46"/>
  <c r="T5" i="46"/>
  <c r="Z5" i="46"/>
  <c r="O2" i="46" l="1"/>
  <c r="R4" i="46"/>
  <c r="W5" i="46"/>
  <c r="W4" i="46"/>
  <c r="AA4" i="46"/>
  <c r="X4" i="46"/>
  <c r="P5" i="46"/>
  <c r="S5" i="46"/>
  <c r="V2" i="46"/>
  <c r="T3" i="46"/>
  <c r="Y3" i="46"/>
  <c r="P2" i="46"/>
  <c r="AA2" i="46"/>
  <c r="S3" i="46"/>
  <c r="U2" i="46"/>
  <c r="V4" i="46"/>
  <c r="AA5" i="46"/>
  <c r="W2" i="46"/>
  <c r="O5" i="46"/>
  <c r="R3" i="46"/>
  <c r="O3" i="46"/>
  <c r="U3" i="46"/>
  <c r="Q4" i="46"/>
  <c r="Q5" i="46"/>
  <c r="Z2" i="46"/>
  <c r="P4" i="46"/>
  <c r="V5" i="46"/>
  <c r="S4" i="46"/>
  <c r="U5" i="46"/>
  <c r="R2" i="46"/>
  <c r="X5" i="46"/>
  <c r="T4" i="46"/>
  <c r="O4" i="46"/>
  <c r="T2" i="46"/>
  <c r="Q3" i="46"/>
  <c r="Q2" i="46"/>
  <c r="AB4" i="46"/>
  <c r="AB5" i="46"/>
  <c r="AB2" i="46"/>
  <c r="AB3" i="46"/>
  <c r="P3" i="46"/>
  <c r="Z4" i="46"/>
  <c r="W3" i="46"/>
  <c r="Z3" i="46"/>
  <c r="S2" i="46"/>
  <c r="U4" i="46"/>
  <c r="R5" i="46"/>
  <c r="Y2" i="46" l="1"/>
  <c r="Y5" i="46"/>
  <c r="Y4" i="46"/>
  <c r="BL2" i="38"/>
  <c r="BL3" i="38"/>
  <c r="CF6" i="43" l="1"/>
  <c r="CE6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R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J11" i="43" l="1"/>
  <c r="K11" i="43"/>
  <c r="L11" i="43"/>
  <c r="M11" i="43" s="1"/>
  <c r="N11" i="43" s="1"/>
  <c r="O11" i="43" s="1"/>
  <c r="P11" i="43" s="1"/>
  <c r="Q11" i="43" s="1"/>
  <c r="R11" i="43" s="1"/>
  <c r="S11" i="43" s="1"/>
  <c r="T11" i="43" s="1"/>
  <c r="U11" i="43" s="1"/>
  <c r="V11" i="43" s="1"/>
  <c r="W11" i="43" s="1"/>
  <c r="X11" i="43" s="1"/>
  <c r="Y11" i="43" s="1"/>
  <c r="Z11" i="43" s="1"/>
  <c r="AA11" i="43" s="1"/>
  <c r="AB11" i="43" s="1"/>
  <c r="AC11" i="43" s="1"/>
  <c r="AD11" i="43" s="1"/>
  <c r="AE11" i="43" s="1"/>
  <c r="AF11" i="43" s="1"/>
  <c r="AG11" i="43" s="1"/>
  <c r="AH11" i="43" s="1"/>
  <c r="AI11" i="43" s="1"/>
  <c r="AJ11" i="43" s="1"/>
  <c r="AK11" i="43" s="1"/>
  <c r="AL11" i="43" s="1"/>
  <c r="AM11" i="43" s="1"/>
  <c r="AN11" i="43" s="1"/>
  <c r="AO11" i="43" s="1"/>
  <c r="AP11" i="43" s="1"/>
  <c r="AQ11" i="43" s="1"/>
  <c r="AR11" i="43" s="1"/>
  <c r="AS11" i="43" s="1"/>
  <c r="AT11" i="43" s="1"/>
  <c r="AU11" i="43" s="1"/>
  <c r="AV11" i="43" s="1"/>
  <c r="AW11" i="43" s="1"/>
  <c r="AX11" i="43" s="1"/>
  <c r="AY11" i="43" s="1"/>
  <c r="AZ11" i="43" s="1"/>
  <c r="BA11" i="43" s="1"/>
  <c r="BB11" i="43" s="1"/>
  <c r="BC11" i="43" s="1"/>
  <c r="BD11" i="43" s="1"/>
  <c r="BE11" i="43" s="1"/>
  <c r="BF11" i="43" s="1"/>
  <c r="BG11" i="43" s="1"/>
  <c r="BH11" i="43" s="1"/>
  <c r="BI11" i="43" s="1"/>
  <c r="BJ11" i="43" s="1"/>
  <c r="BK11" i="43" s="1"/>
  <c r="BL11" i="43" s="1"/>
  <c r="BM11" i="43" s="1"/>
  <c r="BN11" i="43" s="1"/>
  <c r="BO11" i="43" s="1"/>
  <c r="BP11" i="43" s="1"/>
  <c r="BQ11" i="43" s="1"/>
  <c r="BR11" i="43" s="1"/>
  <c r="BS11" i="43" s="1"/>
  <c r="BT11" i="43" s="1"/>
  <c r="BU11" i="43" s="1"/>
  <c r="BV11" i="43" s="1"/>
  <c r="BW11" i="43" s="1"/>
  <c r="BX11" i="43" s="1"/>
  <c r="BY11" i="43" s="1"/>
  <c r="BZ11" i="43" s="1"/>
  <c r="CA11" i="43" s="1"/>
  <c r="CB11" i="43" s="1"/>
  <c r="CC11" i="43" s="1"/>
  <c r="CD11" i="43" s="1"/>
  <c r="CE11" i="43" s="1"/>
  <c r="BS2" i="38" l="1"/>
  <c r="BS3" i="38"/>
  <c r="GW2" i="45" l="1"/>
  <c r="GU2" i="45"/>
  <c r="GS2" i="45"/>
  <c r="GQ2" i="45"/>
  <c r="GO2" i="45"/>
  <c r="A3" i="48"/>
  <c r="W1" i="48"/>
  <c r="U1" i="48"/>
  <c r="S1" i="48"/>
  <c r="Q1" i="48"/>
  <c r="O1" i="48"/>
  <c r="M1" i="48"/>
  <c r="K1" i="48"/>
  <c r="A2" i="47"/>
  <c r="GX2" i="45" l="1"/>
  <c r="DC2" i="45"/>
  <c r="DD2" i="45"/>
  <c r="DE2" i="45"/>
  <c r="DF2" i="45"/>
  <c r="DG2" i="45"/>
  <c r="DH2" i="45"/>
  <c r="DJ2" i="45"/>
  <c r="DI2" i="45"/>
  <c r="DL2" i="45"/>
  <c r="DK2" i="45"/>
  <c r="DQ2" i="45"/>
  <c r="DM2" i="45"/>
  <c r="DO2" i="45"/>
  <c r="DN2" i="45"/>
  <c r="DP2" i="45"/>
  <c r="DS2" i="45"/>
  <c r="DR2" i="45"/>
  <c r="DT2" i="45"/>
  <c r="DX2" i="45"/>
  <c r="DV2" i="45"/>
  <c r="DU2" i="45"/>
  <c r="DW2" i="45"/>
  <c r="DY2" i="45"/>
  <c r="DZ2" i="45"/>
  <c r="EB2" i="45"/>
  <c r="ED2" i="45"/>
  <c r="EA2" i="45"/>
  <c r="EC2" i="45"/>
  <c r="EF2" i="45"/>
  <c r="EE2" i="45"/>
  <c r="EG2" i="45"/>
  <c r="EH2" i="45"/>
  <c r="EL2" i="45"/>
  <c r="EI2" i="45"/>
  <c r="EJ2" i="45"/>
  <c r="EK2" i="45"/>
  <c r="EN2" i="45"/>
  <c r="EM2" i="45"/>
  <c r="EO2" i="45"/>
  <c r="EP2" i="45"/>
  <c r="EQ2" i="45"/>
  <c r="ER2" i="45"/>
  <c r="ES2" i="45"/>
  <c r="ET2" i="45"/>
  <c r="EU2" i="45"/>
  <c r="EV2" i="45"/>
  <c r="EW2" i="45"/>
  <c r="EX2" i="45"/>
  <c r="EZ2" i="45"/>
  <c r="EY2" i="45"/>
  <c r="FA2" i="45"/>
  <c r="FB2" i="45"/>
  <c r="FD2" i="45"/>
  <c r="FC2" i="45"/>
  <c r="FE2" i="45"/>
  <c r="FF2" i="45"/>
  <c r="FG2" i="45"/>
  <c r="FH2" i="45"/>
  <c r="FI2" i="45"/>
  <c r="FJ2" i="45"/>
  <c r="FK2" i="45"/>
  <c r="FL2" i="45"/>
  <c r="FN2" i="45"/>
  <c r="FM2" i="45"/>
  <c r="FP2" i="45"/>
  <c r="FO2" i="45"/>
  <c r="FQ2" i="45"/>
  <c r="FR2" i="45"/>
  <c r="FS2" i="45"/>
  <c r="FT2" i="45"/>
  <c r="FU2" i="45"/>
  <c r="FV2" i="45"/>
  <c r="FW2" i="45"/>
  <c r="FX2" i="45"/>
  <c r="FY2" i="45"/>
  <c r="FZ2" i="45"/>
  <c r="GA2" i="45"/>
  <c r="GB2" i="45"/>
  <c r="GC2" i="45"/>
  <c r="GD2" i="45"/>
  <c r="GE2" i="45"/>
  <c r="GF2" i="45"/>
  <c r="GG2" i="45"/>
  <c r="GH2" i="45"/>
  <c r="GI2" i="45"/>
  <c r="GJ2" i="45"/>
  <c r="GL2" i="45"/>
  <c r="GK2" i="45"/>
  <c r="GM2" i="45"/>
  <c r="GV2" i="45"/>
  <c r="GT2" i="45"/>
  <c r="GR2" i="45"/>
  <c r="GN2" i="45"/>
  <c r="GP2" i="45"/>
  <c r="CF11" i="43"/>
  <c r="C4" i="43"/>
  <c r="D4" i="43" s="1"/>
  <c r="E4" i="43" s="1"/>
  <c r="F4" i="43" s="1"/>
  <c r="G4" i="43" s="1"/>
  <c r="H4" i="43" s="1"/>
  <c r="I4" i="43" s="1"/>
  <c r="J4" i="43" s="1"/>
  <c r="K4" i="43" s="1"/>
  <c r="L4" i="43" s="1"/>
  <c r="M4" i="43" s="1"/>
  <c r="N4" i="43" s="1"/>
  <c r="O4" i="43" s="1"/>
  <c r="P4" i="43" s="1"/>
  <c r="Q4" i="43" s="1"/>
  <c r="R4" i="43" s="1"/>
  <c r="S4" i="43" s="1"/>
  <c r="T4" i="43" s="1"/>
  <c r="U4" i="43" s="1"/>
  <c r="V4" i="43" s="1"/>
  <c r="W4" i="43" s="1"/>
  <c r="X4" i="43" s="1"/>
  <c r="Y4" i="43" s="1"/>
  <c r="Z4" i="43" s="1"/>
  <c r="AA4" i="43" s="1"/>
  <c r="AB4" i="43" s="1"/>
  <c r="AC4" i="43" s="1"/>
  <c r="AD4" i="43" s="1"/>
  <c r="AE4" i="43" s="1"/>
  <c r="AF4" i="43" s="1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AZ4" i="43" s="1"/>
  <c r="BA4" i="43" s="1"/>
  <c r="BB4" i="43" s="1"/>
  <c r="BC4" i="43" s="1"/>
  <c r="BD4" i="43" s="1"/>
  <c r="BE4" i="43" s="1"/>
  <c r="BF4" i="43" s="1"/>
  <c r="BG4" i="43" s="1"/>
  <c r="BH4" i="43" s="1"/>
  <c r="BI4" i="43" s="1"/>
  <c r="BJ4" i="43" s="1"/>
  <c r="BK4" i="43" s="1"/>
  <c r="BL4" i="43" s="1"/>
  <c r="BM4" i="43" s="1"/>
  <c r="BN4" i="43" s="1"/>
  <c r="BO4" i="43" s="1"/>
  <c r="BP4" i="43" s="1"/>
  <c r="BQ4" i="43" s="1"/>
  <c r="BR4" i="43" s="1"/>
  <c r="BS4" i="43" s="1"/>
  <c r="BT4" i="43" s="1"/>
  <c r="BU4" i="43" s="1"/>
  <c r="BV4" i="43" s="1"/>
  <c r="BW4" i="43" s="1"/>
  <c r="BX4" i="43" s="1"/>
  <c r="BY4" i="43" s="1"/>
  <c r="BZ4" i="43" s="1"/>
  <c r="CA4" i="43" s="1"/>
  <c r="CB4" i="43" s="1"/>
  <c r="CC4" i="43" s="1"/>
  <c r="CD4" i="43" s="1"/>
  <c r="CE4" i="43" s="1"/>
  <c r="CF4" i="43" s="1"/>
  <c r="N3" i="46" l="1"/>
  <c r="L2" i="46"/>
  <c r="F5" i="46"/>
  <c r="H4" i="46" l="1"/>
  <c r="D4" i="46"/>
  <c r="N2" i="46"/>
  <c r="G4" i="46"/>
  <c r="C3" i="46"/>
  <c r="N4" i="46"/>
  <c r="G5" i="46"/>
  <c r="F3" i="46"/>
  <c r="F4" i="46"/>
  <c r="J3" i="46"/>
  <c r="N5" i="46"/>
  <c r="L3" i="46"/>
  <c r="L4" i="46"/>
  <c r="J4" i="46"/>
  <c r="C5" i="46"/>
  <c r="J2" i="46"/>
  <c r="F2" i="46"/>
  <c r="L5" i="46"/>
  <c r="J5" i="46"/>
  <c r="K2" i="46" l="1"/>
  <c r="H2" i="46"/>
  <c r="I5" i="46"/>
  <c r="I3" i="46"/>
  <c r="I2" i="46"/>
  <c r="K4" i="46"/>
  <c r="D2" i="46"/>
  <c r="K3" i="46"/>
  <c r="D3" i="46"/>
  <c r="C4" i="46"/>
  <c r="D5" i="46"/>
  <c r="E3" i="46"/>
  <c r="M4" i="46"/>
  <c r="M2" i="46"/>
  <c r="E4" i="46"/>
  <c r="M5" i="46"/>
  <c r="E5" i="46"/>
  <c r="K5" i="46"/>
  <c r="E2" i="46"/>
  <c r="H5" i="46"/>
  <c r="M3" i="46"/>
  <c r="B3" i="46"/>
  <c r="G2" i="46"/>
  <c r="I4" i="46"/>
  <c r="B4" i="46"/>
  <c r="C2" i="46"/>
  <c r="B5" i="46"/>
  <c r="G3" i="46"/>
  <c r="B2" i="46"/>
  <c r="H3" i="46"/>
  <c r="P23" i="43"/>
  <c r="BY3" i="38"/>
  <c r="BY2" i="38"/>
  <c r="A3" i="35"/>
  <c r="M319" i="39"/>
  <c r="K2" i="38"/>
  <c r="A2" i="38"/>
  <c r="B2" i="38"/>
  <c r="C2" i="38"/>
  <c r="D2" i="38"/>
  <c r="E2" i="38"/>
  <c r="F2" i="38"/>
  <c r="G2" i="38"/>
  <c r="H2" i="38"/>
  <c r="I2" i="38"/>
  <c r="J2" i="38"/>
  <c r="L2" i="38"/>
  <c r="M2" i="38"/>
  <c r="N2" i="38"/>
  <c r="O2" i="38"/>
  <c r="P2" i="38"/>
  <c r="Q2" i="38"/>
  <c r="R2" i="38"/>
  <c r="S2" i="38"/>
  <c r="T2" i="38"/>
  <c r="U2" i="38"/>
  <c r="V2" i="38"/>
  <c r="W2" i="38"/>
  <c r="Z2" i="38"/>
  <c r="AA2" i="38"/>
  <c r="AB2" i="38"/>
  <c r="AC2" i="38"/>
  <c r="AD2" i="38"/>
  <c r="AE2" i="38"/>
  <c r="AF2" i="38"/>
  <c r="AG2" i="38"/>
  <c r="AH2" i="38"/>
  <c r="AI2" i="38"/>
  <c r="AJ2" i="38"/>
  <c r="AK2" i="38"/>
  <c r="AL2" i="38"/>
  <c r="AM2" i="38"/>
  <c r="AN2" i="38"/>
  <c r="AO2" i="38"/>
  <c r="AP2" i="38"/>
  <c r="AQ2" i="38"/>
  <c r="AR2" i="38"/>
  <c r="AU2" i="38"/>
  <c r="AV2" i="38"/>
  <c r="AW2" i="38"/>
  <c r="AX2" i="38"/>
  <c r="AY2" i="38"/>
  <c r="AZ2" i="38"/>
  <c r="BA2" i="38"/>
  <c r="BB2" i="38"/>
  <c r="BC2" i="38"/>
  <c r="BD2" i="38"/>
  <c r="BE2" i="38"/>
  <c r="BF2" i="38"/>
  <c r="BG2" i="38"/>
  <c r="BH2" i="38"/>
  <c r="BI2" i="38"/>
  <c r="BJ2" i="38"/>
  <c r="BK2" i="38"/>
  <c r="BM2" i="38"/>
  <c r="BN2" i="38"/>
  <c r="BO2" i="38"/>
  <c r="BP2" i="38"/>
  <c r="BQ2" i="38"/>
  <c r="BR2" i="38"/>
  <c r="BT2" i="38"/>
  <c r="BU2" i="38"/>
  <c r="BV2" i="38"/>
  <c r="BW2" i="38"/>
  <c r="BX2" i="38"/>
  <c r="BZ2" i="38"/>
  <c r="CA2" i="38"/>
  <c r="CB2" i="38"/>
  <c r="CC2" i="38"/>
  <c r="CD2" i="38"/>
  <c r="CE2" i="38"/>
  <c r="CF2" i="38"/>
  <c r="CG2" i="38"/>
  <c r="CH2" i="38"/>
  <c r="Y2" i="38"/>
  <c r="AS2" i="38"/>
  <c r="CI2" i="38"/>
  <c r="CJ2" i="38"/>
  <c r="CK2" i="38"/>
  <c r="CL2" i="38"/>
  <c r="CM2" i="38"/>
  <c r="CN2" i="38"/>
  <c r="CO2" i="38"/>
  <c r="CP2" i="38"/>
  <c r="CQ2" i="38"/>
  <c r="A3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M3" i="38"/>
  <c r="BN3" i="38"/>
  <c r="BO3" i="38"/>
  <c r="BP3" i="38"/>
  <c r="BQ3" i="38"/>
  <c r="BR3" i="38"/>
  <c r="BT3" i="38"/>
  <c r="BU3" i="38"/>
  <c r="BV3" i="38"/>
  <c r="BW3" i="38"/>
  <c r="BX3" i="38"/>
  <c r="BZ3" i="38"/>
  <c r="CA3" i="38"/>
  <c r="CB3" i="38"/>
  <c r="CC3" i="38"/>
  <c r="CD3" i="38"/>
  <c r="CE3" i="38"/>
  <c r="CF3" i="38"/>
  <c r="CG3" i="38"/>
  <c r="CH3" i="38"/>
  <c r="Y3" i="38"/>
  <c r="AS3" i="38"/>
  <c r="CI3" i="38"/>
  <c r="CJ3" i="38"/>
  <c r="CK3" i="38"/>
  <c r="CL3" i="38"/>
  <c r="CM3" i="38"/>
  <c r="CN3" i="38"/>
  <c r="CO3" i="38"/>
  <c r="CP3" i="38"/>
  <c r="CQ3" i="38"/>
  <c r="A2" i="39"/>
  <c r="B2" i="39"/>
  <c r="C2" i="39"/>
  <c r="D2" i="39"/>
  <c r="E2" i="39"/>
  <c r="F2" i="39"/>
  <c r="G2" i="39"/>
  <c r="H2" i="39"/>
  <c r="I2" i="39"/>
  <c r="K2" i="39"/>
  <c r="L2" i="39"/>
  <c r="M2" i="39"/>
  <c r="N2" i="39"/>
  <c r="O2" i="39"/>
  <c r="Q2" i="39"/>
  <c r="S2" i="39"/>
  <c r="U2" i="39"/>
  <c r="W2" i="39"/>
  <c r="Y2" i="39"/>
  <c r="Z2" i="39"/>
  <c r="AA2" i="39"/>
  <c r="AB2" i="39"/>
  <c r="AC2" i="39"/>
  <c r="AD2" i="39"/>
  <c r="AE2" i="39"/>
  <c r="AF2" i="39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BA2" i="39"/>
  <c r="BB2" i="39"/>
  <c r="A3" i="39"/>
  <c r="B3" i="39"/>
  <c r="C3" i="39"/>
  <c r="D3" i="39"/>
  <c r="E3" i="39"/>
  <c r="F3" i="39"/>
  <c r="G3" i="39"/>
  <c r="H3" i="39"/>
  <c r="I3" i="39"/>
  <c r="K3" i="39"/>
  <c r="L3" i="39"/>
  <c r="M3" i="39"/>
  <c r="N3" i="39"/>
  <c r="O3" i="39"/>
  <c r="Q3" i="39"/>
  <c r="S3" i="39"/>
  <c r="U3" i="39"/>
  <c r="W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E13" i="6"/>
  <c r="E14" i="6"/>
  <c r="E15" i="6"/>
  <c r="E10" i="6"/>
  <c r="E11" i="6"/>
  <c r="E12" i="6"/>
  <c r="E9" i="6"/>
  <c r="C84" i="37" l="1"/>
  <c r="C83" i="37"/>
  <c r="C82" i="37"/>
  <c r="C81" i="37"/>
  <c r="C80" i="37"/>
  <c r="C79" i="37"/>
  <c r="C77" i="37"/>
  <c r="C78" i="37"/>
  <c r="C58" i="37"/>
  <c r="C72" i="37"/>
  <c r="C70" i="37"/>
  <c r="C7" i="37"/>
  <c r="C6" i="37"/>
  <c r="C57" i="37"/>
  <c r="C56" i="37"/>
  <c r="C10" i="37"/>
  <c r="C27" i="37"/>
  <c r="C75" i="37"/>
  <c r="C76" i="37"/>
  <c r="C9" i="37"/>
  <c r="C69" i="37"/>
  <c r="C25" i="37"/>
  <c r="C16" i="37"/>
  <c r="C30" i="37"/>
  <c r="C21" i="37"/>
  <c r="C17" i="37"/>
  <c r="C47" i="37"/>
  <c r="C22" i="37"/>
  <c r="C11" i="37"/>
  <c r="C50" i="37"/>
  <c r="C19" i="37"/>
  <c r="C42" i="37"/>
  <c r="C34" i="37"/>
  <c r="C39" i="37"/>
  <c r="C31" i="37"/>
  <c r="C14" i="37"/>
  <c r="C65" i="37"/>
  <c r="C66" i="37"/>
  <c r="C52" i="37"/>
  <c r="C55" i="37"/>
  <c r="C15" i="37"/>
  <c r="C53" i="37"/>
  <c r="C51" i="37"/>
  <c r="C73" i="37"/>
  <c r="C26" i="37"/>
  <c r="C48" i="37"/>
  <c r="C44" i="37"/>
  <c r="C40" i="37"/>
  <c r="C45" i="37"/>
  <c r="C43" i="37"/>
  <c r="C23" i="37"/>
  <c r="C18" i="37"/>
  <c r="C68" i="37"/>
  <c r="C49" i="37"/>
  <c r="C54" i="37"/>
  <c r="C36" i="37"/>
  <c r="C41" i="37"/>
  <c r="C32" i="37"/>
  <c r="C46" i="37"/>
  <c r="C37" i="37"/>
  <c r="C28" i="37"/>
  <c r="C35" i="37"/>
  <c r="C33" i="37"/>
  <c r="C24" i="37"/>
  <c r="C38" i="37"/>
  <c r="C29" i="37"/>
  <c r="C20" i="37"/>
  <c r="C29" i="6" l="1"/>
  <c r="D31" i="6" s="1"/>
  <c r="E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Text files" type="1" refreshedVersion="3">
    <dbPr connection="DSN=Text files;DefaultDir=V:\data\wdi;DriverId=27;FIL=text;MaxBufferSize=2048;PageTimeout=5;" command="SELECT ngaScen.Model, ngaScen.Scenario, ngaScen.Variable, ngaScen.Year, ngaScen.Value_x000d__x000a_FROM `V:\CGEProto\Nigeria\SSP`\ngaScen.csv ngaScen"/>
  </connection>
</connections>
</file>

<file path=xl/sharedStrings.xml><?xml version="1.0" encoding="utf-8"?>
<sst xmlns="http://schemas.openxmlformats.org/spreadsheetml/2006/main" count="4169" uniqueCount="1226">
  <si>
    <t>inv</t>
  </si>
  <si>
    <t>Capital</t>
  </si>
  <si>
    <t>Government</t>
  </si>
  <si>
    <t>Consumption subsidy</t>
  </si>
  <si>
    <t>PLT15</t>
  </si>
  <si>
    <t>P1564</t>
  </si>
  <si>
    <t>P65UP</t>
  </si>
  <si>
    <t>PTOTL</t>
  </si>
  <si>
    <t>USD</t>
  </si>
  <si>
    <t>EUR</t>
  </si>
  <si>
    <t>PPP</t>
  </si>
  <si>
    <t>RoR0</t>
  </si>
  <si>
    <t>Average rate of return on capital</t>
  </si>
  <si>
    <t>Population aged 0 to 14</t>
  </si>
  <si>
    <t>Population aged 15 to 64</t>
  </si>
  <si>
    <t>Population aged 65 and higher</t>
  </si>
  <si>
    <t>Total population</t>
  </si>
  <si>
    <t>agr</t>
  </si>
  <si>
    <t>man</t>
  </si>
  <si>
    <t>srv</t>
  </si>
  <si>
    <t>acal</t>
  </si>
  <si>
    <t>f</t>
  </si>
  <si>
    <t>e</t>
  </si>
  <si>
    <t>nrg</t>
  </si>
  <si>
    <t>fp</t>
  </si>
  <si>
    <t>oldShr</t>
  </si>
  <si>
    <t>sigmap0</t>
  </si>
  <si>
    <t>Old</t>
  </si>
  <si>
    <t>New</t>
  </si>
  <si>
    <t>sigmav0</t>
  </si>
  <si>
    <t>sigmak0</t>
  </si>
  <si>
    <t>sigmae0</t>
  </si>
  <si>
    <t>sigman0</t>
  </si>
  <si>
    <t>omegap0</t>
  </si>
  <si>
    <t>invElas0</t>
  </si>
  <si>
    <t>sigmam0</t>
  </si>
  <si>
    <t>sigmas0</t>
  </si>
  <si>
    <t>sigmax0</t>
  </si>
  <si>
    <t>inf</t>
  </si>
  <si>
    <t>incElas0</t>
  </si>
  <si>
    <t>prcElas0</t>
  </si>
  <si>
    <t>sigmamg0</t>
  </si>
  <si>
    <t>cap</t>
  </si>
  <si>
    <t>is</t>
  </si>
  <si>
    <t>gov</t>
  </si>
  <si>
    <t>stb</t>
  </si>
  <si>
    <t>row</t>
  </si>
  <si>
    <t>otx</t>
  </si>
  <si>
    <t>ssb</t>
  </si>
  <si>
    <t>ptx</t>
  </si>
  <si>
    <t>psb</t>
  </si>
  <si>
    <t>dtx</t>
  </si>
  <si>
    <t>mtx</t>
  </si>
  <si>
    <t>etx</t>
  </si>
  <si>
    <t>exProd</t>
  </si>
  <si>
    <t>AEEI</t>
  </si>
  <si>
    <t>depr</t>
  </si>
  <si>
    <t>alphaL</t>
  </si>
  <si>
    <t>betaL</t>
  </si>
  <si>
    <t>energyEff</t>
  </si>
  <si>
    <t xml:space="preserve">Codes </t>
  </si>
  <si>
    <t>omegam0</t>
  </si>
  <si>
    <t>etae0</t>
  </si>
  <si>
    <t>Emission taxes</t>
  </si>
  <si>
    <t>ctx</t>
  </si>
  <si>
    <t>omegatl0</t>
  </si>
  <si>
    <t>omegat0</t>
  </si>
  <si>
    <t>yexo</t>
  </si>
  <si>
    <t>kprod</t>
  </si>
  <si>
    <t>sigmaul0</t>
  </si>
  <si>
    <t>sigmasl0</t>
  </si>
  <si>
    <t>sigmaks0</t>
  </si>
  <si>
    <t>Dynamic inputs for baseline</t>
  </si>
  <si>
    <t>GDP</t>
  </si>
  <si>
    <t xml:space="preserve">annual rate of energy </t>
  </si>
  <si>
    <t>Government Investment</t>
  </si>
  <si>
    <t>ginv</t>
  </si>
  <si>
    <t>SAMA net foreign assets</t>
  </si>
  <si>
    <t>Government foreign debt</t>
  </si>
  <si>
    <t>Government domestic debt</t>
  </si>
  <si>
    <t>Private foreign debt</t>
  </si>
  <si>
    <t>Government foreign debt interest rate</t>
  </si>
  <si>
    <t>Government domestic debt interest rate</t>
  </si>
  <si>
    <t>Private foreign debt interest rate</t>
  </si>
  <si>
    <t>KSAMA0</t>
  </si>
  <si>
    <t>PFDebt0</t>
  </si>
  <si>
    <t>RPFDebt0</t>
  </si>
  <si>
    <t>Dinar per US dollar</t>
  </si>
  <si>
    <t>Dinar per Euro</t>
  </si>
  <si>
    <t>Dinar per international dollar</t>
  </si>
  <si>
    <t>original</t>
  </si>
  <si>
    <t>stx</t>
  </si>
  <si>
    <t>Land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</si>
  <si>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</si>
  <si>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</si>
  <si>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</si>
  <si>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</si>
  <si>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</si>
  <si>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</si>
  <si>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</si>
  <si>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</si>
  <si>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</si>
  <si>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</si>
  <si>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</si>
  <si>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</si>
  <si>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</si>
  <si>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</si>
  <si>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</si>
  <si>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</si>
  <si>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</si>
  <si>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</si>
  <si>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</si>
  <si>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</si>
  <si>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</si>
  <si>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</si>
  <si>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</si>
  <si>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</si>
  <si>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</si>
  <si>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</si>
  <si>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</si>
  <si>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</si>
  <si>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</si>
  <si>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</si>
  <si>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</si>
  <si>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</si>
  <si>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</si>
  <si>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</si>
  <si>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</si>
  <si>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</si>
  <si>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</si>
  <si>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</si>
  <si>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</si>
  <si>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</si>
  <si>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</si>
  <si>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</si>
  <si>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</si>
  <si>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</si>
  <si>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</si>
  <si>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</si>
  <si>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</si>
  <si>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</si>
  <si>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</si>
  <si>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</si>
  <si>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</si>
  <si>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</si>
  <si>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</si>
  <si>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</si>
  <si>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</si>
  <si>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</si>
  <si>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</si>
  <si>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</si>
  <si>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</si>
  <si>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</si>
  <si>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</si>
  <si>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</si>
  <si>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</si>
  <si>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</si>
  <si>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food</t>
  </si>
  <si>
    <t>Transport</t>
  </si>
  <si>
    <t>Enterprises</t>
  </si>
  <si>
    <t>Investment-Saving</t>
  </si>
  <si>
    <t>Stock Change</t>
  </si>
  <si>
    <t>Direct Tax</t>
  </si>
  <si>
    <t>Tax on Activities</t>
  </si>
  <si>
    <t>Sales Tax</t>
  </si>
  <si>
    <t>Environmental Tax</t>
  </si>
  <si>
    <t>Tariffs</t>
  </si>
  <si>
    <t>Factor Tax</t>
  </si>
  <si>
    <t>Value Added Tax</t>
  </si>
  <si>
    <t>Excise Tax</t>
  </si>
  <si>
    <t>Returns from sovereign wealth fund</t>
  </si>
  <si>
    <t>Production Subsidy</t>
  </si>
  <si>
    <t>Export Tax</t>
  </si>
  <si>
    <t>Other Taxes</t>
  </si>
  <si>
    <t>co2</t>
  </si>
  <si>
    <t>tot</t>
  </si>
  <si>
    <t>ch4</t>
  </si>
  <si>
    <t>fgas</t>
  </si>
  <si>
    <t>coa</t>
  </si>
  <si>
    <t>pdr</t>
  </si>
  <si>
    <t>gas</t>
  </si>
  <si>
    <t>p_c</t>
  </si>
  <si>
    <t>gdt</t>
  </si>
  <si>
    <t>wht</t>
  </si>
  <si>
    <t>gro</t>
  </si>
  <si>
    <t>v_f</t>
  </si>
  <si>
    <t>osd</t>
  </si>
  <si>
    <t>pfb</t>
  </si>
  <si>
    <t>ocr</t>
  </si>
  <si>
    <t>ctl</t>
  </si>
  <si>
    <t>oap</t>
  </si>
  <si>
    <t>rmk</t>
  </si>
  <si>
    <t>wol</t>
  </si>
  <si>
    <t>frs</t>
  </si>
  <si>
    <t>fsh</t>
  </si>
  <si>
    <t>oil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</si>
  <si>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</si>
  <si>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</si>
  <si>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</si>
  <si>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</si>
  <si>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</si>
  <si>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</si>
  <si>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</si>
  <si>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</si>
  <si>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</si>
  <si>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</si>
  <si>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</si>
  <si>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</si>
  <si>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</si>
  <si>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</si>
  <si>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crp</t>
  </si>
  <si>
    <t>nmm</t>
  </si>
  <si>
    <t>nfm</t>
  </si>
  <si>
    <t>fmp</t>
  </si>
  <si>
    <t>mvh</t>
  </si>
  <si>
    <t>otn</t>
  </si>
  <si>
    <t>ele</t>
  </si>
  <si>
    <t>ome</t>
  </si>
  <si>
    <t>omf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</si>
  <si>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</si>
  <si>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</si>
  <si>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</si>
  <si>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</si>
  <si>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</si>
  <si>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</si>
  <si>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</si>
  <si>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</si>
  <si>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</si>
  <si>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</si>
  <si>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</si>
  <si>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</si>
  <si>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</si>
  <si>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n2o</t>
  </si>
  <si>
    <t>CRP</t>
  </si>
  <si>
    <t>HH</t>
  </si>
  <si>
    <t>GOV</t>
  </si>
  <si>
    <t>lnd</t>
  </si>
  <si>
    <t>Level</t>
  </si>
  <si>
    <t>atx</t>
  </si>
  <si>
    <t>LAYOUT</t>
  </si>
  <si>
    <t>Data Type</t>
  </si>
  <si>
    <t>Name</t>
  </si>
  <si>
    <t>Location</t>
  </si>
  <si>
    <t>Row dimension</t>
  </si>
  <si>
    <t>Column dimension</t>
  </si>
  <si>
    <t>Total dimension</t>
  </si>
  <si>
    <t>rdim</t>
  </si>
  <si>
    <t>cdim</t>
  </si>
  <si>
    <t>dim</t>
  </si>
  <si>
    <t>par</t>
  </si>
  <si>
    <t>em</t>
  </si>
  <si>
    <t>nrgGTAP</t>
  </si>
  <si>
    <t>aGTAP</t>
  </si>
  <si>
    <t>mapaGTAP</t>
  </si>
  <si>
    <t>Model Specific Sets</t>
  </si>
  <si>
    <t>Maps</t>
  </si>
  <si>
    <t>mapcGTAP</t>
  </si>
  <si>
    <t>set</t>
  </si>
  <si>
    <t>dyntab</t>
  </si>
  <si>
    <t>Dynamics!A4</t>
  </si>
  <si>
    <t>fd</t>
  </si>
  <si>
    <t>h</t>
  </si>
  <si>
    <t>ul</t>
  </si>
  <si>
    <t>inst</t>
  </si>
  <si>
    <t>eps</t>
  </si>
  <si>
    <t>is0</t>
  </si>
  <si>
    <t>Rest of the World</t>
  </si>
  <si>
    <t>a0</t>
  </si>
  <si>
    <t>i0</t>
  </si>
  <si>
    <t>SAM0</t>
  </si>
  <si>
    <t>nrgPriceBase</t>
  </si>
  <si>
    <t>dset</t>
  </si>
  <si>
    <t>NRG!B4</t>
  </si>
  <si>
    <t>Energy Price</t>
  </si>
  <si>
    <t>cohorts</t>
  </si>
  <si>
    <t>exr</t>
  </si>
  <si>
    <t>mapis</t>
  </si>
  <si>
    <t>aa</t>
  </si>
  <si>
    <t>a</t>
  </si>
  <si>
    <t>anrg</t>
  </si>
  <si>
    <t>oa</t>
  </si>
  <si>
    <t>h+f</t>
  </si>
  <si>
    <t>i</t>
  </si>
  <si>
    <t>iagr</t>
  </si>
  <si>
    <t>k</t>
  </si>
  <si>
    <t>mapk</t>
  </si>
  <si>
    <t>l</t>
  </si>
  <si>
    <t>mapInst</t>
  </si>
  <si>
    <t>entr</t>
  </si>
  <si>
    <t>ProdElas0</t>
  </si>
  <si>
    <t>ProdElas!A2</t>
  </si>
  <si>
    <t>ProdElas1</t>
  </si>
  <si>
    <t>hhElas</t>
  </si>
  <si>
    <t>FDElas!A16</t>
  </si>
  <si>
    <t>ProdEals0</t>
  </si>
  <si>
    <t>CommElas</t>
  </si>
  <si>
    <t>CommElas!A1</t>
  </si>
  <si>
    <t>FDELas</t>
  </si>
  <si>
    <t>FDElas!A2</t>
  </si>
  <si>
    <t>sigmac0</t>
  </si>
  <si>
    <t>sigmacaa0</t>
  </si>
  <si>
    <t>sigmacae0</t>
  </si>
  <si>
    <t>sigmaf0</t>
  </si>
  <si>
    <t>sigmafaa0</t>
  </si>
  <si>
    <t>sigmafae0</t>
  </si>
  <si>
    <t>epsL0</t>
  </si>
  <si>
    <t>omegaL0</t>
  </si>
  <si>
    <t>epsK0</t>
  </si>
  <si>
    <t>omegaK0</t>
  </si>
  <si>
    <t>ActProd!A2</t>
  </si>
  <si>
    <t>iman</t>
  </si>
  <si>
    <t>isrv</t>
  </si>
  <si>
    <t>ProdElas!I1</t>
  </si>
  <si>
    <t>ProdTab0</t>
  </si>
  <si>
    <t>macrodata</t>
  </si>
  <si>
    <t>MAcroData!A2</t>
  </si>
  <si>
    <t>MacroData</t>
  </si>
  <si>
    <t>macel</t>
  </si>
  <si>
    <t>EmiGHG</t>
  </si>
  <si>
    <t>EmiXP</t>
  </si>
  <si>
    <t>EmiTax</t>
  </si>
  <si>
    <t>EmiTot</t>
  </si>
  <si>
    <t>a-agr</t>
  </si>
  <si>
    <t>c-agr</t>
  </si>
  <si>
    <t>hhtot</t>
  </si>
  <si>
    <t>Pct</t>
  </si>
  <si>
    <t>PrD</t>
  </si>
  <si>
    <t>Val</t>
  </si>
  <si>
    <t>Vol</t>
  </si>
  <si>
    <t>(blank)</t>
  </si>
  <si>
    <t>emiTot</t>
  </si>
  <si>
    <t>c-Const</t>
  </si>
  <si>
    <t>c-btp</t>
  </si>
  <si>
    <t>c-Food</t>
  </si>
  <si>
    <t>c-wood</t>
  </si>
  <si>
    <t>c-OthInd</t>
  </si>
  <si>
    <t>c-trnsCom</t>
  </si>
  <si>
    <t>c-Mrgn</t>
  </si>
  <si>
    <t>c-Hotl</t>
  </si>
  <si>
    <t>c-ServHH</t>
  </si>
  <si>
    <t>c-Real</t>
  </si>
  <si>
    <t>TnD</t>
  </si>
  <si>
    <t>GasBL</t>
  </si>
  <si>
    <t>WindBL</t>
  </si>
  <si>
    <t>HydroBL</t>
  </si>
  <si>
    <t>GasP</t>
  </si>
  <si>
    <t>emiaa</t>
  </si>
  <si>
    <t>mapemi</t>
  </si>
  <si>
    <t>Energy</t>
  </si>
  <si>
    <t>LightManu</t>
  </si>
  <si>
    <t>HeavyManu</t>
  </si>
  <si>
    <t>Services</t>
  </si>
  <si>
    <t>envtx</t>
  </si>
  <si>
    <t>IDN</t>
  </si>
  <si>
    <t>inscale</t>
  </si>
  <si>
    <t>pscale</t>
  </si>
  <si>
    <t>escale</t>
  </si>
  <si>
    <t>BRA</t>
  </si>
  <si>
    <t>KSA</t>
  </si>
  <si>
    <t>Total</t>
  </si>
  <si>
    <t>Manu</t>
  </si>
  <si>
    <t>Ener</t>
  </si>
  <si>
    <t>Serv</t>
  </si>
  <si>
    <t>Tran</t>
  </si>
  <si>
    <t>labor</t>
  </si>
  <si>
    <t>labor!A1</t>
  </si>
  <si>
    <t>mapRep</t>
  </si>
  <si>
    <t>isrep</t>
  </si>
  <si>
    <t>popAge0</t>
  </si>
  <si>
    <t>popAge!A1</t>
  </si>
  <si>
    <t>aa-agr</t>
  </si>
  <si>
    <t>aa-Man</t>
  </si>
  <si>
    <t>aa-Srv</t>
  </si>
  <si>
    <t>cc-Agr</t>
  </si>
  <si>
    <t>cc-Man</t>
  </si>
  <si>
    <t>cc-Srv</t>
  </si>
  <si>
    <t>age000</t>
  </si>
  <si>
    <t>age001</t>
  </si>
  <si>
    <t>age002</t>
  </si>
  <si>
    <t>age003</t>
  </si>
  <si>
    <t>age004</t>
  </si>
  <si>
    <t>age005</t>
  </si>
  <si>
    <t>age006</t>
  </si>
  <si>
    <t>age007</t>
  </si>
  <si>
    <t>age008</t>
  </si>
  <si>
    <t>age009</t>
  </si>
  <si>
    <t>age010</t>
  </si>
  <si>
    <t>age011</t>
  </si>
  <si>
    <t>age012</t>
  </si>
  <si>
    <t>age013</t>
  </si>
  <si>
    <t>age014</t>
  </si>
  <si>
    <t>age015</t>
  </si>
  <si>
    <t>age016</t>
  </si>
  <si>
    <t>age017</t>
  </si>
  <si>
    <t>age018</t>
  </si>
  <si>
    <t>age019</t>
  </si>
  <si>
    <t>age020</t>
  </si>
  <si>
    <t>age021</t>
  </si>
  <si>
    <t>age022</t>
  </si>
  <si>
    <t>age023</t>
  </si>
  <si>
    <t>age024</t>
  </si>
  <si>
    <t>age025</t>
  </si>
  <si>
    <t>age026</t>
  </si>
  <si>
    <t>age027</t>
  </si>
  <si>
    <t>age028</t>
  </si>
  <si>
    <t>age029</t>
  </si>
  <si>
    <t>age030</t>
  </si>
  <si>
    <t>age031</t>
  </si>
  <si>
    <t>age032</t>
  </si>
  <si>
    <t>age033</t>
  </si>
  <si>
    <t>age034</t>
  </si>
  <si>
    <t>age035</t>
  </si>
  <si>
    <t>age036</t>
  </si>
  <si>
    <t>age037</t>
  </si>
  <si>
    <t>age038</t>
  </si>
  <si>
    <t>age039</t>
  </si>
  <si>
    <t>age040</t>
  </si>
  <si>
    <t>age041</t>
  </si>
  <si>
    <t>age042</t>
  </si>
  <si>
    <t>age043</t>
  </si>
  <si>
    <t>age044</t>
  </si>
  <si>
    <t>age045</t>
  </si>
  <si>
    <t>age046</t>
  </si>
  <si>
    <t>age047</t>
  </si>
  <si>
    <t>age048</t>
  </si>
  <si>
    <t>age049</t>
  </si>
  <si>
    <t>age050</t>
  </si>
  <si>
    <t>age051</t>
  </si>
  <si>
    <t>age052</t>
  </si>
  <si>
    <t>age053</t>
  </si>
  <si>
    <t>age054</t>
  </si>
  <si>
    <t>age055</t>
  </si>
  <si>
    <t>age056</t>
  </si>
  <si>
    <t>age057</t>
  </si>
  <si>
    <t>age058</t>
  </si>
  <si>
    <t>age059</t>
  </si>
  <si>
    <t>age060</t>
  </si>
  <si>
    <t>age061</t>
  </si>
  <si>
    <t>age062</t>
  </si>
  <si>
    <t>age063</t>
  </si>
  <si>
    <t>age064</t>
  </si>
  <si>
    <t>age065</t>
  </si>
  <si>
    <t>age066</t>
  </si>
  <si>
    <t>age067</t>
  </si>
  <si>
    <t>age068</t>
  </si>
  <si>
    <t>age069</t>
  </si>
  <si>
    <t>age070</t>
  </si>
  <si>
    <t>age071</t>
  </si>
  <si>
    <t>age072</t>
  </si>
  <si>
    <t>age073</t>
  </si>
  <si>
    <t>age074</t>
  </si>
  <si>
    <t>age075</t>
  </si>
  <si>
    <t>age076</t>
  </si>
  <si>
    <t>age077</t>
  </si>
  <si>
    <t>age078</t>
  </si>
  <si>
    <t>age079</t>
  </si>
  <si>
    <t>age080</t>
  </si>
  <si>
    <t>age081</t>
  </si>
  <si>
    <t>age082</t>
  </si>
  <si>
    <t>age083</t>
  </si>
  <si>
    <t>age084</t>
  </si>
  <si>
    <t>age085</t>
  </si>
  <si>
    <t>age086</t>
  </si>
  <si>
    <t>age087</t>
  </si>
  <si>
    <t>age088</t>
  </si>
  <si>
    <t>age089</t>
  </si>
  <si>
    <t>age090</t>
  </si>
  <si>
    <t>age091</t>
  </si>
  <si>
    <t>age092</t>
  </si>
  <si>
    <t>age093</t>
  </si>
  <si>
    <t>age094</t>
  </si>
  <si>
    <t>age095</t>
  </si>
  <si>
    <t>age096</t>
  </si>
  <si>
    <t>age097</t>
  </si>
  <si>
    <t>age098</t>
  </si>
  <si>
    <t>age099</t>
  </si>
  <si>
    <t>age100</t>
  </si>
  <si>
    <t>aelec</t>
  </si>
  <si>
    <t>ielec</t>
  </si>
  <si>
    <t>c-whet</t>
  </si>
  <si>
    <t>c-maiz</t>
  </si>
  <si>
    <t>c-rice</t>
  </si>
  <si>
    <t>c-vege</t>
  </si>
  <si>
    <t>c-ocer</t>
  </si>
  <si>
    <t>c-frut</t>
  </si>
  <si>
    <t>c-oisd</t>
  </si>
  <si>
    <t>c-pota</t>
  </si>
  <si>
    <t>c-spic</t>
  </si>
  <si>
    <t>c-puls</t>
  </si>
  <si>
    <t>c-sugr</t>
  </si>
  <si>
    <t>c-fora</t>
  </si>
  <si>
    <t>c-cott</t>
  </si>
  <si>
    <t>c-ofbr</t>
  </si>
  <si>
    <t>c-lvst</t>
  </si>
  <si>
    <t>c-milk</t>
  </si>
  <si>
    <t>c-anpr</t>
  </si>
  <si>
    <t>c-fore</t>
  </si>
  <si>
    <t>c-fish</t>
  </si>
  <si>
    <t>c-coal</t>
  </si>
  <si>
    <t>c-petC</t>
  </si>
  <si>
    <t>c-mine</t>
  </si>
  <si>
    <t>c-elec</t>
  </si>
  <si>
    <t>c-watr</t>
  </si>
  <si>
    <t>c-food</t>
  </si>
  <si>
    <t>c-dair</t>
  </si>
  <si>
    <t>c-mill</t>
  </si>
  <si>
    <t>c-sugP</t>
  </si>
  <si>
    <t>c-beve</t>
  </si>
  <si>
    <t>c-toba</t>
  </si>
  <si>
    <t>c-yarn</t>
  </si>
  <si>
    <t>c-wear</t>
  </si>
  <si>
    <t>c-leat</t>
  </si>
  <si>
    <t>c-pulp</t>
  </si>
  <si>
    <t>c-petR</t>
  </si>
  <si>
    <t>c-chem</t>
  </si>
  <si>
    <t>c-fert</t>
  </si>
  <si>
    <t>c-ochm</t>
  </si>
  <si>
    <t>c-rubb</t>
  </si>
  <si>
    <t>c-glas</t>
  </si>
  <si>
    <t>c-ceme</t>
  </si>
  <si>
    <t>c-furn</t>
  </si>
  <si>
    <t>c-mach</t>
  </si>
  <si>
    <t>c-cons</t>
  </si>
  <si>
    <t>c-trad</t>
  </si>
  <si>
    <t>c-hoRe</t>
  </si>
  <si>
    <t>c-trPa</t>
  </si>
  <si>
    <t>c-trFr</t>
  </si>
  <si>
    <t>c-trSu</t>
  </si>
  <si>
    <t>c-post</t>
  </si>
  <si>
    <t>c-finc</t>
  </si>
  <si>
    <t>c-bser</t>
  </si>
  <si>
    <t>c-padm</t>
  </si>
  <si>
    <t>c-comu</t>
  </si>
  <si>
    <t>g-govt</t>
  </si>
  <si>
    <t>NuclearBL</t>
  </si>
  <si>
    <t>c_b</t>
  </si>
  <si>
    <t>i_s</t>
  </si>
  <si>
    <t>manu</t>
  </si>
  <si>
    <t>serv</t>
  </si>
  <si>
    <t>tran</t>
  </si>
  <si>
    <t>Pop</t>
  </si>
  <si>
    <t>g-govt0</t>
  </si>
  <si>
    <t>ftx</t>
  </si>
  <si>
    <t>mapftax</t>
  </si>
  <si>
    <t>i-debt0</t>
  </si>
  <si>
    <t>i-debt</t>
  </si>
  <si>
    <t>DebtStkD0</t>
  </si>
  <si>
    <t>DebtStkF0</t>
  </si>
  <si>
    <t>DomDebtGDP</t>
  </si>
  <si>
    <t>debt/gdp</t>
  </si>
  <si>
    <t>i-ginv</t>
  </si>
  <si>
    <t>i-adpPub</t>
  </si>
  <si>
    <t>i-adpPri</t>
  </si>
  <si>
    <t>adpinv</t>
  </si>
  <si>
    <t>c-edpr</t>
  </si>
  <si>
    <t>c-edpu</t>
  </si>
  <si>
    <t>c-hepr</t>
  </si>
  <si>
    <t>c-hepu</t>
  </si>
  <si>
    <t>a-pdr0</t>
  </si>
  <si>
    <t>c-pdr0</t>
  </si>
  <si>
    <t>a-oxt</t>
  </si>
  <si>
    <t>a-wht0</t>
  </si>
  <si>
    <t>c-wht0</t>
  </si>
  <si>
    <t>a-gro0</t>
  </si>
  <si>
    <t>c-gro0</t>
  </si>
  <si>
    <t>a-v_f0</t>
  </si>
  <si>
    <t>c-v_f0</t>
  </si>
  <si>
    <t>a-osd0</t>
  </si>
  <si>
    <t>c-osd0</t>
  </si>
  <si>
    <t>a-c_b0</t>
  </si>
  <si>
    <t>c-c_b0</t>
  </si>
  <si>
    <t>a-pfb0</t>
  </si>
  <si>
    <t>c-pfb0</t>
  </si>
  <si>
    <t>a-gdt</t>
  </si>
  <si>
    <t>a-ocr0</t>
  </si>
  <si>
    <t>c-ocr0</t>
  </si>
  <si>
    <t>a-wtr</t>
  </si>
  <si>
    <t>a-ctl0</t>
  </si>
  <si>
    <t>c-ctl0</t>
  </si>
  <si>
    <t>a-b_t</t>
  </si>
  <si>
    <t>a-cns</t>
  </si>
  <si>
    <t>a-oap0</t>
  </si>
  <si>
    <t>c-oap0</t>
  </si>
  <si>
    <t>a-tex</t>
  </si>
  <si>
    <t>a-trd</t>
  </si>
  <si>
    <t>a-rmk0</t>
  </si>
  <si>
    <t>c-rmk0</t>
  </si>
  <si>
    <t>a-afs</t>
  </si>
  <si>
    <t>a-wol0</t>
  </si>
  <si>
    <t>c-wol0</t>
  </si>
  <si>
    <t>a-otp</t>
  </si>
  <si>
    <t>a-frs0</t>
  </si>
  <si>
    <t>c-frs0</t>
  </si>
  <si>
    <t>a-frs</t>
  </si>
  <si>
    <t>a-wtp</t>
  </si>
  <si>
    <t>a-fsh0</t>
  </si>
  <si>
    <t>c-fsh0</t>
  </si>
  <si>
    <t>a-atp</t>
  </si>
  <si>
    <t>a-oxt0</t>
  </si>
  <si>
    <t>c-gas0</t>
  </si>
  <si>
    <t>a-cmt0</t>
  </si>
  <si>
    <t>c-oxt0</t>
  </si>
  <si>
    <t>a-chm</t>
  </si>
  <si>
    <t>a-cmn</t>
  </si>
  <si>
    <t>a-omt0</t>
  </si>
  <si>
    <t>c-cmt0</t>
  </si>
  <si>
    <t>a-bph</t>
  </si>
  <si>
    <t>a-ofi</t>
  </si>
  <si>
    <t>a-vol0</t>
  </si>
  <si>
    <t>c-omt0</t>
  </si>
  <si>
    <t>a-ins</t>
  </si>
  <si>
    <t>a-mil0</t>
  </si>
  <si>
    <t>c-vol0</t>
  </si>
  <si>
    <t>a-pcr0</t>
  </si>
  <si>
    <t>c-mil0</t>
  </si>
  <si>
    <t>a-sgr0</t>
  </si>
  <si>
    <t>c-pcr0</t>
  </si>
  <si>
    <t>a-ofd0</t>
  </si>
  <si>
    <t>c-sgr0</t>
  </si>
  <si>
    <t>a-osg</t>
  </si>
  <si>
    <t>a-b_t0</t>
  </si>
  <si>
    <t>c-ofd0</t>
  </si>
  <si>
    <t>a-edu</t>
  </si>
  <si>
    <t>a-tex0</t>
  </si>
  <si>
    <t>c-b_t0</t>
  </si>
  <si>
    <t>a-hht</t>
  </si>
  <si>
    <t>a-wap0</t>
  </si>
  <si>
    <t>c-tex0</t>
  </si>
  <si>
    <t>a-lea0</t>
  </si>
  <si>
    <t>c-wap0</t>
  </si>
  <si>
    <t>a-lum0</t>
  </si>
  <si>
    <t>c-lea0</t>
  </si>
  <si>
    <t>a-ppp0</t>
  </si>
  <si>
    <t>c-lum0</t>
  </si>
  <si>
    <t>a-omf</t>
  </si>
  <si>
    <t>a-p_c0</t>
  </si>
  <si>
    <t>c-ppp0</t>
  </si>
  <si>
    <t>a-chm0</t>
  </si>
  <si>
    <t>c-p_c0</t>
  </si>
  <si>
    <t>a-bph0</t>
  </si>
  <si>
    <t>c-chm0</t>
  </si>
  <si>
    <t>a-rpp0</t>
  </si>
  <si>
    <t>c-bph0</t>
  </si>
  <si>
    <t>a-nmm0</t>
  </si>
  <si>
    <t>c-rpp0</t>
  </si>
  <si>
    <t>a-i_s0</t>
  </si>
  <si>
    <t>c-nmm0</t>
  </si>
  <si>
    <t>a-nfm0</t>
  </si>
  <si>
    <t>c-i_s0</t>
  </si>
  <si>
    <t>a-fmp0</t>
  </si>
  <si>
    <t>c-nfm0</t>
  </si>
  <si>
    <t>a-ele0</t>
  </si>
  <si>
    <t>c-fmp0</t>
  </si>
  <si>
    <t>a-eeq0</t>
  </si>
  <si>
    <t>c-ele0</t>
  </si>
  <si>
    <t>a-ome0</t>
  </si>
  <si>
    <t>c-eeq0</t>
  </si>
  <si>
    <t>a-mvh0</t>
  </si>
  <si>
    <t>c-ome0</t>
  </si>
  <si>
    <t>a-otn0</t>
  </si>
  <si>
    <t>c-mvh0</t>
  </si>
  <si>
    <t>a-omf0</t>
  </si>
  <si>
    <t>c-otn0</t>
  </si>
  <si>
    <t>c-omf0</t>
  </si>
  <si>
    <t>a-gdt0</t>
  </si>
  <si>
    <t>a-wtr0</t>
  </si>
  <si>
    <t>a-cns0</t>
  </si>
  <si>
    <t>a-trd0</t>
  </si>
  <si>
    <t>a-afs0</t>
  </si>
  <si>
    <t>a-otp0</t>
  </si>
  <si>
    <t>a-wtp0</t>
  </si>
  <si>
    <t>a-atp0</t>
  </si>
  <si>
    <t>c-gdt0</t>
  </si>
  <si>
    <t>a-whs0</t>
  </si>
  <si>
    <t>c-wtr0</t>
  </si>
  <si>
    <t>a-cmn0</t>
  </si>
  <si>
    <t>c-cns0</t>
  </si>
  <si>
    <t>a-ofi0</t>
  </si>
  <si>
    <t>c-trd0</t>
  </si>
  <si>
    <t>a-ins0</t>
  </si>
  <si>
    <t>c-afs0</t>
  </si>
  <si>
    <t>a-rsa0</t>
  </si>
  <si>
    <t>c-otp0</t>
  </si>
  <si>
    <t>a-obs0</t>
  </si>
  <si>
    <t>c-wtp0</t>
  </si>
  <si>
    <t>a-ros0</t>
  </si>
  <si>
    <t>c-atp0</t>
  </si>
  <si>
    <t>a-osg0</t>
  </si>
  <si>
    <t>c-whs0</t>
  </si>
  <si>
    <t>a-edu0</t>
  </si>
  <si>
    <t>c-cmn0</t>
  </si>
  <si>
    <t>a-hht0</t>
  </si>
  <si>
    <t>c-ofi0</t>
  </si>
  <si>
    <t>a-dwe0</t>
  </si>
  <si>
    <t>c-ins0</t>
  </si>
  <si>
    <t>c-rsa0</t>
  </si>
  <si>
    <t>c-obs0</t>
  </si>
  <si>
    <t>c-ros0</t>
  </si>
  <si>
    <t>c-osg0</t>
  </si>
  <si>
    <t>c-edu0</t>
  </si>
  <si>
    <t>c-hht0</t>
  </si>
  <si>
    <t>c-dwe0</t>
  </si>
  <si>
    <t>c-frs</t>
  </si>
  <si>
    <t>c-coa0</t>
  </si>
  <si>
    <t>c-gas</t>
  </si>
  <si>
    <t>c-oil0</t>
  </si>
  <si>
    <t>c-oxt</t>
  </si>
  <si>
    <t>c-b_t</t>
  </si>
  <si>
    <t>c-tex</t>
  </si>
  <si>
    <t>c-p_c</t>
  </si>
  <si>
    <t>c-chm</t>
  </si>
  <si>
    <t>c-bph</t>
  </si>
  <si>
    <t>c-omf</t>
  </si>
  <si>
    <t>c-gdt</t>
  </si>
  <si>
    <t>c-wtr</t>
  </si>
  <si>
    <t>c-cns</t>
  </si>
  <si>
    <t>c-trd</t>
  </si>
  <si>
    <t>c-afs</t>
  </si>
  <si>
    <t>c-otp</t>
  </si>
  <si>
    <t>c-wtp</t>
  </si>
  <si>
    <t>c-atp</t>
  </si>
  <si>
    <t>c-cmn</t>
  </si>
  <si>
    <t>c-ofi</t>
  </si>
  <si>
    <t>c-ins</t>
  </si>
  <si>
    <t>c-osg</t>
  </si>
  <si>
    <t>c-edu</t>
  </si>
  <si>
    <t>c-hht</t>
  </si>
  <si>
    <t>f-Land</t>
  </si>
  <si>
    <t>e-ent</t>
  </si>
  <si>
    <t>f-Land0</t>
  </si>
  <si>
    <t>i-CGDS</t>
  </si>
  <si>
    <t>f-Capital</t>
  </si>
  <si>
    <t>f-NatlRes</t>
  </si>
  <si>
    <t>f-Capital0</t>
  </si>
  <si>
    <t>f-NatlRes0</t>
  </si>
  <si>
    <t>e-ent0</t>
  </si>
  <si>
    <t>t-tmm_world</t>
  </si>
  <si>
    <t>t-PRODTAX</t>
  </si>
  <si>
    <t>t-tmm_world0</t>
  </si>
  <si>
    <t>t-DIRTAX</t>
  </si>
  <si>
    <t>t-PRODTAX0</t>
  </si>
  <si>
    <t>t-DIRTAX0</t>
  </si>
  <si>
    <t>t-tssd0</t>
  </si>
  <si>
    <t>w-ww_world</t>
  </si>
  <si>
    <t>i-CGDS0</t>
  </si>
  <si>
    <t>w-ww_world0</t>
  </si>
  <si>
    <t>Agriculture</t>
  </si>
  <si>
    <t>ener</t>
  </si>
  <si>
    <t>c-ely</t>
  </si>
  <si>
    <t>External</t>
  </si>
  <si>
    <t>Domestic</t>
  </si>
  <si>
    <t>Debt Stock</t>
  </si>
  <si>
    <t>New Borowing</t>
  </si>
  <si>
    <t>Debt Payment</t>
  </si>
  <si>
    <t>Interest Payment</t>
  </si>
  <si>
    <t>savg</t>
  </si>
  <si>
    <t>a-oil0</t>
  </si>
  <si>
    <t>a-gas0</t>
  </si>
  <si>
    <t>a-fod</t>
  </si>
  <si>
    <t>a-wod</t>
  </si>
  <si>
    <t>a-met</t>
  </si>
  <si>
    <t>a-ely</t>
  </si>
  <si>
    <t>a-osr</t>
  </si>
  <si>
    <t>c-fod</t>
  </si>
  <si>
    <t>c-wod</t>
  </si>
  <si>
    <t>c-met</t>
  </si>
  <si>
    <t>c-osr</t>
  </si>
  <si>
    <t>a-c-h-g-i</t>
  </si>
  <si>
    <t>h-e-g-i</t>
  </si>
  <si>
    <t>t-tss</t>
  </si>
  <si>
    <t>Heal</t>
  </si>
  <si>
    <t>heal</t>
  </si>
  <si>
    <t>a-coa0</t>
  </si>
  <si>
    <t>a-ely0</t>
  </si>
  <si>
    <t>emSrc</t>
  </si>
  <si>
    <t>emsrc</t>
  </si>
  <si>
    <t>atour</t>
  </si>
  <si>
    <t>ctour</t>
  </si>
  <si>
    <t>iedu</t>
  </si>
  <si>
    <t>ihea</t>
  </si>
  <si>
    <t>i-ginv0</t>
  </si>
  <si>
    <t>t-vat</t>
  </si>
  <si>
    <t>DebtIntD0</t>
  </si>
  <si>
    <t>DebtIntF0</t>
  </si>
  <si>
    <t>f-labSkInf0</t>
  </si>
  <si>
    <t>f-labSkFor0</t>
  </si>
  <si>
    <t>f-labUsInf0</t>
  </si>
  <si>
    <t>f-labUsFor0</t>
  </si>
  <si>
    <t>f-labSkInf</t>
  </si>
  <si>
    <t>f-labSkFor</t>
  </si>
  <si>
    <t>f-labUsInf</t>
  </si>
  <si>
    <t>f-labUsFor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</si>
  <si>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</si>
  <si>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</si>
  <si>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</si>
  <si>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</si>
  <si>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</si>
  <si>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</si>
  <si>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</si>
  <si>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</si>
  <si>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</si>
  <si>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</si>
  <si>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t-Land</t>
  </si>
  <si>
    <t>t-labSkInf</t>
  </si>
  <si>
    <t>t-labSkFor</t>
  </si>
  <si>
    <t>t-labUsInf</t>
  </si>
  <si>
    <t>t-labUsFor</t>
  </si>
  <si>
    <t>t-Capital</t>
  </si>
  <si>
    <t>t-NatlRes</t>
  </si>
  <si>
    <t>aa-man</t>
  </si>
  <si>
    <t>aa-srv</t>
  </si>
  <si>
    <t>cc-agr</t>
  </si>
  <si>
    <t>cc-man</t>
  </si>
  <si>
    <t>cc-srv</t>
  </si>
  <si>
    <t>aa-hel</t>
  </si>
  <si>
    <t>cc-hel</t>
  </si>
  <si>
    <t>hh-hld</t>
  </si>
  <si>
    <t>Forestry and Fish</t>
  </si>
  <si>
    <t>Mining</t>
  </si>
  <si>
    <t>Food Manufacturing</t>
  </si>
  <si>
    <t>Beverages and Tobacco</t>
  </si>
  <si>
    <t>Textile</t>
  </si>
  <si>
    <t>Furniture</t>
  </si>
  <si>
    <t>Chemicals</t>
  </si>
  <si>
    <t>Pharmaceuticals</t>
  </si>
  <si>
    <t>Metal based</t>
  </si>
  <si>
    <t>Other Manufacturing</t>
  </si>
  <si>
    <t>Electricity</t>
  </si>
  <si>
    <t>Gas Distribution</t>
  </si>
  <si>
    <t>Water</t>
  </si>
  <si>
    <t>Construction</t>
  </si>
  <si>
    <t>Trade</t>
  </si>
  <si>
    <t>Hotels and Rest.</t>
  </si>
  <si>
    <t>Road Transport</t>
  </si>
  <si>
    <t>Water Transport</t>
  </si>
  <si>
    <t>Air Transport</t>
  </si>
  <si>
    <t>Communications</t>
  </si>
  <si>
    <t>Finance</t>
  </si>
  <si>
    <t>Insurance</t>
  </si>
  <si>
    <t>Other Services</t>
  </si>
  <si>
    <t>Public Administration</t>
  </si>
  <si>
    <t>Education</t>
  </si>
  <si>
    <t>Health</t>
  </si>
  <si>
    <t>Activities</t>
  </si>
  <si>
    <t>Commodities</t>
  </si>
  <si>
    <t>Skilled Informal Labor</t>
  </si>
  <si>
    <t>Skilled Formal Labor</t>
  </si>
  <si>
    <t>Unskilled Informal Labor</t>
  </si>
  <si>
    <t>Unskilled Formal Labor</t>
  </si>
  <si>
    <t>Natural Resources</t>
  </si>
  <si>
    <t>Quintile 1 (poorest)</t>
  </si>
  <si>
    <t>Quintile 2</t>
  </si>
  <si>
    <t>Quintile 3</t>
  </si>
  <si>
    <t>Quintile 4</t>
  </si>
  <si>
    <t>Quintile 5</t>
  </si>
  <si>
    <t>Quintile 6</t>
  </si>
  <si>
    <t>Quintile 7</t>
  </si>
  <si>
    <t>Quintile 8</t>
  </si>
  <si>
    <t>Quintile 9</t>
  </si>
  <si>
    <t>Quintile 10 (richest)</t>
  </si>
  <si>
    <t>Factors</t>
  </si>
  <si>
    <t>Households</t>
  </si>
  <si>
    <t>Institutions</t>
  </si>
  <si>
    <t>Taxes</t>
  </si>
  <si>
    <t>Production tax</t>
  </si>
  <si>
    <t>Diret tax</t>
  </si>
  <si>
    <t>Excise tax</t>
  </si>
  <si>
    <t>Value added tax</t>
  </si>
  <si>
    <t>a-TnD0</t>
  </si>
  <si>
    <t>a-OilBL0</t>
  </si>
  <si>
    <t>a-OilP0</t>
  </si>
  <si>
    <t>c-TnD0</t>
  </si>
  <si>
    <t>c-NuclearBL0</t>
  </si>
  <si>
    <t>c-CoalBL0</t>
  </si>
  <si>
    <t>c-GasBL0</t>
  </si>
  <si>
    <t>c-WindBL0</t>
  </si>
  <si>
    <t>c-HydroBL0</t>
  </si>
  <si>
    <t>c-OilBL0</t>
  </si>
  <si>
    <t>c-OtherBL0</t>
  </si>
  <si>
    <t>c-GasP0</t>
  </si>
  <si>
    <t>c-HydroP0</t>
  </si>
  <si>
    <t>c-OilP0</t>
  </si>
  <si>
    <t>c-SolarP0</t>
  </si>
  <si>
    <t>f-F_skl0</t>
  </si>
  <si>
    <t>f-M_skl0</t>
  </si>
  <si>
    <t>f-F_nsk0</t>
  </si>
  <si>
    <t>f-M_nsk0</t>
  </si>
  <si>
    <t>h-hhold0</t>
  </si>
  <si>
    <t>t-tf_E1Land0</t>
  </si>
  <si>
    <t>t-tf_F_skl0</t>
  </si>
  <si>
    <t>t-tf_M_skl0</t>
  </si>
  <si>
    <t>t-tf_F_nsk0</t>
  </si>
  <si>
    <t>t-tf_M_nsk0</t>
  </si>
  <si>
    <t>t-tf_E7Capital0</t>
  </si>
  <si>
    <t>t-tf_E8NatlRes0</t>
  </si>
  <si>
    <t>t-tee_world0</t>
  </si>
  <si>
    <t>t-prodsub0</t>
  </si>
  <si>
    <t>i-dstk0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</si>
  <si>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</si>
  <si>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</si>
  <si>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</si>
  <si>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</si>
  <si>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</si>
  <si>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</si>
  <si>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</si>
  <si>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</si>
  <si>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</si>
  <si>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</si>
  <si>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</si>
  <si>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</si>
  <si>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</si>
  <si>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Fishing</t>
  </si>
  <si>
    <t>Coal</t>
  </si>
  <si>
    <t>Oil</t>
  </si>
  <si>
    <t>Gas</t>
  </si>
  <si>
    <t>oxt</t>
  </si>
  <si>
    <t>Other Extraction (formerly omn Minerals nec)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</si>
  <si>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</si>
  <si>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</si>
  <si>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</si>
  <si>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</si>
  <si>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</si>
  <si>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</si>
  <si>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</si>
  <si>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</si>
  <si>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</si>
  <si>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</si>
  <si>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</si>
  <si>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</si>
  <si>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</si>
  <si>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</si>
  <si>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chm</t>
  </si>
  <si>
    <t>Chemical products</t>
  </si>
  <si>
    <t>bph</t>
  </si>
  <si>
    <t>Basic pharmaceutical products</t>
  </si>
  <si>
    <t>rpp</t>
  </si>
  <si>
    <t>Rubber and plastic products</t>
  </si>
  <si>
    <t>Mineral products nec</t>
  </si>
  <si>
    <t>Ferrous metals</t>
  </si>
  <si>
    <t>Metals nec</t>
  </si>
  <si>
    <t>Metal products</t>
  </si>
  <si>
    <t>Computer, electronic and optical products</t>
  </si>
  <si>
    <t>eeq</t>
  </si>
  <si>
    <t>Electrical equipment</t>
  </si>
  <si>
    <t>Machinery and equipment nec</t>
  </si>
  <si>
    <t>Motor vehicles and parts</t>
  </si>
  <si>
    <t>Transport equipment nec</t>
  </si>
  <si>
    <t>Manufactures nec</t>
  </si>
  <si>
    <t>Electricity Transmission and Distribution</t>
  </si>
  <si>
    <t>Electricity - Oil Base Load</t>
  </si>
  <si>
    <t>Electricity - Oil Peak Load</t>
  </si>
  <si>
    <t>Gas manufacture, distribution</t>
  </si>
  <si>
    <t>afs</t>
  </si>
  <si>
    <t>Accommodation, Food and service activities</t>
  </si>
  <si>
    <t>Transport nec</t>
  </si>
  <si>
    <t>Water transport</t>
  </si>
  <si>
    <t>Air transport</t>
  </si>
  <si>
    <t>whs</t>
  </si>
  <si>
    <t>Warehousing and support activities</t>
  </si>
  <si>
    <t>Communication</t>
  </si>
  <si>
    <t>Financial services nec</t>
  </si>
  <si>
    <t>ins</t>
  </si>
  <si>
    <t>Insurance (formerly isr)</t>
  </si>
  <si>
    <t>rsa</t>
  </si>
  <si>
    <t>Real estate activities</t>
  </si>
  <si>
    <t>Business services nec</t>
  </si>
  <si>
    <t>Recreational and other services</t>
  </si>
  <si>
    <t>Public Administration and defense</t>
  </si>
  <si>
    <t>edu</t>
  </si>
  <si>
    <t>hht</t>
  </si>
  <si>
    <t>Human health and social work activities</t>
  </si>
  <si>
    <t>Dwellings</t>
  </si>
  <si>
    <t>Electricity - Nuclear</t>
  </si>
  <si>
    <t>Electricity  - Coal Base Load</t>
  </si>
  <si>
    <t>Electricity  - Gas Base Load</t>
  </si>
  <si>
    <t>Electricity  - Wind Base Load</t>
  </si>
  <si>
    <t>Electricity  - Hydro Base Load</t>
  </si>
  <si>
    <t>Electricity  - Oil Base Load</t>
  </si>
  <si>
    <t>Electricity  - Other Base Load</t>
  </si>
  <si>
    <t>Electricity  - Gas Peak Load</t>
  </si>
  <si>
    <t>Electricity  - Hydro Peak Load</t>
  </si>
  <si>
    <t>Electricity  - Oil Peak Load</t>
  </si>
  <si>
    <t>Electricity  - Solar Peak Load</t>
  </si>
  <si>
    <t>Female Skilled</t>
  </si>
  <si>
    <t>Male Skilled</t>
  </si>
  <si>
    <t>Female Unskilled</t>
  </si>
  <si>
    <t>Male Unskilled</t>
  </si>
  <si>
    <t xml:space="preserve">Capital </t>
  </si>
  <si>
    <t xml:space="preserve">Natural Resources </t>
  </si>
  <si>
    <t>Household</t>
  </si>
  <si>
    <t>Factor Tax - Land</t>
  </si>
  <si>
    <t>Factor TaxFemale Skilled</t>
  </si>
  <si>
    <t>Factor TaxMale Skilled</t>
  </si>
  <si>
    <t>Factor TaxFemale Unskilled</t>
  </si>
  <si>
    <t>Factor TaxMale Unskilled</t>
  </si>
  <si>
    <t>Factor TaxCapital</t>
  </si>
  <si>
    <t xml:space="preserve">Factor TaxNatural Resources </t>
  </si>
  <si>
    <t>Production subsidies</t>
  </si>
  <si>
    <t>Production Tax</t>
  </si>
  <si>
    <t>Investment</t>
  </si>
  <si>
    <t>Debt</t>
  </si>
  <si>
    <t xml:space="preserve">Rest of the World </t>
  </si>
  <si>
    <t>a-pdr_i</t>
  </si>
  <si>
    <t>a-wht_i</t>
  </si>
  <si>
    <t>a-gro_i</t>
  </si>
  <si>
    <t>a-v_f_i</t>
  </si>
  <si>
    <t>a-osd_i</t>
  </si>
  <si>
    <t>a-c_b_i</t>
  </si>
  <si>
    <t>a-pfb_i</t>
  </si>
  <si>
    <t>a-ocr_i</t>
  </si>
  <si>
    <t>a-ctl_i</t>
  </si>
  <si>
    <t>a-oap_i</t>
  </si>
  <si>
    <t>a-rmk_i</t>
  </si>
  <si>
    <t>a-wol_i</t>
  </si>
  <si>
    <t>a-frs_i</t>
  </si>
  <si>
    <t>a-fsh_i</t>
  </si>
  <si>
    <t>a-coa_i</t>
  </si>
  <si>
    <t>a-oil_i</t>
  </si>
  <si>
    <t>a-gas_i</t>
  </si>
  <si>
    <t>a-oxt_i</t>
  </si>
  <si>
    <t>a-cmt_i</t>
  </si>
  <si>
    <t>a-omt_i</t>
  </si>
  <si>
    <t>a-vol_i</t>
  </si>
  <si>
    <t>a-mil_i</t>
  </si>
  <si>
    <t>a-pcr_i</t>
  </si>
  <si>
    <t>a-sgr_i</t>
  </si>
  <si>
    <t>a-ofd_i</t>
  </si>
  <si>
    <t>a-b_t_i</t>
  </si>
  <si>
    <t>a-tex_i</t>
  </si>
  <si>
    <t>a-wap_i</t>
  </si>
  <si>
    <t>a-lea_i</t>
  </si>
  <si>
    <t>a-lum_i</t>
  </si>
  <si>
    <t>a-ppp_i</t>
  </si>
  <si>
    <t>a-p_c_i</t>
  </si>
  <si>
    <t>a-chm_i</t>
  </si>
  <si>
    <t>a-bph_i</t>
  </si>
  <si>
    <t>a-rpp_i</t>
  </si>
  <si>
    <t>a-nmm_i</t>
  </si>
  <si>
    <t>a-i_s_i</t>
  </si>
  <si>
    <t>a-nfm_i</t>
  </si>
  <si>
    <t>a-fmp_i</t>
  </si>
  <si>
    <t>a-ele_i</t>
  </si>
  <si>
    <t>a-eeq_i</t>
  </si>
  <si>
    <t>a-ome_i</t>
  </si>
  <si>
    <t>a-mvh_i</t>
  </si>
  <si>
    <t>a-otn_i</t>
  </si>
  <si>
    <t>a-omf_i</t>
  </si>
  <si>
    <t>a-ely_i</t>
  </si>
  <si>
    <t>a-gdt_i</t>
  </si>
  <si>
    <t>a-wtr_i</t>
  </si>
  <si>
    <t>a-cns_i</t>
  </si>
  <si>
    <t>a-trd_i</t>
  </si>
  <si>
    <t>a-afs_i</t>
  </si>
  <si>
    <t>a-otp_i</t>
  </si>
  <si>
    <t>a-wtp_i</t>
  </si>
  <si>
    <t>a-atp_i</t>
  </si>
  <si>
    <t>a-whs_i</t>
  </si>
  <si>
    <t>a-cmn_i</t>
  </si>
  <si>
    <t>a-ofi_i</t>
  </si>
  <si>
    <t>a-ins_i</t>
  </si>
  <si>
    <t>a-rsa_i</t>
  </si>
  <si>
    <t>a-obs_i</t>
  </si>
  <si>
    <t>a-ros_i</t>
  </si>
  <si>
    <t>a-osg_i</t>
  </si>
  <si>
    <t>a-edu_i</t>
  </si>
  <si>
    <t>a-hht_i</t>
  </si>
  <si>
    <t>a-dwe_i</t>
  </si>
  <si>
    <t>f-F_skl_i</t>
  </si>
  <si>
    <t>f-M_skl_i</t>
  </si>
  <si>
    <t>f-F_nsk_i</t>
  </si>
  <si>
    <t>f-M_nsk_i</t>
  </si>
  <si>
    <t>Working Age Population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</si>
  <si>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</si>
  <si>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</si>
  <si>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</si>
  <si>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</si>
  <si>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</si>
  <si>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</si>
  <si>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</si>
  <si>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</si>
  <si>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</si>
  <si>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</si>
  <si>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</si>
  <si>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</si>
  <si>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</si>
  <si>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</si>
  <si>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</si>
  <si>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</si>
  <si>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</si>
  <si>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</si>
  <si>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</si>
  <si>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</si>
  <si>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</si>
  <si>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</si>
  <si>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</si>
  <si>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</si>
  <si>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</si>
  <si>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</si>
  <si>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</si>
  <si>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</si>
  <si>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</si>
  <si>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</si>
  <si>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</si>
  <si>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</si>
  <si>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</si>
  <si>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</si>
  <si>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</si>
  <si>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</si>
  <si>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</si>
  <si>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</si>
  <si>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</si>
  <si>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</si>
  <si>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</si>
  <si>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</si>
  <si>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</si>
  <si>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</si>
  <si>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</si>
  <si>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</si>
  <si>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</si>
  <si>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</si>
  <si>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</si>
  <si>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</si>
  <si>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</si>
  <si>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</si>
  <si>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</si>
  <si>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</si>
  <si>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</si>
  <si>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</si>
  <si>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</si>
  <si>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</si>
  <si>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</si>
  <si>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</si>
  <si>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</si>
  <si>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</si>
  <si>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</si>
  <si>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</si>
  <si>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</si>
  <si>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</si>
  <si>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</si>
  <si>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</si>
  <si>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</si>
  <si>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</si>
  <si>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</si>
  <si>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</si>
  <si>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</si>
  <si>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</si>
  <si>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</si>
  <si>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</si>
  <si>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</si>
  <si>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</si>
  <si>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</si>
  <si>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</si>
  <si>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</si>
  <si>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</si>
  <si>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</si>
  <si>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</si>
  <si>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</si>
  <si>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</si>
  <si>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</si>
  <si>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</si>
  <si>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</si>
  <si>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</si>
  <si>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</si>
  <si>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</si>
  <si>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</si>
  <si>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</si>
  <si>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</si>
  <si>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</si>
  <si>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</si>
  <si>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</si>
  <si>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</si>
  <si>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</si>
  <si>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</si>
  <si>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GDPMP</t>
  </si>
  <si>
    <t>Historical</t>
  </si>
  <si>
    <t>MPOs</t>
  </si>
  <si>
    <t>gdp</t>
  </si>
  <si>
    <t>OECD</t>
  </si>
  <si>
    <t>ssp1</t>
  </si>
  <si>
    <t>ssp2</t>
  </si>
  <si>
    <t>ssp3</t>
  </si>
  <si>
    <t>ssp4</t>
  </si>
  <si>
    <t>ssp5</t>
  </si>
  <si>
    <t>IIASA</t>
  </si>
  <si>
    <t>MPO AM21</t>
  </si>
  <si>
    <t>2020 e</t>
  </si>
  <si>
    <t>2021 f</t>
  </si>
  <si>
    <t>2022 f</t>
  </si>
  <si>
    <t>2023 f</t>
  </si>
  <si>
    <t>Real GDP growth, at constant market prices</t>
  </si>
  <si>
    <t>Private Consumption</t>
  </si>
  <si>
    <t>Government Consumption</t>
  </si>
  <si>
    <t>-0.2 </t>
  </si>
  <si>
    <t>Gross Fixed Capital Investment</t>
  </si>
  <si>
    <t>Exports, Goods and Services</t>
  </si>
  <si>
    <t>Imports, Goods and Services</t>
  </si>
  <si>
    <t>Real GDP growth, at constant factor prices</t>
  </si>
  <si>
    <t>5.6 </t>
  </si>
  <si>
    <t>Industry</t>
  </si>
  <si>
    <t>Inflation (Consumer Price Index)</t>
  </si>
  <si>
    <t>Current Account Balance (% of GDP)</t>
  </si>
  <si>
    <t>Net Foreign Direct Investment (% of GDP)</t>
  </si>
  <si>
    <t>Fiscal Balance (% of GDP)</t>
  </si>
  <si>
    <t>Debt (% of GDP)</t>
  </si>
  <si>
    <t>Primary Balance (% of GDP)</t>
  </si>
  <si>
    <t>Source: World Bank, Poverty &amp; Equity and Macroeconomics, Trade &amp; Investment Global Practices.</t>
  </si>
  <si>
    <t>Notes: e =  estimate, f = forecast.</t>
  </si>
  <si>
    <t>NA</t>
  </si>
  <si>
    <t>(a) Calculations based on 2015-EMICOV.Actual data: 2015. Nowcast: 2016-2019. Forecast are from 2020 to 2022.</t>
  </si>
  <si>
    <t>(b) Projection using neutral distribution (2015)</t>
  </si>
  <si>
    <t xml:space="preserve"> with pass-through = 0.7  based on GDP per capita in constant LCU. </t>
  </si>
  <si>
    <t> It concerns me that we have a decline in government consumption, which has been trying to support private consumption in 2020, combined with such a large increase in private consumption (higher growth than 2018 or 2019). Are these two trends consistent? This also applies to 2022 and 2023.</t>
  </si>
  <si>
    <t> It is surprising to see such a large growth rate in agric, and yet such a large decline in recorded agric exports?</t>
  </si>
  <si>
    <t>f-F_skl</t>
  </si>
  <si>
    <t>f-M_skl</t>
  </si>
  <si>
    <t>f-F_nsk</t>
  </si>
  <si>
    <t>f-M_nsk</t>
  </si>
  <si>
    <t>h-hhold</t>
  </si>
  <si>
    <t>t-tf_F_skl</t>
  </si>
  <si>
    <t>t-tf_M_skl</t>
  </si>
  <si>
    <t>t-tf_F_nsk</t>
  </si>
  <si>
    <t>t-tf_M_nsk</t>
  </si>
  <si>
    <t>t-PRODSUB</t>
  </si>
  <si>
    <t>t-tee_world</t>
  </si>
  <si>
    <t>SAM!A1</t>
  </si>
  <si>
    <t>i-dstk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</si>
</sst>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"/>
    <numFmt numFmtId="168" formatCode="0.000"/>
    <numFmt numFmtId="169" formatCode="_-* #,##0.000_-;\-* #,##0.000_-;_-* &quot;-&quot;??_-;_-@_-"/>
    <numFmt numFmtId="170" formatCode="_-* #,##0.0000_-;\-* #,##0.0000_-;_-* &quot;-&quot;??_-;_-@_-"/>
    <numFmt numFmtId="171" formatCode="0.00000"/>
    <numFmt numFmtId="172" formatCode="_-* #,##0.00000000_-;\-* #,##0.00000000_-;_-* &quot;-&quot;??_-;_-@_-"/>
    <numFmt numFmtId="173" formatCode="#\ ###\ ###\ ##0;\-#\ ###\ ###\ ##0;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Verdana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8000"/>
      <name val="Consolas"/>
      <family val="3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Roboto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1" fillId="7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9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166" fontId="0" fillId="0" borderId="0" xfId="2" applyNumberFormat="1" applyFont="1"/>
    <xf numFmtId="0" fontId="3" fillId="0" borderId="0" xfId="0" applyFont="1"/>
    <xf numFmtId="0" fontId="0" fillId="0" borderId="0" xfId="0" quotePrefix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center"/>
    </xf>
    <xf numFmtId="0" fontId="0" fillId="6" borderId="0" xfId="0" applyFill="1"/>
    <xf numFmtId="43" fontId="0" fillId="0" borderId="0" xfId="0" applyNumberFormat="1"/>
    <xf numFmtId="3" fontId="0" fillId="0" borderId="0" xfId="0" applyNumberForma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11" fontId="0" fillId="0" borderId="0" xfId="0" applyNumberFormat="1"/>
    <xf numFmtId="164" fontId="0" fillId="0" borderId="0" xfId="2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7" fontId="0" fillId="0" borderId="0" xfId="0" applyNumberFormat="1"/>
    <xf numFmtId="0" fontId="4" fillId="0" borderId="0" xfId="0" applyFont="1" applyFill="1"/>
    <xf numFmtId="2" fontId="4" fillId="0" borderId="0" xfId="0" applyNumberFormat="1" applyFont="1" applyFill="1"/>
    <xf numFmtId="1" fontId="4" fillId="0" borderId="0" xfId="0" applyNumberFormat="1" applyFont="1" applyFill="1"/>
    <xf numFmtId="0" fontId="0" fillId="0" borderId="0" xfId="0" applyFont="1"/>
    <xf numFmtId="166" fontId="4" fillId="0" borderId="0" xfId="2" applyNumberFormat="1" applyFont="1" applyFill="1"/>
    <xf numFmtId="10" fontId="0" fillId="0" borderId="0" xfId="0" applyNumberFormat="1"/>
    <xf numFmtId="168" fontId="0" fillId="0" borderId="0" xfId="0" applyNumberFormat="1"/>
    <xf numFmtId="169" fontId="4" fillId="0" borderId="0" xfId="2" applyNumberFormat="1" applyFont="1" applyFill="1"/>
    <xf numFmtId="170" fontId="4" fillId="0" borderId="0" xfId="2" applyNumberFormat="1" applyFont="1" applyFill="1"/>
    <xf numFmtId="2" fontId="0" fillId="5" borderId="0" xfId="0" applyNumberFormat="1" applyFill="1"/>
    <xf numFmtId="171" fontId="0" fillId="0" borderId="0" xfId="0" applyNumberFormat="1"/>
    <xf numFmtId="4" fontId="4" fillId="0" borderId="0" xfId="2" applyNumberFormat="1" applyFont="1" applyFill="1"/>
    <xf numFmtId="4" fontId="0" fillId="0" borderId="0" xfId="2" applyNumberFormat="1" applyFont="1"/>
    <xf numFmtId="172" fontId="0" fillId="0" borderId="0" xfId="2" applyNumberFormat="1" applyFont="1"/>
    <xf numFmtId="0" fontId="11" fillId="7" borderId="0" xfId="4"/>
    <xf numFmtId="4" fontId="0" fillId="0" borderId="0" xfId="0" applyNumberFormat="1"/>
    <xf numFmtId="166" fontId="0" fillId="8" borderId="0" xfId="2" applyNumberFormat="1" applyFont="1" applyFill="1"/>
    <xf numFmtId="166" fontId="0" fillId="0" borderId="0" xfId="0" applyNumberFormat="1"/>
    <xf numFmtId="164" fontId="4" fillId="0" borderId="0" xfId="2" applyNumberFormat="1" applyFont="1" applyFill="1"/>
    <xf numFmtId="0" fontId="13" fillId="0" borderId="0" xfId="0" applyFont="1"/>
    <xf numFmtId="0" fontId="14" fillId="9" borderId="1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73" fontId="14" fillId="0" borderId="0" xfId="0" applyNumberFormat="1" applyFont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15" fillId="0" borderId="0" xfId="0" applyFont="1"/>
    <xf numFmtId="0" fontId="2" fillId="0" borderId="0" xfId="0" applyFont="1" applyFill="1"/>
    <xf numFmtId="0" fontId="15" fillId="5" borderId="0" xfId="0" applyFont="1" applyFill="1"/>
    <xf numFmtId="0" fontId="5" fillId="0" borderId="0" xfId="0" applyFont="1" applyFill="1"/>
    <xf numFmtId="0" fontId="0" fillId="15" borderId="0" xfId="0" applyFill="1"/>
    <xf numFmtId="0" fontId="2" fillId="5" borderId="0" xfId="0" applyFont="1" applyFill="1"/>
    <xf numFmtId="173" fontId="0" fillId="0" borderId="0" xfId="0" applyNumberFormat="1"/>
  </cellXfs>
  <cellStyles count="5">
    <cellStyle name="Bad" xfId="4" builtinId="27"/>
    <cellStyle name="Comma" xfId="2" builtinId="3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23900" y="157257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789DC91-28F4-4037-8D07-3695B8E8972A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6CDCD50F-8FAE-47BB-B635-064612DE664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5F5006C8-CFFF-40FC-889F-434874107C9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86FCFAB4-A2FF-4EEA-AB53-313909196FB3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27430265-42AC-4B67-AAF8-FBBDD2C7CE5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22E14FFF-EE28-4B3F-A3A5-6BF16B7F9BE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6C3792FD-06CB-4847-B84B-68745E91ED8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DC216EE3-A00F-4A49-940F-C3E329D5D897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533358/Documents/WB%20Benin/BEN_SAM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Dictionary"/>
      <sheetName val="Labor_BEN"/>
      <sheetName val="Population_BEN"/>
      <sheetName val="GDP_BEN"/>
    </sheetNames>
    <sheetDataSet>
      <sheetData sheetId="0"/>
      <sheetData sheetId="1"/>
      <sheetData sheetId="2"/>
      <sheetData sheetId="3">
        <row r="2">
          <cell r="Q2">
            <v>258.89699999999999</v>
          </cell>
          <cell r="R2">
            <v>251.70599999999999</v>
          </cell>
          <cell r="S2">
            <v>244.821</v>
          </cell>
          <cell r="T2">
            <v>238.00899999999999</v>
          </cell>
          <cell r="U2">
            <v>231.32599999999999</v>
          </cell>
          <cell r="V2">
            <v>224.59800000000001</v>
          </cell>
          <cell r="W2">
            <v>217.71799999999999</v>
          </cell>
          <cell r="X2">
            <v>210.768</v>
          </cell>
          <cell r="Y2">
            <v>203.965</v>
          </cell>
          <cell r="Z2">
            <v>197.3</v>
          </cell>
          <cell r="AA2">
            <v>190.624</v>
          </cell>
          <cell r="AB2">
            <v>183.89500000000001</v>
          </cell>
          <cell r="AC2">
            <v>177.19200000000001</v>
          </cell>
          <cell r="AD2">
            <v>170.62200000000001</v>
          </cell>
          <cell r="AE2">
            <v>164.15700000000001</v>
          </cell>
          <cell r="AF2">
            <v>157.98400000000001</v>
          </cell>
          <cell r="AG2">
            <v>152.20400000000001</v>
          </cell>
          <cell r="AH2">
            <v>146.739</v>
          </cell>
          <cell r="AI2">
            <v>141.398</v>
          </cell>
          <cell r="AJ2">
            <v>136.209</v>
          </cell>
          <cell r="AK2">
            <v>131.209</v>
          </cell>
          <cell r="AL2">
            <v>126.39400000000001</v>
          </cell>
          <cell r="AM2">
            <v>121.753</v>
          </cell>
          <cell r="AN2">
            <v>117.277</v>
          </cell>
          <cell r="AO2">
            <v>112.96599999999999</v>
          </cell>
          <cell r="AP2">
            <v>108.77800000000001</v>
          </cell>
          <cell r="AQ2">
            <v>104.687</v>
          </cell>
          <cell r="AR2">
            <v>100.71</v>
          </cell>
          <cell r="AS2">
            <v>96.861999999999995</v>
          </cell>
          <cell r="AT2">
            <v>93.117999999999995</v>
          </cell>
          <cell r="AU2">
            <v>89.555999999999997</v>
          </cell>
          <cell r="AV2">
            <v>86.212999999999994</v>
          </cell>
          <cell r="AW2">
            <v>83.033000000000001</v>
          </cell>
          <cell r="AX2">
            <v>79.933000000000007</v>
          </cell>
          <cell r="AY2">
            <v>76.933000000000007</v>
          </cell>
          <cell r="AZ2">
            <v>73.918000000000006</v>
          </cell>
          <cell r="BA2">
            <v>70.822999999999993</v>
          </cell>
          <cell r="BB2">
            <v>67.697000000000003</v>
          </cell>
          <cell r="BC2">
            <v>64.665000000000006</v>
          </cell>
          <cell r="BD2">
            <v>61.707999999999998</v>
          </cell>
          <cell r="BE2">
            <v>58.793999999999997</v>
          </cell>
          <cell r="BF2">
            <v>55.918999999999997</v>
          </cell>
          <cell r="BG2">
            <v>53.097999999999999</v>
          </cell>
          <cell r="BH2">
            <v>50.341999999999999</v>
          </cell>
          <cell r="BI2">
            <v>47.640999999999998</v>
          </cell>
          <cell r="BJ2">
            <v>45.06</v>
          </cell>
          <cell r="BK2">
            <v>42.633000000000003</v>
          </cell>
          <cell r="BL2">
            <v>40.33</v>
          </cell>
          <cell r="BM2">
            <v>38.095999999999997</v>
          </cell>
          <cell r="BN2">
            <v>35.948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5C71-F078-4948-A362-2D554536E322}">
  <dimension ref="B2:D171"/>
  <sheetViews>
    <sheetView topLeftCell="A164" workbookViewId="0">
      <selection activeCell="D168" sqref="D168"/>
    </sheetView>
  </sheetViews>
  <sheetFormatPr defaultRowHeight="14.4" x14ac:dyDescent="0.3"/>
  <sheetData>
    <row r="2" spans="2:4" x14ac:dyDescent="0.3">
      <c r="B2" t="s">
        <v>558</v>
      </c>
      <c r="C2" t="s">
        <v>179</v>
      </c>
      <c r="D2" t="s">
        <v>898</v>
      </c>
    </row>
    <row r="3" spans="2:4" x14ac:dyDescent="0.3">
      <c r="B3" t="s">
        <v>561</v>
      </c>
      <c r="C3" t="s">
        <v>183</v>
      </c>
      <c r="D3" t="s">
        <v>899</v>
      </c>
    </row>
    <row r="4" spans="2:4" x14ac:dyDescent="0.3">
      <c r="B4" t="s">
        <v>563</v>
      </c>
      <c r="C4" t="s">
        <v>184</v>
      </c>
      <c r="D4" t="s">
        <v>900</v>
      </c>
    </row>
    <row r="5" spans="2:4" x14ac:dyDescent="0.3">
      <c r="B5" t="s">
        <v>565</v>
      </c>
      <c r="C5" t="s">
        <v>185</v>
      </c>
      <c r="D5" t="s">
        <v>901</v>
      </c>
    </row>
    <row r="6" spans="2:4" x14ac:dyDescent="0.3">
      <c r="B6" t="s">
        <v>567</v>
      </c>
      <c r="C6" t="s">
        <v>186</v>
      </c>
      <c r="D6" t="s">
        <v>902</v>
      </c>
    </row>
    <row r="7" spans="2:4" x14ac:dyDescent="0.3">
      <c r="B7" t="s">
        <v>569</v>
      </c>
      <c r="C7" t="s">
        <v>535</v>
      </c>
      <c r="D7" t="s">
        <v>903</v>
      </c>
    </row>
    <row r="8" spans="2:4" x14ac:dyDescent="0.3">
      <c r="B8" t="s">
        <v>571</v>
      </c>
      <c r="C8" t="s">
        <v>187</v>
      </c>
      <c r="D8" t="s">
        <v>904</v>
      </c>
    </row>
    <row r="9" spans="2:4" x14ac:dyDescent="0.3">
      <c r="B9" t="s">
        <v>574</v>
      </c>
      <c r="C9" t="s">
        <v>188</v>
      </c>
      <c r="D9" t="s">
        <v>905</v>
      </c>
    </row>
    <row r="10" spans="2:4" x14ac:dyDescent="0.3">
      <c r="B10" t="s">
        <v>577</v>
      </c>
      <c r="C10" t="s">
        <v>189</v>
      </c>
      <c r="D10" t="s">
        <v>906</v>
      </c>
    </row>
    <row r="11" spans="2:4" x14ac:dyDescent="0.3">
      <c r="B11" t="s">
        <v>581</v>
      </c>
      <c r="C11" t="s">
        <v>190</v>
      </c>
      <c r="D11" t="s">
        <v>907</v>
      </c>
    </row>
    <row r="12" spans="2:4" x14ac:dyDescent="0.3">
      <c r="B12" t="s">
        <v>585</v>
      </c>
      <c r="C12" t="s">
        <v>191</v>
      </c>
      <c r="D12" t="s">
        <v>908</v>
      </c>
    </row>
    <row r="13" spans="2:4" x14ac:dyDescent="0.3">
      <c r="B13" t="s">
        <v>588</v>
      </c>
      <c r="C13" t="s">
        <v>192</v>
      </c>
      <c r="D13" t="s">
        <v>909</v>
      </c>
    </row>
    <row r="14" spans="2:4" x14ac:dyDescent="0.3">
      <c r="B14" t="s">
        <v>591</v>
      </c>
      <c r="C14" t="s">
        <v>193</v>
      </c>
      <c r="D14" t="s">
        <v>910</v>
      </c>
    </row>
    <row r="15" spans="2:4" x14ac:dyDescent="0.3">
      <c r="B15" t="s">
        <v>595</v>
      </c>
      <c r="C15" t="s">
        <v>194</v>
      </c>
      <c r="D15" t="s">
        <v>911</v>
      </c>
    </row>
    <row r="16" spans="2:4" x14ac:dyDescent="0.3">
      <c r="B16" t="s">
        <v>772</v>
      </c>
      <c r="C16" t="s">
        <v>178</v>
      </c>
      <c r="D16" t="s">
        <v>912</v>
      </c>
    </row>
    <row r="17" spans="2:4" x14ac:dyDescent="0.3">
      <c r="B17" t="s">
        <v>756</v>
      </c>
      <c r="C17" t="s">
        <v>195</v>
      </c>
      <c r="D17" t="s">
        <v>913</v>
      </c>
    </row>
    <row r="18" spans="2:4" x14ac:dyDescent="0.3">
      <c r="B18" t="s">
        <v>757</v>
      </c>
      <c r="C18" t="s">
        <v>180</v>
      </c>
      <c r="D18" t="s">
        <v>914</v>
      </c>
    </row>
    <row r="19" spans="2:4" x14ac:dyDescent="0.3">
      <c r="B19" t="s">
        <v>598</v>
      </c>
      <c r="C19" t="s">
        <v>915</v>
      </c>
      <c r="D19" t="s">
        <v>916</v>
      </c>
    </row>
    <row r="20" spans="2:4" x14ac:dyDescent="0.3">
      <c r="B20" t="s">
        <v>600</v>
      </c>
      <c r="C20" t="s">
        <v>197</v>
      </c>
      <c r="D20" t="s">
        <v>917</v>
      </c>
    </row>
    <row r="21" spans="2:4" x14ac:dyDescent="0.3">
      <c r="B21" t="s">
        <v>604</v>
      </c>
      <c r="C21" t="s">
        <v>198</v>
      </c>
      <c r="D21" t="s">
        <v>918</v>
      </c>
    </row>
    <row r="22" spans="2:4" x14ac:dyDescent="0.3">
      <c r="B22" t="s">
        <v>608</v>
      </c>
      <c r="C22" t="s">
        <v>199</v>
      </c>
      <c r="D22" t="s">
        <v>919</v>
      </c>
    </row>
    <row r="23" spans="2:4" x14ac:dyDescent="0.3">
      <c r="B23" t="s">
        <v>611</v>
      </c>
      <c r="C23" t="s">
        <v>200</v>
      </c>
      <c r="D23" t="s">
        <v>920</v>
      </c>
    </row>
    <row r="24" spans="2:4" x14ac:dyDescent="0.3">
      <c r="B24" t="s">
        <v>613</v>
      </c>
      <c r="C24" t="s">
        <v>201</v>
      </c>
      <c r="D24" t="s">
        <v>921</v>
      </c>
    </row>
    <row r="25" spans="2:4" x14ac:dyDescent="0.3">
      <c r="B25" t="s">
        <v>615</v>
      </c>
      <c r="C25" t="s">
        <v>202</v>
      </c>
      <c r="D25" t="s">
        <v>922</v>
      </c>
    </row>
    <row r="26" spans="2:4" x14ac:dyDescent="0.3">
      <c r="B26" t="s">
        <v>617</v>
      </c>
      <c r="C26" t="s">
        <v>203</v>
      </c>
      <c r="D26" t="s">
        <v>923</v>
      </c>
    </row>
    <row r="27" spans="2:4" x14ac:dyDescent="0.3">
      <c r="B27" t="s">
        <v>620</v>
      </c>
      <c r="C27" t="s">
        <v>204</v>
      </c>
      <c r="D27" t="s">
        <v>924</v>
      </c>
    </row>
    <row r="28" spans="2:4" x14ac:dyDescent="0.3">
      <c r="B28" t="s">
        <v>623</v>
      </c>
      <c r="C28" t="s">
        <v>205</v>
      </c>
      <c r="D28" t="s">
        <v>925</v>
      </c>
    </row>
    <row r="29" spans="2:4" x14ac:dyDescent="0.3">
      <c r="B29" t="s">
        <v>626</v>
      </c>
      <c r="C29" t="s">
        <v>206</v>
      </c>
      <c r="D29" t="s">
        <v>926</v>
      </c>
    </row>
    <row r="30" spans="2:4" x14ac:dyDescent="0.3">
      <c r="B30" t="s">
        <v>628</v>
      </c>
      <c r="C30" t="s">
        <v>207</v>
      </c>
      <c r="D30" t="s">
        <v>927</v>
      </c>
    </row>
    <row r="31" spans="2:4" x14ac:dyDescent="0.3">
      <c r="B31" t="s">
        <v>630</v>
      </c>
      <c r="C31" t="s">
        <v>208</v>
      </c>
      <c r="D31" t="s">
        <v>928</v>
      </c>
    </row>
    <row r="32" spans="2:4" x14ac:dyDescent="0.3">
      <c r="B32" t="s">
        <v>632</v>
      </c>
      <c r="C32" t="s">
        <v>209</v>
      </c>
      <c r="D32" t="s">
        <v>929</v>
      </c>
    </row>
    <row r="33" spans="2:4" x14ac:dyDescent="0.3">
      <c r="B33" t="s">
        <v>635</v>
      </c>
      <c r="C33" t="s">
        <v>181</v>
      </c>
      <c r="D33" t="s">
        <v>930</v>
      </c>
    </row>
    <row r="34" spans="2:4" x14ac:dyDescent="0.3">
      <c r="B34" t="s">
        <v>637</v>
      </c>
      <c r="C34" t="s">
        <v>931</v>
      </c>
      <c r="D34" t="s">
        <v>932</v>
      </c>
    </row>
    <row r="35" spans="2:4" x14ac:dyDescent="0.3">
      <c r="B35" t="s">
        <v>639</v>
      </c>
      <c r="C35" t="s">
        <v>933</v>
      </c>
      <c r="D35" t="s">
        <v>934</v>
      </c>
    </row>
    <row r="36" spans="2:4" x14ac:dyDescent="0.3">
      <c r="B36" t="s">
        <v>641</v>
      </c>
      <c r="C36" t="s">
        <v>935</v>
      </c>
      <c r="D36" t="s">
        <v>936</v>
      </c>
    </row>
    <row r="37" spans="2:4" x14ac:dyDescent="0.3">
      <c r="B37" t="s">
        <v>643</v>
      </c>
      <c r="C37" t="s">
        <v>211</v>
      </c>
      <c r="D37" t="s">
        <v>937</v>
      </c>
    </row>
    <row r="38" spans="2:4" x14ac:dyDescent="0.3">
      <c r="B38" t="s">
        <v>645</v>
      </c>
      <c r="C38" t="s">
        <v>536</v>
      </c>
      <c r="D38" t="s">
        <v>938</v>
      </c>
    </row>
    <row r="39" spans="2:4" x14ac:dyDescent="0.3">
      <c r="B39" t="s">
        <v>647</v>
      </c>
      <c r="C39" t="s">
        <v>212</v>
      </c>
      <c r="D39" t="s">
        <v>939</v>
      </c>
    </row>
    <row r="40" spans="2:4" x14ac:dyDescent="0.3">
      <c r="B40" t="s">
        <v>649</v>
      </c>
      <c r="C40" t="s">
        <v>213</v>
      </c>
      <c r="D40" t="s">
        <v>940</v>
      </c>
    </row>
    <row r="41" spans="2:4" x14ac:dyDescent="0.3">
      <c r="B41" t="s">
        <v>651</v>
      </c>
      <c r="C41" t="s">
        <v>216</v>
      </c>
      <c r="D41" t="s">
        <v>941</v>
      </c>
    </row>
    <row r="42" spans="2:4" x14ac:dyDescent="0.3">
      <c r="B42" t="s">
        <v>653</v>
      </c>
      <c r="C42" t="s">
        <v>942</v>
      </c>
      <c r="D42" t="s">
        <v>943</v>
      </c>
    </row>
    <row r="43" spans="2:4" x14ac:dyDescent="0.3">
      <c r="B43" t="s">
        <v>655</v>
      </c>
      <c r="C43" t="s">
        <v>217</v>
      </c>
      <c r="D43" t="s">
        <v>944</v>
      </c>
    </row>
    <row r="44" spans="2:4" x14ac:dyDescent="0.3">
      <c r="B44" t="s">
        <v>657</v>
      </c>
      <c r="C44" t="s">
        <v>214</v>
      </c>
      <c r="D44" t="s">
        <v>945</v>
      </c>
    </row>
    <row r="45" spans="2:4" x14ac:dyDescent="0.3">
      <c r="B45" t="s">
        <v>659</v>
      </c>
      <c r="C45" t="s">
        <v>215</v>
      </c>
      <c r="D45" t="s">
        <v>946</v>
      </c>
    </row>
    <row r="46" spans="2:4" x14ac:dyDescent="0.3">
      <c r="B46" t="s">
        <v>661</v>
      </c>
      <c r="C46" t="s">
        <v>218</v>
      </c>
      <c r="D46" t="s">
        <v>947</v>
      </c>
    </row>
    <row r="47" spans="2:4" x14ac:dyDescent="0.3">
      <c r="B47" t="s">
        <v>868</v>
      </c>
      <c r="D47" t="s">
        <v>948</v>
      </c>
    </row>
    <row r="48" spans="2:4" x14ac:dyDescent="0.3">
      <c r="B48" t="s">
        <v>869</v>
      </c>
      <c r="D48" t="s">
        <v>949</v>
      </c>
    </row>
    <row r="49" spans="2:4" x14ac:dyDescent="0.3">
      <c r="B49" t="s">
        <v>870</v>
      </c>
      <c r="D49" t="s">
        <v>950</v>
      </c>
    </row>
    <row r="50" spans="2:4" x14ac:dyDescent="0.3">
      <c r="B50" t="s">
        <v>664</v>
      </c>
      <c r="C50" t="s">
        <v>182</v>
      </c>
      <c r="D50" t="s">
        <v>951</v>
      </c>
    </row>
    <row r="51" spans="2:4" x14ac:dyDescent="0.3">
      <c r="B51" t="s">
        <v>665</v>
      </c>
      <c r="C51" t="s">
        <v>219</v>
      </c>
      <c r="D51" t="s">
        <v>829</v>
      </c>
    </row>
    <row r="52" spans="2:4" x14ac:dyDescent="0.3">
      <c r="B52" t="s">
        <v>666</v>
      </c>
      <c r="C52" t="s">
        <v>220</v>
      </c>
      <c r="D52" t="s">
        <v>830</v>
      </c>
    </row>
    <row r="53" spans="2:4" x14ac:dyDescent="0.3">
      <c r="B53" t="s">
        <v>667</v>
      </c>
      <c r="C53" t="s">
        <v>221</v>
      </c>
      <c r="D53" t="s">
        <v>831</v>
      </c>
    </row>
    <row r="54" spans="2:4" x14ac:dyDescent="0.3">
      <c r="B54" t="s">
        <v>668</v>
      </c>
      <c r="C54" t="s">
        <v>952</v>
      </c>
      <c r="D54" t="s">
        <v>953</v>
      </c>
    </row>
    <row r="55" spans="2:4" x14ac:dyDescent="0.3">
      <c r="B55" t="s">
        <v>669</v>
      </c>
      <c r="C55" t="s">
        <v>222</v>
      </c>
      <c r="D55" t="s">
        <v>954</v>
      </c>
    </row>
    <row r="56" spans="2:4" x14ac:dyDescent="0.3">
      <c r="B56" t="s">
        <v>670</v>
      </c>
      <c r="C56" t="s">
        <v>223</v>
      </c>
      <c r="D56" t="s">
        <v>955</v>
      </c>
    </row>
    <row r="57" spans="2:4" x14ac:dyDescent="0.3">
      <c r="B57" t="s">
        <v>671</v>
      </c>
      <c r="C57" t="s">
        <v>224</v>
      </c>
      <c r="D57" t="s">
        <v>956</v>
      </c>
    </row>
    <row r="58" spans="2:4" x14ac:dyDescent="0.3">
      <c r="B58" t="s">
        <v>673</v>
      </c>
      <c r="C58" t="s">
        <v>957</v>
      </c>
      <c r="D58" t="s">
        <v>958</v>
      </c>
    </row>
    <row r="59" spans="2:4" x14ac:dyDescent="0.3">
      <c r="B59" t="s">
        <v>675</v>
      </c>
      <c r="C59" t="s">
        <v>225</v>
      </c>
      <c r="D59" t="s">
        <v>959</v>
      </c>
    </row>
    <row r="60" spans="2:4" x14ac:dyDescent="0.3">
      <c r="B60" t="s">
        <v>677</v>
      </c>
      <c r="C60" t="s">
        <v>226</v>
      </c>
      <c r="D60" t="s">
        <v>960</v>
      </c>
    </row>
    <row r="61" spans="2:4" x14ac:dyDescent="0.3">
      <c r="B61" t="s">
        <v>679</v>
      </c>
      <c r="C61" t="s">
        <v>961</v>
      </c>
      <c r="D61" t="s">
        <v>962</v>
      </c>
    </row>
    <row r="62" spans="2:4" x14ac:dyDescent="0.3">
      <c r="B62" t="s">
        <v>681</v>
      </c>
      <c r="C62" t="s">
        <v>963</v>
      </c>
      <c r="D62" t="s">
        <v>964</v>
      </c>
    </row>
    <row r="63" spans="2:4" x14ac:dyDescent="0.3">
      <c r="B63" t="s">
        <v>683</v>
      </c>
      <c r="C63" t="s">
        <v>228</v>
      </c>
      <c r="D63" t="s">
        <v>965</v>
      </c>
    </row>
    <row r="64" spans="2:4" x14ac:dyDescent="0.3">
      <c r="B64" t="s">
        <v>685</v>
      </c>
      <c r="C64" t="s">
        <v>229</v>
      </c>
      <c r="D64" t="s">
        <v>966</v>
      </c>
    </row>
    <row r="65" spans="2:4" x14ac:dyDescent="0.3">
      <c r="B65" t="s">
        <v>687</v>
      </c>
      <c r="C65" t="s">
        <v>230</v>
      </c>
      <c r="D65" t="s">
        <v>967</v>
      </c>
    </row>
    <row r="66" spans="2:4" x14ac:dyDescent="0.3">
      <c r="B66" t="s">
        <v>689</v>
      </c>
      <c r="C66" t="s">
        <v>968</v>
      </c>
      <c r="D66" t="s">
        <v>841</v>
      </c>
    </row>
    <row r="67" spans="2:4" x14ac:dyDescent="0.3">
      <c r="B67" t="s">
        <v>691</v>
      </c>
      <c r="C67" t="s">
        <v>969</v>
      </c>
      <c r="D67" t="s">
        <v>970</v>
      </c>
    </row>
    <row r="68" spans="2:4" x14ac:dyDescent="0.3">
      <c r="B68" t="s">
        <v>693</v>
      </c>
      <c r="C68" t="s">
        <v>231</v>
      </c>
      <c r="D68" t="s">
        <v>971</v>
      </c>
    </row>
    <row r="69" spans="2:4" x14ac:dyDescent="0.3">
      <c r="B69" t="s">
        <v>559</v>
      </c>
      <c r="D69" t="s">
        <v>898</v>
      </c>
    </row>
    <row r="70" spans="2:4" x14ac:dyDescent="0.3">
      <c r="B70" t="s">
        <v>562</v>
      </c>
      <c r="D70" t="s">
        <v>899</v>
      </c>
    </row>
    <row r="71" spans="2:4" x14ac:dyDescent="0.3">
      <c r="B71" t="s">
        <v>564</v>
      </c>
      <c r="D71" t="s">
        <v>900</v>
      </c>
    </row>
    <row r="72" spans="2:4" x14ac:dyDescent="0.3">
      <c r="B72" t="s">
        <v>566</v>
      </c>
      <c r="D72" t="s">
        <v>901</v>
      </c>
    </row>
    <row r="73" spans="2:4" x14ac:dyDescent="0.3">
      <c r="B73" t="s">
        <v>568</v>
      </c>
      <c r="D73" t="s">
        <v>902</v>
      </c>
    </row>
    <row r="74" spans="2:4" x14ac:dyDescent="0.3">
      <c r="B74" t="s">
        <v>570</v>
      </c>
      <c r="D74" t="s">
        <v>903</v>
      </c>
    </row>
    <row r="75" spans="2:4" x14ac:dyDescent="0.3">
      <c r="B75" t="s">
        <v>572</v>
      </c>
      <c r="D75" t="s">
        <v>904</v>
      </c>
    </row>
    <row r="76" spans="2:4" x14ac:dyDescent="0.3">
      <c r="B76" t="s">
        <v>575</v>
      </c>
      <c r="D76" t="s">
        <v>905</v>
      </c>
    </row>
    <row r="77" spans="2:4" x14ac:dyDescent="0.3">
      <c r="B77" t="s">
        <v>578</v>
      </c>
      <c r="D77" t="s">
        <v>906</v>
      </c>
    </row>
    <row r="78" spans="2:4" x14ac:dyDescent="0.3">
      <c r="B78" t="s">
        <v>582</v>
      </c>
      <c r="D78" t="s">
        <v>907</v>
      </c>
    </row>
    <row r="79" spans="2:4" x14ac:dyDescent="0.3">
      <c r="B79" t="s">
        <v>586</v>
      </c>
      <c r="D79" t="s">
        <v>908</v>
      </c>
    </row>
    <row r="80" spans="2:4" x14ac:dyDescent="0.3">
      <c r="B80" t="s">
        <v>589</v>
      </c>
      <c r="D80" t="s">
        <v>909</v>
      </c>
    </row>
    <row r="81" spans="2:4" x14ac:dyDescent="0.3">
      <c r="B81" t="s">
        <v>592</v>
      </c>
      <c r="D81" t="s">
        <v>910</v>
      </c>
    </row>
    <row r="82" spans="2:4" x14ac:dyDescent="0.3">
      <c r="B82" t="s">
        <v>596</v>
      </c>
      <c r="D82" t="s">
        <v>911</v>
      </c>
    </row>
    <row r="83" spans="2:4" x14ac:dyDescent="0.3">
      <c r="B83" t="s">
        <v>703</v>
      </c>
      <c r="D83" t="s">
        <v>912</v>
      </c>
    </row>
    <row r="84" spans="2:4" x14ac:dyDescent="0.3">
      <c r="B84" t="s">
        <v>705</v>
      </c>
      <c r="D84" t="s">
        <v>913</v>
      </c>
    </row>
    <row r="85" spans="2:4" x14ac:dyDescent="0.3">
      <c r="B85" t="s">
        <v>599</v>
      </c>
      <c r="D85" t="s">
        <v>914</v>
      </c>
    </row>
    <row r="86" spans="2:4" x14ac:dyDescent="0.3">
      <c r="B86" t="s">
        <v>601</v>
      </c>
      <c r="D86" t="s">
        <v>916</v>
      </c>
    </row>
    <row r="87" spans="2:4" x14ac:dyDescent="0.3">
      <c r="B87" t="s">
        <v>605</v>
      </c>
      <c r="D87" t="s">
        <v>917</v>
      </c>
    </row>
    <row r="88" spans="2:4" x14ac:dyDescent="0.3">
      <c r="B88" t="s">
        <v>609</v>
      </c>
      <c r="D88" t="s">
        <v>918</v>
      </c>
    </row>
    <row r="89" spans="2:4" x14ac:dyDescent="0.3">
      <c r="B89" t="s">
        <v>612</v>
      </c>
      <c r="D89" t="s">
        <v>919</v>
      </c>
    </row>
    <row r="90" spans="2:4" x14ac:dyDescent="0.3">
      <c r="B90" t="s">
        <v>614</v>
      </c>
      <c r="D90" t="s">
        <v>920</v>
      </c>
    </row>
    <row r="91" spans="2:4" x14ac:dyDescent="0.3">
      <c r="B91" t="s">
        <v>616</v>
      </c>
      <c r="D91" t="s">
        <v>921</v>
      </c>
    </row>
    <row r="92" spans="2:4" x14ac:dyDescent="0.3">
      <c r="B92" t="s">
        <v>618</v>
      </c>
      <c r="D92" t="s">
        <v>922</v>
      </c>
    </row>
    <row r="93" spans="2:4" x14ac:dyDescent="0.3">
      <c r="B93" t="s">
        <v>621</v>
      </c>
      <c r="D93" t="s">
        <v>923</v>
      </c>
    </row>
    <row r="94" spans="2:4" x14ac:dyDescent="0.3">
      <c r="B94" t="s">
        <v>624</v>
      </c>
      <c r="D94" t="s">
        <v>924</v>
      </c>
    </row>
    <row r="95" spans="2:4" x14ac:dyDescent="0.3">
      <c r="B95" t="s">
        <v>627</v>
      </c>
      <c r="D95" t="s">
        <v>925</v>
      </c>
    </row>
    <row r="96" spans="2:4" x14ac:dyDescent="0.3">
      <c r="B96" t="s">
        <v>629</v>
      </c>
      <c r="D96" t="s">
        <v>926</v>
      </c>
    </row>
    <row r="97" spans="2:4" x14ac:dyDescent="0.3">
      <c r="B97" t="s">
        <v>631</v>
      </c>
      <c r="D97" t="s">
        <v>927</v>
      </c>
    </row>
    <row r="98" spans="2:4" x14ac:dyDescent="0.3">
      <c r="B98" t="s">
        <v>633</v>
      </c>
      <c r="D98" t="s">
        <v>928</v>
      </c>
    </row>
    <row r="99" spans="2:4" x14ac:dyDescent="0.3">
      <c r="B99" t="s">
        <v>636</v>
      </c>
      <c r="D99" t="s">
        <v>929</v>
      </c>
    </row>
    <row r="100" spans="2:4" x14ac:dyDescent="0.3">
      <c r="B100" t="s">
        <v>638</v>
      </c>
      <c r="D100" t="s">
        <v>930</v>
      </c>
    </row>
    <row r="101" spans="2:4" x14ac:dyDescent="0.3">
      <c r="B101" t="s">
        <v>640</v>
      </c>
      <c r="D101" t="s">
        <v>932</v>
      </c>
    </row>
    <row r="102" spans="2:4" x14ac:dyDescent="0.3">
      <c r="B102" t="s">
        <v>642</v>
      </c>
      <c r="D102" t="s">
        <v>934</v>
      </c>
    </row>
    <row r="103" spans="2:4" x14ac:dyDescent="0.3">
      <c r="B103" t="s">
        <v>644</v>
      </c>
      <c r="D103" t="s">
        <v>936</v>
      </c>
    </row>
    <row r="104" spans="2:4" x14ac:dyDescent="0.3">
      <c r="B104" t="s">
        <v>646</v>
      </c>
      <c r="D104" t="s">
        <v>937</v>
      </c>
    </row>
    <row r="105" spans="2:4" x14ac:dyDescent="0.3">
      <c r="B105" t="s">
        <v>648</v>
      </c>
      <c r="D105" t="s">
        <v>938</v>
      </c>
    </row>
    <row r="106" spans="2:4" x14ac:dyDescent="0.3">
      <c r="B106" t="s">
        <v>650</v>
      </c>
      <c r="D106" t="s">
        <v>939</v>
      </c>
    </row>
    <row r="107" spans="2:4" x14ac:dyDescent="0.3">
      <c r="B107" t="s">
        <v>652</v>
      </c>
      <c r="D107" t="s">
        <v>940</v>
      </c>
    </row>
    <row r="108" spans="2:4" x14ac:dyDescent="0.3">
      <c r="B108" t="s">
        <v>654</v>
      </c>
      <c r="D108" t="s">
        <v>941</v>
      </c>
    </row>
    <row r="109" spans="2:4" x14ac:dyDescent="0.3">
      <c r="B109" t="s">
        <v>656</v>
      </c>
      <c r="D109" t="s">
        <v>943</v>
      </c>
    </row>
    <row r="110" spans="2:4" x14ac:dyDescent="0.3">
      <c r="B110" t="s">
        <v>658</v>
      </c>
      <c r="D110" t="s">
        <v>944</v>
      </c>
    </row>
    <row r="111" spans="2:4" x14ac:dyDescent="0.3">
      <c r="B111" t="s">
        <v>660</v>
      </c>
      <c r="D111" t="s">
        <v>945</v>
      </c>
    </row>
    <row r="112" spans="2:4" x14ac:dyDescent="0.3">
      <c r="B112" t="s">
        <v>662</v>
      </c>
      <c r="D112" t="s">
        <v>946</v>
      </c>
    </row>
    <row r="113" spans="2:4" x14ac:dyDescent="0.3">
      <c r="B113" t="s">
        <v>663</v>
      </c>
      <c r="D113" t="s">
        <v>947</v>
      </c>
    </row>
    <row r="114" spans="2:4" x14ac:dyDescent="0.3">
      <c r="B114" t="s">
        <v>871</v>
      </c>
      <c r="D114" t="s">
        <v>948</v>
      </c>
    </row>
    <row r="115" spans="2:4" x14ac:dyDescent="0.3">
      <c r="B115" t="s">
        <v>872</v>
      </c>
      <c r="D115" t="s">
        <v>972</v>
      </c>
    </row>
    <row r="116" spans="2:4" x14ac:dyDescent="0.3">
      <c r="B116" t="s">
        <v>873</v>
      </c>
      <c r="D116" t="s">
        <v>973</v>
      </c>
    </row>
    <row r="117" spans="2:4" x14ac:dyDescent="0.3">
      <c r="B117" t="s">
        <v>874</v>
      </c>
      <c r="D117" t="s">
        <v>974</v>
      </c>
    </row>
    <row r="118" spans="2:4" x14ac:dyDescent="0.3">
      <c r="B118" t="s">
        <v>875</v>
      </c>
      <c r="D118" t="s">
        <v>975</v>
      </c>
    </row>
    <row r="119" spans="2:4" x14ac:dyDescent="0.3">
      <c r="B119" t="s">
        <v>876</v>
      </c>
      <c r="D119" t="s">
        <v>976</v>
      </c>
    </row>
    <row r="120" spans="2:4" x14ac:dyDescent="0.3">
      <c r="B120" t="s">
        <v>877</v>
      </c>
      <c r="D120" t="s">
        <v>977</v>
      </c>
    </row>
    <row r="121" spans="2:4" x14ac:dyDescent="0.3">
      <c r="B121" t="s">
        <v>878</v>
      </c>
      <c r="D121" t="s">
        <v>978</v>
      </c>
    </row>
    <row r="122" spans="2:4" x14ac:dyDescent="0.3">
      <c r="B122" t="s">
        <v>879</v>
      </c>
      <c r="D122" t="s">
        <v>979</v>
      </c>
    </row>
    <row r="123" spans="2:4" x14ac:dyDescent="0.3">
      <c r="B123" t="s">
        <v>880</v>
      </c>
      <c r="D123" t="s">
        <v>980</v>
      </c>
    </row>
    <row r="124" spans="2:4" x14ac:dyDescent="0.3">
      <c r="B124" t="s">
        <v>881</v>
      </c>
      <c r="D124" t="s">
        <v>981</v>
      </c>
    </row>
    <row r="125" spans="2:4" x14ac:dyDescent="0.3">
      <c r="B125" t="s">
        <v>882</v>
      </c>
      <c r="D125" t="s">
        <v>982</v>
      </c>
    </row>
    <row r="126" spans="2:4" x14ac:dyDescent="0.3">
      <c r="B126" t="s">
        <v>672</v>
      </c>
      <c r="D126" t="s">
        <v>951</v>
      </c>
    </row>
    <row r="127" spans="2:4" x14ac:dyDescent="0.3">
      <c r="B127" t="s">
        <v>674</v>
      </c>
      <c r="D127" t="s">
        <v>829</v>
      </c>
    </row>
    <row r="128" spans="2:4" x14ac:dyDescent="0.3">
      <c r="B128" t="s">
        <v>676</v>
      </c>
      <c r="D128" t="s">
        <v>830</v>
      </c>
    </row>
    <row r="129" spans="2:4" x14ac:dyDescent="0.3">
      <c r="B129" t="s">
        <v>678</v>
      </c>
      <c r="D129" t="s">
        <v>831</v>
      </c>
    </row>
    <row r="130" spans="2:4" x14ac:dyDescent="0.3">
      <c r="B130" t="s">
        <v>680</v>
      </c>
      <c r="D130" t="s">
        <v>953</v>
      </c>
    </row>
    <row r="131" spans="2:4" x14ac:dyDescent="0.3">
      <c r="B131" t="s">
        <v>682</v>
      </c>
      <c r="D131" t="s">
        <v>954</v>
      </c>
    </row>
    <row r="132" spans="2:4" x14ac:dyDescent="0.3">
      <c r="B132" t="s">
        <v>684</v>
      </c>
      <c r="D132" t="s">
        <v>955</v>
      </c>
    </row>
    <row r="133" spans="2:4" x14ac:dyDescent="0.3">
      <c r="B133" t="s">
        <v>686</v>
      </c>
      <c r="D133" t="s">
        <v>956</v>
      </c>
    </row>
    <row r="134" spans="2:4" x14ac:dyDescent="0.3">
      <c r="B134" t="s">
        <v>688</v>
      </c>
      <c r="D134" t="s">
        <v>958</v>
      </c>
    </row>
    <row r="135" spans="2:4" x14ac:dyDescent="0.3">
      <c r="B135" t="s">
        <v>690</v>
      </c>
      <c r="D135" t="s">
        <v>959</v>
      </c>
    </row>
    <row r="136" spans="2:4" x14ac:dyDescent="0.3">
      <c r="B136" t="s">
        <v>692</v>
      </c>
      <c r="D136" t="s">
        <v>960</v>
      </c>
    </row>
    <row r="137" spans="2:4" x14ac:dyDescent="0.3">
      <c r="B137" t="s">
        <v>694</v>
      </c>
      <c r="D137" t="s">
        <v>962</v>
      </c>
    </row>
    <row r="138" spans="2:4" x14ac:dyDescent="0.3">
      <c r="B138" t="s">
        <v>695</v>
      </c>
      <c r="D138" t="s">
        <v>964</v>
      </c>
    </row>
    <row r="139" spans="2:4" x14ac:dyDescent="0.3">
      <c r="B139" t="s">
        <v>696</v>
      </c>
      <c r="D139" t="s">
        <v>965</v>
      </c>
    </row>
    <row r="140" spans="2:4" x14ac:dyDescent="0.3">
      <c r="B140" t="s">
        <v>697</v>
      </c>
      <c r="D140" t="s">
        <v>966</v>
      </c>
    </row>
    <row r="141" spans="2:4" x14ac:dyDescent="0.3">
      <c r="B141" t="s">
        <v>698</v>
      </c>
      <c r="D141" t="s">
        <v>967</v>
      </c>
    </row>
    <row r="142" spans="2:4" x14ac:dyDescent="0.3">
      <c r="B142" t="s">
        <v>699</v>
      </c>
      <c r="D142" t="s">
        <v>841</v>
      </c>
    </row>
    <row r="143" spans="2:4" x14ac:dyDescent="0.3">
      <c r="B143" t="s">
        <v>700</v>
      </c>
      <c r="D143" t="s">
        <v>970</v>
      </c>
    </row>
    <row r="144" spans="2:4" x14ac:dyDescent="0.3">
      <c r="B144" t="s">
        <v>701</v>
      </c>
      <c r="D144" t="s">
        <v>971</v>
      </c>
    </row>
    <row r="145" spans="2:4" x14ac:dyDescent="0.3">
      <c r="B145" t="s">
        <v>729</v>
      </c>
      <c r="D145" t="s">
        <v>92</v>
      </c>
    </row>
    <row r="146" spans="2:4" x14ac:dyDescent="0.3">
      <c r="B146" t="s">
        <v>883</v>
      </c>
      <c r="D146" t="s">
        <v>983</v>
      </c>
    </row>
    <row r="147" spans="2:4" x14ac:dyDescent="0.3">
      <c r="B147" t="s">
        <v>884</v>
      </c>
      <c r="D147" t="s">
        <v>984</v>
      </c>
    </row>
    <row r="148" spans="2:4" x14ac:dyDescent="0.3">
      <c r="B148" t="s">
        <v>885</v>
      </c>
      <c r="D148" t="s">
        <v>985</v>
      </c>
    </row>
    <row r="149" spans="2:4" x14ac:dyDescent="0.3">
      <c r="B149" t="s">
        <v>886</v>
      </c>
      <c r="D149" t="s">
        <v>986</v>
      </c>
    </row>
    <row r="150" spans="2:4" x14ac:dyDescent="0.3">
      <c r="B150" t="s">
        <v>733</v>
      </c>
      <c r="D150" t="s">
        <v>987</v>
      </c>
    </row>
    <row r="151" spans="2:4" x14ac:dyDescent="0.3">
      <c r="B151" t="s">
        <v>734</v>
      </c>
      <c r="D151" t="s">
        <v>988</v>
      </c>
    </row>
    <row r="152" spans="2:4" x14ac:dyDescent="0.3">
      <c r="B152" t="s">
        <v>887</v>
      </c>
      <c r="D152" t="s">
        <v>989</v>
      </c>
    </row>
    <row r="153" spans="2:4" x14ac:dyDescent="0.3">
      <c r="B153" t="s">
        <v>735</v>
      </c>
      <c r="D153" t="s">
        <v>159</v>
      </c>
    </row>
    <row r="154" spans="2:4" x14ac:dyDescent="0.3">
      <c r="B154" t="s">
        <v>541</v>
      </c>
      <c r="D154" t="s">
        <v>2</v>
      </c>
    </row>
    <row r="155" spans="2:4" x14ac:dyDescent="0.3">
      <c r="B155" t="s">
        <v>888</v>
      </c>
      <c r="D155" t="s">
        <v>990</v>
      </c>
    </row>
    <row r="156" spans="2:4" x14ac:dyDescent="0.3">
      <c r="B156" t="s">
        <v>889</v>
      </c>
      <c r="D156" t="s">
        <v>991</v>
      </c>
    </row>
    <row r="157" spans="2:4" x14ac:dyDescent="0.3">
      <c r="B157" t="s">
        <v>890</v>
      </c>
      <c r="D157" t="s">
        <v>992</v>
      </c>
    </row>
    <row r="158" spans="2:4" x14ac:dyDescent="0.3">
      <c r="B158" t="s">
        <v>891</v>
      </c>
      <c r="D158" t="s">
        <v>993</v>
      </c>
    </row>
    <row r="159" spans="2:4" x14ac:dyDescent="0.3">
      <c r="B159" t="s">
        <v>892</v>
      </c>
      <c r="D159" t="s">
        <v>994</v>
      </c>
    </row>
    <row r="160" spans="2:4" x14ac:dyDescent="0.3">
      <c r="B160" t="s">
        <v>893</v>
      </c>
      <c r="D160" t="s">
        <v>995</v>
      </c>
    </row>
    <row r="161" spans="2:4" x14ac:dyDescent="0.3">
      <c r="B161" t="s">
        <v>894</v>
      </c>
      <c r="D161" t="s">
        <v>996</v>
      </c>
    </row>
    <row r="162" spans="2:4" x14ac:dyDescent="0.3">
      <c r="B162" t="s">
        <v>895</v>
      </c>
      <c r="D162" t="s">
        <v>172</v>
      </c>
    </row>
    <row r="163" spans="2:4" x14ac:dyDescent="0.3">
      <c r="B163" t="s">
        <v>738</v>
      </c>
      <c r="D163" t="s">
        <v>166</v>
      </c>
    </row>
    <row r="164" spans="2:4" x14ac:dyDescent="0.3">
      <c r="B164" t="s">
        <v>896</v>
      </c>
      <c r="D164" t="s">
        <v>997</v>
      </c>
    </row>
    <row r="165" spans="2:4" x14ac:dyDescent="0.3">
      <c r="B165" t="s">
        <v>740</v>
      </c>
      <c r="D165" t="s">
        <v>998</v>
      </c>
    </row>
    <row r="166" spans="2:4" x14ac:dyDescent="0.3">
      <c r="B166" t="s">
        <v>741</v>
      </c>
      <c r="D166" t="s">
        <v>162</v>
      </c>
    </row>
    <row r="167" spans="2:4" x14ac:dyDescent="0.3">
      <c r="B167" t="s">
        <v>742</v>
      </c>
      <c r="D167" t="s">
        <v>164</v>
      </c>
    </row>
    <row r="168" spans="2:4" x14ac:dyDescent="0.3">
      <c r="B168" t="s">
        <v>744</v>
      </c>
      <c r="D168" t="s">
        <v>999</v>
      </c>
    </row>
    <row r="169" spans="2:4" x14ac:dyDescent="0.3">
      <c r="B169" t="s">
        <v>780</v>
      </c>
      <c r="D169" t="s">
        <v>75</v>
      </c>
    </row>
    <row r="170" spans="2:4" x14ac:dyDescent="0.3">
      <c r="B170" t="s">
        <v>544</v>
      </c>
      <c r="D170" t="s">
        <v>1000</v>
      </c>
    </row>
    <row r="171" spans="2:4" x14ac:dyDescent="0.3">
      <c r="B171" t="s">
        <v>745</v>
      </c>
      <c r="D171" t="s">
        <v>1001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F443-CC9C-4886-8507-5F24459A4C22}">
  <sheetPr codeName="Sheet24"/>
  <dimension ref="A1:AM148"/>
  <sheetViews>
    <sheetView topLeftCell="A2" workbookViewId="0">
      <selection activeCell="J3" sqref="J3"/>
    </sheetView>
  </sheetViews>
  <sheetFormatPr defaultRowHeight="14.4" x14ac:dyDescent="0.3"/>
  <cols>
    <col min="1" max="1" width="12.88671875" bestFit="1" customWidth="1"/>
  </cols>
  <sheetData>
    <row r="1" spans="1:39" x14ac:dyDescent="0.3">
      <c r="B1" s="14"/>
      <c r="M1" s="18"/>
      <c r="N1" s="18"/>
      <c r="U1" s="13"/>
      <c r="AM1" s="13"/>
    </row>
    <row r="2" spans="1:39" x14ac:dyDescent="0.3">
      <c r="B2" s="15" t="s">
        <v>54</v>
      </c>
      <c r="C2" s="1" t="s">
        <v>57</v>
      </c>
      <c r="D2" s="1" t="s">
        <v>58</v>
      </c>
      <c r="E2" s="1" t="s">
        <v>59</v>
      </c>
      <c r="F2" s="9" t="s">
        <v>67</v>
      </c>
      <c r="G2" s="9" t="s">
        <v>68</v>
      </c>
      <c r="I2" s="1"/>
      <c r="J2" s="1"/>
      <c r="K2" s="1"/>
      <c r="L2" s="1"/>
      <c r="M2" s="21"/>
      <c r="N2" s="21"/>
      <c r="O2" s="1"/>
      <c r="P2" s="1"/>
      <c r="Q2" s="1"/>
      <c r="R2" s="1"/>
      <c r="S2" s="1"/>
      <c r="T2" s="1"/>
      <c r="U2" s="22"/>
      <c r="V2" s="1"/>
      <c r="W2" s="1"/>
      <c r="X2" s="1"/>
      <c r="Y2" s="1"/>
      <c r="Z2" s="1"/>
      <c r="AA2" s="1"/>
      <c r="AB2" s="1"/>
      <c r="AC2" s="1"/>
      <c r="AM2" s="13"/>
    </row>
    <row r="3" spans="1:39" x14ac:dyDescent="0.3">
      <c r="A3" t="str">
        <f>sets!O6</f>
        <v>a-agr</v>
      </c>
      <c r="B3" s="16" t="s">
        <v>264</v>
      </c>
      <c r="C3" s="3" t="s">
        <v>264</v>
      </c>
      <c r="D3">
        <v>1</v>
      </c>
      <c r="E3" t="s">
        <v>264</v>
      </c>
      <c r="F3" s="1" t="s">
        <v>264</v>
      </c>
      <c r="G3" s="1" t="s">
        <v>264</v>
      </c>
      <c r="I3" t="s">
        <v>56</v>
      </c>
      <c r="J3" s="2">
        <v>0.04</v>
      </c>
      <c r="M3" s="18"/>
      <c r="N3" s="18"/>
      <c r="U3" s="13"/>
      <c r="AM3" s="13"/>
    </row>
    <row r="4" spans="1:39" x14ac:dyDescent="0.3">
      <c r="A4" t="str">
        <f>sets!O7</f>
        <v>a-frs</v>
      </c>
      <c r="B4" s="16" t="s">
        <v>264</v>
      </c>
      <c r="C4" s="3" t="s">
        <v>264</v>
      </c>
      <c r="D4">
        <v>1</v>
      </c>
      <c r="E4" t="s">
        <v>264</v>
      </c>
      <c r="F4" s="1" t="s">
        <v>264</v>
      </c>
      <c r="G4" s="1" t="s">
        <v>264</v>
      </c>
      <c r="I4" t="s">
        <v>55</v>
      </c>
      <c r="J4" s="2">
        <v>0</v>
      </c>
      <c r="L4" t="s">
        <v>74</v>
      </c>
      <c r="M4" s="18"/>
      <c r="N4" s="18"/>
      <c r="U4" s="13"/>
      <c r="AM4" s="13"/>
    </row>
    <row r="5" spans="1:39" x14ac:dyDescent="0.3">
      <c r="A5" t="str">
        <f>sets!O8</f>
        <v>a-oxt</v>
      </c>
      <c r="B5" s="16" t="s">
        <v>264</v>
      </c>
      <c r="C5" s="3" t="s">
        <v>264</v>
      </c>
      <c r="D5">
        <v>1</v>
      </c>
      <c r="E5" t="s">
        <v>264</v>
      </c>
      <c r="F5" s="1" t="s">
        <v>264</v>
      </c>
      <c r="G5" s="1" t="s">
        <v>264</v>
      </c>
      <c r="J5" s="2"/>
      <c r="M5" s="18"/>
      <c r="N5" s="18"/>
      <c r="U5" s="13"/>
      <c r="AM5" s="13"/>
    </row>
    <row r="6" spans="1:39" x14ac:dyDescent="0.3">
      <c r="A6" t="str">
        <f>sets!O9</f>
        <v>a-fod</v>
      </c>
      <c r="B6" s="16" t="s">
        <v>264</v>
      </c>
      <c r="C6" s="3" t="s">
        <v>264</v>
      </c>
      <c r="D6">
        <v>1</v>
      </c>
      <c r="E6" t="s">
        <v>264</v>
      </c>
      <c r="F6" s="1" t="s">
        <v>264</v>
      </c>
      <c r="G6" s="1" t="s">
        <v>264</v>
      </c>
      <c r="M6" s="18"/>
      <c r="N6" s="18"/>
      <c r="U6" s="13"/>
      <c r="AM6" s="13"/>
    </row>
    <row r="7" spans="1:39" x14ac:dyDescent="0.3">
      <c r="A7" t="str">
        <f>sets!O10</f>
        <v>a-b_t</v>
      </c>
      <c r="B7" s="16" t="s">
        <v>264</v>
      </c>
      <c r="C7" s="3" t="s">
        <v>264</v>
      </c>
      <c r="D7">
        <v>1</v>
      </c>
      <c r="E7" t="s">
        <v>264</v>
      </c>
      <c r="F7" s="1" t="s">
        <v>264</v>
      </c>
      <c r="G7" s="1" t="s">
        <v>264</v>
      </c>
      <c r="M7" s="18"/>
      <c r="N7" s="18"/>
      <c r="U7" s="13"/>
      <c r="AM7" s="13"/>
    </row>
    <row r="8" spans="1:39" x14ac:dyDescent="0.3">
      <c r="A8" t="str">
        <f>sets!O11</f>
        <v>a-tex</v>
      </c>
      <c r="B8" s="16" t="s">
        <v>264</v>
      </c>
      <c r="C8" s="3" t="s">
        <v>264</v>
      </c>
      <c r="D8">
        <v>1</v>
      </c>
      <c r="E8" t="s">
        <v>264</v>
      </c>
      <c r="F8" s="1" t="s">
        <v>264</v>
      </c>
      <c r="G8" s="1" t="s">
        <v>264</v>
      </c>
      <c r="M8" s="18"/>
      <c r="N8" s="18"/>
      <c r="U8" s="13"/>
      <c r="AM8" s="13"/>
    </row>
    <row r="9" spans="1:39" x14ac:dyDescent="0.3">
      <c r="A9" t="str">
        <f>sets!O12</f>
        <v>a-wod</v>
      </c>
      <c r="B9" s="16" t="s">
        <v>264</v>
      </c>
      <c r="C9" s="3" t="s">
        <v>264</v>
      </c>
      <c r="D9">
        <v>1</v>
      </c>
      <c r="E9" t="s">
        <v>264</v>
      </c>
      <c r="F9" s="1" t="s">
        <v>264</v>
      </c>
      <c r="G9" s="1" t="s">
        <v>264</v>
      </c>
      <c r="M9" s="18"/>
      <c r="N9" s="18"/>
      <c r="U9" s="13"/>
      <c r="AM9" s="13"/>
    </row>
    <row r="10" spans="1:39" x14ac:dyDescent="0.3">
      <c r="A10" t="str">
        <f>sets!O13</f>
        <v>a-chm</v>
      </c>
      <c r="B10" s="16" t="s">
        <v>264</v>
      </c>
      <c r="C10" s="3" t="s">
        <v>264</v>
      </c>
      <c r="D10">
        <v>1</v>
      </c>
      <c r="E10" t="s">
        <v>264</v>
      </c>
      <c r="F10" s="1" t="s">
        <v>264</v>
      </c>
      <c r="G10" s="1" t="s">
        <v>264</v>
      </c>
      <c r="M10" s="18"/>
      <c r="N10" s="18"/>
      <c r="U10" s="13"/>
      <c r="AM10" s="13"/>
    </row>
    <row r="11" spans="1:39" x14ac:dyDescent="0.3">
      <c r="A11" t="str">
        <f>sets!O14</f>
        <v>a-bph</v>
      </c>
      <c r="B11" s="16" t="s">
        <v>264</v>
      </c>
      <c r="C11" s="3" t="s">
        <v>264</v>
      </c>
      <c r="D11">
        <v>1</v>
      </c>
      <c r="E11" t="s">
        <v>264</v>
      </c>
      <c r="F11" s="1" t="s">
        <v>264</v>
      </c>
      <c r="G11" s="1" t="s">
        <v>264</v>
      </c>
      <c r="M11" s="18"/>
      <c r="N11" s="18"/>
      <c r="U11" s="13"/>
      <c r="AM11" s="13"/>
    </row>
    <row r="12" spans="1:39" x14ac:dyDescent="0.3">
      <c r="A12" t="str">
        <f>sets!O15</f>
        <v>a-met</v>
      </c>
      <c r="B12" s="16" t="s">
        <v>264</v>
      </c>
      <c r="C12" s="3" t="s">
        <v>264</v>
      </c>
      <c r="D12">
        <v>1</v>
      </c>
      <c r="E12" t="s">
        <v>264</v>
      </c>
      <c r="F12" s="1" t="s">
        <v>264</v>
      </c>
      <c r="G12" s="1" t="s">
        <v>264</v>
      </c>
      <c r="M12" s="18"/>
      <c r="N12" s="18"/>
      <c r="U12" s="13"/>
      <c r="AM12" s="13"/>
    </row>
    <row r="13" spans="1:39" x14ac:dyDescent="0.3">
      <c r="A13" t="str">
        <f>sets!O16</f>
        <v>a-omf</v>
      </c>
      <c r="B13" s="16" t="s">
        <v>264</v>
      </c>
      <c r="C13" s="3" t="s">
        <v>264</v>
      </c>
      <c r="D13">
        <v>1</v>
      </c>
      <c r="E13" t="s">
        <v>264</v>
      </c>
      <c r="F13" s="1" t="s">
        <v>264</v>
      </c>
      <c r="G13" s="1" t="s">
        <v>264</v>
      </c>
      <c r="M13" s="18"/>
      <c r="N13" s="18"/>
      <c r="U13" s="13"/>
      <c r="AM13" s="13"/>
    </row>
    <row r="14" spans="1:39" x14ac:dyDescent="0.3">
      <c r="A14" t="str">
        <f>sets!O17</f>
        <v>a-ely</v>
      </c>
      <c r="B14" s="16" t="s">
        <v>264</v>
      </c>
      <c r="C14" s="3" t="s">
        <v>264</v>
      </c>
      <c r="D14">
        <v>1</v>
      </c>
      <c r="E14" t="s">
        <v>264</v>
      </c>
      <c r="F14" s="1" t="s">
        <v>264</v>
      </c>
      <c r="G14" s="1" t="s">
        <v>264</v>
      </c>
      <c r="M14" s="18"/>
      <c r="N14" s="18"/>
      <c r="U14" s="13"/>
      <c r="AM14" s="13"/>
    </row>
    <row r="15" spans="1:39" x14ac:dyDescent="0.3">
      <c r="A15" t="str">
        <f>sets!O18</f>
        <v>a-gdt</v>
      </c>
      <c r="B15" s="16" t="s">
        <v>264</v>
      </c>
      <c r="C15" s="3" t="s">
        <v>264</v>
      </c>
      <c r="D15">
        <v>1</v>
      </c>
      <c r="E15" t="s">
        <v>264</v>
      </c>
      <c r="F15" s="1" t="s">
        <v>264</v>
      </c>
      <c r="G15" s="1" t="s">
        <v>264</v>
      </c>
      <c r="M15" s="18"/>
      <c r="N15" s="18"/>
      <c r="U15" s="13"/>
      <c r="AM15" s="13"/>
    </row>
    <row r="16" spans="1:39" x14ac:dyDescent="0.3">
      <c r="A16" t="str">
        <f>sets!O19</f>
        <v>a-wtr</v>
      </c>
      <c r="B16" s="16" t="s">
        <v>264</v>
      </c>
      <c r="C16" s="3" t="s">
        <v>264</v>
      </c>
      <c r="D16">
        <v>1</v>
      </c>
      <c r="E16" t="s">
        <v>264</v>
      </c>
      <c r="F16" s="1" t="s">
        <v>264</v>
      </c>
      <c r="G16" s="1" t="s">
        <v>264</v>
      </c>
      <c r="M16" s="18"/>
      <c r="N16" s="18"/>
      <c r="U16" s="13"/>
      <c r="AM16" s="13"/>
    </row>
    <row r="17" spans="1:39" x14ac:dyDescent="0.3">
      <c r="A17" t="str">
        <f>sets!O20</f>
        <v>a-cns</v>
      </c>
      <c r="B17" s="16" t="s">
        <v>264</v>
      </c>
      <c r="C17" s="3" t="s">
        <v>264</v>
      </c>
      <c r="D17">
        <v>1</v>
      </c>
      <c r="E17" t="s">
        <v>264</v>
      </c>
      <c r="F17" s="1" t="s">
        <v>264</v>
      </c>
      <c r="G17" s="1" t="s">
        <v>264</v>
      </c>
      <c r="M17" s="18"/>
      <c r="N17" s="18"/>
      <c r="U17" s="13"/>
      <c r="AM17" s="13"/>
    </row>
    <row r="18" spans="1:39" x14ac:dyDescent="0.3">
      <c r="A18" t="str">
        <f>sets!O21</f>
        <v>a-trd</v>
      </c>
      <c r="B18" s="16" t="s">
        <v>264</v>
      </c>
      <c r="C18" s="3" t="s">
        <v>264</v>
      </c>
      <c r="D18">
        <v>1</v>
      </c>
      <c r="E18" t="s">
        <v>264</v>
      </c>
      <c r="F18" s="1" t="s">
        <v>264</v>
      </c>
      <c r="G18" s="1" t="s">
        <v>264</v>
      </c>
      <c r="M18" s="18"/>
      <c r="N18" s="18"/>
      <c r="U18" s="13"/>
      <c r="AM18" s="13"/>
    </row>
    <row r="19" spans="1:39" x14ac:dyDescent="0.3">
      <c r="A19" t="str">
        <f>sets!O22</f>
        <v>a-afs</v>
      </c>
      <c r="B19" s="16" t="s">
        <v>264</v>
      </c>
      <c r="C19" s="3" t="s">
        <v>264</v>
      </c>
      <c r="D19">
        <v>1</v>
      </c>
      <c r="E19" t="s">
        <v>264</v>
      </c>
      <c r="F19" s="1" t="s">
        <v>264</v>
      </c>
      <c r="G19" s="1" t="s">
        <v>264</v>
      </c>
      <c r="M19" s="18"/>
      <c r="N19" s="18"/>
      <c r="U19" s="13"/>
      <c r="AM19" s="13"/>
    </row>
    <row r="20" spans="1:39" x14ac:dyDescent="0.3">
      <c r="A20" t="str">
        <f>sets!O23</f>
        <v>a-otp</v>
      </c>
      <c r="B20" s="16" t="s">
        <v>264</v>
      </c>
      <c r="C20" s="3" t="s">
        <v>264</v>
      </c>
      <c r="D20">
        <v>1</v>
      </c>
      <c r="E20" t="s">
        <v>264</v>
      </c>
      <c r="F20" s="1" t="s">
        <v>264</v>
      </c>
      <c r="G20" s="1" t="s">
        <v>264</v>
      </c>
      <c r="M20" s="18"/>
      <c r="N20" s="18"/>
      <c r="U20" s="13"/>
      <c r="AM20" s="13"/>
    </row>
    <row r="21" spans="1:39" x14ac:dyDescent="0.3">
      <c r="A21" t="str">
        <f>sets!O24</f>
        <v>a-wtp</v>
      </c>
      <c r="B21" s="16" t="s">
        <v>264</v>
      </c>
      <c r="C21" s="3" t="s">
        <v>264</v>
      </c>
      <c r="D21">
        <v>1</v>
      </c>
      <c r="E21" t="s">
        <v>264</v>
      </c>
      <c r="F21" s="1" t="s">
        <v>264</v>
      </c>
      <c r="G21" s="1" t="s">
        <v>264</v>
      </c>
    </row>
    <row r="22" spans="1:39" x14ac:dyDescent="0.3">
      <c r="A22" t="str">
        <f>sets!O25</f>
        <v>a-atp</v>
      </c>
      <c r="B22" s="16" t="s">
        <v>264</v>
      </c>
      <c r="C22" s="3" t="s">
        <v>264</v>
      </c>
      <c r="D22">
        <v>1</v>
      </c>
      <c r="E22" t="s">
        <v>264</v>
      </c>
      <c r="F22" s="1" t="s">
        <v>264</v>
      </c>
      <c r="G22" s="1" t="s">
        <v>264</v>
      </c>
    </row>
    <row r="23" spans="1:39" x14ac:dyDescent="0.3">
      <c r="A23" t="str">
        <f>sets!O26</f>
        <v>a-cmn</v>
      </c>
      <c r="B23" s="16" t="s">
        <v>264</v>
      </c>
      <c r="C23" s="3" t="s">
        <v>264</v>
      </c>
      <c r="D23">
        <v>1</v>
      </c>
      <c r="E23" t="s">
        <v>264</v>
      </c>
      <c r="F23" s="1" t="s">
        <v>264</v>
      </c>
      <c r="G23" s="1" t="s">
        <v>264</v>
      </c>
    </row>
    <row r="24" spans="1:39" x14ac:dyDescent="0.3">
      <c r="A24" t="str">
        <f>sets!O27</f>
        <v>a-ofi</v>
      </c>
      <c r="B24" s="16" t="s">
        <v>264</v>
      </c>
      <c r="C24" s="3" t="s">
        <v>264</v>
      </c>
      <c r="D24">
        <v>1</v>
      </c>
      <c r="E24" t="s">
        <v>264</v>
      </c>
      <c r="F24" s="1" t="s">
        <v>264</v>
      </c>
      <c r="G24" s="1" t="s">
        <v>264</v>
      </c>
    </row>
    <row r="25" spans="1:39" x14ac:dyDescent="0.3">
      <c r="A25" t="str">
        <f>sets!O28</f>
        <v>a-ins</v>
      </c>
      <c r="B25" s="16" t="s">
        <v>264</v>
      </c>
      <c r="C25" s="3" t="s">
        <v>264</v>
      </c>
      <c r="D25">
        <v>1</v>
      </c>
      <c r="E25" t="s">
        <v>264</v>
      </c>
      <c r="F25" s="1" t="s">
        <v>264</v>
      </c>
      <c r="G25" s="1" t="s">
        <v>264</v>
      </c>
    </row>
    <row r="26" spans="1:39" x14ac:dyDescent="0.3">
      <c r="A26" t="str">
        <f>sets!O29</f>
        <v>a-osr</v>
      </c>
      <c r="B26" s="16" t="s">
        <v>264</v>
      </c>
      <c r="C26" s="3" t="s">
        <v>264</v>
      </c>
      <c r="D26">
        <v>1</v>
      </c>
      <c r="E26" t="s">
        <v>264</v>
      </c>
      <c r="F26" s="1" t="s">
        <v>264</v>
      </c>
      <c r="G26" s="1" t="s">
        <v>264</v>
      </c>
    </row>
    <row r="27" spans="1:39" x14ac:dyDescent="0.3">
      <c r="A27" t="str">
        <f>sets!O30</f>
        <v>a-osg</v>
      </c>
      <c r="B27" s="16" t="s">
        <v>264</v>
      </c>
      <c r="C27" s="3" t="s">
        <v>264</v>
      </c>
      <c r="D27">
        <v>1</v>
      </c>
      <c r="E27" t="s">
        <v>264</v>
      </c>
      <c r="F27" s="1" t="s">
        <v>264</v>
      </c>
      <c r="G27" s="1" t="s">
        <v>264</v>
      </c>
    </row>
    <row r="28" spans="1:39" x14ac:dyDescent="0.3">
      <c r="A28" t="str">
        <f>sets!O31</f>
        <v>a-edu</v>
      </c>
      <c r="B28" s="16" t="s">
        <v>264</v>
      </c>
      <c r="C28" s="3" t="s">
        <v>264</v>
      </c>
      <c r="D28">
        <v>1</v>
      </c>
      <c r="E28" t="s">
        <v>264</v>
      </c>
      <c r="F28" s="1" t="s">
        <v>264</v>
      </c>
      <c r="G28" s="1" t="s">
        <v>264</v>
      </c>
    </row>
    <row r="29" spans="1:39" x14ac:dyDescent="0.3">
      <c r="A29" t="str">
        <f>sets!O32</f>
        <v>a-hht</v>
      </c>
      <c r="B29" s="16" t="s">
        <v>264</v>
      </c>
      <c r="C29" s="3" t="s">
        <v>264</v>
      </c>
      <c r="D29">
        <v>1</v>
      </c>
      <c r="E29" t="s">
        <v>264</v>
      </c>
      <c r="F29" s="1" t="s">
        <v>264</v>
      </c>
      <c r="G29" s="1" t="s">
        <v>264</v>
      </c>
    </row>
    <row r="30" spans="1:39" x14ac:dyDescent="0.3">
      <c r="B30" s="16"/>
      <c r="C30" s="3"/>
      <c r="F30" s="1"/>
      <c r="G30" s="1"/>
    </row>
    <row r="31" spans="1:39" x14ac:dyDescent="0.3">
      <c r="B31" s="16"/>
      <c r="C31" s="3"/>
      <c r="F31" s="1"/>
      <c r="G31" s="1"/>
    </row>
    <row r="32" spans="1:39" x14ac:dyDescent="0.3">
      <c r="B32" s="16"/>
      <c r="C32" s="3"/>
      <c r="F32" s="1"/>
      <c r="G32" s="1"/>
    </row>
    <row r="33" spans="2:7" x14ac:dyDescent="0.3">
      <c r="B33" s="16"/>
      <c r="C33" s="3"/>
      <c r="F33" s="1"/>
      <c r="G33" s="1"/>
    </row>
    <row r="34" spans="2:7" x14ac:dyDescent="0.3">
      <c r="B34" s="16"/>
      <c r="C34" s="3"/>
      <c r="F34" s="1"/>
      <c r="G34" s="1"/>
    </row>
    <row r="35" spans="2:7" x14ac:dyDescent="0.3">
      <c r="B35" s="16"/>
      <c r="C35" s="3"/>
      <c r="F35" s="1"/>
      <c r="G35" s="6"/>
    </row>
    <row r="36" spans="2:7" x14ac:dyDescent="0.3">
      <c r="B36" s="16"/>
      <c r="C36" s="3"/>
      <c r="F36" s="1"/>
      <c r="G36" s="6"/>
    </row>
    <row r="37" spans="2:7" x14ac:dyDescent="0.3">
      <c r="B37" s="16"/>
      <c r="C37" s="3"/>
      <c r="F37" s="1"/>
      <c r="G37" s="6"/>
    </row>
    <row r="38" spans="2:7" x14ac:dyDescent="0.3">
      <c r="B38" s="16"/>
      <c r="C38" s="3"/>
      <c r="F38" s="1"/>
      <c r="G38" s="6"/>
    </row>
    <row r="39" spans="2:7" x14ac:dyDescent="0.3">
      <c r="B39" s="16"/>
      <c r="C39" s="3"/>
      <c r="F39" s="1"/>
      <c r="G39" s="6"/>
    </row>
    <row r="40" spans="2:7" x14ac:dyDescent="0.3">
      <c r="B40" s="16"/>
      <c r="C40" s="3"/>
      <c r="F40" s="1"/>
      <c r="G40" s="6"/>
    </row>
    <row r="41" spans="2:7" x14ac:dyDescent="0.3">
      <c r="B41" s="16"/>
      <c r="C41" s="3"/>
      <c r="F41" s="1"/>
      <c r="G41" s="6"/>
    </row>
    <row r="42" spans="2:7" x14ac:dyDescent="0.3">
      <c r="B42" s="16"/>
      <c r="C42" s="3"/>
      <c r="F42" s="1"/>
      <c r="G42" s="6"/>
    </row>
    <row r="43" spans="2:7" x14ac:dyDescent="0.3">
      <c r="B43" s="16"/>
      <c r="C43" s="3"/>
      <c r="F43" s="1"/>
      <c r="G43" s="6"/>
    </row>
    <row r="44" spans="2:7" x14ac:dyDescent="0.3">
      <c r="B44" s="16"/>
      <c r="C44" s="3"/>
      <c r="F44" s="1"/>
      <c r="G44" s="6"/>
    </row>
    <row r="45" spans="2:7" x14ac:dyDescent="0.3">
      <c r="B45" s="16"/>
      <c r="C45" s="3"/>
      <c r="F45" s="1"/>
      <c r="G45" s="6"/>
    </row>
    <row r="46" spans="2:7" x14ac:dyDescent="0.3">
      <c r="B46" s="16"/>
      <c r="C46" s="3"/>
      <c r="F46" s="1"/>
      <c r="G46" s="6"/>
    </row>
    <row r="47" spans="2:7" x14ac:dyDescent="0.3">
      <c r="B47" s="16"/>
      <c r="C47" s="3"/>
      <c r="F47" s="1"/>
      <c r="G47" s="6"/>
    </row>
    <row r="48" spans="2:7" x14ac:dyDescent="0.3">
      <c r="B48" s="16"/>
      <c r="C48" s="3"/>
      <c r="F48" s="1"/>
      <c r="G48" s="6"/>
    </row>
    <row r="49" spans="2:7" x14ac:dyDescent="0.3">
      <c r="B49" s="16"/>
      <c r="C49" s="3"/>
      <c r="F49" s="1"/>
      <c r="G49" s="6"/>
    </row>
    <row r="50" spans="2:7" x14ac:dyDescent="0.3">
      <c r="B50" s="16"/>
      <c r="C50" s="3"/>
      <c r="F50" s="1"/>
      <c r="G50" s="6"/>
    </row>
    <row r="51" spans="2:7" x14ac:dyDescent="0.3">
      <c r="B51" s="16"/>
      <c r="C51" s="3"/>
      <c r="F51" s="1"/>
      <c r="G51" s="6"/>
    </row>
    <row r="52" spans="2:7" x14ac:dyDescent="0.3">
      <c r="B52" s="16"/>
      <c r="C52" s="3"/>
      <c r="F52" s="1"/>
      <c r="G52" s="6"/>
    </row>
    <row r="53" spans="2:7" x14ac:dyDescent="0.3">
      <c r="B53" s="16"/>
      <c r="C53" s="3"/>
      <c r="F53" s="1"/>
      <c r="G53" s="6"/>
    </row>
    <row r="54" spans="2:7" x14ac:dyDescent="0.3">
      <c r="B54" s="16"/>
      <c r="C54" s="3"/>
      <c r="F54" s="1"/>
      <c r="G54" s="6"/>
    </row>
    <row r="55" spans="2:7" x14ac:dyDescent="0.3">
      <c r="B55" s="16"/>
      <c r="C55" s="3"/>
      <c r="F55" s="1"/>
      <c r="G55" s="6"/>
    </row>
    <row r="56" spans="2:7" x14ac:dyDescent="0.3">
      <c r="B56" s="16"/>
      <c r="C56" s="3"/>
      <c r="F56" s="1"/>
      <c r="G56" s="6"/>
    </row>
    <row r="57" spans="2:7" x14ac:dyDescent="0.3">
      <c r="B57" s="16"/>
      <c r="C57" s="3"/>
      <c r="F57" s="1"/>
      <c r="G57" s="6"/>
    </row>
    <row r="58" spans="2:7" x14ac:dyDescent="0.3">
      <c r="B58" s="16"/>
      <c r="C58" s="3"/>
      <c r="F58" s="1"/>
      <c r="G58" s="6"/>
    </row>
    <row r="59" spans="2:7" x14ac:dyDescent="0.3">
      <c r="B59" s="16"/>
      <c r="C59" s="3"/>
      <c r="F59" s="1"/>
      <c r="G59" s="6"/>
    </row>
    <row r="60" spans="2:7" x14ac:dyDescent="0.3">
      <c r="B60" s="16"/>
      <c r="C60" s="3"/>
      <c r="F60" s="1"/>
      <c r="G60" s="6"/>
    </row>
    <row r="61" spans="2:7" x14ac:dyDescent="0.3">
      <c r="B61" s="16"/>
      <c r="C61" s="3"/>
      <c r="F61" s="1"/>
      <c r="G61" s="6"/>
    </row>
    <row r="62" spans="2:7" x14ac:dyDescent="0.3">
      <c r="B62" s="16"/>
      <c r="C62" s="3"/>
      <c r="F62" s="1"/>
      <c r="G62" s="6"/>
    </row>
    <row r="63" spans="2:7" x14ac:dyDescent="0.3">
      <c r="B63" s="16"/>
      <c r="C63" s="3"/>
      <c r="F63" s="1"/>
      <c r="G63" s="6"/>
    </row>
    <row r="64" spans="2:7" x14ac:dyDescent="0.3">
      <c r="B64" s="16"/>
      <c r="C64" s="3"/>
      <c r="F64" s="1"/>
      <c r="G64" s="6"/>
    </row>
    <row r="65" spans="2:7" x14ac:dyDescent="0.3">
      <c r="B65" s="16"/>
      <c r="C65" s="3"/>
      <c r="F65" s="1"/>
      <c r="G65" s="6"/>
    </row>
    <row r="66" spans="2:7" x14ac:dyDescent="0.3">
      <c r="B66" s="16"/>
      <c r="C66" s="3"/>
      <c r="F66" s="1"/>
      <c r="G66" s="6"/>
    </row>
    <row r="67" spans="2:7" x14ac:dyDescent="0.3">
      <c r="B67" s="16"/>
      <c r="C67" s="3"/>
      <c r="F67" s="1"/>
      <c r="G67" s="6"/>
    </row>
    <row r="68" spans="2:7" x14ac:dyDescent="0.3">
      <c r="B68" s="16"/>
      <c r="C68" s="3"/>
      <c r="F68" s="1"/>
      <c r="G68" s="6"/>
    </row>
    <row r="69" spans="2:7" x14ac:dyDescent="0.3">
      <c r="B69" s="16"/>
      <c r="C69" s="3"/>
      <c r="F69" s="1"/>
      <c r="G69" s="6"/>
    </row>
    <row r="70" spans="2:7" x14ac:dyDescent="0.3">
      <c r="B70" s="16"/>
      <c r="C70" s="3"/>
      <c r="F70" s="1"/>
      <c r="G70" s="6"/>
    </row>
    <row r="71" spans="2:7" x14ac:dyDescent="0.3">
      <c r="B71" s="16"/>
      <c r="C71" s="3"/>
      <c r="F71" s="1"/>
      <c r="G71" s="6"/>
    </row>
    <row r="72" spans="2:7" x14ac:dyDescent="0.3">
      <c r="B72" s="16"/>
      <c r="C72" s="3"/>
      <c r="F72" s="1"/>
      <c r="G72" s="6"/>
    </row>
    <row r="73" spans="2:7" x14ac:dyDescent="0.3">
      <c r="B73" s="16"/>
      <c r="C73" s="3"/>
      <c r="F73" s="1"/>
      <c r="G73" s="6"/>
    </row>
    <row r="74" spans="2:7" x14ac:dyDescent="0.3">
      <c r="B74" s="16"/>
      <c r="C74" s="3"/>
      <c r="F74" s="1"/>
      <c r="G74" s="6"/>
    </row>
    <row r="75" spans="2:7" x14ac:dyDescent="0.3">
      <c r="B75" s="16"/>
      <c r="C75" s="3"/>
      <c r="F75" s="1"/>
      <c r="G75" s="6"/>
    </row>
    <row r="76" spans="2:7" x14ac:dyDescent="0.3">
      <c r="B76" s="16"/>
      <c r="C76" s="3"/>
      <c r="F76" s="1"/>
      <c r="G76" s="6"/>
    </row>
    <row r="77" spans="2:7" x14ac:dyDescent="0.3">
      <c r="B77" s="16"/>
      <c r="C77" s="3"/>
      <c r="F77" s="1"/>
      <c r="G77" s="6"/>
    </row>
    <row r="78" spans="2:7" x14ac:dyDescent="0.3">
      <c r="B78" s="16"/>
      <c r="C78" s="3"/>
      <c r="F78" s="1"/>
      <c r="G78" s="6"/>
    </row>
    <row r="79" spans="2:7" x14ac:dyDescent="0.3">
      <c r="B79" s="16"/>
      <c r="C79" s="3"/>
      <c r="F79" s="1"/>
      <c r="G79" s="6"/>
    </row>
    <row r="80" spans="2:7" x14ac:dyDescent="0.3">
      <c r="B80" s="16"/>
      <c r="C80" s="3"/>
      <c r="F80" s="1"/>
      <c r="G80" s="6"/>
    </row>
    <row r="81" spans="2:7" x14ac:dyDescent="0.3">
      <c r="B81" s="16"/>
      <c r="C81" s="3"/>
      <c r="F81" s="1"/>
      <c r="G81" s="6"/>
    </row>
    <row r="82" spans="2:7" x14ac:dyDescent="0.3">
      <c r="B82" s="16"/>
      <c r="C82" s="3"/>
      <c r="F82" s="1"/>
      <c r="G82" s="6"/>
    </row>
    <row r="83" spans="2:7" x14ac:dyDescent="0.3">
      <c r="B83" s="16"/>
      <c r="C83" s="3"/>
    </row>
    <row r="84" spans="2:7" x14ac:dyDescent="0.3">
      <c r="B84" s="16"/>
      <c r="C84" s="3"/>
    </row>
    <row r="85" spans="2:7" x14ac:dyDescent="0.3">
      <c r="B85" s="16"/>
      <c r="C85" s="3"/>
    </row>
    <row r="86" spans="2:7" x14ac:dyDescent="0.3">
      <c r="B86" s="16"/>
      <c r="C86" s="3"/>
    </row>
    <row r="87" spans="2:7" x14ac:dyDescent="0.3">
      <c r="B87" s="16"/>
      <c r="C87" s="3"/>
    </row>
    <row r="88" spans="2:7" x14ac:dyDescent="0.3">
      <c r="B88" s="16"/>
      <c r="C88" s="3"/>
    </row>
    <row r="89" spans="2:7" x14ac:dyDescent="0.3">
      <c r="B89" s="16"/>
      <c r="C89" s="3"/>
    </row>
    <row r="90" spans="2:7" x14ac:dyDescent="0.3">
      <c r="B90" s="16"/>
      <c r="C90" s="3"/>
    </row>
    <row r="91" spans="2:7" x14ac:dyDescent="0.3">
      <c r="B91" s="16"/>
      <c r="C91" s="3"/>
    </row>
    <row r="92" spans="2:7" x14ac:dyDescent="0.3">
      <c r="B92" s="16"/>
      <c r="C92" s="3"/>
    </row>
    <row r="93" spans="2:7" x14ac:dyDescent="0.3">
      <c r="B93" s="16"/>
      <c r="C93" s="3"/>
    </row>
    <row r="94" spans="2:7" x14ac:dyDescent="0.3">
      <c r="B94" s="16"/>
      <c r="C94" s="3"/>
    </row>
    <row r="95" spans="2:7" x14ac:dyDescent="0.3">
      <c r="B95" s="16"/>
      <c r="C95" s="3"/>
    </row>
    <row r="96" spans="2:7" x14ac:dyDescent="0.3">
      <c r="B96" s="16"/>
      <c r="C96" s="3"/>
    </row>
    <row r="97" spans="2:3" x14ac:dyDescent="0.3">
      <c r="B97" s="16"/>
      <c r="C97" s="3"/>
    </row>
    <row r="98" spans="2:3" x14ac:dyDescent="0.3">
      <c r="B98" s="16"/>
      <c r="C98" s="3"/>
    </row>
    <row r="99" spans="2:3" x14ac:dyDescent="0.3">
      <c r="B99" s="16"/>
      <c r="C99" s="3"/>
    </row>
    <row r="100" spans="2:3" x14ac:dyDescent="0.3">
      <c r="B100" s="16"/>
      <c r="C100" s="3"/>
    </row>
    <row r="101" spans="2:3" x14ac:dyDescent="0.3">
      <c r="B101" s="16"/>
      <c r="C101" s="3"/>
    </row>
    <row r="102" spans="2:3" x14ac:dyDescent="0.3">
      <c r="B102" s="16"/>
      <c r="C102" s="3"/>
    </row>
    <row r="103" spans="2:3" x14ac:dyDescent="0.3">
      <c r="B103" s="16"/>
      <c r="C103" s="3"/>
    </row>
    <row r="104" spans="2:3" x14ac:dyDescent="0.3">
      <c r="B104" s="16"/>
      <c r="C104" s="3"/>
    </row>
    <row r="105" spans="2:3" x14ac:dyDescent="0.3">
      <c r="B105" s="16"/>
      <c r="C105" s="3"/>
    </row>
    <row r="106" spans="2:3" x14ac:dyDescent="0.3">
      <c r="B106" s="16"/>
      <c r="C106" s="3"/>
    </row>
    <row r="107" spans="2:3" x14ac:dyDescent="0.3">
      <c r="B107" s="16"/>
      <c r="C107" s="3"/>
    </row>
    <row r="108" spans="2:3" x14ac:dyDescent="0.3">
      <c r="B108" s="16"/>
      <c r="C108" s="3"/>
    </row>
    <row r="109" spans="2:3" x14ac:dyDescent="0.3">
      <c r="B109" s="16"/>
      <c r="C109" s="3"/>
    </row>
    <row r="110" spans="2:3" x14ac:dyDescent="0.3">
      <c r="B110" s="16"/>
      <c r="C110" s="3"/>
    </row>
    <row r="111" spans="2:3" x14ac:dyDescent="0.3">
      <c r="B111" s="16"/>
      <c r="C111" s="3"/>
    </row>
    <row r="112" spans="2:3" x14ac:dyDescent="0.3">
      <c r="B112" s="16"/>
      <c r="C112" s="3"/>
    </row>
    <row r="113" spans="2:3" x14ac:dyDescent="0.3">
      <c r="B113" s="16"/>
      <c r="C113" s="3"/>
    </row>
    <row r="114" spans="2:3" x14ac:dyDescent="0.3">
      <c r="B114" s="16"/>
      <c r="C114" s="3"/>
    </row>
    <row r="115" spans="2:3" x14ac:dyDescent="0.3">
      <c r="B115" s="16"/>
      <c r="C115" s="3"/>
    </row>
    <row r="116" spans="2:3" x14ac:dyDescent="0.3">
      <c r="B116" s="16"/>
      <c r="C116" s="3"/>
    </row>
    <row r="117" spans="2:3" x14ac:dyDescent="0.3">
      <c r="B117" s="16"/>
      <c r="C117" s="3"/>
    </row>
    <row r="118" spans="2:3" x14ac:dyDescent="0.3">
      <c r="B118" s="16"/>
      <c r="C118" s="3"/>
    </row>
    <row r="119" spans="2:3" x14ac:dyDescent="0.3">
      <c r="B119" s="16"/>
      <c r="C119" s="3"/>
    </row>
    <row r="120" spans="2:3" x14ac:dyDescent="0.3">
      <c r="B120" s="16"/>
      <c r="C120" s="3"/>
    </row>
    <row r="121" spans="2:3" x14ac:dyDescent="0.3">
      <c r="B121" s="16"/>
      <c r="C121" s="3"/>
    </row>
    <row r="122" spans="2:3" x14ac:dyDescent="0.3">
      <c r="B122" s="16"/>
      <c r="C122" s="3"/>
    </row>
    <row r="123" spans="2:3" x14ac:dyDescent="0.3">
      <c r="B123" s="16"/>
      <c r="C123" s="3"/>
    </row>
    <row r="124" spans="2:3" x14ac:dyDescent="0.3">
      <c r="B124" s="16"/>
      <c r="C124" s="3"/>
    </row>
    <row r="125" spans="2:3" x14ac:dyDescent="0.3">
      <c r="B125" s="16"/>
      <c r="C125" s="3"/>
    </row>
    <row r="126" spans="2:3" x14ac:dyDescent="0.3">
      <c r="B126" s="16"/>
      <c r="C126" s="3"/>
    </row>
    <row r="127" spans="2:3" x14ac:dyDescent="0.3">
      <c r="B127" s="16"/>
      <c r="C127" s="3"/>
    </row>
    <row r="128" spans="2:3" x14ac:dyDescent="0.3">
      <c r="B128" s="16"/>
      <c r="C128" s="3"/>
    </row>
    <row r="129" spans="2:3" x14ac:dyDescent="0.3">
      <c r="B129" s="16"/>
      <c r="C129" s="3"/>
    </row>
    <row r="130" spans="2:3" x14ac:dyDescent="0.3">
      <c r="B130" s="16"/>
      <c r="C130" s="3"/>
    </row>
    <row r="131" spans="2:3" x14ac:dyDescent="0.3">
      <c r="B131" s="16"/>
      <c r="C131" s="3"/>
    </row>
    <row r="132" spans="2:3" x14ac:dyDescent="0.3">
      <c r="B132" s="16"/>
      <c r="C132" s="3"/>
    </row>
    <row r="133" spans="2:3" x14ac:dyDescent="0.3">
      <c r="B133" s="16"/>
      <c r="C133" s="3"/>
    </row>
    <row r="134" spans="2:3" x14ac:dyDescent="0.3">
      <c r="B134" s="16"/>
      <c r="C134" s="3"/>
    </row>
    <row r="135" spans="2:3" x14ac:dyDescent="0.3">
      <c r="B135" s="16"/>
      <c r="C135" s="3"/>
    </row>
    <row r="136" spans="2:3" x14ac:dyDescent="0.3">
      <c r="B136" s="16"/>
      <c r="C136" s="3"/>
    </row>
    <row r="137" spans="2:3" x14ac:dyDescent="0.3">
      <c r="B137" s="16"/>
      <c r="C137" s="3"/>
    </row>
    <row r="138" spans="2:3" x14ac:dyDescent="0.3">
      <c r="B138" s="16"/>
      <c r="C138" s="3"/>
    </row>
    <row r="139" spans="2:3" x14ac:dyDescent="0.3">
      <c r="B139" s="16"/>
      <c r="C139" s="3"/>
    </row>
    <row r="140" spans="2:3" x14ac:dyDescent="0.3">
      <c r="B140" s="16"/>
      <c r="C140" s="3"/>
    </row>
    <row r="141" spans="2:3" x14ac:dyDescent="0.3">
      <c r="B141" s="16"/>
      <c r="C141" s="3"/>
    </row>
    <row r="142" spans="2:3" x14ac:dyDescent="0.3">
      <c r="B142" s="16"/>
      <c r="C142" s="3"/>
    </row>
    <row r="143" spans="2:3" x14ac:dyDescent="0.3">
      <c r="B143" s="16"/>
      <c r="C143" s="3"/>
    </row>
    <row r="144" spans="2:3" x14ac:dyDescent="0.3">
      <c r="B144" s="16"/>
      <c r="C144" s="3"/>
    </row>
    <row r="145" spans="2:3" x14ac:dyDescent="0.3">
      <c r="B145" s="16"/>
      <c r="C145" s="3"/>
    </row>
    <row r="146" spans="2:3" x14ac:dyDescent="0.3">
      <c r="B146" s="16"/>
      <c r="C146" s="3"/>
    </row>
    <row r="147" spans="2:3" x14ac:dyDescent="0.3">
      <c r="B147" s="16"/>
      <c r="C147" s="3"/>
    </row>
    <row r="148" spans="2:3" x14ac:dyDescent="0.3">
      <c r="B148" s="16"/>
      <c r="C148" s="3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4236-746D-4C25-8D51-934DEDE3700C}">
  <sheetPr codeName="Sheet15"/>
  <dimension ref="A1:CR23"/>
  <sheetViews>
    <sheetView zoomScaleNormal="100" workbookViewId="0">
      <pane xSplit="1" topLeftCell="B1" activePane="topRight" state="frozen"/>
      <selection activeCell="A29" sqref="A29"/>
      <selection pane="topRight" activeCell="B13" sqref="B13"/>
    </sheetView>
  </sheetViews>
  <sheetFormatPr defaultColWidth="9.109375" defaultRowHeight="13.2" x14ac:dyDescent="0.25"/>
  <cols>
    <col min="1" max="1" width="33.5546875" style="43" bestFit="1" customWidth="1"/>
    <col min="2" max="2" width="21" style="43" bestFit="1" customWidth="1"/>
    <col min="3" max="3" width="17.33203125" style="43" bestFit="1" customWidth="1"/>
    <col min="4" max="4" width="16.88671875" style="43" bestFit="1" customWidth="1"/>
    <col min="5" max="6" width="17.6640625" style="43" bestFit="1" customWidth="1"/>
    <col min="7" max="8" width="16.88671875" style="43" bestFit="1" customWidth="1"/>
    <col min="9" max="9" width="17.33203125" style="43" bestFit="1" customWidth="1"/>
    <col min="10" max="10" width="16.88671875" style="43" bestFit="1" customWidth="1"/>
    <col min="11" max="11" width="17.33203125" style="43" bestFit="1" customWidth="1"/>
    <col min="12" max="50" width="17.6640625" style="43" bestFit="1" customWidth="1"/>
    <col min="51" max="16384" width="9.109375" style="43"/>
  </cols>
  <sheetData>
    <row r="1" spans="1:96" x14ac:dyDescent="0.25">
      <c r="A1" s="43" t="s">
        <v>72</v>
      </c>
      <c r="G1" s="43" t="s">
        <v>237</v>
      </c>
    </row>
    <row r="2" spans="1:96" x14ac:dyDescent="0.25">
      <c r="C2" s="43">
        <f>+C3/B3*100-100</f>
        <v>4.4813982529135217</v>
      </c>
      <c r="D2" s="43">
        <f t="shared" ref="D2:BO2" si="0">+D3/C3*100-100</f>
        <v>-6.3793619344036614</v>
      </c>
      <c r="E2" s="43">
        <f t="shared" si="0"/>
        <v>4.4482036459996976</v>
      </c>
      <c r="F2" s="43">
        <f t="shared" si="0"/>
        <v>3.8938339290653232</v>
      </c>
      <c r="G2" s="43">
        <f t="shared" si="0"/>
        <v>3.3466864936824834</v>
      </c>
      <c r="H2" s="43">
        <f t="shared" si="0"/>
        <v>2.803320098286207</v>
      </c>
      <c r="I2" s="43">
        <f t="shared" si="0"/>
        <v>2.2620808556248733</v>
      </c>
      <c r="J2" s="43">
        <f t="shared" si="0"/>
        <v>1.7274742085785988</v>
      </c>
      <c r="K2" s="43">
        <f t="shared" si="0"/>
        <v>1.697247977663821</v>
      </c>
      <c r="L2" s="43">
        <f t="shared" si="0"/>
        <v>1.669964518601688</v>
      </c>
      <c r="M2" s="43">
        <f t="shared" si="0"/>
        <v>1.6474367379333756</v>
      </c>
      <c r="N2" s="43">
        <f t="shared" si="0"/>
        <v>1.6251127999948949</v>
      </c>
      <c r="O2" s="43">
        <f t="shared" si="0"/>
        <v>1.6054234603247295</v>
      </c>
      <c r="P2" s="43">
        <f t="shared" si="0"/>
        <v>1.589642846404729</v>
      </c>
      <c r="Q2" s="43">
        <f t="shared" si="0"/>
        <v>1.574448120303785</v>
      </c>
      <c r="R2" s="43">
        <f t="shared" si="0"/>
        <v>1.5609637888946537</v>
      </c>
      <c r="S2" s="43">
        <f t="shared" si="0"/>
        <v>1.5475181202582604</v>
      </c>
      <c r="T2" s="43">
        <f t="shared" si="0"/>
        <v>1.5305154118972979</v>
      </c>
      <c r="U2" s="43">
        <f t="shared" si="0"/>
        <v>1.5094198206279543</v>
      </c>
      <c r="V2" s="43">
        <f t="shared" si="0"/>
        <v>1.4858818478892033</v>
      </c>
      <c r="W2" s="43">
        <f t="shared" si="0"/>
        <v>1.4605776535730541</v>
      </c>
      <c r="X2" s="43">
        <f t="shared" si="0"/>
        <v>1.4354029597195961</v>
      </c>
      <c r="Y2" s="43">
        <f t="shared" si="0"/>
        <v>1.4073483636646955</v>
      </c>
      <c r="Z2" s="43">
        <f t="shared" si="0"/>
        <v>1.3788065370771392</v>
      </c>
      <c r="AA2" s="43">
        <f t="shared" si="0"/>
        <v>1.3476015694487273</v>
      </c>
      <c r="AB2" s="43">
        <f t="shared" si="0"/>
        <v>1.3142627084499594</v>
      </c>
      <c r="AC2" s="43">
        <f t="shared" si="0"/>
        <v>1.2828781195601096</v>
      </c>
      <c r="AD2" s="43">
        <f t="shared" si="0"/>
        <v>1.2484431861172709</v>
      </c>
      <c r="AE2" s="43">
        <f t="shared" si="0"/>
        <v>1.2133074805001911</v>
      </c>
      <c r="AF2" s="43">
        <f t="shared" si="0"/>
        <v>1.1789857845302407</v>
      </c>
      <c r="AG2" s="43">
        <f t="shared" si="0"/>
        <v>1.1432670773836975</v>
      </c>
      <c r="AH2" s="43">
        <f t="shared" si="0"/>
        <v>1.1064081457614776</v>
      </c>
      <c r="AI2" s="43">
        <f t="shared" si="0"/>
        <v>1.070604086580218</v>
      </c>
      <c r="AJ2" s="43">
        <f t="shared" si="0"/>
        <v>1.0357112684284004</v>
      </c>
      <c r="AK2" s="43">
        <f t="shared" si="0"/>
        <v>1.0006828823545817</v>
      </c>
      <c r="AL2" s="43">
        <f t="shared" si="0"/>
        <v>0.96467260463570881</v>
      </c>
      <c r="AM2" s="43">
        <f t="shared" si="0"/>
        <v>0.93167075457208171</v>
      </c>
      <c r="AN2" s="43">
        <f t="shared" si="0"/>
        <v>0.89898399673960228</v>
      </c>
      <c r="AO2" s="43">
        <f t="shared" si="0"/>
        <v>0.86630247154401729</v>
      </c>
      <c r="AP2" s="43">
        <f t="shared" si="0"/>
        <v>0.83601178853152192</v>
      </c>
      <c r="AQ2" s="43">
        <f t="shared" si="0"/>
        <v>0.80699600771502844</v>
      </c>
      <c r="AR2" s="43">
        <f t="shared" si="0"/>
        <v>0.77810710906453551</v>
      </c>
      <c r="AS2" s="43">
        <f t="shared" si="0"/>
        <v>0.75217615296578799</v>
      </c>
      <c r="AT2" s="43">
        <f t="shared" si="0"/>
        <v>0.72856269380186234</v>
      </c>
      <c r="AU2" s="43">
        <f t="shared" si="0"/>
        <v>0.70828260138766552</v>
      </c>
      <c r="AV2" s="43">
        <f t="shared" si="0"/>
        <v>0.68893543740861674</v>
      </c>
      <c r="AW2" s="43">
        <f t="shared" si="0"/>
        <v>0.67192072345775955</v>
      </c>
      <c r="AX2" s="43">
        <f t="shared" si="0"/>
        <v>0.65811779131239234</v>
      </c>
      <c r="AY2" s="43">
        <f t="shared" si="0"/>
        <v>0.64802820200446831</v>
      </c>
      <c r="AZ2" s="43">
        <f t="shared" si="0"/>
        <v>0.64085086553815529</v>
      </c>
      <c r="BA2" s="43">
        <f t="shared" si="0"/>
        <v>0.63583906891003039</v>
      </c>
      <c r="BB2" s="43">
        <f t="shared" si="0"/>
        <v>0.63138085832214585</v>
      </c>
      <c r="BC2" s="43">
        <f t="shared" si="0"/>
        <v>0.63204993263312303</v>
      </c>
      <c r="BD2" s="43">
        <f t="shared" si="0"/>
        <v>0.63247093964567114</v>
      </c>
      <c r="BE2" s="43">
        <f t="shared" si="0"/>
        <v>0.63768755489206796</v>
      </c>
      <c r="BF2" s="43">
        <f t="shared" si="0"/>
        <v>0.64292242657610643</v>
      </c>
      <c r="BG2" s="43">
        <f t="shared" si="0"/>
        <v>0.64782599248938766</v>
      </c>
      <c r="BH2" s="43">
        <f t="shared" si="0"/>
        <v>0.65641092786934507</v>
      </c>
      <c r="BI2" s="43">
        <f t="shared" si="0"/>
        <v>0.66314039168638317</v>
      </c>
      <c r="BJ2" s="43">
        <f t="shared" si="0"/>
        <v>0.6723062142446139</v>
      </c>
      <c r="BK2" s="43">
        <f t="shared" si="0"/>
        <v>0.68156081953030423</v>
      </c>
      <c r="BL2" s="43">
        <f t="shared" si="0"/>
        <v>0.6894618779047903</v>
      </c>
      <c r="BM2" s="43">
        <f t="shared" si="0"/>
        <v>0.69415399220402207</v>
      </c>
      <c r="BN2" s="43">
        <f t="shared" si="0"/>
        <v>0.69627431566759412</v>
      </c>
      <c r="BO2" s="43">
        <f t="shared" si="0"/>
        <v>0.69464626801854479</v>
      </c>
      <c r="BP2" s="43">
        <f t="shared" ref="BP2:CF2" si="1">+BP3/BO3*100-100</f>
        <v>0.69018268612768452</v>
      </c>
      <c r="BQ2" s="43">
        <f t="shared" si="1"/>
        <v>0.68438889790137125</v>
      </c>
      <c r="BR2" s="43">
        <f t="shared" si="1"/>
        <v>0.67816668684352521</v>
      </c>
      <c r="BS2" s="43">
        <f t="shared" si="1"/>
        <v>0.66810274773574463</v>
      </c>
      <c r="BT2" s="43">
        <f t="shared" si="1"/>
        <v>0.6585621626941105</v>
      </c>
      <c r="BU2" s="43">
        <f t="shared" si="1"/>
        <v>0.64371473153077829</v>
      </c>
      <c r="BV2" s="43">
        <f t="shared" si="1"/>
        <v>0.62784937611412772</v>
      </c>
      <c r="BW2" s="43">
        <f t="shared" si="1"/>
        <v>0.60510455622110726</v>
      </c>
      <c r="BX2" s="43">
        <f t="shared" si="1"/>
        <v>0.57762934837755608</v>
      </c>
      <c r="BY2" s="43">
        <f t="shared" si="1"/>
        <v>0.54449255075978442</v>
      </c>
      <c r="BZ2" s="43">
        <f t="shared" si="1"/>
        <v>0.59395512122937077</v>
      </c>
      <c r="CA2" s="43">
        <f t="shared" si="1"/>
        <v>0.64514993043654556</v>
      </c>
      <c r="CB2" s="43">
        <f t="shared" si="1"/>
        <v>0.69827819100677857</v>
      </c>
      <c r="CC2" s="43">
        <f t="shared" si="1"/>
        <v>0.75355942260388531</v>
      </c>
      <c r="CD2" s="43">
        <f t="shared" si="1"/>
        <v>0.81123349355497965</v>
      </c>
      <c r="CE2" s="43">
        <f t="shared" si="1"/>
        <v>0.87156282531522322</v>
      </c>
      <c r="CF2" s="43">
        <f t="shared" si="1"/>
        <v>0.93483476488611927</v>
      </c>
    </row>
    <row r="3" spans="1:96" x14ac:dyDescent="0.25">
      <c r="B3" s="45">
        <v>6059.4975000000004</v>
      </c>
      <c r="C3" s="45">
        <f>+C13*C15</f>
        <v>6331.0477151003388</v>
      </c>
      <c r="D3" s="45">
        <f t="shared" ref="D3:BO3" si="2">+D13*D15</f>
        <v>5927.1672671142951</v>
      </c>
      <c r="E3" s="45">
        <f t="shared" si="2"/>
        <v>6190.8197375945738</v>
      </c>
      <c r="F3" s="45">
        <f t="shared" si="2"/>
        <v>6431.879977024304</v>
      </c>
      <c r="G3" s="45">
        <f t="shared" si="2"/>
        <v>6647.1348355052451</v>
      </c>
      <c r="H3" s="45">
        <f t="shared" si="2"/>
        <v>6833.4753023091471</v>
      </c>
      <c r="I3" s="45">
        <f t="shared" si="2"/>
        <v>6988.0540388965364</v>
      </c>
      <c r="J3" s="45">
        <f t="shared" si="2"/>
        <v>7108.7708701000092</v>
      </c>
      <c r="K3" s="45">
        <f t="shared" si="2"/>
        <v>7229.4243399295365</v>
      </c>
      <c r="L3" s="45">
        <f t="shared" si="2"/>
        <v>7350.1531613055131</v>
      </c>
      <c r="M3" s="45">
        <f t="shared" si="2"/>
        <v>7471.2422847792313</v>
      </c>
      <c r="N3" s="45">
        <f t="shared" si="2"/>
        <v>7592.6583994678094</v>
      </c>
      <c r="O3" s="45">
        <f t="shared" si="2"/>
        <v>7714.5527186751824</v>
      </c>
      <c r="P3" s="45">
        <f t="shared" si="2"/>
        <v>7837.1865540997242</v>
      </c>
      <c r="Q3" s="45">
        <f t="shared" si="2"/>
        <v>7960.5789904854482</v>
      </c>
      <c r="R3" s="45">
        <f t="shared" si="2"/>
        <v>8084.8407459132823</v>
      </c>
      <c r="S3" s="45">
        <f t="shared" si="2"/>
        <v>8209.9551214503135</v>
      </c>
      <c r="T3" s="45">
        <f t="shared" si="2"/>
        <v>8335.6097498939635</v>
      </c>
      <c r="U3" s="45">
        <f t="shared" si="2"/>
        <v>8461.4290956290588</v>
      </c>
      <c r="V3" s="45">
        <f t="shared" si="2"/>
        <v>8587.1559346330268</v>
      </c>
      <c r="W3" s="45">
        <f t="shared" si="2"/>
        <v>8712.5780152917505</v>
      </c>
      <c r="X3" s="45">
        <f t="shared" si="2"/>
        <v>8837.6386179911278</v>
      </c>
      <c r="Y3" s="45">
        <f t="shared" si="2"/>
        <v>8962.0149804680259</v>
      </c>
      <c r="Z3" s="45">
        <f t="shared" si="2"/>
        <v>9085.5838288725517</v>
      </c>
      <c r="AA3" s="45">
        <f t="shared" si="2"/>
        <v>9208.0212991440185</v>
      </c>
      <c r="AB3" s="45">
        <f t="shared" si="2"/>
        <v>9329.0388892647989</v>
      </c>
      <c r="AC3" s="45">
        <f t="shared" si="2"/>
        <v>9448.7190879404316</v>
      </c>
      <c r="AD3" s="45">
        <f t="shared" si="2"/>
        <v>9566.6809775691872</v>
      </c>
      <c r="AE3" s="45">
        <f t="shared" si="2"/>
        <v>9682.7542335056223</v>
      </c>
      <c r="AF3" s="45">
        <f t="shared" si="2"/>
        <v>9796.9125294696532</v>
      </c>
      <c r="AG3" s="45">
        <f t="shared" si="2"/>
        <v>9908.9174050191596</v>
      </c>
      <c r="AH3" s="45">
        <f t="shared" si="2"/>
        <v>10018.550474345069</v>
      </c>
      <c r="AI3" s="45">
        <f t="shared" si="2"/>
        <v>10125.809485139509</v>
      </c>
      <c r="AJ3" s="45">
        <f t="shared" si="2"/>
        <v>10230.683634996692</v>
      </c>
      <c r="AK3" s="45">
        <f t="shared" si="2"/>
        <v>10333.060334879956</v>
      </c>
      <c r="AL3" s="45">
        <f t="shared" si="2"/>
        <v>10432.740537151021</v>
      </c>
      <c r="AM3" s="45">
        <f t="shared" si="2"/>
        <v>10529.939329636043</v>
      </c>
      <c r="AN3" s="45">
        <f t="shared" si="2"/>
        <v>10624.601799075859</v>
      </c>
      <c r="AO3" s="45">
        <f t="shared" si="2"/>
        <v>10716.642987052965</v>
      </c>
      <c r="AP3" s="45">
        <f t="shared" si="2"/>
        <v>10806.235385759564</v>
      </c>
      <c r="AQ3" s="45">
        <f t="shared" si="2"/>
        <v>10893.441273906934</v>
      </c>
      <c r="AR3" s="45">
        <f t="shared" si="2"/>
        <v>10978.203914880974</v>
      </c>
      <c r="AS3" s="45">
        <f t="shared" si="2"/>
        <v>11060.779346752666</v>
      </c>
      <c r="AT3" s="45">
        <f t="shared" si="2"/>
        <v>11141.364058716848</v>
      </c>
      <c r="AU3" s="45">
        <f t="shared" si="2"/>
        <v>11220.276401902</v>
      </c>
      <c r="AV3" s="45">
        <f t="shared" si="2"/>
        <v>11297.576862209899</v>
      </c>
      <c r="AW3" s="45">
        <f t="shared" si="2"/>
        <v>11373.487622395656</v>
      </c>
      <c r="AX3" s="45">
        <f t="shared" si="2"/>
        <v>11448.338567931356</v>
      </c>
      <c r="AY3" s="45">
        <f t="shared" si="2"/>
        <v>11522.527030512507</v>
      </c>
      <c r="AZ3" s="45">
        <f t="shared" si="2"/>
        <v>11596.369244719415</v>
      </c>
      <c r="BA3" s="45">
        <f t="shared" si="2"/>
        <v>11670.103490952408</v>
      </c>
      <c r="BB3" s="45">
        <f t="shared" si="2"/>
        <v>11743.786290540666</v>
      </c>
      <c r="BC3" s="45">
        <f t="shared" si="2"/>
        <v>11818.012883878606</v>
      </c>
      <c r="BD3" s="45">
        <f t="shared" si="2"/>
        <v>11892.758381012718</v>
      </c>
      <c r="BE3" s="45">
        <f t="shared" si="2"/>
        <v>11968.597021141819</v>
      </c>
      <c r="BF3" s="45">
        <f t="shared" si="2"/>
        <v>12045.54581553726</v>
      </c>
      <c r="BG3" s="45">
        <f t="shared" si="2"/>
        <v>12123.579992267527</v>
      </c>
      <c r="BH3" s="45">
        <f t="shared" si="2"/>
        <v>12203.160496185752</v>
      </c>
      <c r="BI3" s="45">
        <f t="shared" si="2"/>
        <v>12284.084582498275</v>
      </c>
      <c r="BJ3" s="45">
        <f t="shared" si="2"/>
        <v>12366.671246509475</v>
      </c>
      <c r="BK3" s="45">
        <f t="shared" si="2"/>
        <v>12450.957632405803</v>
      </c>
      <c r="BL3" s="45">
        <f t="shared" si="2"/>
        <v>12536.80223871532</v>
      </c>
      <c r="BM3" s="45">
        <f t="shared" si="2"/>
        <v>12623.826951950086</v>
      </c>
      <c r="BN3" s="45">
        <f t="shared" si="2"/>
        <v>12711.723416670837</v>
      </c>
      <c r="BO3" s="45">
        <f t="shared" si="2"/>
        <v>12800.02492898558</v>
      </c>
      <c r="BP3" s="45">
        <f t="shared" ref="BP3:CF3" si="3">+BP13*BP15</f>
        <v>12888.368484865467</v>
      </c>
      <c r="BQ3" s="45">
        <f t="shared" si="3"/>
        <v>12976.575047896504</v>
      </c>
      <c r="BR3" s="45">
        <f t="shared" si="3"/>
        <v>13064.577856964588</v>
      </c>
      <c r="BS3" s="45">
        <f t="shared" si="3"/>
        <v>13151.862660607043</v>
      </c>
      <c r="BT3" s="45">
        <f t="shared" si="3"/>
        <v>13238.475851779294</v>
      </c>
      <c r="BU3" s="45">
        <f t="shared" si="3"/>
        <v>13323.693871067342</v>
      </c>
      <c r="BV3" s="45">
        <f t="shared" si="3"/>
        <v>13407.346599912196</v>
      </c>
      <c r="BW3" s="45">
        <f t="shared" si="3"/>
        <v>13488.47506505662</v>
      </c>
      <c r="BX3" s="45">
        <f t="shared" si="3"/>
        <v>13566.388455680975</v>
      </c>
      <c r="BY3" s="45">
        <f t="shared" si="3"/>
        <v>13640.256430229296</v>
      </c>
      <c r="BZ3" s="45">
        <f t="shared" si="3"/>
        <v>13721.273431845462</v>
      </c>
      <c r="CA3" s="45">
        <f t="shared" si="3"/>
        <v>13809.79621784602</v>
      </c>
      <c r="CB3" s="45">
        <f t="shared" si="3"/>
        <v>13906.227013057718</v>
      </c>
      <c r="CC3" s="45">
        <f t="shared" si="3"/>
        <v>14011.018697043302</v>
      </c>
      <c r="CD3" s="45">
        <f t="shared" si="3"/>
        <v>14124.68077350197</v>
      </c>
      <c r="CE3" s="45">
        <f t="shared" si="3"/>
        <v>14247.786240318261</v>
      </c>
      <c r="CF3" s="45">
        <f t="shared" si="3"/>
        <v>14380.979499319415</v>
      </c>
    </row>
    <row r="4" spans="1:96" x14ac:dyDescent="0.25">
      <c r="B4" s="75">
        <v>2018</v>
      </c>
      <c r="C4" s="75">
        <f>+B4+1</f>
        <v>2019</v>
      </c>
      <c r="D4" s="75">
        <f t="shared" ref="D4:AH4" si="4">+C4+1</f>
        <v>2020</v>
      </c>
      <c r="E4" s="75">
        <f t="shared" si="4"/>
        <v>2021</v>
      </c>
      <c r="F4" s="75">
        <f t="shared" si="4"/>
        <v>2022</v>
      </c>
      <c r="G4" s="75">
        <f t="shared" si="4"/>
        <v>2023</v>
      </c>
      <c r="H4" s="75">
        <f t="shared" si="4"/>
        <v>2024</v>
      </c>
      <c r="I4" s="75">
        <f t="shared" si="4"/>
        <v>2025</v>
      </c>
      <c r="J4" s="75">
        <f t="shared" si="4"/>
        <v>2026</v>
      </c>
      <c r="K4" s="75">
        <f t="shared" si="4"/>
        <v>2027</v>
      </c>
      <c r="L4" s="75">
        <f t="shared" si="4"/>
        <v>2028</v>
      </c>
      <c r="M4" s="75">
        <f t="shared" si="4"/>
        <v>2029</v>
      </c>
      <c r="N4" s="75">
        <f t="shared" si="4"/>
        <v>2030</v>
      </c>
      <c r="O4" s="75">
        <f t="shared" si="4"/>
        <v>2031</v>
      </c>
      <c r="P4" s="75">
        <f t="shared" si="4"/>
        <v>2032</v>
      </c>
      <c r="Q4" s="75">
        <f t="shared" si="4"/>
        <v>2033</v>
      </c>
      <c r="R4" s="75">
        <f t="shared" si="4"/>
        <v>2034</v>
      </c>
      <c r="S4" s="75">
        <f t="shared" si="4"/>
        <v>2035</v>
      </c>
      <c r="T4" s="75">
        <f t="shared" si="4"/>
        <v>2036</v>
      </c>
      <c r="U4" s="75">
        <f t="shared" si="4"/>
        <v>2037</v>
      </c>
      <c r="V4" s="75">
        <f t="shared" si="4"/>
        <v>2038</v>
      </c>
      <c r="W4" s="75">
        <f t="shared" si="4"/>
        <v>2039</v>
      </c>
      <c r="X4" s="75">
        <f t="shared" si="4"/>
        <v>2040</v>
      </c>
      <c r="Y4" s="75">
        <f t="shared" si="4"/>
        <v>2041</v>
      </c>
      <c r="Z4" s="75">
        <f t="shared" si="4"/>
        <v>2042</v>
      </c>
      <c r="AA4" s="75">
        <f t="shared" si="4"/>
        <v>2043</v>
      </c>
      <c r="AB4" s="75">
        <f t="shared" si="4"/>
        <v>2044</v>
      </c>
      <c r="AC4" s="75">
        <f t="shared" si="4"/>
        <v>2045</v>
      </c>
      <c r="AD4" s="75">
        <f t="shared" si="4"/>
        <v>2046</v>
      </c>
      <c r="AE4" s="75">
        <f t="shared" si="4"/>
        <v>2047</v>
      </c>
      <c r="AF4" s="75">
        <f t="shared" si="4"/>
        <v>2048</v>
      </c>
      <c r="AG4" s="75">
        <f t="shared" si="4"/>
        <v>2049</v>
      </c>
      <c r="AH4" s="75">
        <f t="shared" si="4"/>
        <v>2050</v>
      </c>
      <c r="AI4" s="75">
        <f t="shared" ref="AI4:BN4" si="5">+AH4+1</f>
        <v>2051</v>
      </c>
      <c r="AJ4" s="75">
        <f t="shared" si="5"/>
        <v>2052</v>
      </c>
      <c r="AK4" s="75">
        <f t="shared" si="5"/>
        <v>2053</v>
      </c>
      <c r="AL4" s="75">
        <f t="shared" si="5"/>
        <v>2054</v>
      </c>
      <c r="AM4" s="75">
        <f t="shared" si="5"/>
        <v>2055</v>
      </c>
      <c r="AN4" s="75">
        <f t="shared" si="5"/>
        <v>2056</v>
      </c>
      <c r="AO4" s="75">
        <f t="shared" si="5"/>
        <v>2057</v>
      </c>
      <c r="AP4" s="75">
        <f t="shared" si="5"/>
        <v>2058</v>
      </c>
      <c r="AQ4" s="75">
        <f t="shared" si="5"/>
        <v>2059</v>
      </c>
      <c r="AR4" s="75">
        <f t="shared" si="5"/>
        <v>2060</v>
      </c>
      <c r="AS4" s="75">
        <f t="shared" si="5"/>
        <v>2061</v>
      </c>
      <c r="AT4" s="75">
        <f t="shared" si="5"/>
        <v>2062</v>
      </c>
      <c r="AU4" s="75">
        <f t="shared" si="5"/>
        <v>2063</v>
      </c>
      <c r="AV4" s="75">
        <f t="shared" si="5"/>
        <v>2064</v>
      </c>
      <c r="AW4" s="75">
        <f t="shared" si="5"/>
        <v>2065</v>
      </c>
      <c r="AX4" s="75">
        <f t="shared" si="5"/>
        <v>2066</v>
      </c>
      <c r="AY4" s="75">
        <f t="shared" si="5"/>
        <v>2067</v>
      </c>
      <c r="AZ4" s="75">
        <f t="shared" si="5"/>
        <v>2068</v>
      </c>
      <c r="BA4" s="75">
        <f t="shared" si="5"/>
        <v>2069</v>
      </c>
      <c r="BB4" s="75">
        <f t="shared" si="5"/>
        <v>2070</v>
      </c>
      <c r="BC4" s="75">
        <f t="shared" si="5"/>
        <v>2071</v>
      </c>
      <c r="BD4" s="75">
        <f t="shared" si="5"/>
        <v>2072</v>
      </c>
      <c r="BE4" s="75">
        <f t="shared" si="5"/>
        <v>2073</v>
      </c>
      <c r="BF4" s="75">
        <f t="shared" si="5"/>
        <v>2074</v>
      </c>
      <c r="BG4" s="75">
        <f t="shared" si="5"/>
        <v>2075</v>
      </c>
      <c r="BH4" s="75">
        <f t="shared" si="5"/>
        <v>2076</v>
      </c>
      <c r="BI4" s="75">
        <f t="shared" si="5"/>
        <v>2077</v>
      </c>
      <c r="BJ4" s="75">
        <f t="shared" si="5"/>
        <v>2078</v>
      </c>
      <c r="BK4" s="75">
        <f t="shared" si="5"/>
        <v>2079</v>
      </c>
      <c r="BL4" s="75">
        <f t="shared" si="5"/>
        <v>2080</v>
      </c>
      <c r="BM4" s="75">
        <f t="shared" si="5"/>
        <v>2081</v>
      </c>
      <c r="BN4" s="75">
        <f t="shared" si="5"/>
        <v>2082</v>
      </c>
      <c r="BO4" s="75">
        <f t="shared" ref="BO4:CF4" si="6">+BN4+1</f>
        <v>2083</v>
      </c>
      <c r="BP4" s="75">
        <f t="shared" si="6"/>
        <v>2084</v>
      </c>
      <c r="BQ4" s="75">
        <f t="shared" si="6"/>
        <v>2085</v>
      </c>
      <c r="BR4" s="75">
        <f t="shared" si="6"/>
        <v>2086</v>
      </c>
      <c r="BS4" s="75">
        <f t="shared" si="6"/>
        <v>2087</v>
      </c>
      <c r="BT4" s="75">
        <f t="shared" si="6"/>
        <v>2088</v>
      </c>
      <c r="BU4" s="75">
        <f t="shared" si="6"/>
        <v>2089</v>
      </c>
      <c r="BV4" s="75">
        <f t="shared" si="6"/>
        <v>2090</v>
      </c>
      <c r="BW4" s="75">
        <f t="shared" si="6"/>
        <v>2091</v>
      </c>
      <c r="BX4" s="75">
        <f t="shared" si="6"/>
        <v>2092</v>
      </c>
      <c r="BY4" s="75">
        <f t="shared" si="6"/>
        <v>2093</v>
      </c>
      <c r="BZ4" s="75">
        <f t="shared" si="6"/>
        <v>2094</v>
      </c>
      <c r="CA4" s="75">
        <f t="shared" si="6"/>
        <v>2095</v>
      </c>
      <c r="CB4" s="75">
        <f t="shared" si="6"/>
        <v>2096</v>
      </c>
      <c r="CC4" s="75">
        <f t="shared" si="6"/>
        <v>2097</v>
      </c>
      <c r="CD4" s="75">
        <f t="shared" si="6"/>
        <v>2098</v>
      </c>
      <c r="CE4" s="75">
        <f t="shared" si="6"/>
        <v>2099</v>
      </c>
      <c r="CF4" s="75">
        <f t="shared" si="6"/>
        <v>2100</v>
      </c>
    </row>
    <row r="5" spans="1:96" x14ac:dyDescent="0.25">
      <c r="A5" s="43" t="s">
        <v>73</v>
      </c>
      <c r="B5" s="54">
        <v>5.2</v>
      </c>
      <c r="C5" s="54">
        <v>4.4906987125144155</v>
      </c>
      <c r="D5" s="54">
        <v>-6.339689372998663</v>
      </c>
      <c r="E5" s="54">
        <v>4.5240742669915761</v>
      </c>
      <c r="F5" s="54">
        <v>3.9968658759277105</v>
      </c>
      <c r="G5" s="54">
        <v>3.4732657295859468</v>
      </c>
      <c r="H5" s="54">
        <v>2.9515531798005838</v>
      </c>
      <c r="I5" s="54">
        <v>2.4309010786643057</v>
      </c>
      <c r="J5" s="54">
        <v>1.9135668922242814</v>
      </c>
      <c r="K5" s="54">
        <v>1.8984250050974651</v>
      </c>
      <c r="L5" s="54">
        <v>1.8847553726720747</v>
      </c>
      <c r="M5" s="54">
        <v>1.8734670605795998</v>
      </c>
      <c r="N5" s="54">
        <v>1.862279656796801</v>
      </c>
      <c r="O5" s="54">
        <v>1.8524115340385947</v>
      </c>
      <c r="P5" s="54">
        <v>1.8445017397499015</v>
      </c>
      <c r="Q5" s="54">
        <v>1.8368850323055455</v>
      </c>
      <c r="R5" s="54">
        <v>1.8301252225790989</v>
      </c>
      <c r="S5" s="54">
        <v>1.8233843479893608</v>
      </c>
      <c r="T5" s="54">
        <v>1.8148595419878575</v>
      </c>
      <c r="U5" s="54">
        <v>1.8042816569426634</v>
      </c>
      <c r="V5" s="54">
        <v>1.7924778000294452</v>
      </c>
      <c r="W5" s="54">
        <v>1.7797866888598293</v>
      </c>
      <c r="X5" s="54">
        <v>1.7671589570396264</v>
      </c>
      <c r="Y5" s="54">
        <v>1.7530848079318133</v>
      </c>
      <c r="Z5" s="54">
        <v>1.7387642319070835</v>
      </c>
      <c r="AA5" s="54">
        <v>1.7231051445084233</v>
      </c>
      <c r="AB5" s="54">
        <v>1.7063725758260375</v>
      </c>
      <c r="AC5" s="54">
        <v>1.6906183283742706</v>
      </c>
      <c r="AD5" s="54">
        <v>1.6733300787506096</v>
      </c>
      <c r="AE5" s="54">
        <v>1.6556869720482723</v>
      </c>
      <c r="AF5" s="54">
        <v>1.6384496566163449</v>
      </c>
      <c r="AG5" s="54">
        <v>1.6205076182995555</v>
      </c>
      <c r="AH5" s="54">
        <v>1.6019895065162899</v>
      </c>
      <c r="AI5" s="54">
        <v>1.5839981357292316</v>
      </c>
      <c r="AJ5" s="54">
        <v>1.5664615929221952</v>
      </c>
      <c r="AK5" s="54">
        <v>1.5488538698906353</v>
      </c>
      <c r="AL5" s="54">
        <v>1.5307493960982583</v>
      </c>
      <c r="AM5" s="54">
        <v>1.5141545994538035</v>
      </c>
      <c r="AN5" s="54">
        <v>1.4977155706822316</v>
      </c>
      <c r="AO5" s="54">
        <v>1.4812765112098987</v>
      </c>
      <c r="AP5" s="54">
        <v>1.4660376855678123</v>
      </c>
      <c r="AQ5" s="54">
        <v>1.4514380991600575</v>
      </c>
      <c r="AR5" s="54">
        <v>1.4369002672868021</v>
      </c>
      <c r="AS5" s="54">
        <v>1.4238491934604411</v>
      </c>
      <c r="AT5" s="54">
        <v>1.4119630568167736</v>
      </c>
      <c r="AU5" s="54">
        <v>1.4017537008196115</v>
      </c>
      <c r="AV5" s="54">
        <v>1.3920130392893242</v>
      </c>
      <c r="AW5" s="54">
        <v>1.3834459163084318</v>
      </c>
      <c r="AX5" s="54">
        <v>1.376495434064978</v>
      </c>
      <c r="AY5" s="54">
        <v>1.371414508354647</v>
      </c>
      <c r="AZ5" s="54">
        <v>1.3677999828912561</v>
      </c>
      <c r="BA5" s="54">
        <v>1.3652759525455593</v>
      </c>
      <c r="BB5" s="54">
        <v>1.3630306652020465</v>
      </c>
      <c r="BC5" s="54">
        <v>1.363367634080916</v>
      </c>
      <c r="BD5" s="54">
        <v>1.3635796671458422</v>
      </c>
      <c r="BE5" s="54">
        <v>1.3662068904350235</v>
      </c>
      <c r="BF5" s="54">
        <v>1.3688432396928363</v>
      </c>
      <c r="BG5" s="54">
        <v>1.3713126768769968</v>
      </c>
      <c r="BH5" s="54">
        <v>1.3756359079214917</v>
      </c>
      <c r="BI5" s="54">
        <v>1.379024625369027</v>
      </c>
      <c r="BJ5" s="54">
        <v>1.3836400237946265</v>
      </c>
      <c r="BK5" s="54">
        <v>1.3882999150988979</v>
      </c>
      <c r="BL5" s="54">
        <v>1.3922780971710864</v>
      </c>
      <c r="BM5" s="54">
        <v>1.3946405023659452</v>
      </c>
      <c r="BN5" s="54">
        <v>1.3957080335733849</v>
      </c>
      <c r="BO5" s="54">
        <v>1.3948883522473068</v>
      </c>
      <c r="BP5" s="54">
        <v>1.3926410162672198</v>
      </c>
      <c r="BQ5" s="54">
        <v>1.3897238702015926</v>
      </c>
      <c r="BR5" s="54">
        <v>1.3865909217127381</v>
      </c>
      <c r="BS5" s="54">
        <v>1.3815234179473919</v>
      </c>
      <c r="BT5" s="54">
        <v>1.3767192052054327</v>
      </c>
      <c r="BU5" s="54">
        <v>1.3692422487673923</v>
      </c>
      <c r="BV5" s="54">
        <v>1.3612520705089395</v>
      </c>
      <c r="BW5" s="54">
        <v>1.3497961280148445</v>
      </c>
      <c r="BX5" s="54">
        <v>1.3359558916248915</v>
      </c>
      <c r="BY5" s="54">
        <v>1.3192611966380952</v>
      </c>
      <c r="BZ5" s="54">
        <v>1.3441799901578833</v>
      </c>
      <c r="CA5" s="54">
        <v>1.3699650187251962</v>
      </c>
      <c r="CB5" s="54">
        <v>1.3967169256568752</v>
      </c>
      <c r="CC5" s="54">
        <v>1.4245454367327</v>
      </c>
      <c r="CD5" s="54">
        <v>1.4535703644379652</v>
      </c>
      <c r="CE5" s="54">
        <v>1.4839226895801687</v>
      </c>
      <c r="CF5" s="54">
        <v>1.5157457220054624</v>
      </c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</row>
    <row r="6" spans="1:96" x14ac:dyDescent="0.25">
      <c r="A6" s="43" t="s">
        <v>548</v>
      </c>
      <c r="B6" s="43">
        <v>1</v>
      </c>
      <c r="C6" s="43">
        <f t="shared" ref="C6:AH6" si="7">+C10/$B$10</f>
        <v>1.1511618443480545</v>
      </c>
      <c r="D6" s="43">
        <f t="shared" si="7"/>
        <v>1.3223053685076505</v>
      </c>
      <c r="E6" s="43">
        <f t="shared" si="7"/>
        <v>1.4698030817305106</v>
      </c>
      <c r="F6" s="43">
        <f t="shared" si="7"/>
        <v>1.603711988728389</v>
      </c>
      <c r="G6" s="43">
        <f t="shared" si="7"/>
        <v>1.7357820409868165</v>
      </c>
      <c r="H6" s="43">
        <f t="shared" si="7"/>
        <v>1.8736549495394397</v>
      </c>
      <c r="I6" s="43">
        <f t="shared" si="7"/>
        <v>2.0194641254722856</v>
      </c>
      <c r="J6" s="43">
        <f t="shared" si="7"/>
        <v>2.1704854448396356</v>
      </c>
      <c r="K6" s="43">
        <f t="shared" si="7"/>
        <v>2.3203299138483207</v>
      </c>
      <c r="L6" s="43">
        <f t="shared" si="7"/>
        <v>2.4604195931447377</v>
      </c>
      <c r="M6" s="43">
        <f t="shared" si="7"/>
        <v>2.5816786887047387</v>
      </c>
      <c r="N6" s="43">
        <f t="shared" si="7"/>
        <v>2.6761944262405541</v>
      </c>
      <c r="O6" s="43">
        <f t="shared" si="7"/>
        <v>2.7384674933518109</v>
      </c>
      <c r="P6" s="43">
        <f t="shared" si="7"/>
        <v>2.7659823383928721</v>
      </c>
      <c r="Q6" s="43">
        <f t="shared" si="7"/>
        <v>2.7590961467302093</v>
      </c>
      <c r="R6" s="43">
        <f t="shared" si="7"/>
        <v>2.7204767981240643</v>
      </c>
      <c r="S6" s="43">
        <f t="shared" si="7"/>
        <v>2.6543698077431275</v>
      </c>
      <c r="T6" s="43">
        <f t="shared" si="7"/>
        <v>2.5658994892459521</v>
      </c>
      <c r="U6" s="43">
        <f t="shared" si="7"/>
        <v>2.4604914373191642</v>
      </c>
      <c r="V6" s="43">
        <f t="shared" si="7"/>
        <v>2.3434362508785012</v>
      </c>
      <c r="W6" s="43">
        <f t="shared" si="7"/>
        <v>2.2195852184259621</v>
      </c>
      <c r="X6" s="43">
        <f t="shared" si="7"/>
        <v>2.0931609518081582</v>
      </c>
      <c r="Y6" s="43">
        <f t="shared" si="7"/>
        <v>1.9676628696039631</v>
      </c>
      <c r="Z6" s="43">
        <f t="shared" si="7"/>
        <v>1.8458497551867175</v>
      </c>
      <c r="AA6" s="43">
        <f t="shared" si="7"/>
        <v>1.7297767579663534</v>
      </c>
      <c r="AB6" s="43">
        <f t="shared" si="7"/>
        <v>1.6208674693989542</v>
      </c>
      <c r="AC6" s="43">
        <f t="shared" si="7"/>
        <v>1.5200051512854598</v>
      </c>
      <c r="AD6" s="43">
        <f t="shared" si="7"/>
        <v>1.4276292473520487</v>
      </c>
      <c r="AE6" s="43">
        <f t="shared" si="7"/>
        <v>1.3438296197168866</v>
      </c>
      <c r="AF6" s="43">
        <f t="shared" si="7"/>
        <v>1.2684321039190729</v>
      </c>
      <c r="AG6" s="43">
        <f t="shared" si="7"/>
        <v>1.2010728637571859</v>
      </c>
      <c r="AH6" s="43">
        <f t="shared" si="7"/>
        <v>1.1412603171567823</v>
      </c>
      <c r="AI6" s="43">
        <f t="shared" ref="AI6:BN6" si="8">+AI10/$B$10</f>
        <v>1.0884249723512303</v>
      </c>
      <c r="AJ6" s="43">
        <f t="shared" si="8"/>
        <v>1.0419581523204857</v>
      </c>
      <c r="AK6" s="43">
        <f t="shared" si="8"/>
        <v>1.0012412800315229</v>
      </c>
      <c r="AL6" s="43">
        <f t="shared" si="8"/>
        <v>0.96566697847105998</v>
      </c>
      <c r="AM6" s="43">
        <f t="shared" si="8"/>
        <v>0.93465390043860219</v>
      </c>
      <c r="AN6" s="43">
        <f t="shared" si="8"/>
        <v>0.90765646501158226</v>
      </c>
      <c r="AO6" s="43">
        <f t="shared" si="8"/>
        <v>0.88417099253717235</v>
      </c>
      <c r="AP6" s="43">
        <f t="shared" si="8"/>
        <v>0.86373885109634729</v>
      </c>
      <c r="AQ6" s="43">
        <f t="shared" si="8"/>
        <v>0.8459476393806048</v>
      </c>
      <c r="AR6" s="43">
        <f t="shared" si="8"/>
        <v>0.83043089464133502</v>
      </c>
      <c r="AS6" s="43">
        <f t="shared" si="8"/>
        <v>0.81686657318626943</v>
      </c>
      <c r="AT6" s="43">
        <f t="shared" si="8"/>
        <v>0.80497507867076246</v>
      </c>
      <c r="AU6" s="43">
        <f t="shared" si="8"/>
        <v>0.79451643050616427</v>
      </c>
      <c r="AV6" s="43">
        <f t="shared" si="8"/>
        <v>0.78528690701514914</v>
      </c>
      <c r="AW6" s="43">
        <f t="shared" si="8"/>
        <v>0.7771159984154028</v>
      </c>
      <c r="AX6" s="43">
        <f t="shared" si="8"/>
        <v>0.76986253746692745</v>
      </c>
      <c r="AY6" s="43">
        <f t="shared" si="8"/>
        <v>0.76341109387695727</v>
      </c>
      <c r="AZ6" s="43">
        <f t="shared" si="8"/>
        <v>0.75766832686687346</v>
      </c>
      <c r="BA6" s="43">
        <f t="shared" si="8"/>
        <v>0.75255944804060571</v>
      </c>
      <c r="BB6" s="43">
        <f t="shared" si="8"/>
        <v>0.74802487304171794</v>
      </c>
      <c r="BC6" s="43">
        <f t="shared" si="8"/>
        <v>0.74401712866746639</v>
      </c>
      <c r="BD6" s="43">
        <f t="shared" si="8"/>
        <v>0.74049806784430727</v>
      </c>
      <c r="BE6" s="43">
        <f t="shared" si="8"/>
        <v>0.73743642895447259</v>
      </c>
      <c r="BF6" s="43">
        <f t="shared" si="8"/>
        <v>0.73480575956261884</v>
      </c>
      <c r="BG6" s="43">
        <f t="shared" si="8"/>
        <v>0.73258270877947718</v>
      </c>
      <c r="BH6" s="43">
        <f t="shared" si="8"/>
        <v>0.73074567829820436</v>
      </c>
      <c r="BI6" s="43">
        <f t="shared" si="8"/>
        <v>0.72927381024759574</v>
      </c>
      <c r="BJ6" s="43">
        <f t="shared" si="8"/>
        <v>0.72814628081024391</v>
      </c>
      <c r="BK6" s="43">
        <f t="shared" si="8"/>
        <v>0.72734186214789442</v>
      </c>
      <c r="BL6" s="43">
        <f t="shared" si="8"/>
        <v>0.72683871142408296</v>
      </c>
      <c r="BM6" s="43">
        <f t="shared" si="8"/>
        <v>0.72661434432396499</v>
      </c>
      <c r="BN6" s="43">
        <f t="shared" si="8"/>
        <v>0.72664575106310725</v>
      </c>
      <c r="BO6" s="43">
        <f t="shared" ref="BO6:CF6" si="9">+BO10/$B$10</f>
        <v>0.72690961504528506</v>
      </c>
      <c r="BP6" s="43">
        <f t="shared" si="9"/>
        <v>0.7273825976813677</v>
      </c>
      <c r="BQ6" s="43">
        <f t="shared" si="9"/>
        <v>0.72804165706398238</v>
      </c>
      <c r="BR6" s="43">
        <f t="shared" si="9"/>
        <v>0.72886437289944772</v>
      </c>
      <c r="BS6" s="43">
        <f t="shared" si="9"/>
        <v>0.7298292550724168</v>
      </c>
      <c r="BT6" s="43">
        <f t="shared" si="9"/>
        <v>0.73091601824460661</v>
      </c>
      <c r="BU6" s="43">
        <f t="shared" si="9"/>
        <v>0.73210580978717887</v>
      </c>
      <c r="BV6" s="43">
        <f t="shared" si="9"/>
        <v>0.73338138296643185</v>
      </c>
      <c r="BW6" s="43">
        <f t="shared" si="9"/>
        <v>0.73472721151925624</v>
      </c>
      <c r="BX6" s="43">
        <f t="shared" si="9"/>
        <v>0.73612954546690201</v>
      </c>
      <c r="BY6" s="43">
        <f t="shared" si="9"/>
        <v>0.73757641114698302</v>
      </c>
      <c r="BZ6" s="43">
        <f t="shared" si="9"/>
        <v>0.73905756094342556</v>
      </c>
      <c r="CA6" s="43">
        <f t="shared" si="9"/>
        <v>0.74056438004106306</v>
      </c>
      <c r="CB6" s="43">
        <f t="shared" si="9"/>
        <v>0.74208975873180894</v>
      </c>
      <c r="CC6" s="43">
        <f t="shared" si="9"/>
        <v>0.74362793938669702</v>
      </c>
      <c r="CD6" s="43">
        <f t="shared" si="9"/>
        <v>0.74517434724222908</v>
      </c>
      <c r="CE6" s="43">
        <f t="shared" si="9"/>
        <v>0.74672541370705214</v>
      </c>
      <c r="CF6" s="43">
        <f t="shared" si="9"/>
        <v>0.74827840007089086</v>
      </c>
    </row>
    <row r="8" spans="1:96" x14ac:dyDescent="0.25">
      <c r="B8" s="47"/>
      <c r="C8" s="47"/>
      <c r="D8" s="47"/>
      <c r="E8" s="47"/>
      <c r="F8" s="47"/>
      <c r="G8" s="47"/>
      <c r="H8" s="47"/>
      <c r="I8" s="47"/>
      <c r="J8" s="51"/>
      <c r="K8" s="47"/>
      <c r="L8" s="47"/>
      <c r="M8" s="47"/>
      <c r="N8" s="47"/>
      <c r="O8" s="47"/>
      <c r="P8" s="50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5"/>
      <c r="AL8" s="45"/>
      <c r="AM8" s="45"/>
      <c r="AN8" s="45"/>
      <c r="AO8" s="45"/>
      <c r="AP8" s="45"/>
      <c r="AQ8" s="45"/>
      <c r="AR8" s="45"/>
      <c r="AS8" s="45"/>
      <c r="AT8" s="45"/>
    </row>
    <row r="9" spans="1:96" x14ac:dyDescent="0.2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5"/>
    </row>
    <row r="10" spans="1:96" x14ac:dyDescent="0.25">
      <c r="A10" s="43" t="s">
        <v>549</v>
      </c>
      <c r="B10" s="44">
        <v>0.47423690000162477</v>
      </c>
      <c r="C10" s="44">
        <v>0.54592342446377429</v>
      </c>
      <c r="D10" s="44">
        <v>0.62708599881657423</v>
      </c>
      <c r="E10" s="44">
        <v>0.69703485709271207</v>
      </c>
      <c r="F10" s="44">
        <v>0.76053940202999182</v>
      </c>
      <c r="G10" s="44">
        <v>0.82317189419608106</v>
      </c>
      <c r="H10" s="44">
        <v>0.8885563149422846</v>
      </c>
      <c r="I10" s="44">
        <v>0.95770440652846889</v>
      </c>
      <c r="J10" s="44">
        <v>1.0293242888593963</v>
      </c>
      <c r="K10" s="44">
        <v>1.1003860653244646</v>
      </c>
      <c r="L10" s="44">
        <v>1.1668217605562192</v>
      </c>
      <c r="M10" s="44">
        <v>1.2243272981315949</v>
      </c>
      <c r="N10" s="44">
        <v>1.2691501485019472</v>
      </c>
      <c r="O10" s="44">
        <v>1.2986823348023828</v>
      </c>
      <c r="P10" s="44">
        <v>1.3117308896186808</v>
      </c>
      <c r="Q10" s="44">
        <v>1.3084652034317625</v>
      </c>
      <c r="R10" s="44">
        <v>1.2901504832687023</v>
      </c>
      <c r="S10" s="44">
        <v>1.2588001090820096</v>
      </c>
      <c r="T10" s="44">
        <v>1.2168442194957527</v>
      </c>
      <c r="U10" s="44">
        <v>1.1668558317147826</v>
      </c>
      <c r="V10" s="44">
        <v>1.1113439429680503</v>
      </c>
      <c r="W10" s="44">
        <v>1.0526092132757574</v>
      </c>
      <c r="X10" s="44">
        <v>0.99265416098995118</v>
      </c>
      <c r="Y10" s="44">
        <v>0.93313833952928471</v>
      </c>
      <c r="Z10" s="44">
        <v>0.87537006576850684</v>
      </c>
      <c r="AA10" s="44">
        <v>0.8203239673928242</v>
      </c>
      <c r="AB10" s="44">
        <v>0.76867516400123848</v>
      </c>
      <c r="AC10" s="44">
        <v>0.72084253093211714</v>
      </c>
      <c r="AD10" s="44">
        <v>0.67703446861588834</v>
      </c>
      <c r="AE10" s="44">
        <v>0.63729359298489863</v>
      </c>
      <c r="AF10" s="44">
        <v>0.60153730882511991</v>
      </c>
      <c r="AG10" s="44">
        <v>0.56959307158428163</v>
      </c>
      <c r="AH10" s="44">
        <v>0.54122775490330355</v>
      </c>
      <c r="AI10" s="44">
        <v>0.51617128477220164</v>
      </c>
      <c r="AJ10" s="44">
        <v>0.49413500408788785</v>
      </c>
      <c r="AK10" s="44">
        <v>0.47482556079580812</v>
      </c>
      <c r="AL10" s="44">
        <v>0.45795491430405122</v>
      </c>
      <c r="AM10" s="44">
        <v>0.44324736831842992</v>
      </c>
      <c r="AN10" s="44">
        <v>0.43044418823352598</v>
      </c>
      <c r="AO10" s="44">
        <v>0.41930651057218832</v>
      </c>
      <c r="AP10" s="44">
        <v>0.40961683515489672</v>
      </c>
      <c r="AQ10" s="44">
        <v>0.40117958606355042</v>
      </c>
      <c r="AR10" s="44">
        <v>0.39382097314028258</v>
      </c>
      <c r="AS10" s="44">
        <v>0.38738827138280674</v>
      </c>
      <c r="AT10" s="44">
        <v>0.38174888588738642</v>
      </c>
      <c r="AU10" s="43">
        <v>0.37678900900359968</v>
      </c>
      <c r="AV10" s="43">
        <v>0.37241202839472848</v>
      </c>
      <c r="AW10" s="43">
        <v>0.36853708203018815</v>
      </c>
      <c r="AX10" s="43">
        <v>0.36509722319570037</v>
      </c>
      <c r="AY10" s="43">
        <v>0.36203771058705758</v>
      </c>
      <c r="AZ10" s="43">
        <v>0.35931427856276382</v>
      </c>
      <c r="BA10" s="43">
        <v>0.35689145970571068</v>
      </c>
      <c r="BB10" s="43">
        <v>0.35474099691541328</v>
      </c>
      <c r="BC10" s="43">
        <v>0.35284037664736922</v>
      </c>
      <c r="BD10" s="43">
        <v>0.35117150815167708</v>
      </c>
      <c r="BE10" s="43">
        <v>0.34971956601563747</v>
      </c>
      <c r="BF10" s="43">
        <v>0.34847200551831559</v>
      </c>
      <c r="BG10" s="43">
        <v>0.34741775280637233</v>
      </c>
      <c r="BH10" s="43">
        <v>0.34654656516572502</v>
      </c>
      <c r="BI10" s="43">
        <v>0.34584855102419293</v>
      </c>
      <c r="BJ10" s="43">
        <v>0.34531383495916262</v>
      </c>
      <c r="BK10" s="43">
        <v>0.34493234994642658</v>
      </c>
      <c r="BL10" s="43">
        <v>0.34469373730693265</v>
      </c>
      <c r="BM10" s="43">
        <v>0.34458733414891035</v>
      </c>
      <c r="BN10" s="43">
        <v>0.34460222838352034</v>
      </c>
      <c r="BO10" s="43">
        <v>0.34472736242045043</v>
      </c>
      <c r="BP10" s="43">
        <v>0.34495166823954082</v>
      </c>
      <c r="BQ10" s="43">
        <v>0.34526421851806899</v>
      </c>
      <c r="BR10" s="43">
        <v>0.34565438072546234</v>
      </c>
      <c r="BS10" s="43">
        <v>0.34611196345603801</v>
      </c>
      <c r="BT10" s="43">
        <v>0.34662734665385325</v>
      </c>
      <c r="BU10" s="43">
        <v>0.34719158970665087</v>
      </c>
      <c r="BV10" s="43">
        <v>0.347796513576905</v>
      </c>
      <c r="BW10" s="43">
        <v>0.34843475513773015</v>
      </c>
      <c r="BX10" s="43">
        <v>0.34909979364182869</v>
      </c>
      <c r="BY10" s="43">
        <v>0.34978595073666907</v>
      </c>
      <c r="BZ10" s="43">
        <v>0.350488366624572</v>
      </c>
      <c r="CA10" s="43">
        <v>0.35120295584229888</v>
      </c>
      <c r="CB10" s="43">
        <v>0.35192634670392675</v>
      </c>
      <c r="CC10" s="43">
        <v>0.35265580872934332</v>
      </c>
      <c r="CD10" s="43">
        <v>0.353389172396889</v>
      </c>
      <c r="CE10" s="43">
        <v>0.35412474534886318</v>
      </c>
      <c r="CF10" s="43">
        <v>0.35486122878779486</v>
      </c>
    </row>
    <row r="11" spans="1:96" ht="14.4" x14ac:dyDescent="0.3">
      <c r="B11">
        <v>5.8302444466581296</v>
      </c>
      <c r="C11">
        <v>3.3369944511357699</v>
      </c>
      <c r="D11">
        <v>1.09721081978928</v>
      </c>
      <c r="E11">
        <v>0.94522573619248895</v>
      </c>
      <c r="F11">
        <v>3.2398083424475201</v>
      </c>
      <c r="G11" s="43">
        <v>3.5</v>
      </c>
      <c r="H11" s="44">
        <v>3.75</v>
      </c>
      <c r="I11" s="44">
        <v>4</v>
      </c>
      <c r="J11" s="44">
        <f>+I11</f>
        <v>4</v>
      </c>
      <c r="K11" s="44">
        <f t="shared" ref="K11:AH11" si="10">+J11</f>
        <v>4</v>
      </c>
      <c r="L11" s="44">
        <f t="shared" si="10"/>
        <v>4</v>
      </c>
      <c r="M11" s="44">
        <f t="shared" si="10"/>
        <v>4</v>
      </c>
      <c r="N11" s="44">
        <f t="shared" si="10"/>
        <v>4</v>
      </c>
      <c r="O11" s="44">
        <f t="shared" si="10"/>
        <v>4</v>
      </c>
      <c r="P11" s="44">
        <f t="shared" si="10"/>
        <v>4</v>
      </c>
      <c r="Q11" s="44">
        <f t="shared" si="10"/>
        <v>4</v>
      </c>
      <c r="R11" s="44">
        <f t="shared" si="10"/>
        <v>4</v>
      </c>
      <c r="S11" s="44">
        <f t="shared" si="10"/>
        <v>4</v>
      </c>
      <c r="T11" s="44">
        <f t="shared" si="10"/>
        <v>4</v>
      </c>
      <c r="U11" s="44">
        <f t="shared" si="10"/>
        <v>4</v>
      </c>
      <c r="V11" s="44">
        <f t="shared" si="10"/>
        <v>4</v>
      </c>
      <c r="W11" s="44">
        <f t="shared" si="10"/>
        <v>4</v>
      </c>
      <c r="X11" s="44">
        <f t="shared" si="10"/>
        <v>4</v>
      </c>
      <c r="Y11" s="44">
        <f t="shared" si="10"/>
        <v>4</v>
      </c>
      <c r="Z11" s="44">
        <f t="shared" si="10"/>
        <v>4</v>
      </c>
      <c r="AA11" s="44">
        <f t="shared" si="10"/>
        <v>4</v>
      </c>
      <c r="AB11" s="44">
        <f t="shared" si="10"/>
        <v>4</v>
      </c>
      <c r="AC11" s="44">
        <f t="shared" si="10"/>
        <v>4</v>
      </c>
      <c r="AD11" s="44">
        <f t="shared" si="10"/>
        <v>4</v>
      </c>
      <c r="AE11" s="44">
        <f t="shared" si="10"/>
        <v>4</v>
      </c>
      <c r="AF11" s="44">
        <f t="shared" si="10"/>
        <v>4</v>
      </c>
      <c r="AG11" s="44">
        <f t="shared" si="10"/>
        <v>4</v>
      </c>
      <c r="AH11" s="44">
        <f t="shared" si="10"/>
        <v>4</v>
      </c>
      <c r="AI11" s="44">
        <f t="shared" ref="AI11:BN11" si="11">+AH11</f>
        <v>4</v>
      </c>
      <c r="AJ11" s="44">
        <f t="shared" si="11"/>
        <v>4</v>
      </c>
      <c r="AK11" s="44">
        <f t="shared" si="11"/>
        <v>4</v>
      </c>
      <c r="AL11" s="44">
        <f t="shared" si="11"/>
        <v>4</v>
      </c>
      <c r="AM11" s="44">
        <f t="shared" si="11"/>
        <v>4</v>
      </c>
      <c r="AN11" s="44">
        <f t="shared" si="11"/>
        <v>4</v>
      </c>
      <c r="AO11" s="44">
        <f t="shared" si="11"/>
        <v>4</v>
      </c>
      <c r="AP11" s="44">
        <f t="shared" si="11"/>
        <v>4</v>
      </c>
      <c r="AQ11" s="44">
        <f t="shared" si="11"/>
        <v>4</v>
      </c>
      <c r="AR11" s="44">
        <f t="shared" si="11"/>
        <v>4</v>
      </c>
      <c r="AS11" s="44">
        <f t="shared" si="11"/>
        <v>4</v>
      </c>
      <c r="AT11" s="44">
        <f t="shared" si="11"/>
        <v>4</v>
      </c>
      <c r="AU11" s="44">
        <f t="shared" si="11"/>
        <v>4</v>
      </c>
      <c r="AV11" s="44">
        <f t="shared" si="11"/>
        <v>4</v>
      </c>
      <c r="AW11" s="44">
        <f t="shared" si="11"/>
        <v>4</v>
      </c>
      <c r="AX11" s="44">
        <f t="shared" si="11"/>
        <v>4</v>
      </c>
      <c r="AY11" s="44">
        <f t="shared" si="11"/>
        <v>4</v>
      </c>
      <c r="AZ11" s="44">
        <f t="shared" si="11"/>
        <v>4</v>
      </c>
      <c r="BA11" s="44">
        <f t="shared" si="11"/>
        <v>4</v>
      </c>
      <c r="BB11" s="44">
        <f t="shared" si="11"/>
        <v>4</v>
      </c>
      <c r="BC11" s="44">
        <f t="shared" si="11"/>
        <v>4</v>
      </c>
      <c r="BD11" s="44">
        <f t="shared" si="11"/>
        <v>4</v>
      </c>
      <c r="BE11" s="44">
        <f t="shared" si="11"/>
        <v>4</v>
      </c>
      <c r="BF11" s="44">
        <f t="shared" si="11"/>
        <v>4</v>
      </c>
      <c r="BG11" s="44">
        <f t="shared" si="11"/>
        <v>4</v>
      </c>
      <c r="BH11" s="44">
        <f t="shared" si="11"/>
        <v>4</v>
      </c>
      <c r="BI11" s="44">
        <f t="shared" si="11"/>
        <v>4</v>
      </c>
      <c r="BJ11" s="44">
        <f t="shared" si="11"/>
        <v>4</v>
      </c>
      <c r="BK11" s="44">
        <f t="shared" si="11"/>
        <v>4</v>
      </c>
      <c r="BL11" s="44">
        <f t="shared" si="11"/>
        <v>4</v>
      </c>
      <c r="BM11" s="44">
        <f t="shared" si="11"/>
        <v>4</v>
      </c>
      <c r="BN11" s="44">
        <f t="shared" si="11"/>
        <v>4</v>
      </c>
      <c r="BO11" s="44">
        <f t="shared" ref="BO11:CF11" si="12">+BN11</f>
        <v>4</v>
      </c>
      <c r="BP11" s="44">
        <f t="shared" si="12"/>
        <v>4</v>
      </c>
      <c r="BQ11" s="44">
        <f t="shared" si="12"/>
        <v>4</v>
      </c>
      <c r="BR11" s="44">
        <f t="shared" si="12"/>
        <v>4</v>
      </c>
      <c r="BS11" s="44">
        <f t="shared" si="12"/>
        <v>4</v>
      </c>
      <c r="BT11" s="44">
        <f t="shared" si="12"/>
        <v>4</v>
      </c>
      <c r="BU11" s="44">
        <f t="shared" si="12"/>
        <v>4</v>
      </c>
      <c r="BV11" s="44">
        <f t="shared" si="12"/>
        <v>4</v>
      </c>
      <c r="BW11" s="44">
        <f t="shared" si="12"/>
        <v>4</v>
      </c>
      <c r="BX11" s="44">
        <f t="shared" si="12"/>
        <v>4</v>
      </c>
      <c r="BY11" s="44">
        <f t="shared" si="12"/>
        <v>4</v>
      </c>
      <c r="BZ11" s="44">
        <f t="shared" si="12"/>
        <v>4</v>
      </c>
      <c r="CA11" s="44">
        <f t="shared" si="12"/>
        <v>4</v>
      </c>
      <c r="CB11" s="44">
        <f t="shared" si="12"/>
        <v>4</v>
      </c>
      <c r="CC11" s="44">
        <f t="shared" si="12"/>
        <v>4</v>
      </c>
      <c r="CD11" s="44">
        <f t="shared" si="12"/>
        <v>4</v>
      </c>
      <c r="CE11" s="44">
        <f t="shared" si="12"/>
        <v>4</v>
      </c>
      <c r="CF11" s="44">
        <f t="shared" si="12"/>
        <v>4</v>
      </c>
    </row>
    <row r="12" spans="1:96" x14ac:dyDescent="0.25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spans="1:96" x14ac:dyDescent="0.25">
      <c r="A13" s="43" t="s">
        <v>540</v>
      </c>
      <c r="B13" s="44">
        <v>2977.2759999999998</v>
      </c>
      <c r="C13" s="44">
        <v>2977.0110000000009</v>
      </c>
      <c r="D13" s="44">
        <v>2975.7499999999986</v>
      </c>
      <c r="E13" s="44">
        <v>2973.59</v>
      </c>
      <c r="F13" s="44">
        <v>2970.6439999999993</v>
      </c>
      <c r="G13" s="44">
        <v>2967.0100000000007</v>
      </c>
      <c r="H13" s="44">
        <v>2962.7380000000021</v>
      </c>
      <c r="I13" s="44">
        <v>2957.8549999999996</v>
      </c>
      <c r="J13" s="44">
        <v>2952.4540000000002</v>
      </c>
      <c r="K13" s="44">
        <v>2946.6250000000014</v>
      </c>
      <c r="L13" s="44">
        <v>2940.413</v>
      </c>
      <c r="M13" s="44">
        <v>2933.8890000000006</v>
      </c>
      <c r="N13" s="44">
        <v>2927.0579999999995</v>
      </c>
      <c r="O13" s="44">
        <v>2919.9599999999987</v>
      </c>
      <c r="P13" s="44">
        <v>2912.6530000000002</v>
      </c>
      <c r="Q13" s="44">
        <v>2905.1469999999986</v>
      </c>
      <c r="R13" s="44">
        <v>2897.4679999999994</v>
      </c>
      <c r="S13" s="44">
        <v>2889.6180000000004</v>
      </c>
      <c r="T13" s="44">
        <v>2881.5479999999993</v>
      </c>
      <c r="U13" s="44">
        <v>2873.2019999999984</v>
      </c>
      <c r="V13" s="44">
        <v>2864.5480000000002</v>
      </c>
      <c r="W13" s="44">
        <v>2855.5640000000012</v>
      </c>
      <c r="X13" s="44">
        <v>2846.2550000000006</v>
      </c>
      <c r="Y13" s="44">
        <v>2836.5840000000007</v>
      </c>
      <c r="Z13" s="44">
        <v>2826.5479999999998</v>
      </c>
      <c r="AA13" s="44">
        <v>2816.114</v>
      </c>
      <c r="AB13" s="44">
        <v>2805.2569999999982</v>
      </c>
      <c r="AC13" s="44">
        <v>2794.0090000000005</v>
      </c>
      <c r="AD13" s="44">
        <v>2782.3330000000001</v>
      </c>
      <c r="AE13" s="44">
        <v>2770.2250000000004</v>
      </c>
      <c r="AF13" s="44">
        <v>2757.7020000000011</v>
      </c>
      <c r="AG13" s="44">
        <v>2744.7510000000002</v>
      </c>
      <c r="AH13" s="44">
        <v>2731.3630000000012</v>
      </c>
      <c r="AI13" s="44">
        <v>2717.5589999999997</v>
      </c>
      <c r="AJ13" s="44">
        <v>2703.3580000000006</v>
      </c>
      <c r="AK13" s="44">
        <v>2688.764999999999</v>
      </c>
      <c r="AL13" s="44">
        <v>2673.7740000000003</v>
      </c>
      <c r="AM13" s="44">
        <v>2658.4320000000002</v>
      </c>
      <c r="AN13" s="44">
        <v>2642.75</v>
      </c>
      <c r="AO13" s="44">
        <v>2626.7350000000001</v>
      </c>
      <c r="AP13" s="44">
        <v>2610.4250000000002</v>
      </c>
      <c r="AQ13" s="44">
        <v>2593.8429999999994</v>
      </c>
      <c r="AR13" s="44">
        <v>2576.9969999999994</v>
      </c>
      <c r="AS13" s="44">
        <v>2559.9309999999996</v>
      </c>
      <c r="AT13" s="44">
        <v>2542.6799999999998</v>
      </c>
      <c r="AU13" s="43">
        <v>2525.2909999999997</v>
      </c>
      <c r="AV13" s="43">
        <v>2507.7799999999997</v>
      </c>
      <c r="AW13" s="43">
        <v>2490.1799999999994</v>
      </c>
      <c r="AX13" s="43">
        <v>2472.5339999999987</v>
      </c>
      <c r="AY13" s="43">
        <v>2454.8900000000003</v>
      </c>
      <c r="AZ13" s="43">
        <v>2437.2849999999994</v>
      </c>
      <c r="BA13" s="43">
        <v>2419.7460000000001</v>
      </c>
      <c r="BB13" s="43">
        <v>2402.2800000000002</v>
      </c>
      <c r="BC13" s="43">
        <v>2384.9479999999994</v>
      </c>
      <c r="BD13" s="43">
        <v>2367.7460000000005</v>
      </c>
      <c r="BE13" s="43">
        <v>2350.7290000000007</v>
      </c>
      <c r="BF13" s="43">
        <v>2333.895</v>
      </c>
      <c r="BG13" s="43">
        <v>2317.2379999999989</v>
      </c>
      <c r="BH13" s="43">
        <v>2300.7980000000007</v>
      </c>
      <c r="BI13" s="43">
        <v>2284.5509999999986</v>
      </c>
      <c r="BJ13" s="43">
        <v>2268.5219999999995</v>
      </c>
      <c r="BK13" s="43">
        <v>2252.7089999999994</v>
      </c>
      <c r="BL13" s="43">
        <v>2237.0940000000014</v>
      </c>
      <c r="BM13" s="43">
        <v>2221.6390000000001</v>
      </c>
      <c r="BN13" s="43">
        <v>2206.3139999999999</v>
      </c>
      <c r="BO13" s="43">
        <v>2191.0770000000011</v>
      </c>
      <c r="BP13" s="43">
        <v>2175.896999999999</v>
      </c>
      <c r="BQ13" s="43">
        <v>2160.7599999999998</v>
      </c>
      <c r="BR13" s="43">
        <v>2145.6620000000003</v>
      </c>
      <c r="BS13" s="43">
        <v>2130.5629999999992</v>
      </c>
      <c r="BT13" s="43">
        <v>2115.4700000000003</v>
      </c>
      <c r="BU13" s="43">
        <v>2100.3290000000006</v>
      </c>
      <c r="BV13" s="43">
        <v>2085.1320000000005</v>
      </c>
      <c r="BW13" s="43">
        <v>2069.8109999999992</v>
      </c>
      <c r="BX13" s="43">
        <v>2054.3219999999997</v>
      </c>
      <c r="BY13" s="43">
        <v>2038.6129999999996</v>
      </c>
      <c r="BZ13" s="43">
        <v>2023.5216728920248</v>
      </c>
      <c r="CA13" s="43">
        <v>2009.0530969216147</v>
      </c>
      <c r="CB13" s="43">
        <v>1995.2143796001494</v>
      </c>
      <c r="CC13" s="43">
        <v>1982.0148041114383</v>
      </c>
      <c r="CD13" s="43">
        <v>1969.4659979654998</v>
      </c>
      <c r="CE13" s="43">
        <v>1957.582126124267</v>
      </c>
      <c r="CF13" s="43">
        <v>1946.3801111221737</v>
      </c>
    </row>
    <row r="14" spans="1:96" x14ac:dyDescent="0.25">
      <c r="B14" s="47"/>
      <c r="C14" s="61">
        <f>+C13/B13*100-100</f>
        <v>-8.9007535747214206E-3</v>
      </c>
      <c r="D14" s="61">
        <f t="shared" ref="D14:BO14" si="13">+D13/C13*100-100</f>
        <v>-4.2357922090388911E-2</v>
      </c>
      <c r="E14" s="61">
        <f t="shared" si="13"/>
        <v>-7.2586742837884799E-2</v>
      </c>
      <c r="F14" s="61">
        <f t="shared" si="13"/>
        <v>-9.9072165295183368E-2</v>
      </c>
      <c r="G14" s="61">
        <f t="shared" si="13"/>
        <v>-0.12233037684752901</v>
      </c>
      <c r="H14" s="61">
        <f t="shared" si="13"/>
        <v>-0.14398333675985953</v>
      </c>
      <c r="I14" s="61">
        <f t="shared" si="13"/>
        <v>-0.16481376348508547</v>
      </c>
      <c r="J14" s="61">
        <f t="shared" si="13"/>
        <v>-0.18259853846788587</v>
      </c>
      <c r="K14" s="61">
        <f t="shared" si="13"/>
        <v>-0.19742898619246319</v>
      </c>
      <c r="L14" s="61">
        <f t="shared" si="13"/>
        <v>-0.21081746065418372</v>
      </c>
      <c r="M14" s="61">
        <f t="shared" si="13"/>
        <v>-0.22187359394749251</v>
      </c>
      <c r="N14" s="61">
        <f t="shared" si="13"/>
        <v>-0.23283089442037408</v>
      </c>
      <c r="O14" s="61">
        <f t="shared" si="13"/>
        <v>-0.24249604893380194</v>
      </c>
      <c r="P14" s="61">
        <f t="shared" si="13"/>
        <v>-0.25024315401574881</v>
      </c>
      <c r="Q14" s="61">
        <f t="shared" si="13"/>
        <v>-0.25770320048430051</v>
      </c>
      <c r="R14" s="61">
        <f t="shared" si="13"/>
        <v>-0.26432397396754936</v>
      </c>
      <c r="S14" s="61">
        <f t="shared" si="13"/>
        <v>-0.27092620177337778</v>
      </c>
      <c r="T14" s="61">
        <f t="shared" si="13"/>
        <v>-0.27927566896389067</v>
      </c>
      <c r="U14" s="61">
        <f t="shared" si="13"/>
        <v>-0.28963598732350704</v>
      </c>
      <c r="V14" s="61">
        <f t="shared" si="13"/>
        <v>-0.30119706167536719</v>
      </c>
      <c r="W14" s="61">
        <f t="shared" si="13"/>
        <v>-0.3136271411754592</v>
      </c>
      <c r="X14" s="61">
        <f t="shared" si="13"/>
        <v>-0.32599514491710124</v>
      </c>
      <c r="Y14" s="61">
        <f t="shared" si="13"/>
        <v>-0.33977981593355366</v>
      </c>
      <c r="Z14" s="61">
        <f t="shared" si="13"/>
        <v>-0.35380584534077286</v>
      </c>
      <c r="AA14" s="61">
        <f t="shared" si="13"/>
        <v>-0.36914285552552428</v>
      </c>
      <c r="AB14" s="61">
        <f t="shared" si="13"/>
        <v>-0.38553126755527956</v>
      </c>
      <c r="AC14" s="61">
        <f t="shared" si="13"/>
        <v>-0.4009614805345052</v>
      </c>
      <c r="AD14" s="61">
        <f t="shared" si="13"/>
        <v>-0.41789414422073889</v>
      </c>
      <c r="AE14" s="61">
        <f t="shared" si="13"/>
        <v>-0.43517436626025585</v>
      </c>
      <c r="AF14" s="61">
        <f t="shared" si="13"/>
        <v>-0.45205714337281222</v>
      </c>
      <c r="AG14" s="61">
        <f t="shared" si="13"/>
        <v>-0.46963014858026497</v>
      </c>
      <c r="AH14" s="61">
        <f t="shared" si="13"/>
        <v>-0.48776737853448537</v>
      </c>
      <c r="AI14" s="61">
        <f t="shared" si="13"/>
        <v>-0.50538870153845039</v>
      </c>
      <c r="AJ14" s="61">
        <f t="shared" si="13"/>
        <v>-0.52256455149635883</v>
      </c>
      <c r="AK14" s="61">
        <f t="shared" si="13"/>
        <v>-0.53981011763893605</v>
      </c>
      <c r="AL14" s="61">
        <f t="shared" si="13"/>
        <v>-0.55754221733764098</v>
      </c>
      <c r="AM14" s="61">
        <f t="shared" si="13"/>
        <v>-0.57379569103447636</v>
      </c>
      <c r="AN14" s="61">
        <f t="shared" si="13"/>
        <v>-0.58989660070297134</v>
      </c>
      <c r="AO14" s="61">
        <f t="shared" si="13"/>
        <v>-0.60599754044082488</v>
      </c>
      <c r="AP14" s="61">
        <f t="shared" si="13"/>
        <v>-0.62092293284248967</v>
      </c>
      <c r="AQ14" s="61">
        <f t="shared" si="13"/>
        <v>-0.63522223392745047</v>
      </c>
      <c r="AR14" s="61">
        <f t="shared" si="13"/>
        <v>-0.64946105064956328</v>
      </c>
      <c r="AS14" s="61">
        <f t="shared" si="13"/>
        <v>-0.66224368906908637</v>
      </c>
      <c r="AT14" s="61">
        <f t="shared" si="13"/>
        <v>-0.6738853508160787</v>
      </c>
      <c r="AU14" s="61">
        <f t="shared" si="13"/>
        <v>-0.68388472005915446</v>
      </c>
      <c r="AV14" s="61">
        <f t="shared" si="13"/>
        <v>-0.69342503497617258</v>
      </c>
      <c r="AW14" s="61">
        <f t="shared" si="13"/>
        <v>-0.70181594876744668</v>
      </c>
      <c r="AX14" s="61">
        <f t="shared" si="13"/>
        <v>-0.70862347300197825</v>
      </c>
      <c r="AY14" s="61">
        <f t="shared" si="13"/>
        <v>-0.71359989387399025</v>
      </c>
      <c r="AZ14" s="61">
        <f t="shared" si="13"/>
        <v>-0.71714007552276371</v>
      </c>
      <c r="BA14" s="61">
        <f t="shared" si="13"/>
        <v>-0.71961219143429389</v>
      </c>
      <c r="BB14" s="61">
        <f t="shared" si="13"/>
        <v>-0.72181129754940798</v>
      </c>
      <c r="BC14" s="61">
        <f t="shared" si="13"/>
        <v>-0.72148125947020958</v>
      </c>
      <c r="BD14" s="61">
        <f t="shared" si="13"/>
        <v>-0.72127358751632187</v>
      </c>
      <c r="BE14" s="61">
        <f t="shared" si="13"/>
        <v>-0.71870040114099254</v>
      </c>
      <c r="BF14" s="61">
        <f t="shared" si="13"/>
        <v>-0.71611827650063731</v>
      </c>
      <c r="BG14" s="61">
        <f t="shared" si="13"/>
        <v>-0.71369963087461485</v>
      </c>
      <c r="BH14" s="61">
        <f t="shared" si="13"/>
        <v>-0.70946532035112853</v>
      </c>
      <c r="BI14" s="61">
        <f t="shared" si="13"/>
        <v>-0.7061463022830452</v>
      </c>
      <c r="BJ14" s="61">
        <f t="shared" si="13"/>
        <v>-0.70162583369769038</v>
      </c>
      <c r="BK14" s="61">
        <f t="shared" si="13"/>
        <v>-0.69706178736640823</v>
      </c>
      <c r="BL14" s="61">
        <f t="shared" si="13"/>
        <v>-0.69316542882360466</v>
      </c>
      <c r="BM14" s="61">
        <f t="shared" si="13"/>
        <v>-0.69085161374539439</v>
      </c>
      <c r="BN14" s="61">
        <f t="shared" si="13"/>
        <v>-0.689806039595112</v>
      </c>
      <c r="BO14" s="61">
        <f t="shared" si="13"/>
        <v>-0.6906088616578927</v>
      </c>
      <c r="BP14" s="61">
        <f t="shared" ref="BP14:CF14" si="14">+BP13/BO13*100-100</f>
        <v>-0.69280997427301827</v>
      </c>
      <c r="BQ14" s="61">
        <f t="shared" si="14"/>
        <v>-0.69566712027265964</v>
      </c>
      <c r="BR14" s="61">
        <f t="shared" si="14"/>
        <v>-0.69873563005606343</v>
      </c>
      <c r="BS14" s="61">
        <f t="shared" si="14"/>
        <v>-0.70369890504660759</v>
      </c>
      <c r="BT14" s="61">
        <f t="shared" si="14"/>
        <v>-0.70840430440212288</v>
      </c>
      <c r="BU14" s="61">
        <f t="shared" si="14"/>
        <v>-0.715727474272839</v>
      </c>
      <c r="BV14" s="61">
        <f t="shared" si="14"/>
        <v>-0.72355330998144041</v>
      </c>
      <c r="BW14" s="61">
        <f t="shared" si="14"/>
        <v>-0.73477362584245043</v>
      </c>
      <c r="BX14" s="61">
        <f t="shared" si="14"/>
        <v>-0.74832919527433717</v>
      </c>
      <c r="BY14" s="61">
        <f t="shared" si="14"/>
        <v>-0.76468051259735148</v>
      </c>
      <c r="BZ14" s="61">
        <f t="shared" si="14"/>
        <v>-0.74027425057991536</v>
      </c>
      <c r="CA14" s="61">
        <f t="shared" si="14"/>
        <v>-0.71501957029852292</v>
      </c>
      <c r="CB14" s="61">
        <f t="shared" si="14"/>
        <v>-0.68881789847515051</v>
      </c>
      <c r="CC14" s="61">
        <f t="shared" si="14"/>
        <v>-0.6615617661775417</v>
      </c>
      <c r="CD14" s="61">
        <f t="shared" si="14"/>
        <v>-0.63313382523216433</v>
      </c>
      <c r="CE14" s="61">
        <f t="shared" si="14"/>
        <v>-0.60340578885387686</v>
      </c>
      <c r="CF14" s="61">
        <f t="shared" si="14"/>
        <v>-0.57223729480364227</v>
      </c>
    </row>
    <row r="15" spans="1:96" x14ac:dyDescent="0.25">
      <c r="B15" s="44">
        <f>+B3/B13</f>
        <v>2.0352488314822006</v>
      </c>
      <c r="C15" s="44">
        <f>+B15*(1+C5/100)</f>
        <v>2.1266457245540367</v>
      </c>
      <c r="D15" s="44">
        <f t="shared" ref="D15:BO15" si="15">+C15*(1+D5/100)</f>
        <v>1.9918229915531538</v>
      </c>
      <c r="E15" s="44">
        <f t="shared" si="15"/>
        <v>2.0819345429580318</v>
      </c>
      <c r="F15" s="44">
        <f t="shared" si="15"/>
        <v>2.165146674264673</v>
      </c>
      <c r="G15" s="44">
        <f t="shared" si="15"/>
        <v>2.2403479716971777</v>
      </c>
      <c r="H15" s="44">
        <f t="shared" si="15"/>
        <v>2.3064730334944037</v>
      </c>
      <c r="I15" s="44">
        <f t="shared" si="15"/>
        <v>2.3625411113447203</v>
      </c>
      <c r="J15" s="44">
        <f t="shared" si="15"/>
        <v>2.4077499158666007</v>
      </c>
      <c r="K15" s="44">
        <f t="shared" si="15"/>
        <v>2.4534592423296258</v>
      </c>
      <c r="L15" s="44">
        <f t="shared" si="15"/>
        <v>2.4997009472157528</v>
      </c>
      <c r="M15" s="44">
        <f t="shared" si="15"/>
        <v>2.5465320210748361</v>
      </c>
      <c r="N15" s="44">
        <f t="shared" si="15"/>
        <v>2.5939555688571292</v>
      </c>
      <c r="O15" s="44">
        <f t="shared" si="15"/>
        <v>2.6420063010024748</v>
      </c>
      <c r="P15" s="44">
        <f t="shared" si="15"/>
        <v>2.6907381531887675</v>
      </c>
      <c r="Q15" s="44">
        <f t="shared" si="15"/>
        <v>2.7401639195832268</v>
      </c>
      <c r="R15" s="44">
        <f t="shared" si="15"/>
        <v>2.7903123506155318</v>
      </c>
      <c r="S15" s="44">
        <f t="shared" si="15"/>
        <v>2.8411904692766696</v>
      </c>
      <c r="T15" s="44">
        <f t="shared" si="15"/>
        <v>2.8927540856143867</v>
      </c>
      <c r="U15" s="44">
        <f t="shared" si="15"/>
        <v>2.9449475169615864</v>
      </c>
      <c r="V15" s="44">
        <f t="shared" si="15"/>
        <v>2.9977350474256412</v>
      </c>
      <c r="W15" s="44">
        <f t="shared" si="15"/>
        <v>3.0510883367670085</v>
      </c>
      <c r="X15" s="44">
        <f t="shared" si="15"/>
        <v>3.1050059175973783</v>
      </c>
      <c r="Y15" s="44">
        <f t="shared" si="15"/>
        <v>3.1594393046241618</v>
      </c>
      <c r="Z15" s="44">
        <f t="shared" si="15"/>
        <v>3.2143745051817807</v>
      </c>
      <c r="AA15" s="44">
        <f t="shared" si="15"/>
        <v>3.2697615576443351</v>
      </c>
      <c r="AB15" s="44">
        <f t="shared" si="15"/>
        <v>3.3255558721588803</v>
      </c>
      <c r="AC15" s="44">
        <f t="shared" si="15"/>
        <v>3.3817783292539252</v>
      </c>
      <c r="AD15" s="44">
        <f t="shared" si="15"/>
        <v>3.438366643234001</v>
      </c>
      <c r="AE15" s="44">
        <f t="shared" si="15"/>
        <v>3.4952952317972801</v>
      </c>
      <c r="AF15" s="44">
        <f t="shared" si="15"/>
        <v>3.5525638845203904</v>
      </c>
      <c r="AG15" s="44">
        <f t="shared" si="15"/>
        <v>3.6101334529140017</v>
      </c>
      <c r="AH15" s="44">
        <f t="shared" si="15"/>
        <v>3.6679674120009182</v>
      </c>
      <c r="AI15" s="44">
        <f t="shared" si="15"/>
        <v>3.7260679474261682</v>
      </c>
      <c r="AJ15" s="44">
        <f t="shared" si="15"/>
        <v>3.7844353707487834</v>
      </c>
      <c r="AK15" s="44">
        <f t="shared" si="15"/>
        <v>3.8430507444421358</v>
      </c>
      <c r="AL15" s="44">
        <f t="shared" si="15"/>
        <v>3.9018782205044333</v>
      </c>
      <c r="AM15" s="44">
        <f t="shared" si="15"/>
        <v>3.9609586890452877</v>
      </c>
      <c r="AN15" s="44">
        <f t="shared" si="15"/>
        <v>4.0202825840794096</v>
      </c>
      <c r="AO15" s="44">
        <f t="shared" si="15"/>
        <v>4.0798340856816404</v>
      </c>
      <c r="AP15" s="44">
        <f t="shared" si="15"/>
        <v>4.1396459908863745</v>
      </c>
      <c r="AQ15" s="44">
        <f t="shared" si="15"/>
        <v>4.199730389968451</v>
      </c>
      <c r="AR15" s="44">
        <f t="shared" si="15"/>
        <v>4.2600763271672326</v>
      </c>
      <c r="AS15" s="44">
        <f t="shared" si="15"/>
        <v>4.3207333895924025</v>
      </c>
      <c r="AT15" s="44">
        <f t="shared" si="15"/>
        <v>4.3817405488369943</v>
      </c>
      <c r="AU15" s="44">
        <f t="shared" si="15"/>
        <v>4.4431617591406303</v>
      </c>
      <c r="AV15" s="44">
        <f t="shared" si="15"/>
        <v>4.5050111501845853</v>
      </c>
      <c r="AW15" s="44">
        <f t="shared" si="15"/>
        <v>4.5673355429710538</v>
      </c>
      <c r="AX15" s="44">
        <f t="shared" si="15"/>
        <v>4.6302047081784767</v>
      </c>
      <c r="AY15" s="44">
        <f t="shared" si="15"/>
        <v>4.6937040073129568</v>
      </c>
      <c r="AZ15" s="44">
        <f t="shared" si="15"/>
        <v>4.7579044899219491</v>
      </c>
      <c r="BA15" s="44">
        <f t="shared" si="15"/>
        <v>4.8228630157679389</v>
      </c>
      <c r="BB15" s="44">
        <f t="shared" si="15"/>
        <v>4.8886001176135441</v>
      </c>
      <c r="BC15" s="44">
        <f t="shared" si="15"/>
        <v>4.9552497093767283</v>
      </c>
      <c r="BD15" s="44">
        <f t="shared" si="15"/>
        <v>5.0228184868700927</v>
      </c>
      <c r="BE15" s="44">
        <f t="shared" si="15"/>
        <v>5.0914405791317563</v>
      </c>
      <c r="BF15" s="44">
        <f t="shared" si="15"/>
        <v>5.1611344193021793</v>
      </c>
      <c r="BG15" s="44">
        <f t="shared" si="15"/>
        <v>5.2319097098647322</v>
      </c>
      <c r="BH15" s="44">
        <f t="shared" si="15"/>
        <v>5.3038817385036623</v>
      </c>
      <c r="BI15" s="44">
        <f t="shared" si="15"/>
        <v>5.3770235737780787</v>
      </c>
      <c r="BJ15" s="44">
        <f t="shared" si="15"/>
        <v>5.4514222240337444</v>
      </c>
      <c r="BK15" s="44">
        <f t="shared" si="15"/>
        <v>5.5271043141416873</v>
      </c>
      <c r="BL15" s="44">
        <f t="shared" si="15"/>
        <v>5.6040569769152802</v>
      </c>
      <c r="BM15" s="44">
        <f t="shared" si="15"/>
        <v>5.6822134252910059</v>
      </c>
      <c r="BN15" s="44">
        <f t="shared" si="15"/>
        <v>5.7615205345525782</v>
      </c>
      <c r="BO15" s="44">
        <f t="shared" si="15"/>
        <v>5.8418873134013882</v>
      </c>
      <c r="BP15" s="44">
        <f t="shared" ref="BP15:CF15" si="16">+BO15*(1+BP5/100)</f>
        <v>5.9232438322519272</v>
      </c>
      <c r="BQ15" s="44">
        <f t="shared" si="16"/>
        <v>6.0055605656789766</v>
      </c>
      <c r="BR15" s="44">
        <f t="shared" si="16"/>
        <v>6.088833123280641</v>
      </c>
      <c r="BS15" s="44">
        <f t="shared" si="16"/>
        <v>6.1729517787585007</v>
      </c>
      <c r="BT15" s="44">
        <f t="shared" si="16"/>
        <v>6.2579359914247394</v>
      </c>
      <c r="BU15" s="44">
        <f t="shared" si="16"/>
        <v>6.3436222949201477</v>
      </c>
      <c r="BV15" s="44">
        <f t="shared" si="16"/>
        <v>6.4299749847550149</v>
      </c>
      <c r="BW15" s="44">
        <f t="shared" si="16"/>
        <v>6.5167665381315611</v>
      </c>
      <c r="BX15" s="44">
        <f t="shared" si="16"/>
        <v>6.6038276646411695</v>
      </c>
      <c r="BY15" s="44">
        <f t="shared" si="16"/>
        <v>6.6909494005136327</v>
      </c>
      <c r="BZ15" s="44">
        <f t="shared" si="16"/>
        <v>6.7808878035069258</v>
      </c>
      <c r="CA15" s="44">
        <f t="shared" si="16"/>
        <v>6.8737835943739736</v>
      </c>
      <c r="CB15" s="44">
        <f t="shared" si="16"/>
        <v>6.9697908932696206</v>
      </c>
      <c r="CC15" s="44">
        <f t="shared" si="16"/>
        <v>7.0690787313895038</v>
      </c>
      <c r="CD15" s="44">
        <f t="shared" si="16"/>
        <v>7.1718327648677684</v>
      </c>
      <c r="CE15" s="44">
        <f t="shared" si="16"/>
        <v>7.2782572185243861</v>
      </c>
      <c r="CF15" s="44">
        <f t="shared" si="16"/>
        <v>7.3885770909507231</v>
      </c>
    </row>
    <row r="16" spans="1:96" x14ac:dyDescent="0.2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44"/>
      <c r="AT16" s="44"/>
    </row>
    <row r="17" spans="1:46" x14ac:dyDescent="0.25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44"/>
      <c r="AT17" s="44"/>
    </row>
    <row r="18" spans="1:46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44"/>
      <c r="AT18" s="44"/>
    </row>
    <row r="19" spans="1:46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1:46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1:46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1:46" x14ac:dyDescent="0.25">
      <c r="A22" s="43" t="s">
        <v>330</v>
      </c>
      <c r="B22" s="44">
        <v>386.99003796507475</v>
      </c>
      <c r="C22" s="44">
        <v>407.11717516607297</v>
      </c>
      <c r="D22" s="44">
        <v>428.29111360784202</v>
      </c>
      <c r="E22" s="44">
        <v>450.56629684222622</v>
      </c>
      <c r="F22" s="44">
        <v>474</v>
      </c>
      <c r="G22" s="44">
        <v>498.65247705971734</v>
      </c>
      <c r="H22" s="44">
        <v>524.58711577593238</v>
      </c>
      <c r="I22" s="44">
        <v>551.87060066515062</v>
      </c>
      <c r="J22" s="44">
        <v>580.57308446858951</v>
      </c>
      <c r="K22" s="44">
        <v>610.76836853262159</v>
      </c>
      <c r="L22" s="44">
        <v>642.53409257070473</v>
      </c>
      <c r="M22" s="44">
        <v>675.95193429472499</v>
      </c>
      <c r="N22" s="44">
        <v>711.10781942905464</v>
      </c>
      <c r="O22" s="44">
        <v>748.09214264732543</v>
      </c>
      <c r="P22" s="44">
        <v>787.00000000000045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x14ac:dyDescent="0.25">
      <c r="P23" s="43">
        <f>+(P22/F22)^(1/10)</f>
        <v>1.0520094452736652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7FC-BF77-4A32-AC73-7A046DA3C221}">
  <sheetPr>
    <tabColor rgb="FFFFFF00"/>
  </sheetPr>
  <dimension ref="A1:FP172"/>
  <sheetViews>
    <sheetView workbookViewId="0">
      <pane xSplit="1" ySplit="1" topLeftCell="FA158" activePane="bottomRight" state="frozen"/>
      <selection pane="topRight" activeCell="B1" sqref="B1"/>
      <selection pane="bottomLeft" activeCell="A2" sqref="A2"/>
      <selection pane="bottomRight" activeCell="FO168" sqref="FO168"/>
    </sheetView>
  </sheetViews>
  <sheetFormatPr defaultRowHeight="14.4" x14ac:dyDescent="0.3"/>
  <cols>
    <col min="1" max="1" width="13.77734375" bestFit="1" customWidth="1"/>
    <col min="2" max="2" width="12.44140625" bestFit="1" customWidth="1"/>
  </cols>
  <sheetData>
    <row r="1" spans="1:172" x14ac:dyDescent="0.3">
      <c r="B1" t="s">
        <v>558</v>
      </c>
      <c r="C1" t="s">
        <v>561</v>
      </c>
      <c r="D1" t="s">
        <v>563</v>
      </c>
      <c r="E1" t="s">
        <v>565</v>
      </c>
      <c r="F1" t="s">
        <v>567</v>
      </c>
      <c r="G1" t="s">
        <v>569</v>
      </c>
      <c r="H1" t="s">
        <v>571</v>
      </c>
      <c r="I1" t="s">
        <v>574</v>
      </c>
      <c r="J1" t="s">
        <v>577</v>
      </c>
      <c r="K1" t="s">
        <v>581</v>
      </c>
      <c r="L1" t="s">
        <v>585</v>
      </c>
      <c r="M1" t="s">
        <v>588</v>
      </c>
      <c r="N1" t="s">
        <v>591</v>
      </c>
      <c r="O1" t="s">
        <v>595</v>
      </c>
      <c r="P1" t="s">
        <v>772</v>
      </c>
      <c r="Q1" t="s">
        <v>756</v>
      </c>
      <c r="R1" t="s">
        <v>757</v>
      </c>
      <c r="S1" t="s">
        <v>598</v>
      </c>
      <c r="T1" t="s">
        <v>600</v>
      </c>
      <c r="U1" t="s">
        <v>604</v>
      </c>
      <c r="V1" t="s">
        <v>608</v>
      </c>
      <c r="W1" t="s">
        <v>611</v>
      </c>
      <c r="X1" t="s">
        <v>613</v>
      </c>
      <c r="Y1" t="s">
        <v>615</v>
      </c>
      <c r="Z1" t="s">
        <v>617</v>
      </c>
      <c r="AA1" t="s">
        <v>620</v>
      </c>
      <c r="AB1" t="s">
        <v>623</v>
      </c>
      <c r="AC1" t="s">
        <v>626</v>
      </c>
      <c r="AD1" t="s">
        <v>628</v>
      </c>
      <c r="AE1" t="s">
        <v>630</v>
      </c>
      <c r="AF1" t="s">
        <v>632</v>
      </c>
      <c r="AG1" t="s">
        <v>635</v>
      </c>
      <c r="AH1" t="s">
        <v>637</v>
      </c>
      <c r="AI1" t="s">
        <v>639</v>
      </c>
      <c r="AJ1" t="s">
        <v>641</v>
      </c>
      <c r="AK1" t="s">
        <v>643</v>
      </c>
      <c r="AL1" t="s">
        <v>645</v>
      </c>
      <c r="AM1" t="s">
        <v>647</v>
      </c>
      <c r="AN1" t="s">
        <v>649</v>
      </c>
      <c r="AO1" t="s">
        <v>651</v>
      </c>
      <c r="AP1" t="s">
        <v>653</v>
      </c>
      <c r="AQ1" t="s">
        <v>655</v>
      </c>
      <c r="AR1" t="s">
        <v>657</v>
      </c>
      <c r="AS1" t="s">
        <v>659</v>
      </c>
      <c r="AT1" t="s">
        <v>661</v>
      </c>
      <c r="AU1" t="s">
        <v>868</v>
      </c>
      <c r="AV1" t="s">
        <v>869</v>
      </c>
      <c r="AW1" t="s">
        <v>870</v>
      </c>
      <c r="AX1" t="s">
        <v>664</v>
      </c>
      <c r="AY1" t="s">
        <v>665</v>
      </c>
      <c r="AZ1" t="s">
        <v>666</v>
      </c>
      <c r="BA1" t="s">
        <v>667</v>
      </c>
      <c r="BB1" t="s">
        <v>668</v>
      </c>
      <c r="BC1" t="s">
        <v>669</v>
      </c>
      <c r="BD1" t="s">
        <v>670</v>
      </c>
      <c r="BE1" t="s">
        <v>671</v>
      </c>
      <c r="BF1" t="s">
        <v>673</v>
      </c>
      <c r="BG1" t="s">
        <v>675</v>
      </c>
      <c r="BH1" t="s">
        <v>677</v>
      </c>
      <c r="BI1" t="s">
        <v>679</v>
      </c>
      <c r="BJ1" t="s">
        <v>681</v>
      </c>
      <c r="BK1" t="s">
        <v>683</v>
      </c>
      <c r="BL1" t="s">
        <v>685</v>
      </c>
      <c r="BM1" t="s">
        <v>687</v>
      </c>
      <c r="BN1" t="s">
        <v>689</v>
      </c>
      <c r="BO1" t="s">
        <v>691</v>
      </c>
      <c r="BP1" t="s">
        <v>693</v>
      </c>
      <c r="BQ1" t="s">
        <v>559</v>
      </c>
      <c r="BR1" t="s">
        <v>562</v>
      </c>
      <c r="BS1" t="s">
        <v>564</v>
      </c>
      <c r="BT1" t="s">
        <v>566</v>
      </c>
      <c r="BU1" t="s">
        <v>568</v>
      </c>
      <c r="BV1" t="s">
        <v>570</v>
      </c>
      <c r="BW1" t="s">
        <v>572</v>
      </c>
      <c r="BX1" t="s">
        <v>575</v>
      </c>
      <c r="BY1" t="s">
        <v>578</v>
      </c>
      <c r="BZ1" t="s">
        <v>582</v>
      </c>
      <c r="CA1" t="s">
        <v>586</v>
      </c>
      <c r="CB1" t="s">
        <v>589</v>
      </c>
      <c r="CC1" t="s">
        <v>592</v>
      </c>
      <c r="CD1" t="s">
        <v>596</v>
      </c>
      <c r="CE1" t="s">
        <v>703</v>
      </c>
      <c r="CF1" t="s">
        <v>705</v>
      </c>
      <c r="CG1" t="s">
        <v>599</v>
      </c>
      <c r="CH1" t="s">
        <v>601</v>
      </c>
      <c r="CI1" t="s">
        <v>605</v>
      </c>
      <c r="CJ1" t="s">
        <v>609</v>
      </c>
      <c r="CK1" t="s">
        <v>612</v>
      </c>
      <c r="CL1" t="s">
        <v>614</v>
      </c>
      <c r="CM1" t="s">
        <v>616</v>
      </c>
      <c r="CN1" t="s">
        <v>618</v>
      </c>
      <c r="CO1" t="s">
        <v>621</v>
      </c>
      <c r="CP1" t="s">
        <v>624</v>
      </c>
      <c r="CQ1" t="s">
        <v>627</v>
      </c>
      <c r="CR1" t="s">
        <v>629</v>
      </c>
      <c r="CS1" t="s">
        <v>631</v>
      </c>
      <c r="CT1" t="s">
        <v>633</v>
      </c>
      <c r="CU1" t="s">
        <v>636</v>
      </c>
      <c r="CV1" t="s">
        <v>638</v>
      </c>
      <c r="CW1" t="s">
        <v>640</v>
      </c>
      <c r="CX1" t="s">
        <v>642</v>
      </c>
      <c r="CY1" t="s">
        <v>644</v>
      </c>
      <c r="CZ1" t="s">
        <v>646</v>
      </c>
      <c r="DA1" t="s">
        <v>648</v>
      </c>
      <c r="DB1" t="s">
        <v>650</v>
      </c>
      <c r="DC1" t="s">
        <v>652</v>
      </c>
      <c r="DD1" t="s">
        <v>654</v>
      </c>
      <c r="DE1" t="s">
        <v>656</v>
      </c>
      <c r="DF1" t="s">
        <v>658</v>
      </c>
      <c r="DG1" t="s">
        <v>660</v>
      </c>
      <c r="DH1" t="s">
        <v>662</v>
      </c>
      <c r="DI1" t="s">
        <v>663</v>
      </c>
      <c r="DJ1" t="s">
        <v>871</v>
      </c>
      <c r="DK1" t="s">
        <v>872</v>
      </c>
      <c r="DL1" t="s">
        <v>873</v>
      </c>
      <c r="DM1" t="s">
        <v>874</v>
      </c>
      <c r="DN1" t="s">
        <v>875</v>
      </c>
      <c r="DO1" t="s">
        <v>876</v>
      </c>
      <c r="DP1" t="s">
        <v>877</v>
      </c>
      <c r="DQ1" t="s">
        <v>878</v>
      </c>
      <c r="DR1" t="s">
        <v>879</v>
      </c>
      <c r="DS1" t="s">
        <v>880</v>
      </c>
      <c r="DT1" t="s">
        <v>881</v>
      </c>
      <c r="DU1" t="s">
        <v>882</v>
      </c>
      <c r="DV1" t="s">
        <v>672</v>
      </c>
      <c r="DW1" t="s">
        <v>674</v>
      </c>
      <c r="DX1" t="s">
        <v>676</v>
      </c>
      <c r="DY1" t="s">
        <v>678</v>
      </c>
      <c r="DZ1" t="s">
        <v>680</v>
      </c>
      <c r="EA1" t="s">
        <v>682</v>
      </c>
      <c r="EB1" t="s">
        <v>684</v>
      </c>
      <c r="EC1" t="s">
        <v>686</v>
      </c>
      <c r="ED1" t="s">
        <v>688</v>
      </c>
      <c r="EE1" t="s">
        <v>690</v>
      </c>
      <c r="EF1" t="s">
        <v>692</v>
      </c>
      <c r="EG1" t="s">
        <v>694</v>
      </c>
      <c r="EH1" t="s">
        <v>695</v>
      </c>
      <c r="EI1" t="s">
        <v>696</v>
      </c>
      <c r="EJ1" t="s">
        <v>697</v>
      </c>
      <c r="EK1" t="s">
        <v>698</v>
      </c>
      <c r="EL1" t="s">
        <v>699</v>
      </c>
      <c r="EM1" t="s">
        <v>700</v>
      </c>
      <c r="EN1" t="s">
        <v>701</v>
      </c>
      <c r="EO1" t="s">
        <v>729</v>
      </c>
      <c r="EP1" t="s">
        <v>883</v>
      </c>
      <c r="EQ1" t="s">
        <v>884</v>
      </c>
      <c r="ER1" t="s">
        <v>885</v>
      </c>
      <c r="ES1" t="s">
        <v>886</v>
      </c>
      <c r="ET1" t="s">
        <v>733</v>
      </c>
      <c r="EU1" t="s">
        <v>734</v>
      </c>
      <c r="EV1" t="s">
        <v>887</v>
      </c>
      <c r="EW1" t="s">
        <v>735</v>
      </c>
      <c r="EX1" t="s">
        <v>541</v>
      </c>
      <c r="EY1" t="s">
        <v>888</v>
      </c>
      <c r="EZ1" t="s">
        <v>889</v>
      </c>
      <c r="FA1" t="s">
        <v>890</v>
      </c>
      <c r="FB1" t="s">
        <v>891</v>
      </c>
      <c r="FC1" t="s">
        <v>892</v>
      </c>
      <c r="FD1" t="s">
        <v>893</v>
      </c>
      <c r="FE1" t="s">
        <v>894</v>
      </c>
      <c r="FF1" t="s">
        <v>895</v>
      </c>
      <c r="FG1" t="s">
        <v>738</v>
      </c>
      <c r="FH1" t="s">
        <v>896</v>
      </c>
      <c r="FI1" t="s">
        <v>740</v>
      </c>
      <c r="FJ1" t="s">
        <v>741</v>
      </c>
      <c r="FK1" t="s">
        <v>742</v>
      </c>
      <c r="FL1" t="s">
        <v>744</v>
      </c>
      <c r="FM1" t="s">
        <v>780</v>
      </c>
      <c r="FN1" t="s">
        <v>544</v>
      </c>
      <c r="FO1" t="s">
        <v>897</v>
      </c>
      <c r="FP1" t="s">
        <v>745</v>
      </c>
    </row>
    <row r="2" spans="1:172" x14ac:dyDescent="0.3">
      <c r="A2" t="s">
        <v>558</v>
      </c>
      <c r="BQ2">
        <v>19.361170865664501</v>
      </c>
    </row>
    <row r="3" spans="1:172" x14ac:dyDescent="0.3">
      <c r="A3" t="s">
        <v>561</v>
      </c>
      <c r="BR3">
        <v>2.7082747394139899E-2</v>
      </c>
    </row>
    <row r="4" spans="1:172" x14ac:dyDescent="0.3">
      <c r="A4" t="s">
        <v>563</v>
      </c>
      <c r="BS4">
        <v>243.84907994267601</v>
      </c>
    </row>
    <row r="5" spans="1:172" x14ac:dyDescent="0.3">
      <c r="A5" t="s">
        <v>565</v>
      </c>
      <c r="BT5">
        <v>2523.5063421012001</v>
      </c>
    </row>
    <row r="6" spans="1:172" x14ac:dyDescent="0.3">
      <c r="A6" t="s">
        <v>567</v>
      </c>
      <c r="BU6">
        <v>127.226065796572</v>
      </c>
    </row>
    <row r="7" spans="1:172" x14ac:dyDescent="0.3">
      <c r="A7" t="s">
        <v>569</v>
      </c>
      <c r="BV7">
        <v>5.7897655879588603</v>
      </c>
    </row>
    <row r="8" spans="1:172" x14ac:dyDescent="0.3">
      <c r="A8" t="s">
        <v>571</v>
      </c>
      <c r="BW8">
        <v>251.78943514128699</v>
      </c>
    </row>
    <row r="9" spans="1:172" x14ac:dyDescent="0.3">
      <c r="A9" t="s">
        <v>574</v>
      </c>
      <c r="BX9">
        <v>13.808834094585601</v>
      </c>
    </row>
    <row r="10" spans="1:172" x14ac:dyDescent="0.3">
      <c r="A10" t="s">
        <v>577</v>
      </c>
      <c r="BY10">
        <v>31.1225772035612</v>
      </c>
    </row>
    <row r="11" spans="1:172" x14ac:dyDescent="0.3">
      <c r="A11" t="s">
        <v>581</v>
      </c>
      <c r="BZ11">
        <v>68.725021240960402</v>
      </c>
    </row>
    <row r="12" spans="1:172" x14ac:dyDescent="0.3">
      <c r="A12" t="s">
        <v>585</v>
      </c>
      <c r="CA12">
        <v>4.4805395187112804</v>
      </c>
    </row>
    <row r="13" spans="1:172" x14ac:dyDescent="0.3">
      <c r="A13" t="s">
        <v>588</v>
      </c>
      <c r="CB13">
        <v>2.3187303312141201E-3</v>
      </c>
    </row>
    <row r="14" spans="1:172" x14ac:dyDescent="0.3">
      <c r="A14" t="s">
        <v>591</v>
      </c>
      <c r="CC14">
        <v>206.506842557135</v>
      </c>
    </row>
    <row r="15" spans="1:172" x14ac:dyDescent="0.3">
      <c r="A15" t="s">
        <v>595</v>
      </c>
      <c r="CD15">
        <v>90.516265517486403</v>
      </c>
    </row>
    <row r="16" spans="1:172" x14ac:dyDescent="0.3">
      <c r="A16" t="s">
        <v>772</v>
      </c>
      <c r="CE16">
        <v>2.2729947332240898E-2</v>
      </c>
    </row>
    <row r="17" spans="1:99" x14ac:dyDescent="0.3">
      <c r="A17" t="s">
        <v>756</v>
      </c>
      <c r="CF17">
        <v>8.6243596395610397E-2</v>
      </c>
    </row>
    <row r="18" spans="1:99" x14ac:dyDescent="0.3">
      <c r="A18" t="s">
        <v>757</v>
      </c>
      <c r="CG18">
        <v>6.7513170860991401E-2</v>
      </c>
    </row>
    <row r="19" spans="1:99" x14ac:dyDescent="0.3">
      <c r="A19" t="s">
        <v>598</v>
      </c>
      <c r="CH19">
        <v>18.936319472546401</v>
      </c>
    </row>
    <row r="20" spans="1:99" x14ac:dyDescent="0.3">
      <c r="A20" t="s">
        <v>600</v>
      </c>
      <c r="CI20">
        <v>89.973828851185203</v>
      </c>
    </row>
    <row r="21" spans="1:99" x14ac:dyDescent="0.3">
      <c r="A21" t="s">
        <v>604</v>
      </c>
      <c r="CJ21">
        <v>92.684975527170806</v>
      </c>
    </row>
    <row r="22" spans="1:99" x14ac:dyDescent="0.3">
      <c r="A22" t="s">
        <v>608</v>
      </c>
      <c r="CK22">
        <v>61.914478394401797</v>
      </c>
    </row>
    <row r="23" spans="1:99" x14ac:dyDescent="0.3">
      <c r="A23" t="s">
        <v>611</v>
      </c>
      <c r="CL23">
        <v>21.990376350720499</v>
      </c>
    </row>
    <row r="24" spans="1:99" x14ac:dyDescent="0.3">
      <c r="A24" t="s">
        <v>613</v>
      </c>
      <c r="CM24">
        <v>12.126834707178601</v>
      </c>
    </row>
    <row r="25" spans="1:99" x14ac:dyDescent="0.3">
      <c r="A25" t="s">
        <v>615</v>
      </c>
      <c r="CN25">
        <v>14.664843786199899</v>
      </c>
    </row>
    <row r="26" spans="1:99" x14ac:dyDescent="0.3">
      <c r="A26" t="s">
        <v>617</v>
      </c>
      <c r="CO26">
        <v>1005.45931990055</v>
      </c>
    </row>
    <row r="27" spans="1:99" x14ac:dyDescent="0.3">
      <c r="A27" t="s">
        <v>620</v>
      </c>
      <c r="CP27">
        <v>386.68002881692399</v>
      </c>
    </row>
    <row r="28" spans="1:99" x14ac:dyDescent="0.3">
      <c r="A28" t="s">
        <v>623</v>
      </c>
      <c r="CQ28">
        <v>58.113929622881301</v>
      </c>
    </row>
    <row r="29" spans="1:99" x14ac:dyDescent="0.3">
      <c r="A29" t="s">
        <v>626</v>
      </c>
      <c r="CR29">
        <v>46.209498770010001</v>
      </c>
    </row>
    <row r="30" spans="1:99" x14ac:dyDescent="0.3">
      <c r="A30" t="s">
        <v>628</v>
      </c>
      <c r="CS30">
        <v>0.40373233369565398</v>
      </c>
    </row>
    <row r="31" spans="1:99" x14ac:dyDescent="0.3">
      <c r="A31" t="s">
        <v>630</v>
      </c>
      <c r="CT31">
        <v>145.19970199610501</v>
      </c>
    </row>
    <row r="32" spans="1:99" x14ac:dyDescent="0.3">
      <c r="A32" t="s">
        <v>632</v>
      </c>
      <c r="CU32">
        <v>109.662319541093</v>
      </c>
    </row>
    <row r="33" spans="1:120" x14ac:dyDescent="0.3">
      <c r="A33" t="s">
        <v>635</v>
      </c>
      <c r="CV33">
        <v>8.4903290854184892</v>
      </c>
    </row>
    <row r="34" spans="1:120" x14ac:dyDescent="0.3">
      <c r="A34" t="s">
        <v>637</v>
      </c>
      <c r="CW34">
        <v>700.32370088846505</v>
      </c>
    </row>
    <row r="35" spans="1:120" x14ac:dyDescent="0.3">
      <c r="A35" t="s">
        <v>639</v>
      </c>
      <c r="CX35">
        <v>11.947538302483</v>
      </c>
    </row>
    <row r="36" spans="1:120" x14ac:dyDescent="0.3">
      <c r="A36" t="s">
        <v>641</v>
      </c>
      <c r="CY36">
        <v>726.45517944278902</v>
      </c>
    </row>
    <row r="37" spans="1:120" x14ac:dyDescent="0.3">
      <c r="A37" t="s">
        <v>643</v>
      </c>
      <c r="CZ37">
        <v>49.966740722649803</v>
      </c>
    </row>
    <row r="38" spans="1:120" x14ac:dyDescent="0.3">
      <c r="A38" t="s">
        <v>645</v>
      </c>
      <c r="DA38">
        <v>34.705250500208003</v>
      </c>
    </row>
    <row r="39" spans="1:120" x14ac:dyDescent="0.3">
      <c r="A39" t="s">
        <v>647</v>
      </c>
      <c r="DB39">
        <v>624.507779964772</v>
      </c>
    </row>
    <row r="40" spans="1:120" x14ac:dyDescent="0.3">
      <c r="A40" t="s">
        <v>649</v>
      </c>
      <c r="DC40">
        <v>2.2809331846834899</v>
      </c>
    </row>
    <row r="41" spans="1:120" x14ac:dyDescent="0.3">
      <c r="A41" t="s">
        <v>651</v>
      </c>
      <c r="DD41">
        <v>4.9664689379594904</v>
      </c>
    </row>
    <row r="42" spans="1:120" x14ac:dyDescent="0.3">
      <c r="A42" t="s">
        <v>653</v>
      </c>
      <c r="DE42">
        <v>2.9569816635648398</v>
      </c>
    </row>
    <row r="43" spans="1:120" x14ac:dyDescent="0.3">
      <c r="A43" t="s">
        <v>655</v>
      </c>
      <c r="DF43">
        <v>13.3916906438173</v>
      </c>
    </row>
    <row r="44" spans="1:120" x14ac:dyDescent="0.3">
      <c r="A44" t="s">
        <v>657</v>
      </c>
      <c r="DG44">
        <v>5.50306258648334</v>
      </c>
    </row>
    <row r="45" spans="1:120" x14ac:dyDescent="0.3">
      <c r="A45" t="s">
        <v>659</v>
      </c>
      <c r="DH45">
        <v>1.8619219652140899</v>
      </c>
    </row>
    <row r="46" spans="1:120" x14ac:dyDescent="0.3">
      <c r="A46" t="s">
        <v>661</v>
      </c>
      <c r="DI46">
        <v>1.15232893946288</v>
      </c>
    </row>
    <row r="47" spans="1:120" x14ac:dyDescent="0.3">
      <c r="A47" t="s">
        <v>868</v>
      </c>
      <c r="DJ47">
        <v>5.1186364511312101</v>
      </c>
    </row>
    <row r="48" spans="1:120" x14ac:dyDescent="0.3">
      <c r="A48" t="s">
        <v>869</v>
      </c>
      <c r="DP48">
        <v>27.807284353839702</v>
      </c>
    </row>
    <row r="49" spans="1:140" x14ac:dyDescent="0.3">
      <c r="A49" t="s">
        <v>870</v>
      </c>
      <c r="DT49">
        <v>5.8015699947758401</v>
      </c>
    </row>
    <row r="50" spans="1:140" x14ac:dyDescent="0.3">
      <c r="A50" t="s">
        <v>664</v>
      </c>
      <c r="DV50">
        <v>0.106017655301142</v>
      </c>
    </row>
    <row r="51" spans="1:140" x14ac:dyDescent="0.3">
      <c r="A51" t="s">
        <v>665</v>
      </c>
      <c r="DW51">
        <v>149.168356142308</v>
      </c>
    </row>
    <row r="52" spans="1:140" x14ac:dyDescent="0.3">
      <c r="A52" t="s">
        <v>666</v>
      </c>
      <c r="DX52">
        <v>2555.82939622001</v>
      </c>
    </row>
    <row r="53" spans="1:140" x14ac:dyDescent="0.3">
      <c r="A53" t="s">
        <v>667</v>
      </c>
      <c r="DY53">
        <v>814.08764678995999</v>
      </c>
    </row>
    <row r="54" spans="1:140" x14ac:dyDescent="0.3">
      <c r="A54" t="s">
        <v>668</v>
      </c>
      <c r="DZ54">
        <v>223.63209743626501</v>
      </c>
    </row>
    <row r="55" spans="1:140" x14ac:dyDescent="0.3">
      <c r="A55" t="s">
        <v>669</v>
      </c>
      <c r="EA55">
        <v>401.58861350911002</v>
      </c>
    </row>
    <row r="56" spans="1:140" x14ac:dyDescent="0.3">
      <c r="A56" t="s">
        <v>670</v>
      </c>
      <c r="EB56">
        <v>30.096766674639401</v>
      </c>
    </row>
    <row r="57" spans="1:140" x14ac:dyDescent="0.3">
      <c r="A57" t="s">
        <v>671</v>
      </c>
      <c r="EC57">
        <v>86.2192779985794</v>
      </c>
    </row>
    <row r="58" spans="1:140" x14ac:dyDescent="0.3">
      <c r="A58" t="s">
        <v>673</v>
      </c>
      <c r="ED58">
        <v>85.947497658380996</v>
      </c>
    </row>
    <row r="59" spans="1:140" x14ac:dyDescent="0.3">
      <c r="A59" t="s">
        <v>675</v>
      </c>
      <c r="EE59">
        <v>612.59219942717004</v>
      </c>
    </row>
    <row r="60" spans="1:140" x14ac:dyDescent="0.3">
      <c r="A60" t="s">
        <v>677</v>
      </c>
      <c r="EF60">
        <v>137.975972379187</v>
      </c>
    </row>
    <row r="61" spans="1:140" x14ac:dyDescent="0.3">
      <c r="A61" t="s">
        <v>679</v>
      </c>
      <c r="EG61">
        <v>16.3607672099245</v>
      </c>
    </row>
    <row r="62" spans="1:140" x14ac:dyDescent="0.3">
      <c r="A62" t="s">
        <v>681</v>
      </c>
      <c r="EH62">
        <v>117.52364429460199</v>
      </c>
    </row>
    <row r="63" spans="1:140" x14ac:dyDescent="0.3">
      <c r="A63" t="s">
        <v>683</v>
      </c>
      <c r="EI63">
        <v>660.01308665580996</v>
      </c>
    </row>
    <row r="64" spans="1:140" x14ac:dyDescent="0.3">
      <c r="A64" t="s">
        <v>685</v>
      </c>
      <c r="EJ64">
        <v>151.89879171846499</v>
      </c>
    </row>
    <row r="65" spans="1:172" x14ac:dyDescent="0.3">
      <c r="A65" t="s">
        <v>687</v>
      </c>
      <c r="EK65">
        <v>315.41089727521597</v>
      </c>
    </row>
    <row r="66" spans="1:172" x14ac:dyDescent="0.3">
      <c r="A66" t="s">
        <v>689</v>
      </c>
      <c r="EL66">
        <v>218.81890546351099</v>
      </c>
    </row>
    <row r="67" spans="1:172" x14ac:dyDescent="0.3">
      <c r="A67" t="s">
        <v>691</v>
      </c>
      <c r="EM67">
        <v>277.67534002459303</v>
      </c>
    </row>
    <row r="68" spans="1:172" x14ac:dyDescent="0.3">
      <c r="A68" t="s">
        <v>693</v>
      </c>
      <c r="EN68">
        <v>567.46469360265303</v>
      </c>
    </row>
    <row r="69" spans="1:172" x14ac:dyDescent="0.3">
      <c r="A69" t="s">
        <v>559</v>
      </c>
      <c r="B69">
        <v>9.5777056530639708</v>
      </c>
      <c r="C69">
        <v>1.24489484471159E-4</v>
      </c>
      <c r="D69">
        <v>5.1393888069637302E-2</v>
      </c>
      <c r="E69">
        <v>0.409350852541708</v>
      </c>
      <c r="F69">
        <v>2.1871238696943501E-2</v>
      </c>
      <c r="G69">
        <v>1.1264619494708501E-3</v>
      </c>
      <c r="H69">
        <v>1.31260153651828E-2</v>
      </c>
      <c r="I69">
        <v>7.6795713001274004E-4</v>
      </c>
      <c r="J69">
        <v>6.5641699109353097E-3</v>
      </c>
      <c r="K69">
        <v>1.5041662128590599E-3</v>
      </c>
      <c r="L69">
        <v>2.0897759108781701E-4</v>
      </c>
      <c r="M69" s="23">
        <v>5.9103094622826598E-6</v>
      </c>
      <c r="N69">
        <v>6.1447562936840401E-3</v>
      </c>
      <c r="O69">
        <v>2.81888572838813E-4</v>
      </c>
      <c r="Q69">
        <v>1.33961005571319E-4</v>
      </c>
      <c r="S69">
        <v>7.4941490869584404E-2</v>
      </c>
      <c r="T69">
        <v>1.6046116946055899E-2</v>
      </c>
      <c r="U69">
        <v>8.7315393789502808E-3</v>
      </c>
      <c r="V69">
        <v>7.6128181511343701E-3</v>
      </c>
      <c r="W69">
        <v>3.6927783833416699E-3</v>
      </c>
      <c r="X69">
        <v>4.7431018807778997</v>
      </c>
      <c r="Y69">
        <v>4.1013439588522002E-3</v>
      </c>
      <c r="Z69">
        <v>0.102226171550218</v>
      </c>
      <c r="AA69" s="23">
        <v>3.3709710551978501E-5</v>
      </c>
      <c r="AB69" s="23">
        <v>3.3732302483231899E-6</v>
      </c>
      <c r="AE69">
        <v>0.39147076328920699</v>
      </c>
      <c r="AF69">
        <v>0.47223271986214399</v>
      </c>
      <c r="AG69" s="23">
        <v>1.48780741665727E-6</v>
      </c>
      <c r="AH69">
        <v>2.4747160165201101E-4</v>
      </c>
      <c r="AL69">
        <v>6.1445470331320903E-2</v>
      </c>
      <c r="AM69">
        <v>2.09011104196445</v>
      </c>
      <c r="AT69" s="23">
        <v>9.4234890116996006E-6</v>
      </c>
      <c r="AY69" s="23">
        <v>1.12038166875415E-6</v>
      </c>
      <c r="AZ69">
        <v>0.67035613302949804</v>
      </c>
      <c r="BA69" s="23">
        <v>2.2310789535911E-5</v>
      </c>
      <c r="BB69" s="23">
        <v>1.3056641709757401E-5</v>
      </c>
      <c r="BK69">
        <v>2.5189874633234799E-4</v>
      </c>
      <c r="BL69">
        <v>0.67902384170263397</v>
      </c>
      <c r="BM69" s="23">
        <v>4.03299598317659E-5</v>
      </c>
      <c r="BN69" s="23">
        <v>2.3908479690230499E-5</v>
      </c>
      <c r="EV69">
        <v>7.6849730797395793E-2</v>
      </c>
      <c r="FP69">
        <v>6.41055502675421E-4</v>
      </c>
    </row>
    <row r="70" spans="1:172" x14ac:dyDescent="0.3">
      <c r="A70" t="s">
        <v>562</v>
      </c>
      <c r="B70">
        <v>1.6722554049825901E-4</v>
      </c>
      <c r="C70">
        <v>5.3805523675571698E-4</v>
      </c>
      <c r="D70">
        <v>9.3405471805722302E-3</v>
      </c>
      <c r="E70">
        <v>6.8062160906305303E-3</v>
      </c>
      <c r="F70" s="23">
        <v>7.8973818151557395E-6</v>
      </c>
      <c r="G70" s="23">
        <v>1.7933024835269401E-6</v>
      </c>
      <c r="H70">
        <v>1.4488523858466401E-3</v>
      </c>
      <c r="I70" s="23">
        <v>3.5409017291964698E-6</v>
      </c>
      <c r="J70">
        <v>1.9425528240775701E-4</v>
      </c>
      <c r="K70" s="23">
        <v>7.1843993571560295E-5</v>
      </c>
      <c r="L70" s="23">
        <v>8.7029300338612497E-6</v>
      </c>
      <c r="N70">
        <v>1.68061267141456E-3</v>
      </c>
      <c r="O70">
        <v>2.2098172898055599E-4</v>
      </c>
      <c r="T70" s="23">
        <v>2.9028819089848598E-6</v>
      </c>
      <c r="U70" s="23">
        <v>2.7946715181960199E-6</v>
      </c>
      <c r="V70">
        <v>1.16783330701907E-3</v>
      </c>
      <c r="W70" s="23">
        <v>1.60667932606943E-6</v>
      </c>
      <c r="X70" s="23">
        <v>4.4502031494587403E-5</v>
      </c>
      <c r="Y70" s="23">
        <v>4.7566195590630699E-6</v>
      </c>
      <c r="Z70">
        <v>1.42811841406752E-2</v>
      </c>
      <c r="AA70">
        <v>1.92850711516458E-3</v>
      </c>
      <c r="AH70" s="23">
        <v>1.1130350462470601E-6</v>
      </c>
      <c r="AJ70" s="23">
        <v>1.0061317310236401E-6</v>
      </c>
      <c r="AZ70" s="23">
        <v>1.5408368354714399E-6</v>
      </c>
      <c r="BB70" s="23">
        <v>8.8800914411443907E-5</v>
      </c>
      <c r="BK70" s="23">
        <v>4.0955407333504796E-6</v>
      </c>
      <c r="BM70" s="23">
        <v>4.1392152995755597E-5</v>
      </c>
      <c r="BN70" s="23">
        <v>2.2248322015072301E-6</v>
      </c>
      <c r="BO70" s="23">
        <v>1.68980804040594E-5</v>
      </c>
      <c r="EV70">
        <v>2.1323623044597399E-4</v>
      </c>
      <c r="FL70" s="23">
        <v>4.1885264324359602E-6</v>
      </c>
      <c r="FP70">
        <v>6.8814285579446902E-4</v>
      </c>
    </row>
    <row r="71" spans="1:172" x14ac:dyDescent="0.3">
      <c r="A71" t="s">
        <v>564</v>
      </c>
      <c r="B71">
        <v>1.4288924661110401E-2</v>
      </c>
      <c r="C71" s="23">
        <v>8.2447848163283901E-5</v>
      </c>
      <c r="D71">
        <v>64.109429690496597</v>
      </c>
      <c r="E71">
        <v>1.9440624056392599</v>
      </c>
      <c r="F71">
        <v>9.4863709642901695E-2</v>
      </c>
      <c r="G71">
        <v>6.0544465215428798E-3</v>
      </c>
      <c r="H71">
        <v>7.6822038337756202E-4</v>
      </c>
      <c r="I71" s="23">
        <v>1.7974213209717399E-6</v>
      </c>
      <c r="J71">
        <v>1.2637571556410401E-4</v>
      </c>
      <c r="K71">
        <v>1.31003920951552E-4</v>
      </c>
      <c r="L71" s="23">
        <v>1.3972207533337E-5</v>
      </c>
      <c r="N71">
        <v>6.7707419941220696E-4</v>
      </c>
      <c r="O71" s="23">
        <v>8.7017632892397395E-5</v>
      </c>
      <c r="Q71">
        <v>1.32899703551591E-3</v>
      </c>
      <c r="S71">
        <v>0.60882944124826699</v>
      </c>
      <c r="T71">
        <v>1.12286116610905E-2</v>
      </c>
      <c r="U71">
        <v>6.0690374165217002E-3</v>
      </c>
      <c r="V71">
        <v>5.4439816684265403E-3</v>
      </c>
      <c r="W71">
        <v>2.54425290718029E-3</v>
      </c>
      <c r="X71">
        <v>2.3853836091887802E-3</v>
      </c>
      <c r="Y71">
        <v>2.7674406450399901E-3</v>
      </c>
      <c r="Z71">
        <v>13.135194395237001</v>
      </c>
      <c r="AA71">
        <v>5.5176442249752497E-4</v>
      </c>
      <c r="AE71">
        <v>4.3978451231187599</v>
      </c>
      <c r="AF71">
        <v>1.7308839702193499</v>
      </c>
      <c r="AH71" s="23">
        <v>1.3330425138834199E-6</v>
      </c>
      <c r="AJ71" s="23">
        <v>1.1713353340169599E-6</v>
      </c>
      <c r="AL71">
        <v>0.64880458296622501</v>
      </c>
      <c r="AM71">
        <v>16.6527384696764</v>
      </c>
      <c r="AZ71">
        <v>5.9893299050194102</v>
      </c>
      <c r="BB71" s="23">
        <v>2.8751156251709799E-5</v>
      </c>
      <c r="BG71">
        <v>1.18488379259002</v>
      </c>
      <c r="BK71" s="23">
        <v>1.7202876364134401E-6</v>
      </c>
      <c r="BL71">
        <v>6.0021522030585803</v>
      </c>
      <c r="BM71" s="23">
        <v>2.1063108431550602E-5</v>
      </c>
      <c r="BN71" s="23">
        <v>2.9549038186163901E-6</v>
      </c>
      <c r="BO71" s="23">
        <v>9.1918025688147108E-6</v>
      </c>
      <c r="EV71">
        <v>118.845573141945</v>
      </c>
      <c r="FL71" s="23">
        <v>1.13126584417813E-6</v>
      </c>
      <c r="FP71">
        <v>8.7795352958696604</v>
      </c>
    </row>
    <row r="72" spans="1:172" x14ac:dyDescent="0.3">
      <c r="A72" t="s">
        <v>566</v>
      </c>
      <c r="B72">
        <v>8.2348472322628E-2</v>
      </c>
      <c r="C72" s="23">
        <v>2.7722028706824102E-5</v>
      </c>
      <c r="D72">
        <v>1.3232092721265101</v>
      </c>
      <c r="E72">
        <v>585.92879325903402</v>
      </c>
      <c r="F72">
        <v>0.54788680728872496</v>
      </c>
      <c r="G72">
        <v>3.5011717182706403E-2</v>
      </c>
      <c r="H72">
        <v>1.31575793510039E-3</v>
      </c>
      <c r="I72" s="23">
        <v>2.1465240598833099E-6</v>
      </c>
      <c r="J72">
        <v>1.11571787264354E-4</v>
      </c>
      <c r="K72">
        <v>1.22735827261168E-4</v>
      </c>
      <c r="L72" s="23">
        <v>1.0589146614895E-5</v>
      </c>
      <c r="N72">
        <v>9.9608232289548392E-4</v>
      </c>
      <c r="O72">
        <v>1.3179969227854199E-4</v>
      </c>
      <c r="Q72">
        <v>8.1210259992124895E-4</v>
      </c>
      <c r="S72">
        <v>0.25197514167979801</v>
      </c>
      <c r="T72">
        <v>0.76052972032103905</v>
      </c>
      <c r="U72">
        <v>0.41545505437993901</v>
      </c>
      <c r="V72">
        <v>0.347222347265353</v>
      </c>
      <c r="W72">
        <v>0.17392119457794999</v>
      </c>
      <c r="X72">
        <v>0.16183965301471101</v>
      </c>
      <c r="Y72">
        <v>0.18950680907199799</v>
      </c>
      <c r="Z72">
        <v>476.10187952055298</v>
      </c>
      <c r="AA72">
        <v>2.0678177246678101E-3</v>
      </c>
      <c r="AB72" s="23">
        <v>3.9493678277668004E-6</v>
      </c>
      <c r="AE72">
        <v>14.610417344635399</v>
      </c>
      <c r="AF72">
        <v>1.75428327227709</v>
      </c>
      <c r="AG72" s="23">
        <v>2.22862127588009E-6</v>
      </c>
      <c r="AH72" s="23">
        <v>1.2682113262299399E-5</v>
      </c>
      <c r="AI72" s="23">
        <v>1.0844172181530601E-6</v>
      </c>
      <c r="AL72">
        <v>1.4306551066175801</v>
      </c>
      <c r="AM72">
        <v>7.3808203342582299</v>
      </c>
      <c r="AY72" s="23">
        <v>1.7536005916959701E-6</v>
      </c>
      <c r="AZ72">
        <v>10.220145021503299</v>
      </c>
      <c r="BB72">
        <v>4.15157133133517E-3</v>
      </c>
      <c r="BF72" s="23">
        <v>1.68057938715408E-5</v>
      </c>
      <c r="BG72">
        <v>1.12757281528049</v>
      </c>
      <c r="BK72" s="23">
        <v>4.7981071774442103E-6</v>
      </c>
      <c r="BL72">
        <v>10.421767689731499</v>
      </c>
      <c r="BM72">
        <v>2.84079886130079E-4</v>
      </c>
      <c r="BO72">
        <v>1.34797802282049E-3</v>
      </c>
      <c r="EV72">
        <v>948.86315296948897</v>
      </c>
      <c r="EX72" s="23">
        <v>3.5563390661583399E-6</v>
      </c>
      <c r="FL72">
        <v>3.1722414033970298E-4</v>
      </c>
      <c r="FM72" s="23">
        <v>5.9927609499894197E-5</v>
      </c>
      <c r="FO72" s="23">
        <v>7.0761818516460096E-6</v>
      </c>
      <c r="FP72">
        <v>466.96557978174002</v>
      </c>
    </row>
    <row r="73" spans="1:172" x14ac:dyDescent="0.3">
      <c r="A73" t="s">
        <v>568</v>
      </c>
      <c r="B73">
        <v>5.9134113743730997E-3</v>
      </c>
      <c r="C73" s="23">
        <v>3.0539174597299997E-5</v>
      </c>
      <c r="D73">
        <v>9.5383706750186203E-2</v>
      </c>
      <c r="E73">
        <v>0.80084470477453495</v>
      </c>
      <c r="F73">
        <v>48.8535937246209</v>
      </c>
      <c r="G73">
        <v>2.4537525883064001E-3</v>
      </c>
      <c r="H73">
        <v>1.33567145815187E-2</v>
      </c>
      <c r="I73">
        <v>2.17819491147523E-4</v>
      </c>
      <c r="J73">
        <v>2.1548439299922898E-3</v>
      </c>
      <c r="K73">
        <v>1.30185738306477E-3</v>
      </c>
      <c r="L73">
        <v>2.5135131196600302E-4</v>
      </c>
      <c r="M73" s="23">
        <v>1.67456009896937E-6</v>
      </c>
      <c r="N73">
        <v>3.04747247468581E-3</v>
      </c>
      <c r="O73">
        <v>2.07478123720661E-4</v>
      </c>
      <c r="Q73">
        <v>4.4178187281308898E-4</v>
      </c>
      <c r="S73">
        <v>0.13820729427952799</v>
      </c>
      <c r="T73">
        <v>8.8938684728502599E-3</v>
      </c>
      <c r="U73">
        <v>4.8082340122767497E-3</v>
      </c>
      <c r="V73">
        <v>35.195299829514902</v>
      </c>
      <c r="W73">
        <v>2.01089054183022E-3</v>
      </c>
      <c r="X73">
        <v>1.87293570595653E-3</v>
      </c>
      <c r="Y73">
        <v>5.1423382581616698E-3</v>
      </c>
      <c r="Z73">
        <v>12.8951927278952</v>
      </c>
      <c r="AA73">
        <v>1.03439917769607E-3</v>
      </c>
      <c r="AB73" s="23">
        <v>1.7412308829254999E-6</v>
      </c>
      <c r="AE73">
        <v>1.16879697988772</v>
      </c>
      <c r="AF73">
        <v>0.84329847447617001</v>
      </c>
      <c r="AH73" s="23">
        <v>3.55335024669274E-5</v>
      </c>
      <c r="AL73">
        <v>0.19065032412993199</v>
      </c>
      <c r="AM73">
        <v>4.2929532692269303</v>
      </c>
      <c r="AZ73">
        <v>2.2212728046575201</v>
      </c>
      <c r="BB73" s="23">
        <v>7.7200863174242294E-5</v>
      </c>
      <c r="BG73">
        <v>0.54569274512545296</v>
      </c>
      <c r="BK73" s="23">
        <v>7.5991302854371896E-5</v>
      </c>
      <c r="BL73">
        <v>2.2479747567400499</v>
      </c>
      <c r="BM73">
        <v>1.12192403418781E-3</v>
      </c>
      <c r="BN73" s="23">
        <v>1.3901718638104E-6</v>
      </c>
      <c r="BO73" s="23">
        <v>7.6892003562206596E-5</v>
      </c>
      <c r="EV73">
        <v>8.6966681908161299</v>
      </c>
      <c r="FL73" s="23">
        <v>4.2483355221877198E-6</v>
      </c>
      <c r="FP73">
        <v>9.2241750337722994</v>
      </c>
    </row>
    <row r="74" spans="1:172" x14ac:dyDescent="0.3">
      <c r="A74" t="s">
        <v>570</v>
      </c>
      <c r="B74">
        <v>5.5641838637831805E-4</v>
      </c>
      <c r="D74">
        <v>8.9668070011689697E-3</v>
      </c>
      <c r="E74">
        <v>7.4804658165282298E-2</v>
      </c>
      <c r="F74">
        <v>3.70909898789167E-3</v>
      </c>
      <c r="G74">
        <v>0.230856340778617</v>
      </c>
      <c r="H74" s="23">
        <v>1.0111948304369299E-6</v>
      </c>
      <c r="Q74" s="23">
        <v>1.7543327341995E-5</v>
      </c>
      <c r="S74">
        <v>0.117750361469419</v>
      </c>
      <c r="T74">
        <v>4.5032407965871999E-4</v>
      </c>
      <c r="U74">
        <v>2.43462075801541E-4</v>
      </c>
      <c r="V74">
        <v>2.0197034612408799E-4</v>
      </c>
      <c r="W74">
        <v>1.01954451878679E-4</v>
      </c>
      <c r="X74" s="23">
        <v>9.4943488713620505E-5</v>
      </c>
      <c r="Y74">
        <v>4.4697788467581603</v>
      </c>
      <c r="Z74">
        <v>2.2875859896145899E-3</v>
      </c>
      <c r="AE74">
        <v>6.6813894177846098E-2</v>
      </c>
      <c r="AF74">
        <v>6.3343842864920299E-2</v>
      </c>
      <c r="AI74" s="23">
        <v>4.3843497494186499E-6</v>
      </c>
      <c r="AL74">
        <v>1.29518402529065E-2</v>
      </c>
      <c r="AM74">
        <v>0.24765663800909801</v>
      </c>
      <c r="AZ74">
        <v>0.222225883089302</v>
      </c>
      <c r="BG74">
        <v>4.4444488266233997E-2</v>
      </c>
      <c r="BL74">
        <v>0.221846737885282</v>
      </c>
      <c r="EV74">
        <v>2.6671887981545E-3</v>
      </c>
      <c r="FL74" s="23">
        <v>5.5936818397426999E-6</v>
      </c>
      <c r="FM74" s="23">
        <v>1.0567160812845399E-6</v>
      </c>
      <c r="FP74">
        <v>1.2227754684587599E-4</v>
      </c>
    </row>
    <row r="75" spans="1:172" x14ac:dyDescent="0.3">
      <c r="A75" t="s">
        <v>572</v>
      </c>
      <c r="B75">
        <v>1.2699381832237001E-4</v>
      </c>
      <c r="C75" s="23">
        <v>2.43974381143987E-5</v>
      </c>
      <c r="D75">
        <v>1.41972094840438E-3</v>
      </c>
      <c r="E75">
        <v>5.9605801052867403E-3</v>
      </c>
      <c r="F75" s="23">
        <v>5.6776183309066402E-6</v>
      </c>
      <c r="G75" s="23">
        <v>1.2097237064977399E-6</v>
      </c>
      <c r="H75">
        <v>1.16674225345186E-2</v>
      </c>
      <c r="I75" s="23">
        <v>2.32733590892625E-6</v>
      </c>
      <c r="J75">
        <v>1.0110828100703699E-3</v>
      </c>
      <c r="K75">
        <v>2.4672320847224599E-4</v>
      </c>
      <c r="L75" s="23">
        <v>7.1489871030592698E-5</v>
      </c>
      <c r="M75" s="23">
        <v>5.19025111687765E-6</v>
      </c>
      <c r="N75">
        <v>1.31104075982939E-3</v>
      </c>
      <c r="O75">
        <v>1.6766837129790301E-4</v>
      </c>
      <c r="T75" s="23">
        <v>3.4393253887335303E-5</v>
      </c>
      <c r="U75" s="23">
        <v>1.8410388596780701E-5</v>
      </c>
      <c r="V75" s="23">
        <v>1.2143981123527499E-5</v>
      </c>
      <c r="W75" s="23">
        <v>1.01460007329072E-5</v>
      </c>
      <c r="X75" s="23">
        <v>1.78951985762327E-6</v>
      </c>
      <c r="Y75" s="23">
        <v>4.7116907564983197E-6</v>
      </c>
      <c r="Z75">
        <v>5.4257239308103996E-3</v>
      </c>
      <c r="AA75" s="23">
        <v>5.8651870720225398E-5</v>
      </c>
      <c r="AB75">
        <v>45.887147488180297</v>
      </c>
      <c r="AC75">
        <v>4.4866935651037396</v>
      </c>
      <c r="AH75" s="23">
        <v>4.7616992179824596E-6</v>
      </c>
      <c r="AJ75" s="23">
        <v>4.4170623211477103E-6</v>
      </c>
      <c r="AZ75" s="23">
        <v>6.4192005422045398E-6</v>
      </c>
      <c r="BA75" s="23">
        <v>4.3141960100085998E-6</v>
      </c>
      <c r="BB75" s="23">
        <v>1.9873079240565199E-6</v>
      </c>
      <c r="BK75" s="23">
        <v>5.5720076584964297E-6</v>
      </c>
      <c r="BL75" s="23">
        <v>2.02169077484397E-5</v>
      </c>
      <c r="BM75" s="23">
        <v>2.43469686756316E-5</v>
      </c>
      <c r="BN75" s="23">
        <v>2.90758041426482E-6</v>
      </c>
      <c r="BO75" s="23">
        <v>6.2379585653271196E-6</v>
      </c>
      <c r="EV75">
        <v>6.6434074351563505E-4</v>
      </c>
      <c r="FL75" s="23">
        <v>8.2820229300836304E-5</v>
      </c>
      <c r="FM75" s="23">
        <v>1.5645684876484101E-5</v>
      </c>
      <c r="FO75" s="23">
        <v>1.84742186892285E-6</v>
      </c>
      <c r="FP75">
        <v>201.43154811303</v>
      </c>
    </row>
    <row r="76" spans="1:172" x14ac:dyDescent="0.3">
      <c r="A76" t="s">
        <v>575</v>
      </c>
      <c r="B76" s="23">
        <v>2.5394348531822699E-6</v>
      </c>
      <c r="D76" s="23">
        <v>3.1399707091691001E-5</v>
      </c>
      <c r="E76">
        <v>1.1715892340802199E-2</v>
      </c>
      <c r="F76" s="23">
        <v>6.8371971243968804E-6</v>
      </c>
      <c r="G76" s="23">
        <v>3.6547511198737903E-5</v>
      </c>
      <c r="H76" s="23">
        <v>7.5081762174833698E-5</v>
      </c>
      <c r="I76">
        <v>5.5189158890523295E-4</v>
      </c>
      <c r="J76">
        <v>1.4250001216219799E-3</v>
      </c>
      <c r="K76" s="23">
        <v>4.8990683553172598E-5</v>
      </c>
      <c r="L76">
        <v>5.5277599852743601E-4</v>
      </c>
      <c r="N76" s="23">
        <v>3.3318136670591797E-5</v>
      </c>
      <c r="O76" s="23">
        <v>4.6163199367143796E-6</v>
      </c>
      <c r="T76">
        <v>6.5977562576409396E-2</v>
      </c>
      <c r="U76">
        <v>3.5699194603928799E-2</v>
      </c>
      <c r="V76">
        <v>3.0029816665311002E-2</v>
      </c>
      <c r="W76">
        <v>1.49619556956879E-2</v>
      </c>
      <c r="X76">
        <v>1.3942165389274799E-2</v>
      </c>
      <c r="Y76">
        <v>1.6256305860839398E-2</v>
      </c>
      <c r="Z76">
        <v>11.412423539207801</v>
      </c>
      <c r="AA76">
        <v>1.17770814070617E-2</v>
      </c>
      <c r="AB76">
        <v>1.5677123645206999E-4</v>
      </c>
      <c r="AC76" s="23">
        <v>1.0370033401650001E-5</v>
      </c>
      <c r="AE76" s="23">
        <v>1.9109384948851002E-6</v>
      </c>
      <c r="AF76" s="23">
        <v>8.7138007404130303E-6</v>
      </c>
      <c r="AH76" s="23">
        <v>7.8660228653408906E-5</v>
      </c>
      <c r="AI76" s="23">
        <v>7.60202289401713E-6</v>
      </c>
      <c r="AJ76">
        <v>7.2407482452600197E-3</v>
      </c>
      <c r="AM76" s="23">
        <v>4.0013050721135203E-5</v>
      </c>
      <c r="AZ76">
        <v>1.21641826265051E-3</v>
      </c>
      <c r="BA76" s="23">
        <v>3.4748292657198599E-5</v>
      </c>
      <c r="BB76" s="23">
        <v>5.1671435111016499E-5</v>
      </c>
      <c r="BG76" s="23">
        <v>2.10150082605988E-5</v>
      </c>
      <c r="BK76" s="23">
        <v>1.3883251123163701E-5</v>
      </c>
      <c r="BL76">
        <v>6.6274501195280403E-2</v>
      </c>
      <c r="BM76" s="23">
        <v>5.4377090003779099E-5</v>
      </c>
      <c r="BN76" s="23">
        <v>1.7708432618671E-5</v>
      </c>
      <c r="BO76" s="23">
        <v>8.8514917583361994E-5</v>
      </c>
      <c r="EV76">
        <v>1.6405993299630399</v>
      </c>
      <c r="FL76">
        <v>0.26718664602550402</v>
      </c>
      <c r="FM76">
        <v>5.0670053296179497E-2</v>
      </c>
      <c r="FO76">
        <v>5.9877918882881697E-3</v>
      </c>
      <c r="FP76">
        <v>1.4079050243607001</v>
      </c>
    </row>
    <row r="77" spans="1:172" x14ac:dyDescent="0.3">
      <c r="A77" t="s">
        <v>578</v>
      </c>
      <c r="B77" s="23">
        <v>5.9550258872226902E-5</v>
      </c>
      <c r="C77" s="23">
        <v>1.9168454621787E-5</v>
      </c>
      <c r="D77">
        <v>8.6969692403717597E-4</v>
      </c>
      <c r="E77">
        <v>4.0599231416145803E-3</v>
      </c>
      <c r="F77" s="23">
        <v>4.8336923707383402E-5</v>
      </c>
      <c r="G77" s="23">
        <v>1.65697593597836E-5</v>
      </c>
      <c r="H77">
        <v>5.0126461333455401E-4</v>
      </c>
      <c r="I77" s="23">
        <v>1.9922354423917E-5</v>
      </c>
      <c r="J77">
        <v>9.9154138049486793</v>
      </c>
      <c r="K77">
        <v>0.102255661752528</v>
      </c>
      <c r="L77">
        <v>6.5212565864469401E-3</v>
      </c>
      <c r="M77" s="23">
        <v>2.4077490282892599E-6</v>
      </c>
      <c r="N77">
        <v>0.462059215127677</v>
      </c>
      <c r="O77" s="23">
        <v>5.5456396015290797E-5</v>
      </c>
      <c r="T77">
        <v>15.843159434856799</v>
      </c>
      <c r="U77">
        <v>2.6185487199869599E-3</v>
      </c>
      <c r="V77">
        <v>2.1612818018569E-3</v>
      </c>
      <c r="W77">
        <v>1.08483573444414E-3</v>
      </c>
      <c r="X77">
        <v>1.01108970514094E-3</v>
      </c>
      <c r="Y77">
        <v>1.1781923679650599E-3</v>
      </c>
      <c r="Z77">
        <v>2.26825435792238E-2</v>
      </c>
      <c r="AA77" s="23">
        <v>6.9865857477312404E-6</v>
      </c>
      <c r="AB77" s="23">
        <v>7.8617807737585405E-5</v>
      </c>
      <c r="AC77" s="23">
        <v>7.3717826016425797E-6</v>
      </c>
      <c r="AH77" s="23">
        <v>1.09319038291209E-5</v>
      </c>
      <c r="AI77" s="23">
        <v>3.44886905422926E-6</v>
      </c>
      <c r="BB77" s="23">
        <v>1.14296614101179E-5</v>
      </c>
      <c r="BK77" s="23">
        <v>8.3017791606203403E-6</v>
      </c>
      <c r="BM77" s="23">
        <v>6.2949766432970197E-6</v>
      </c>
      <c r="BN77" s="23">
        <v>1.10376841756872E-5</v>
      </c>
      <c r="BO77" s="23">
        <v>7.3742309586032604E-5</v>
      </c>
      <c r="EV77">
        <v>5.05492393177237</v>
      </c>
      <c r="FL77">
        <v>0.12989443616792101</v>
      </c>
      <c r="FM77">
        <v>2.4501883715138201E-2</v>
      </c>
      <c r="FO77">
        <v>2.8922606660595298E-3</v>
      </c>
      <c r="FP77">
        <v>0.221427989522338</v>
      </c>
    </row>
    <row r="78" spans="1:172" x14ac:dyDescent="0.3">
      <c r="A78" t="s">
        <v>582</v>
      </c>
      <c r="B78" s="23">
        <v>8.6323131173821107E-5</v>
      </c>
      <c r="C78" s="23">
        <v>3.0190570305757501E-5</v>
      </c>
      <c r="D78">
        <v>1.3447994960614201E-3</v>
      </c>
      <c r="E78">
        <v>7.6061159648506604E-3</v>
      </c>
      <c r="F78">
        <v>1.0852869977438001E-3</v>
      </c>
      <c r="G78" s="23">
        <v>1.1196093479214099E-5</v>
      </c>
      <c r="H78">
        <v>6.8192112584662798E-4</v>
      </c>
      <c r="I78" s="23">
        <v>1.5378951267676901E-5</v>
      </c>
      <c r="J78">
        <v>9.5346069005577405E-2</v>
      </c>
      <c r="K78">
        <v>2.33224484662647</v>
      </c>
      <c r="L78">
        <v>2.4682043023406999E-2</v>
      </c>
      <c r="M78" s="23">
        <v>7.2356150810680699E-6</v>
      </c>
      <c r="N78">
        <v>0.52271383922006198</v>
      </c>
      <c r="O78" s="23">
        <v>6.9688281374435701E-5</v>
      </c>
      <c r="T78">
        <v>1.25386062997242</v>
      </c>
      <c r="U78">
        <v>43.8910433891824</v>
      </c>
      <c r="V78">
        <v>0.49633918671757099</v>
      </c>
      <c r="W78">
        <v>0.251206897467318</v>
      </c>
      <c r="X78">
        <v>0.23326510634083</v>
      </c>
      <c r="Y78">
        <v>0.27363949732148102</v>
      </c>
      <c r="Z78">
        <v>5.2292595482872297</v>
      </c>
      <c r="AA78" s="23">
        <v>2.6331324822454001E-5</v>
      </c>
      <c r="AB78">
        <v>2.3280410030135601E-4</v>
      </c>
      <c r="AC78" s="23">
        <v>2.2198219829585501E-5</v>
      </c>
      <c r="AG78" s="23">
        <v>1.71321664120241E-6</v>
      </c>
      <c r="AH78" s="23">
        <v>4.1929857124583797E-5</v>
      </c>
      <c r="AI78" s="23">
        <v>1.03055524900136E-5</v>
      </c>
      <c r="BB78">
        <v>1.4009626649439701E-3</v>
      </c>
      <c r="BF78" s="23">
        <v>3.9030553594648698E-6</v>
      </c>
      <c r="BK78">
        <v>1.5678513602857699E-4</v>
      </c>
      <c r="BL78" s="23">
        <v>1.2486577509338799E-5</v>
      </c>
      <c r="BM78" s="23">
        <v>7.7241634088074705E-5</v>
      </c>
      <c r="BN78" s="23">
        <v>5.0969406061350403E-6</v>
      </c>
      <c r="BO78">
        <v>5.6181569860231501E-4</v>
      </c>
      <c r="EV78">
        <v>18.143946827563699</v>
      </c>
      <c r="EX78" s="23">
        <v>2.0751917218263101E-5</v>
      </c>
      <c r="FL78">
        <v>0.43007407924351099</v>
      </c>
      <c r="FM78">
        <v>8.1461442899104994E-2</v>
      </c>
      <c r="FO78">
        <v>9.6240830162110397E-3</v>
      </c>
      <c r="FP78">
        <v>0.86536201731522699</v>
      </c>
    </row>
    <row r="79" spans="1:172" x14ac:dyDescent="0.3">
      <c r="A79" t="s">
        <v>586</v>
      </c>
      <c r="B79" s="23">
        <v>4.2934718099452602E-5</v>
      </c>
      <c r="C79" s="23">
        <v>1.2827411706735701E-5</v>
      </c>
      <c r="D79">
        <v>5.9717583266844605E-4</v>
      </c>
      <c r="E79">
        <v>2.1114811203391398E-3</v>
      </c>
      <c r="F79" s="23">
        <v>8.3134444825208495E-5</v>
      </c>
      <c r="G79" s="23">
        <v>2.2375615399716898E-5</v>
      </c>
      <c r="H79">
        <v>6.2636675363894698E-4</v>
      </c>
      <c r="I79">
        <v>1.13804710226803E-4</v>
      </c>
      <c r="J79">
        <v>3.8806885216596302E-3</v>
      </c>
      <c r="K79">
        <v>1.2417410883433001E-2</v>
      </c>
      <c r="L79">
        <v>2.00437883212257</v>
      </c>
      <c r="N79">
        <v>5.3703017229779999E-2</v>
      </c>
      <c r="O79" s="23">
        <v>2.8641128615413302E-5</v>
      </c>
      <c r="T79">
        <v>6.17072646438437E-3</v>
      </c>
      <c r="U79">
        <v>2.7087918845264299E-3</v>
      </c>
      <c r="V79">
        <v>1.17486415398146E-3</v>
      </c>
      <c r="W79">
        <v>2.3893747624853399</v>
      </c>
      <c r="X79">
        <v>5.0557549774221395E-4</v>
      </c>
      <c r="Y79">
        <v>5.8922524419737301E-4</v>
      </c>
      <c r="Z79">
        <v>1.15761839411112E-2</v>
      </c>
      <c r="AA79" s="23">
        <v>1.03040479359339E-6</v>
      </c>
      <c r="AH79" s="23">
        <v>1.08794833339097E-5</v>
      </c>
      <c r="BA79" s="23">
        <v>5.2600371378749401E-6</v>
      </c>
      <c r="BB79" s="23">
        <v>2.6531267843699101E-6</v>
      </c>
      <c r="BL79" s="23">
        <v>1.4885730826018099E-6</v>
      </c>
      <c r="BM79" s="23">
        <v>3.4926809217503801E-5</v>
      </c>
      <c r="BN79" s="23">
        <v>1.29061670560789E-5</v>
      </c>
      <c r="BO79" s="23">
        <v>3.15454213774649E-5</v>
      </c>
      <c r="EV79">
        <v>9.7269832049653396E-4</v>
      </c>
      <c r="EX79" s="23">
        <v>4.7038927002316E-5</v>
      </c>
      <c r="FL79">
        <v>8.5056676219935298E-4</v>
      </c>
      <c r="FM79">
        <v>1.6068514122707001E-4</v>
      </c>
      <c r="FO79" s="23">
        <v>1.8973572249966999E-5</v>
      </c>
      <c r="FP79" s="23">
        <v>4.66404229607643E-5</v>
      </c>
    </row>
    <row r="80" spans="1:172" x14ac:dyDescent="0.3">
      <c r="A80" t="s">
        <v>589</v>
      </c>
      <c r="B80" s="23">
        <v>1.6732691015462599E-5</v>
      </c>
      <c r="C80" s="23">
        <v>1.3471465326374601E-5</v>
      </c>
      <c r="D80">
        <v>5.9891614107393705E-4</v>
      </c>
      <c r="E80">
        <v>1.43893698477873E-3</v>
      </c>
      <c r="F80">
        <v>2.2218985852535901E-4</v>
      </c>
      <c r="G80" s="23">
        <v>1.6059291743272199E-6</v>
      </c>
      <c r="H80">
        <v>1.4617237494068499E-4</v>
      </c>
      <c r="I80" s="23">
        <v>1.6414961385882699E-5</v>
      </c>
      <c r="J80">
        <v>2.1056101888865399E-4</v>
      </c>
      <c r="K80">
        <v>2.8357495089244202E-4</v>
      </c>
      <c r="M80">
        <v>1.11667467017101E-4</v>
      </c>
      <c r="N80" s="23">
        <v>7.0009433704513099E-5</v>
      </c>
      <c r="O80" s="23">
        <v>9.0061956667127905E-6</v>
      </c>
      <c r="T80">
        <v>5.8496404891719596E-3</v>
      </c>
      <c r="U80">
        <v>3.49483681064407E-3</v>
      </c>
      <c r="W80" s="23">
        <v>2.1824946036493101E-5</v>
      </c>
      <c r="Z80">
        <v>7.7564422603471099E-3</v>
      </c>
      <c r="AA80" s="23">
        <v>7.4410425514578001E-5</v>
      </c>
      <c r="AB80">
        <v>2.09266620599778E-3</v>
      </c>
      <c r="AC80">
        <v>2.18106237449723E-4</v>
      </c>
      <c r="AD80" s="23">
        <v>2.39236332877821E-5</v>
      </c>
      <c r="AH80" s="23">
        <v>4.7429970490005297E-5</v>
      </c>
      <c r="AI80" s="23">
        <v>5.34485832567533E-5</v>
      </c>
      <c r="AT80" s="23">
        <v>3.1504819482795602E-6</v>
      </c>
      <c r="BB80">
        <v>5.9146023554198005E-4</v>
      </c>
      <c r="BK80">
        <v>2.7896122619051899E-4</v>
      </c>
      <c r="BL80" s="23">
        <v>6.1592300091772901E-6</v>
      </c>
      <c r="BM80" s="23">
        <v>3.5324855368661502E-6</v>
      </c>
      <c r="BN80">
        <v>5.0222111237311204E-3</v>
      </c>
      <c r="BO80">
        <v>1.39223825846632E-3</v>
      </c>
      <c r="EV80">
        <v>1.9461568551880099E-3</v>
      </c>
      <c r="FL80">
        <v>7.9608778507093692E-3</v>
      </c>
      <c r="FM80">
        <v>2.8728793417147E-3</v>
      </c>
      <c r="FO80">
        <v>3.7243004764492998E-4</v>
      </c>
      <c r="FP80" s="23">
        <v>7.6453901468127503E-5</v>
      </c>
    </row>
    <row r="81" spans="1:172" x14ac:dyDescent="0.3">
      <c r="A81" t="s">
        <v>592</v>
      </c>
      <c r="B81" s="23">
        <v>2.44613887331452E-5</v>
      </c>
      <c r="C81" s="23">
        <v>1.06881853587899E-5</v>
      </c>
      <c r="D81">
        <v>4.6802228498750301E-4</v>
      </c>
      <c r="E81">
        <v>2.77774688536101E-3</v>
      </c>
      <c r="F81" s="23">
        <v>4.56277519651211E-5</v>
      </c>
      <c r="H81">
        <v>7.9580620228975503E-3</v>
      </c>
      <c r="I81" s="23">
        <v>3.1812008986171501E-6</v>
      </c>
      <c r="J81">
        <v>4.9662426093923497E-2</v>
      </c>
      <c r="K81">
        <v>0.13339692017322399</v>
      </c>
      <c r="L81">
        <v>4.2637531273216796E-3</v>
      </c>
      <c r="N81">
        <v>34.260929251718402</v>
      </c>
      <c r="O81" s="23">
        <v>9.3477383366521105E-5</v>
      </c>
      <c r="P81" s="23">
        <v>5.0658991674709801E-6</v>
      </c>
      <c r="S81" s="23">
        <v>2.63976782263542E-6</v>
      </c>
      <c r="T81">
        <v>0.164703622617592</v>
      </c>
      <c r="U81">
        <v>3.8712343375820399E-2</v>
      </c>
      <c r="V81">
        <v>4.2087063334173502E-2</v>
      </c>
      <c r="W81">
        <v>2.1344966393709901E-2</v>
      </c>
      <c r="X81">
        <v>2.1382467231196999E-3</v>
      </c>
      <c r="Y81">
        <v>2.2071379048629399E-3</v>
      </c>
      <c r="Z81">
        <v>0.199273138742737</v>
      </c>
      <c r="AA81" s="23">
        <v>1.2416289988206201E-5</v>
      </c>
      <c r="AE81">
        <v>2.42478195918782E-2</v>
      </c>
      <c r="AF81">
        <v>5.28187243817755E-4</v>
      </c>
      <c r="AG81" s="23">
        <v>3.8285299730067102E-6</v>
      </c>
      <c r="AH81">
        <v>1.17282316876158E-4</v>
      </c>
      <c r="AI81" s="23">
        <v>1.1815656698088899E-6</v>
      </c>
      <c r="AJ81" s="23">
        <v>1.8752240492106901E-6</v>
      </c>
      <c r="AM81" s="23">
        <v>1.6215940973243599E-5</v>
      </c>
      <c r="AY81" s="23">
        <v>4.4775229450381703E-6</v>
      </c>
      <c r="AZ81">
        <v>5.4772275058470902E-4</v>
      </c>
      <c r="BB81">
        <v>4.7768355763070698E-4</v>
      </c>
      <c r="BF81" s="23">
        <v>3.29963946459162E-6</v>
      </c>
      <c r="BG81" s="23">
        <v>3.1257043141388598E-6</v>
      </c>
      <c r="BH81" s="23">
        <v>1.3353125424006601E-6</v>
      </c>
      <c r="BK81" s="23">
        <v>2.1153858418275199E-5</v>
      </c>
      <c r="BL81" s="23">
        <v>4.6672922263343397E-6</v>
      </c>
      <c r="BM81" s="23">
        <v>2.5282560833118501E-5</v>
      </c>
      <c r="BN81" s="23">
        <v>4.0808939349580997E-6</v>
      </c>
      <c r="BO81" s="23">
        <v>9.6251667211560399E-5</v>
      </c>
      <c r="EV81">
        <v>5.3848459582899402</v>
      </c>
      <c r="FL81">
        <v>0.136928956808159</v>
      </c>
      <c r="FM81">
        <v>2.57392848969237E-2</v>
      </c>
      <c r="FO81">
        <v>3.0361520149767298E-3</v>
      </c>
      <c r="FP81">
        <v>165.205474045708</v>
      </c>
    </row>
    <row r="82" spans="1:172" x14ac:dyDescent="0.3">
      <c r="A82" t="s">
        <v>596</v>
      </c>
      <c r="B82" s="23">
        <v>3.4526581007671703E-5</v>
      </c>
      <c r="C82" s="23">
        <v>9.9003294945659395E-6</v>
      </c>
      <c r="D82">
        <v>4.33053865712844E-4</v>
      </c>
      <c r="E82">
        <v>1.6247250277959099E-3</v>
      </c>
      <c r="F82" s="23">
        <v>2.05973769752077E-6</v>
      </c>
      <c r="G82" s="23">
        <v>1.4971608111371599E-6</v>
      </c>
      <c r="H82">
        <v>4.8169114474100501E-4</v>
      </c>
      <c r="J82" s="23">
        <v>1.21679010281949E-5</v>
      </c>
      <c r="K82" s="23">
        <v>1.0713991763717601E-5</v>
      </c>
      <c r="L82" s="23">
        <v>1.34479513167303E-6</v>
      </c>
      <c r="N82">
        <v>3.5764580980309299E-4</v>
      </c>
      <c r="O82">
        <v>3.6476946081132901E-3</v>
      </c>
      <c r="T82">
        <v>17.0857139201736</v>
      </c>
      <c r="U82">
        <v>4.4152925697824399</v>
      </c>
      <c r="V82">
        <v>4.6251288967640898</v>
      </c>
      <c r="W82">
        <v>2.3799770227148702</v>
      </c>
      <c r="X82">
        <v>0.22237847766424801</v>
      </c>
      <c r="Y82">
        <v>0.23340897251623799</v>
      </c>
      <c r="Z82">
        <v>25.468837474340798</v>
      </c>
      <c r="AA82" s="23">
        <v>5.83014671517933E-6</v>
      </c>
      <c r="AG82" s="23">
        <v>1.5135615785411401E-6</v>
      </c>
      <c r="AH82" s="23">
        <v>1.2721618680937601E-5</v>
      </c>
      <c r="AT82" s="23">
        <v>6.3994269285856296E-6</v>
      </c>
      <c r="AZ82" s="23">
        <v>1.7916826622005E-6</v>
      </c>
      <c r="BB82">
        <v>2.4322272957782898E-3</v>
      </c>
      <c r="BF82" s="23">
        <v>2.4510921223764601E-6</v>
      </c>
      <c r="BK82" s="23">
        <v>2.7329539047582099E-5</v>
      </c>
      <c r="BL82">
        <v>1.5787954109318101</v>
      </c>
      <c r="BM82">
        <v>2.43501676481701E-4</v>
      </c>
      <c r="BO82">
        <v>6.3566042973013301E-4</v>
      </c>
      <c r="EV82">
        <v>35.373210231511003</v>
      </c>
      <c r="FP82">
        <v>1.6244143006990499</v>
      </c>
    </row>
    <row r="83" spans="1:172" x14ac:dyDescent="0.3">
      <c r="A83" t="s">
        <v>703</v>
      </c>
      <c r="H83" s="23">
        <v>1.0461386099010201E-6</v>
      </c>
      <c r="S83">
        <v>9.0868378656933493E-2</v>
      </c>
      <c r="T83">
        <v>1.2174490517120599E-2</v>
      </c>
      <c r="U83">
        <v>1.9146104604788E-3</v>
      </c>
      <c r="V83">
        <v>5.3220667432275701E-3</v>
      </c>
      <c r="W83">
        <v>9.2445012299634099E-3</v>
      </c>
      <c r="X83" s="23">
        <v>2.04951278524611E-5</v>
      </c>
      <c r="Y83">
        <v>4.1992558778671304E-3</v>
      </c>
      <c r="Z83">
        <v>0.29791040834593202</v>
      </c>
      <c r="AA83">
        <v>3.4476621598336303E-2</v>
      </c>
      <c r="AB83">
        <v>0.116532717813146</v>
      </c>
      <c r="AC83">
        <v>1.29639819207704E-2</v>
      </c>
      <c r="AD83">
        <v>3.3819734980949798E-4</v>
      </c>
      <c r="AE83">
        <v>5.2930764205956098E-2</v>
      </c>
      <c r="AF83">
        <v>0.23768745979409001</v>
      </c>
      <c r="AG83">
        <v>0.23783181253585201</v>
      </c>
      <c r="AH83">
        <v>0.60781427573622704</v>
      </c>
      <c r="AI83">
        <v>1.4965866137947299E-4</v>
      </c>
      <c r="AJ83">
        <v>0.17957666092422001</v>
      </c>
      <c r="AK83">
        <v>0.232326140398675</v>
      </c>
      <c r="AL83">
        <v>0.67738124560333601</v>
      </c>
      <c r="AM83">
        <v>0.21499564679335401</v>
      </c>
      <c r="AN83">
        <v>0.181471663509187</v>
      </c>
      <c r="AO83">
        <v>5.6832107496144403E-2</v>
      </c>
      <c r="AP83">
        <v>3.4025881346927703E-2</v>
      </c>
      <c r="AQ83">
        <v>0.24109279271141201</v>
      </c>
      <c r="AR83">
        <v>2.9472134790983501E-2</v>
      </c>
      <c r="AS83">
        <v>8.1407134899940802E-4</v>
      </c>
      <c r="AT83">
        <v>0.34320674197415701</v>
      </c>
      <c r="AU83" s="23">
        <v>1.9754002075063899E-6</v>
      </c>
      <c r="AV83" s="23">
        <v>5.0084661657854202E-5</v>
      </c>
      <c r="AW83" s="23">
        <v>8.8386127200487001E-6</v>
      </c>
      <c r="AX83" s="23">
        <v>5.4346131128153401E-6</v>
      </c>
      <c r="AY83">
        <v>6.1615183544856802E-2</v>
      </c>
      <c r="AZ83">
        <v>7.03583337121928E-2</v>
      </c>
      <c r="BA83">
        <v>1.25698395317566E-2</v>
      </c>
      <c r="BB83">
        <v>6.5253794379056202E-3</v>
      </c>
      <c r="BF83">
        <v>2.5078976353659502E-4</v>
      </c>
      <c r="BG83" s="23">
        <v>6.8967460327588404E-5</v>
      </c>
      <c r="BH83">
        <v>4.9296068436964697E-4</v>
      </c>
      <c r="BI83">
        <v>1.35508535247809E-4</v>
      </c>
      <c r="BJ83" s="23">
        <v>1.0089858416403299E-5</v>
      </c>
      <c r="BK83">
        <v>9.4066941314655497E-2</v>
      </c>
      <c r="BL83">
        <v>1.3590733351817499E-3</v>
      </c>
      <c r="BM83">
        <v>7.6882200025521097E-2</v>
      </c>
      <c r="BN83">
        <v>0.222664803196193</v>
      </c>
      <c r="BO83">
        <v>7.4933329368304602E-2</v>
      </c>
      <c r="FP83" s="23">
        <v>6.9186695606517199E-6</v>
      </c>
    </row>
    <row r="84" spans="1:172" x14ac:dyDescent="0.3">
      <c r="A84" t="s">
        <v>705</v>
      </c>
      <c r="B84">
        <v>1.52672270326124E-4</v>
      </c>
      <c r="D84">
        <v>3.2369546816696801E-4</v>
      </c>
      <c r="E84">
        <v>4.85608355521108E-4</v>
      </c>
      <c r="F84">
        <v>6.9579311412627104E-4</v>
      </c>
      <c r="G84" s="23">
        <v>8.0653317928931406E-5</v>
      </c>
      <c r="H84">
        <v>5.4805322660995998E-2</v>
      </c>
      <c r="J84">
        <v>4.9674386451730498E-3</v>
      </c>
      <c r="K84">
        <v>1.72456902631941E-3</v>
      </c>
      <c r="L84">
        <v>1.7805901283177099E-4</v>
      </c>
      <c r="N84">
        <v>1.6253216432816599E-2</v>
      </c>
      <c r="O84" s="23">
        <v>4.6494764465663297E-5</v>
      </c>
      <c r="Q84">
        <v>2.3838870498426598E-3</v>
      </c>
      <c r="S84" s="23">
        <v>3.3370468364888201E-5</v>
      </c>
      <c r="T84">
        <v>3.1927119690100801E-3</v>
      </c>
      <c r="U84" s="23">
        <v>6.4125436567827394E-5</v>
      </c>
      <c r="V84">
        <v>9.2418508056565799E-4</v>
      </c>
      <c r="W84" s="23">
        <v>9.7669432756179798E-5</v>
      </c>
      <c r="X84" s="23">
        <v>6.9941143639086194E-5</v>
      </c>
      <c r="Y84" s="23">
        <v>9.1252624391189997E-5</v>
      </c>
      <c r="Z84">
        <v>2.2234154392650998E-3</v>
      </c>
      <c r="AA84">
        <v>8.1676356017511796E-4</v>
      </c>
      <c r="AB84">
        <v>4.9554306221686803E-4</v>
      </c>
      <c r="AC84">
        <v>5.9222872545897402E-4</v>
      </c>
      <c r="AE84" s="23">
        <v>8.6858966934276897E-5</v>
      </c>
      <c r="AF84">
        <v>1.3514778116452099E-4</v>
      </c>
      <c r="AG84">
        <v>0.23882315520015701</v>
      </c>
      <c r="AH84">
        <v>9.5864279497947597E-2</v>
      </c>
      <c r="AI84" s="23">
        <v>8.8989692096934204E-5</v>
      </c>
      <c r="AJ84">
        <v>2.9431493097823402E-2</v>
      </c>
      <c r="AK84" s="23">
        <v>1.51585499757037E-6</v>
      </c>
      <c r="AL84" s="23">
        <v>1.24777343447385E-5</v>
      </c>
      <c r="AM84" s="23">
        <v>2.42934304680344E-5</v>
      </c>
      <c r="AV84">
        <v>3.5179573017384599E-2</v>
      </c>
      <c r="AW84">
        <v>6.3594209236444198E-3</v>
      </c>
      <c r="AX84">
        <v>1.43324288884025E-2</v>
      </c>
      <c r="AY84">
        <v>6.6547698214962695E-4</v>
      </c>
      <c r="AZ84">
        <v>6.5855982921151799E-4</v>
      </c>
      <c r="BA84">
        <v>3.8409446027506798E-4</v>
      </c>
      <c r="BB84">
        <v>2.45849142876099E-4</v>
      </c>
      <c r="BC84">
        <v>5.7835422127610898E-2</v>
      </c>
      <c r="BD84">
        <v>1.19113123424353E-3</v>
      </c>
      <c r="BE84">
        <v>1.33133432992794E-3</v>
      </c>
      <c r="BF84">
        <v>1.44624186763291E-2</v>
      </c>
      <c r="BG84">
        <v>1.78337993703565E-2</v>
      </c>
      <c r="BH84">
        <v>1.7539698412056201E-4</v>
      </c>
      <c r="BI84" s="23">
        <v>2.5063214080398801E-5</v>
      </c>
      <c r="BJ84" s="23">
        <v>5.2925310478282799E-5</v>
      </c>
      <c r="BK84">
        <v>3.1799447391987398E-4</v>
      </c>
      <c r="BL84" s="23">
        <v>7.6839270152195103E-5</v>
      </c>
      <c r="BM84">
        <v>4.8920229078834301E-3</v>
      </c>
      <c r="BN84">
        <v>1.1413669347154201E-2</v>
      </c>
      <c r="BO84">
        <v>4.5329020212444499E-3</v>
      </c>
      <c r="BP84">
        <v>1.58681829282558E-4</v>
      </c>
      <c r="EV84">
        <v>7.1180160109979599E-3</v>
      </c>
      <c r="FP84">
        <v>1.37041097720733E-2</v>
      </c>
    </row>
    <row r="85" spans="1:172" x14ac:dyDescent="0.3">
      <c r="A85" t="s">
        <v>599</v>
      </c>
      <c r="R85" s="23">
        <v>1.82128175230094E-5</v>
      </c>
      <c r="AG85">
        <v>6.8590656111908593E-2</v>
      </c>
      <c r="AH85" s="23">
        <v>1.93712138373065E-6</v>
      </c>
      <c r="AJ85" s="23">
        <v>1.5742674481350901E-6</v>
      </c>
      <c r="AV85" s="23">
        <v>1.54687274634649E-6</v>
      </c>
      <c r="FP85" s="23">
        <v>6.3641215625414699E-6</v>
      </c>
    </row>
    <row r="86" spans="1:172" x14ac:dyDescent="0.3">
      <c r="A86" t="s">
        <v>601</v>
      </c>
      <c r="B86">
        <v>4.9684530621663201E-3</v>
      </c>
      <c r="D86">
        <v>0.34706247746073499</v>
      </c>
      <c r="E86">
        <v>2.5766199610692798E-2</v>
      </c>
      <c r="F86">
        <v>5.6698945064460299E-2</v>
      </c>
      <c r="G86">
        <v>2.30778155412135E-3</v>
      </c>
      <c r="H86">
        <v>1.2776270554758</v>
      </c>
      <c r="I86" s="23">
        <v>1.0720105582725801E-5</v>
      </c>
      <c r="J86">
        <v>9.8931483925669403E-2</v>
      </c>
      <c r="K86">
        <v>0.10470955559504699</v>
      </c>
      <c r="L86">
        <v>3.8118391612949901E-2</v>
      </c>
      <c r="N86">
        <v>0.27160101944029802</v>
      </c>
      <c r="O86">
        <v>2.14923606244202E-4</v>
      </c>
      <c r="Q86" s="23">
        <v>3.5811580400571903E-5</v>
      </c>
      <c r="S86">
        <v>0.18843267596916299</v>
      </c>
      <c r="T86">
        <v>4.4345223387168099E-2</v>
      </c>
      <c r="U86">
        <v>5.4672377346957303E-3</v>
      </c>
      <c r="V86">
        <v>5.2583822508259097E-2</v>
      </c>
      <c r="W86">
        <v>6.6168016357804997E-4</v>
      </c>
      <c r="X86">
        <v>1.10037514164837E-4</v>
      </c>
      <c r="Y86">
        <v>2.19183989535379E-4</v>
      </c>
      <c r="Z86">
        <v>4.6970347881264501E-2</v>
      </c>
      <c r="AA86">
        <v>6.5447308391657398E-3</v>
      </c>
      <c r="AB86">
        <v>6.8350308952532998E-4</v>
      </c>
      <c r="AC86">
        <v>2.4601560786950601E-4</v>
      </c>
      <c r="AE86">
        <v>2.42948727173041E-3</v>
      </c>
      <c r="AF86">
        <v>4.02443161348294E-2</v>
      </c>
      <c r="AG86">
        <v>1.5607936312952999E-4</v>
      </c>
      <c r="AH86">
        <v>5.5771706370493996</v>
      </c>
      <c r="AI86">
        <v>2.46602567013336E-3</v>
      </c>
      <c r="AJ86">
        <v>0.55278962182126501</v>
      </c>
      <c r="AK86" s="23">
        <v>1.03193345003968E-5</v>
      </c>
      <c r="AL86">
        <v>0.28941432895436697</v>
      </c>
      <c r="AM86">
        <v>6.1087851055176499</v>
      </c>
      <c r="AN86" s="23">
        <v>3.3383614669721502E-6</v>
      </c>
      <c r="AO86" s="23">
        <v>1.38038265281316E-6</v>
      </c>
      <c r="AQ86" s="23">
        <v>9.5755053656926908E-6</v>
      </c>
      <c r="AR86" s="23">
        <v>1.8334523858560499E-6</v>
      </c>
      <c r="AT86" s="23">
        <v>1.66174471755963E-6</v>
      </c>
      <c r="AU86">
        <v>4.27212271728323E-4</v>
      </c>
      <c r="AV86">
        <v>1.10019126985683E-4</v>
      </c>
      <c r="AW86" s="23">
        <v>1.62668962165757E-5</v>
      </c>
      <c r="AX86" s="23">
        <v>1.0295933780050699E-5</v>
      </c>
      <c r="AY86">
        <v>5.4672677489216802E-2</v>
      </c>
      <c r="AZ86">
        <v>2.4617285737696601</v>
      </c>
      <c r="BA86">
        <v>1.2497885281350901E-3</v>
      </c>
      <c r="BB86">
        <v>2.5737094457035401E-2</v>
      </c>
      <c r="BC86" s="23">
        <v>5.8276855576952997E-5</v>
      </c>
      <c r="BD86" s="23">
        <v>1.05585550965572E-5</v>
      </c>
      <c r="BE86" s="23">
        <v>8.3667913630556393E-6</v>
      </c>
      <c r="BF86">
        <v>3.3528414239032002E-2</v>
      </c>
      <c r="BG86">
        <v>0.17582741069844399</v>
      </c>
      <c r="BH86">
        <v>1.87603918278489E-3</v>
      </c>
      <c r="BI86">
        <v>1.9560176710750301E-4</v>
      </c>
      <c r="BJ86">
        <v>4.3619415695146099E-4</v>
      </c>
      <c r="BK86">
        <v>2.1911228891717999E-2</v>
      </c>
      <c r="BL86">
        <v>1.48574105225487E-2</v>
      </c>
      <c r="BM86">
        <v>0.60485905906447401</v>
      </c>
      <c r="BN86">
        <v>7.9699721089341202E-2</v>
      </c>
      <c r="BO86">
        <v>0.36494748320659298</v>
      </c>
      <c r="BP86">
        <v>3.1343040505235299E-3</v>
      </c>
      <c r="EV86">
        <v>8.7135136895265197E-2</v>
      </c>
      <c r="FL86">
        <v>1.6823350917378599</v>
      </c>
      <c r="FM86">
        <v>0.34375728024159502</v>
      </c>
      <c r="FO86">
        <v>4.12196039110947E-2</v>
      </c>
      <c r="FP86">
        <v>3.4312862689825598</v>
      </c>
    </row>
    <row r="87" spans="1:172" x14ac:dyDescent="0.3">
      <c r="A87" t="s">
        <v>605</v>
      </c>
      <c r="G87" s="23">
        <v>2.5920145288850102E-6</v>
      </c>
      <c r="H87" s="23">
        <v>1.0550939074101199E-5</v>
      </c>
      <c r="J87" s="23">
        <v>3.3847737839493101E-6</v>
      </c>
      <c r="K87" s="23">
        <v>3.1962090137971198E-6</v>
      </c>
      <c r="N87" s="23">
        <v>2.9460142244563299E-6</v>
      </c>
      <c r="O87">
        <v>4.2238831152632501E-2</v>
      </c>
      <c r="Q87">
        <v>1.70341023377825E-4</v>
      </c>
      <c r="S87">
        <v>5.87363078780717E-2</v>
      </c>
      <c r="T87">
        <v>11.0043312221402</v>
      </c>
      <c r="U87">
        <v>4.3210909634821002E-3</v>
      </c>
      <c r="V87">
        <v>1.4219778976706399E-3</v>
      </c>
      <c r="W87">
        <v>8.6285147444663203E-4</v>
      </c>
      <c r="X87">
        <v>3.5147695031334601E-4</v>
      </c>
      <c r="Y87">
        <v>4.10064837397061E-4</v>
      </c>
      <c r="Z87">
        <v>4.7596575313809701</v>
      </c>
      <c r="AA87">
        <v>1.2104016209598399E-4</v>
      </c>
      <c r="AC87" s="23">
        <v>3.7842575756827E-6</v>
      </c>
      <c r="AD87" s="23">
        <v>4.4052308432545698E-6</v>
      </c>
      <c r="AE87">
        <v>1.05629595169572</v>
      </c>
      <c r="AF87">
        <v>0.75733880465387204</v>
      </c>
      <c r="AH87" s="23">
        <v>8.9925414022470798E-5</v>
      </c>
      <c r="AL87">
        <v>6.7577464834802703E-2</v>
      </c>
      <c r="AM87">
        <v>1.6022684071758599</v>
      </c>
      <c r="AZ87" s="23">
        <v>1.68952783344892E-6</v>
      </c>
      <c r="BB87">
        <v>3.5348875819092799E-3</v>
      </c>
      <c r="BF87" s="23">
        <v>1.9562371938731598E-6</v>
      </c>
      <c r="BG87">
        <v>0.49120966379153302</v>
      </c>
      <c r="BK87" s="23">
        <v>7.8819075444785695E-6</v>
      </c>
      <c r="BL87">
        <v>1.4959701096517799</v>
      </c>
      <c r="BM87">
        <v>3.1331706945968998E-4</v>
      </c>
      <c r="BO87">
        <v>3.8665096970059098E-4</v>
      </c>
      <c r="EV87">
        <v>68.352853040096306</v>
      </c>
      <c r="FL87">
        <v>0.19464925805873701</v>
      </c>
      <c r="FM87">
        <v>3.6711980235883103E-2</v>
      </c>
      <c r="FO87">
        <v>4.3334585607253898E-3</v>
      </c>
      <c r="FP87">
        <v>1.7155203513119399</v>
      </c>
    </row>
    <row r="88" spans="1:172" x14ac:dyDescent="0.3">
      <c r="A88" t="s">
        <v>609</v>
      </c>
      <c r="E88" s="23">
        <v>3.25263077901134E-6</v>
      </c>
      <c r="G88" s="23">
        <v>8.0386885571197007E-6</v>
      </c>
      <c r="H88">
        <v>4.9855808087890001E-4</v>
      </c>
      <c r="J88" s="23">
        <v>3.24316118536722E-6</v>
      </c>
      <c r="K88" s="23">
        <v>8.1675849632197493E-6</v>
      </c>
      <c r="N88" s="23">
        <v>2.0986134050762299E-6</v>
      </c>
      <c r="O88">
        <v>1.9625533203369301E-2</v>
      </c>
      <c r="Q88">
        <v>2.0797482488522199E-4</v>
      </c>
      <c r="S88">
        <v>6.6070437605314197E-2</v>
      </c>
      <c r="T88">
        <v>1.2999279838107401E-3</v>
      </c>
      <c r="U88">
        <v>10.551685421367701</v>
      </c>
      <c r="V88">
        <v>8.4177258247242204E-4</v>
      </c>
      <c r="W88">
        <v>1.9717891917497401E-3</v>
      </c>
      <c r="X88">
        <v>2.7122741264164597E-4</v>
      </c>
      <c r="Y88">
        <v>3.1728319936337001E-4</v>
      </c>
      <c r="Z88">
        <v>2.2197101360495801</v>
      </c>
      <c r="AA88" s="23">
        <v>3.0438035007638399E-5</v>
      </c>
      <c r="AB88" s="23">
        <v>1.1563475333110499E-5</v>
      </c>
      <c r="AC88">
        <v>1.74683073638005E-4</v>
      </c>
      <c r="AD88" s="23">
        <v>2.18036838413962E-5</v>
      </c>
      <c r="AE88">
        <v>0.81753850762800695</v>
      </c>
      <c r="AF88">
        <v>0.51031944026592801</v>
      </c>
      <c r="AG88" s="23">
        <v>2.4395136209208298E-6</v>
      </c>
      <c r="AH88">
        <v>2.09980947848626E-3</v>
      </c>
      <c r="AI88" s="23">
        <v>1.03171814624681E-5</v>
      </c>
      <c r="AL88">
        <v>8.4398526326324205E-2</v>
      </c>
      <c r="AM88">
        <v>1.8894884199987101</v>
      </c>
      <c r="AT88" s="23">
        <v>1.17161259600402E-5</v>
      </c>
      <c r="AY88" s="23">
        <v>1.02807380602469E-6</v>
      </c>
      <c r="AZ88" s="23">
        <v>2.1126093938118599E-6</v>
      </c>
      <c r="BB88">
        <v>6.1065942003563002E-2</v>
      </c>
      <c r="BF88" s="23">
        <v>6.9473201877757597E-5</v>
      </c>
      <c r="BG88">
        <v>0.33302466674459902</v>
      </c>
      <c r="BK88" s="23">
        <v>1.46314705218649E-5</v>
      </c>
      <c r="BL88">
        <v>0.79697760798269002</v>
      </c>
      <c r="BM88">
        <v>3.5699566367651699E-4</v>
      </c>
      <c r="BN88" s="23">
        <v>2.8660663478729398E-5</v>
      </c>
      <c r="BO88">
        <v>1.13113858265561E-2</v>
      </c>
      <c r="EV88">
        <v>205.89174732132901</v>
      </c>
      <c r="EX88" s="23">
        <v>1.3695830057935901E-6</v>
      </c>
      <c r="FL88">
        <v>6.2897848693997496</v>
      </c>
      <c r="FM88">
        <v>1.2602232487701199</v>
      </c>
      <c r="FO88">
        <v>0.15055087486885199</v>
      </c>
      <c r="FP88">
        <v>1.4234885177307199</v>
      </c>
    </row>
    <row r="89" spans="1:172" x14ac:dyDescent="0.3">
      <c r="A89" t="s">
        <v>612</v>
      </c>
      <c r="D89" s="23">
        <v>3.2936847087080801E-6</v>
      </c>
      <c r="E89">
        <v>8.1618240966606706E-2</v>
      </c>
      <c r="F89" s="23">
        <v>6.0305267982509497E-6</v>
      </c>
      <c r="G89" s="23">
        <v>3.1072697916881503E-5</v>
      </c>
      <c r="H89">
        <v>4.7127309417427198E-4</v>
      </c>
      <c r="I89" s="23">
        <v>4.6175043946669003E-6</v>
      </c>
      <c r="J89">
        <v>1.5176487807095199E-3</v>
      </c>
      <c r="K89">
        <v>2.3977522116438599E-3</v>
      </c>
      <c r="L89">
        <v>3.5220803844017602E-4</v>
      </c>
      <c r="M89" s="23">
        <v>3.2146828154535302E-6</v>
      </c>
      <c r="O89">
        <v>1.3970144590031101E-2</v>
      </c>
      <c r="Q89" s="23">
        <v>7.4336983395423599E-6</v>
      </c>
      <c r="S89">
        <v>7.9148085731512302E-3</v>
      </c>
      <c r="T89">
        <v>5.4077099051004496E-4</v>
      </c>
      <c r="U89">
        <v>4.0756575831945398E-4</v>
      </c>
      <c r="V89">
        <v>0.62656188401023305</v>
      </c>
      <c r="W89">
        <v>2.1871557727536699E-4</v>
      </c>
      <c r="X89">
        <v>1.15375786686905E-4</v>
      </c>
      <c r="Y89">
        <v>1.32480380919858E-4</v>
      </c>
      <c r="Z89">
        <v>1.27470240582312</v>
      </c>
      <c r="AA89">
        <v>3.5182936287910102E-4</v>
      </c>
      <c r="AE89">
        <v>0.681536713167474</v>
      </c>
      <c r="AF89">
        <v>0.17252612406189399</v>
      </c>
      <c r="AG89">
        <v>7.5227225157954995E-4</v>
      </c>
      <c r="AH89">
        <v>4.0977164344138499E-2</v>
      </c>
      <c r="AI89">
        <v>2.50660503398798E-4</v>
      </c>
      <c r="AJ89">
        <v>4.51894253381729E-4</v>
      </c>
      <c r="AL89">
        <v>2.0618485492977E-3</v>
      </c>
      <c r="AM89">
        <v>7.0093854206882397E-2</v>
      </c>
      <c r="AT89" s="23">
        <v>1.7455101958743501E-6</v>
      </c>
      <c r="AY89" s="23">
        <v>1.21649252827883E-6</v>
      </c>
      <c r="AZ89" s="23">
        <v>3.0096585340395601E-6</v>
      </c>
      <c r="BB89">
        <v>1.5952116309729699E-2</v>
      </c>
      <c r="BF89" s="23">
        <v>7.6901457347284394E-5</v>
      </c>
      <c r="BG89">
        <v>0.113306629951615</v>
      </c>
      <c r="BK89">
        <v>3.1292731748122703E-4</v>
      </c>
      <c r="BL89">
        <v>0.48174140303604202</v>
      </c>
      <c r="BM89">
        <v>1.07341370046999E-4</v>
      </c>
      <c r="BO89">
        <v>2.8132037581923802E-3</v>
      </c>
      <c r="EV89">
        <v>264.88444538485402</v>
      </c>
      <c r="FL89">
        <v>9.7463575692363094</v>
      </c>
      <c r="FM89">
        <v>2.0283679018385099</v>
      </c>
      <c r="FO89">
        <v>0.24404350179064299</v>
      </c>
      <c r="FP89">
        <v>15.8624857925979</v>
      </c>
    </row>
    <row r="90" spans="1:172" x14ac:dyDescent="0.3">
      <c r="A90" t="s">
        <v>614</v>
      </c>
      <c r="G90" s="23">
        <v>2.4244290458465102E-6</v>
      </c>
      <c r="H90" s="23">
        <v>9.6136806581894607E-5</v>
      </c>
      <c r="J90" s="23">
        <v>6.7730904894557598E-6</v>
      </c>
      <c r="K90" s="23">
        <v>3.92756701589125E-5</v>
      </c>
      <c r="L90" s="23">
        <v>6.3934718101946396E-6</v>
      </c>
      <c r="N90" s="23">
        <v>1.86020342167368E-6</v>
      </c>
      <c r="O90">
        <v>2.2575242629526999E-2</v>
      </c>
      <c r="Q90" s="23">
        <v>5.94540365708498E-5</v>
      </c>
      <c r="S90">
        <v>6.5921117390983205E-2</v>
      </c>
      <c r="T90">
        <v>1.62793218321805E-3</v>
      </c>
      <c r="U90">
        <v>8.6822078618862598E-4</v>
      </c>
      <c r="V90">
        <v>1.87647311421641E-3</v>
      </c>
      <c r="W90">
        <v>3.7095570571120899</v>
      </c>
      <c r="X90">
        <v>3.38898204858752E-4</v>
      </c>
      <c r="Y90">
        <v>3.9428686869039001E-4</v>
      </c>
      <c r="Z90">
        <v>5.1105463983057398</v>
      </c>
      <c r="AA90">
        <v>5.2728030403800296E-3</v>
      </c>
      <c r="AE90">
        <v>0.80364549251650597</v>
      </c>
      <c r="AF90">
        <v>1.54120021652039</v>
      </c>
      <c r="AH90" s="23">
        <v>4.6735046767237597E-5</v>
      </c>
      <c r="AI90" s="23">
        <v>1.27017014777463E-5</v>
      </c>
      <c r="AL90">
        <v>2.3430275422868699E-2</v>
      </c>
      <c r="AM90">
        <v>0.50608572037965704</v>
      </c>
      <c r="AY90" s="23">
        <v>1.7780210975117999E-6</v>
      </c>
      <c r="AZ90" s="23">
        <v>2.6277793013872298E-6</v>
      </c>
      <c r="BB90">
        <v>3.8246529319928601E-3</v>
      </c>
      <c r="BF90" s="23">
        <v>1.2569431888919299E-5</v>
      </c>
      <c r="BK90" s="23">
        <v>4.7528476702440498E-5</v>
      </c>
      <c r="BL90">
        <v>0.93962342407696997</v>
      </c>
      <c r="BM90">
        <v>4.2838872176340802E-4</v>
      </c>
      <c r="BN90" s="23">
        <v>5.4086846549724802E-6</v>
      </c>
      <c r="BO90">
        <v>1.5804414838110001E-3</v>
      </c>
      <c r="EV90">
        <v>21.656028655633801</v>
      </c>
      <c r="FL90">
        <v>0.58172410672322905</v>
      </c>
      <c r="FM90">
        <v>0.110785839506034</v>
      </c>
      <c r="FO90">
        <v>1.31030605442465E-2</v>
      </c>
      <c r="FP90">
        <v>0.20690667515317901</v>
      </c>
    </row>
    <row r="91" spans="1:172" x14ac:dyDescent="0.3">
      <c r="A91" t="s">
        <v>616</v>
      </c>
      <c r="E91" s="23">
        <v>9.4756388542011606E-5</v>
      </c>
      <c r="G91" s="23">
        <v>6.5875389299199804E-6</v>
      </c>
      <c r="H91">
        <v>1.21219756114322E-4</v>
      </c>
      <c r="I91" s="23">
        <v>6.7170643928385296E-6</v>
      </c>
      <c r="J91" s="23">
        <v>4.4546722857818602E-5</v>
      </c>
      <c r="K91" s="23">
        <v>9.1926171004883895E-6</v>
      </c>
      <c r="N91">
        <v>1.09276516152991E-3</v>
      </c>
      <c r="O91">
        <v>3.9086020675576698E-2</v>
      </c>
      <c r="Q91" s="23">
        <v>6.1573785220809003E-5</v>
      </c>
      <c r="S91">
        <v>1.33317636468511E-2</v>
      </c>
      <c r="T91">
        <v>8.0390292443002103E-4</v>
      </c>
      <c r="U91">
        <v>4.2449795147852902E-4</v>
      </c>
      <c r="V91">
        <v>4.9708129245881695E-4</v>
      </c>
      <c r="W91">
        <v>1.8663767353628501E-4</v>
      </c>
      <c r="X91">
        <v>2.4549773976734</v>
      </c>
      <c r="Y91">
        <v>1.99207662190399E-4</v>
      </c>
      <c r="Z91">
        <v>1.9229364387024099</v>
      </c>
      <c r="AA91">
        <v>61.478767383717702</v>
      </c>
      <c r="AE91">
        <v>0.12994399256875799</v>
      </c>
      <c r="AF91">
        <v>0.50959668942194503</v>
      </c>
      <c r="AG91" s="23">
        <v>7.7980259851198893E-6</v>
      </c>
      <c r="AH91" s="23">
        <v>3.69978647974538E-5</v>
      </c>
      <c r="AJ91" s="23">
        <v>1.0222562695546499E-6</v>
      </c>
      <c r="AL91">
        <v>2.3567974011709E-2</v>
      </c>
      <c r="AM91">
        <v>0.539243229275573</v>
      </c>
      <c r="AY91" s="23">
        <v>2.3940972490576302E-6</v>
      </c>
      <c r="AZ91" s="23">
        <v>5.82167496145183E-6</v>
      </c>
      <c r="BB91">
        <v>1.21782404157239E-2</v>
      </c>
      <c r="BF91" s="23">
        <v>3.00905901480392E-5</v>
      </c>
      <c r="BG91">
        <v>0.33313519983113599</v>
      </c>
      <c r="BH91" s="23">
        <v>1.4296893927891699E-6</v>
      </c>
      <c r="BK91" s="23">
        <v>1.27324783310707E-5</v>
      </c>
      <c r="BL91">
        <v>1.1660593949787901</v>
      </c>
      <c r="BM91">
        <v>6.8397195908045895E-4</v>
      </c>
      <c r="BO91">
        <v>3.9945936362500599E-3</v>
      </c>
      <c r="EV91">
        <v>369.949103446712</v>
      </c>
      <c r="FL91">
        <v>20.3938233135082</v>
      </c>
      <c r="FM91">
        <v>5.0492913946771898</v>
      </c>
      <c r="FO91">
        <v>0.625216930995245</v>
      </c>
      <c r="FP91">
        <v>4.1292061551982302</v>
      </c>
    </row>
    <row r="92" spans="1:172" x14ac:dyDescent="0.3">
      <c r="A92" t="s">
        <v>618</v>
      </c>
      <c r="H92" s="23">
        <v>2.75748236751586E-5</v>
      </c>
      <c r="J92" s="23">
        <v>9.6509895732560197E-6</v>
      </c>
      <c r="K92" s="23">
        <v>4.5956948190892602E-6</v>
      </c>
      <c r="L92" s="23">
        <v>7.1370664017722497E-5</v>
      </c>
      <c r="O92">
        <v>0.15032829862406</v>
      </c>
      <c r="Q92">
        <v>1.5493199845529099E-4</v>
      </c>
      <c r="S92">
        <v>5.2001796237385899E-2</v>
      </c>
      <c r="T92">
        <v>7.4140348989561601E-4</v>
      </c>
      <c r="U92">
        <v>4.0528027922592E-4</v>
      </c>
      <c r="V92">
        <v>5.0517727974124004E-4</v>
      </c>
      <c r="W92">
        <v>9.9427448392349596E-4</v>
      </c>
      <c r="X92">
        <v>1.5508752363331199E-4</v>
      </c>
      <c r="Y92">
        <v>2.96594591838479</v>
      </c>
      <c r="Z92">
        <v>15.009205914670099</v>
      </c>
      <c r="AA92">
        <v>2.6827417310406301E-2</v>
      </c>
      <c r="AB92" s="23">
        <v>9.2806807197544607E-6</v>
      </c>
      <c r="AE92">
        <v>0.41320881977528201</v>
      </c>
      <c r="AF92">
        <v>1.3217452603479301</v>
      </c>
      <c r="AH92">
        <v>8.7175836234845401E-4</v>
      </c>
      <c r="AI92" s="23">
        <v>1.6894286390532201E-5</v>
      </c>
      <c r="AJ92" s="23">
        <v>8.4527421968813595E-6</v>
      </c>
      <c r="AL92">
        <v>8.4797077229604098E-2</v>
      </c>
      <c r="AM92">
        <v>1.5328695173463101</v>
      </c>
      <c r="BB92">
        <v>5.1318492620339596E-4</v>
      </c>
      <c r="BF92" s="23">
        <v>2.5644134730363801E-6</v>
      </c>
      <c r="BK92" s="23">
        <v>1.4303904753545099E-6</v>
      </c>
      <c r="BL92">
        <v>3.6920280274779</v>
      </c>
      <c r="BM92" s="23">
        <v>6.2053388115100697E-5</v>
      </c>
      <c r="BN92" s="23">
        <v>3.2114694257933599E-6</v>
      </c>
      <c r="BO92">
        <v>1.5360822565741E-4</v>
      </c>
      <c r="EV92">
        <v>15.8727708971265</v>
      </c>
      <c r="FL92">
        <v>0.85621912021855195</v>
      </c>
      <c r="FM92">
        <v>0.16465913706709601</v>
      </c>
      <c r="FO92">
        <v>1.9513284752293799E-2</v>
      </c>
      <c r="FP92">
        <v>9.1720689578486194</v>
      </c>
    </row>
    <row r="93" spans="1:172" x14ac:dyDescent="0.3">
      <c r="A93" t="s">
        <v>621</v>
      </c>
      <c r="C93" s="23">
        <v>2.31982427373638E-6</v>
      </c>
      <c r="D93">
        <v>1.01214593136303E-4</v>
      </c>
      <c r="E93" s="23">
        <v>8.6604667927535803E-5</v>
      </c>
      <c r="F93" s="23">
        <v>4.0317311034201399E-5</v>
      </c>
      <c r="G93" s="23">
        <v>1.6047682939944299E-5</v>
      </c>
      <c r="H93">
        <v>1.0908749755617201E-3</v>
      </c>
      <c r="I93" s="23">
        <v>4.8227544779411999E-6</v>
      </c>
      <c r="J93">
        <v>1.5332373933332101E-2</v>
      </c>
      <c r="K93">
        <v>4.048667488846E-2</v>
      </c>
      <c r="L93">
        <v>1.25166667572322E-3</v>
      </c>
      <c r="M93" s="23">
        <v>3.3696846226828503E-5</v>
      </c>
      <c r="N93">
        <v>3.7772883385204202E-3</v>
      </c>
      <c r="O93">
        <v>1.31087270524744</v>
      </c>
      <c r="Q93">
        <v>1.00674155898687E-3</v>
      </c>
      <c r="S93">
        <v>0.73177522886069801</v>
      </c>
      <c r="T93">
        <v>2.2634277951712401E-2</v>
      </c>
      <c r="U93">
        <v>1.4781393051690701E-2</v>
      </c>
      <c r="V93">
        <v>6.2032203851771497</v>
      </c>
      <c r="W93">
        <v>1.10984406756453</v>
      </c>
      <c r="X93">
        <v>4.7382339130971497E-3</v>
      </c>
      <c r="Y93">
        <v>6.0591582780616599E-3</v>
      </c>
      <c r="Z93">
        <v>173.984848958307</v>
      </c>
      <c r="AA93">
        <v>0.86186539334018297</v>
      </c>
      <c r="AB93" s="23">
        <v>6.78231113393352E-6</v>
      </c>
      <c r="AC93" s="23">
        <v>2.9920070442280501E-6</v>
      </c>
      <c r="AE93">
        <v>2.7618366910102199</v>
      </c>
      <c r="AF93">
        <v>16.875852714376201</v>
      </c>
      <c r="AG93">
        <v>1.05453485544349E-4</v>
      </c>
      <c r="AH93">
        <v>2.8522279337406898E-4</v>
      </c>
      <c r="AI93" s="23">
        <v>1.27053617164908E-5</v>
      </c>
      <c r="AJ93" s="23">
        <v>8.0780659570427703E-5</v>
      </c>
      <c r="AL93">
        <v>0.62966593073044297</v>
      </c>
      <c r="AM93">
        <v>13.900440241641199</v>
      </c>
      <c r="AN93" s="23">
        <v>2.6105217455159602E-6</v>
      </c>
      <c r="AO93" s="23">
        <v>1.0441178004869E-6</v>
      </c>
      <c r="AQ93" s="23">
        <v>8.1975470639359096E-6</v>
      </c>
      <c r="AR93" s="23">
        <v>1.04378765377098E-6</v>
      </c>
      <c r="AT93" s="23">
        <v>1.8737295162145601E-6</v>
      </c>
      <c r="AY93" s="23">
        <v>3.2727556490828997E-5</v>
      </c>
      <c r="AZ93">
        <v>1.00861807753715E-4</v>
      </c>
      <c r="BA93">
        <v>3.2078588308141298E-4</v>
      </c>
      <c r="BB93">
        <v>2.45090137833457E-2</v>
      </c>
      <c r="BF93">
        <v>1.6741274026733501E-4</v>
      </c>
      <c r="BG93">
        <v>9.5036033612906898</v>
      </c>
      <c r="BH93" s="23">
        <v>4.0827172899278201E-5</v>
      </c>
      <c r="BI93" s="23">
        <v>8.3784292021174792E-6</v>
      </c>
      <c r="BJ93" s="23">
        <v>1.58788535487455E-5</v>
      </c>
      <c r="BK93">
        <v>6.2607831523149105E-4</v>
      </c>
      <c r="BL93">
        <v>35.440285465556002</v>
      </c>
      <c r="BM93">
        <v>1.1395206156478801E-3</v>
      </c>
      <c r="BN93">
        <v>8.8086594189824895E-4</v>
      </c>
      <c r="BO93">
        <v>6.4263160402291304E-3</v>
      </c>
      <c r="EV93">
        <v>767.82698522233704</v>
      </c>
      <c r="EX93">
        <v>1.9291103419801601E-3</v>
      </c>
      <c r="FL93">
        <v>5.4481652526475601</v>
      </c>
      <c r="FM93">
        <v>1.0674814458431601</v>
      </c>
      <c r="FO93">
        <v>0.12697393200405799</v>
      </c>
      <c r="FP93">
        <v>17.451079789158499</v>
      </c>
    </row>
    <row r="94" spans="1:172" x14ac:dyDescent="0.3">
      <c r="A94" t="s">
        <v>624</v>
      </c>
      <c r="C94" s="23">
        <v>1.05297452787075E-6</v>
      </c>
      <c r="D94" s="23">
        <v>4.5956987524835199E-5</v>
      </c>
      <c r="E94" s="23">
        <v>4.63837590639413E-5</v>
      </c>
      <c r="F94" s="23">
        <v>1.5535869432708601E-5</v>
      </c>
      <c r="G94" s="23">
        <v>3.2553844741222002E-6</v>
      </c>
      <c r="H94">
        <v>4.4599113783861299E-4</v>
      </c>
      <c r="J94" s="23">
        <v>6.6268358245509299E-6</v>
      </c>
      <c r="K94" s="23">
        <v>1.6134832803100501E-6</v>
      </c>
      <c r="N94" s="23">
        <v>6.4699856004130702E-6</v>
      </c>
      <c r="O94">
        <v>9.2471979341173503E-4</v>
      </c>
      <c r="S94" s="23">
        <v>2.4067282781786101E-6</v>
      </c>
      <c r="T94">
        <v>3.3951344144864</v>
      </c>
      <c r="U94">
        <v>1.9339825389858001</v>
      </c>
      <c r="V94">
        <v>1.5896708670767901</v>
      </c>
      <c r="W94">
        <v>0.80866781355031203</v>
      </c>
      <c r="X94">
        <v>0.74922849937482106</v>
      </c>
      <c r="Y94">
        <v>0.88764224969072902</v>
      </c>
      <c r="Z94">
        <v>17.6586455377956</v>
      </c>
      <c r="AA94">
        <v>0.17000014987004999</v>
      </c>
      <c r="AB94" s="23">
        <v>2.5963699623595298E-6</v>
      </c>
      <c r="AC94" s="23">
        <v>1.2394789244889499E-6</v>
      </c>
      <c r="AE94" s="23">
        <v>8.0481500703394593E-6</v>
      </c>
      <c r="AF94" s="23">
        <v>6.9024777391530997E-6</v>
      </c>
      <c r="AG94" s="23">
        <v>3.8900073207089801E-5</v>
      </c>
      <c r="AH94" s="23">
        <v>7.2065895395727095E-5</v>
      </c>
      <c r="AJ94" s="23">
        <v>3.55427543657376E-5</v>
      </c>
      <c r="AM94" s="23">
        <v>4.6144010717222002E-5</v>
      </c>
      <c r="AN94" s="23">
        <v>1.07824188263216E-6</v>
      </c>
      <c r="AQ94" s="23">
        <v>3.46323887051996E-6</v>
      </c>
      <c r="AY94" s="23">
        <v>1.18694031544702E-5</v>
      </c>
      <c r="AZ94" s="23">
        <v>3.9824454036966502E-5</v>
      </c>
      <c r="BA94">
        <v>1.94120730856167E-4</v>
      </c>
      <c r="BB94">
        <v>1.3718318849905599E-2</v>
      </c>
      <c r="BF94">
        <v>1.17247754548447E-4</v>
      </c>
      <c r="BG94" s="23">
        <v>8.7399123557226904E-5</v>
      </c>
      <c r="BH94" s="23">
        <v>1.3941855825549999E-5</v>
      </c>
      <c r="BI94" s="23">
        <v>3.2246634950871699E-6</v>
      </c>
      <c r="BJ94" s="23">
        <v>6.6010724541967196E-6</v>
      </c>
      <c r="BK94" s="23">
        <v>9.2941553870919496E-5</v>
      </c>
      <c r="BL94">
        <v>4.2666745002714697</v>
      </c>
      <c r="BM94">
        <v>1.43617900780205E-4</v>
      </c>
      <c r="BN94" s="23">
        <v>7.6234017548310301E-5</v>
      </c>
      <c r="BO94">
        <v>7.1327016099945705E-4</v>
      </c>
      <c r="EV94">
        <v>339.13692394327899</v>
      </c>
      <c r="FL94">
        <v>25.222670025402898</v>
      </c>
      <c r="FM94">
        <v>5.2716943801238303</v>
      </c>
      <c r="FO94">
        <v>0.63474600717067597</v>
      </c>
      <c r="FP94">
        <v>6.66302421745982</v>
      </c>
    </row>
    <row r="95" spans="1:172" x14ac:dyDescent="0.3">
      <c r="A95" t="s">
        <v>627</v>
      </c>
      <c r="B95" s="23">
        <v>3.2507044389957698E-5</v>
      </c>
      <c r="D95" s="23">
        <v>1.18093872042323E-6</v>
      </c>
      <c r="E95" s="23">
        <v>8.6701720343971506E-5</v>
      </c>
      <c r="F95" s="23">
        <v>2.3241923529237499E-6</v>
      </c>
      <c r="G95" s="23">
        <v>4.6694031378339099E-5</v>
      </c>
      <c r="H95">
        <v>13.5391445778109</v>
      </c>
      <c r="I95">
        <v>1.24001755950584E-3</v>
      </c>
      <c r="J95" s="23">
        <v>7.17757961618387E-6</v>
      </c>
      <c r="K95" s="23">
        <v>2.2352170502973802E-6</v>
      </c>
      <c r="L95" s="23">
        <v>1.7912558281831101E-6</v>
      </c>
      <c r="N95">
        <v>4.3221105841622998E-3</v>
      </c>
      <c r="O95">
        <v>2.8979296301001201</v>
      </c>
      <c r="Q95" s="23">
        <v>3.6284299560080497E-5</v>
      </c>
      <c r="S95">
        <v>6.8525680777243206E-2</v>
      </c>
      <c r="T95">
        <v>1.56775070364255</v>
      </c>
      <c r="U95">
        <v>0.37329108340591699</v>
      </c>
      <c r="V95">
        <v>0.47982547637474898</v>
      </c>
      <c r="W95">
        <v>0.22482269386652401</v>
      </c>
      <c r="X95">
        <v>2.6740558107957599E-2</v>
      </c>
      <c r="Y95">
        <v>2.5183037070522E-2</v>
      </c>
      <c r="Z95">
        <v>2.5430113802180498</v>
      </c>
      <c r="AA95">
        <v>8.1872616889283805</v>
      </c>
      <c r="AB95">
        <v>6.3207308390261296</v>
      </c>
      <c r="AC95">
        <v>24.709460459909501</v>
      </c>
      <c r="AD95" s="23">
        <v>2.3340030008366601E-5</v>
      </c>
      <c r="AE95">
        <v>14.613187855780501</v>
      </c>
      <c r="AF95">
        <v>1.7298823518691999</v>
      </c>
      <c r="AG95" s="23">
        <v>3.4942529480368698E-6</v>
      </c>
      <c r="AH95">
        <v>0.44087821661802101</v>
      </c>
      <c r="AI95">
        <v>1.82297043862389E-4</v>
      </c>
      <c r="AJ95">
        <v>7.9673730263592697</v>
      </c>
      <c r="AK95" s="23">
        <v>2.4253323883525699E-6</v>
      </c>
      <c r="AL95">
        <v>2.7917190508443799E-2</v>
      </c>
      <c r="AM95">
        <v>0.65514068876643095</v>
      </c>
      <c r="AN95" s="23">
        <v>2.64493573751604E-5</v>
      </c>
      <c r="AO95" s="23">
        <v>8.0505924211413904E-5</v>
      </c>
      <c r="AP95" s="23">
        <v>6.6311016633245302E-6</v>
      </c>
      <c r="AQ95">
        <v>1.4726772791377101E-4</v>
      </c>
      <c r="AR95" s="23">
        <v>6.3419420182899498E-5</v>
      </c>
      <c r="AS95" s="23">
        <v>2.6811477708419102E-5</v>
      </c>
      <c r="AT95">
        <v>1.0462081521112E-4</v>
      </c>
      <c r="AU95" s="23">
        <v>1.7617335697950399E-5</v>
      </c>
      <c r="AV95" s="23">
        <v>4.5350663422327902E-6</v>
      </c>
      <c r="AX95">
        <v>1.6553470186973199E-4</v>
      </c>
      <c r="AY95">
        <v>2.5106985816604599</v>
      </c>
      <c r="AZ95">
        <v>6.9606416319673899E-3</v>
      </c>
      <c r="BA95">
        <v>61.422501565941097</v>
      </c>
      <c r="BB95">
        <v>15.305367483804501</v>
      </c>
      <c r="BC95">
        <v>4.7776026070951499E-4</v>
      </c>
      <c r="BD95" s="23">
        <v>5.9103659932985198E-5</v>
      </c>
      <c r="BE95" s="23">
        <v>1.0897322446852401E-5</v>
      </c>
      <c r="BF95">
        <v>1.34418322542459</v>
      </c>
      <c r="BG95">
        <v>5.0246465388880504</v>
      </c>
      <c r="BH95" s="23">
        <v>1.12780185705687E-5</v>
      </c>
      <c r="BI95" s="23">
        <v>1.6754346104308701E-6</v>
      </c>
      <c r="BJ95">
        <v>8.5759628614799105E-2</v>
      </c>
      <c r="BK95">
        <v>17.1283891128279</v>
      </c>
      <c r="BL95">
        <v>1.0349024668521499E-3</v>
      </c>
      <c r="BM95">
        <v>-111.830492805433</v>
      </c>
      <c r="BN95">
        <v>9.6262669202432303</v>
      </c>
      <c r="BO95">
        <v>-136.78095277493</v>
      </c>
      <c r="BP95">
        <v>0.66083443400184005</v>
      </c>
      <c r="EV95">
        <v>423.95878872462703</v>
      </c>
      <c r="EX95">
        <v>1.4122637848995901E-4</v>
      </c>
      <c r="FL95">
        <v>18.926053037022999</v>
      </c>
      <c r="FM95">
        <v>4.4948026775479404</v>
      </c>
      <c r="FO95">
        <v>0.55302465899352204</v>
      </c>
      <c r="FP95">
        <v>10.7205538767998</v>
      </c>
    </row>
    <row r="96" spans="1:172" x14ac:dyDescent="0.3">
      <c r="A96" t="s">
        <v>629</v>
      </c>
      <c r="B96" s="23">
        <v>8.1535146158025107E-5</v>
      </c>
      <c r="C96" s="23">
        <v>2.7004011001535699E-5</v>
      </c>
      <c r="D96">
        <v>1.2455950879508701E-3</v>
      </c>
      <c r="E96">
        <v>1.0069933442582699E-2</v>
      </c>
      <c r="F96">
        <v>1.7327184094536899E-4</v>
      </c>
      <c r="G96" s="23">
        <v>5.5186961970129601E-5</v>
      </c>
      <c r="H96">
        <v>6.3563309446980796</v>
      </c>
      <c r="I96" s="23">
        <v>6.3151327457553497E-5</v>
      </c>
      <c r="J96" s="23">
        <v>2.7966483270159001E-5</v>
      </c>
      <c r="K96" s="23">
        <v>5.2525674923473998E-5</v>
      </c>
      <c r="L96" s="23">
        <v>1.3626112565591401E-6</v>
      </c>
      <c r="N96">
        <v>2.2179101506377899E-4</v>
      </c>
      <c r="O96">
        <v>5.8485623875141397E-2</v>
      </c>
      <c r="P96" s="23">
        <v>3.4581484369875899E-6</v>
      </c>
      <c r="Q96" s="23">
        <v>1.8398257140775201E-5</v>
      </c>
      <c r="R96" s="23">
        <v>6.69638852518241E-6</v>
      </c>
      <c r="S96">
        <v>1.8961596349319002E-2</v>
      </c>
      <c r="T96">
        <v>0.73266750708273098</v>
      </c>
      <c r="U96">
        <v>0.17621242721137001</v>
      </c>
      <c r="V96">
        <v>0.18161238107552299</v>
      </c>
      <c r="W96">
        <v>9.4862873715950299E-2</v>
      </c>
      <c r="X96">
        <v>8.9485335561945798E-3</v>
      </c>
      <c r="Y96">
        <v>9.5684230108852193E-3</v>
      </c>
      <c r="Z96">
        <v>0.80469733022521195</v>
      </c>
      <c r="AA96">
        <v>0.17757737153234401</v>
      </c>
      <c r="AB96">
        <v>8.4092683414440095E-2</v>
      </c>
      <c r="AC96">
        <v>0.71855855941538904</v>
      </c>
      <c r="AD96" s="23">
        <v>2.9717765770868202E-6</v>
      </c>
      <c r="AE96">
        <v>9.88631967753337E-2</v>
      </c>
      <c r="AF96">
        <v>5.00614834867735E-2</v>
      </c>
      <c r="AG96">
        <v>4.1750619538525902E-4</v>
      </c>
      <c r="AH96">
        <v>7.0357454165436203E-3</v>
      </c>
      <c r="AI96">
        <v>1.48779982481642E-4</v>
      </c>
      <c r="AJ96">
        <v>8.5871173256756306E-2</v>
      </c>
      <c r="AL96">
        <v>4.9584799258033203E-3</v>
      </c>
      <c r="AM96">
        <v>0.124303635924973</v>
      </c>
      <c r="AN96" s="23">
        <v>2.27920564470116E-5</v>
      </c>
      <c r="AO96" s="23">
        <v>1.9205433428559401E-5</v>
      </c>
      <c r="AP96" s="23">
        <v>9.0624712917461896E-6</v>
      </c>
      <c r="AQ96" s="23">
        <v>9.0069299314412496E-5</v>
      </c>
      <c r="AR96" s="23">
        <v>2.1534962518014701E-5</v>
      </c>
      <c r="AS96" s="23">
        <v>8.2360505888014301E-6</v>
      </c>
      <c r="AT96" s="23">
        <v>3.8314019547213599E-5</v>
      </c>
      <c r="AU96" s="23">
        <v>4.2220092309657499E-6</v>
      </c>
      <c r="AV96" s="23">
        <v>1.08706479506344E-6</v>
      </c>
      <c r="AX96" s="23">
        <v>1.82826772457608E-5</v>
      </c>
      <c r="AY96">
        <v>0.16666453456766001</v>
      </c>
      <c r="AZ96">
        <v>5.0765023181628798E-3</v>
      </c>
      <c r="BA96">
        <v>2.8221920714222399</v>
      </c>
      <c r="BB96">
        <v>0.77724760568917295</v>
      </c>
      <c r="BC96" s="23">
        <v>3.4152526253562403E-5</v>
      </c>
      <c r="BD96" s="23">
        <v>6.6720843908549099E-6</v>
      </c>
      <c r="BE96" s="23">
        <v>3.63198326004117E-6</v>
      </c>
      <c r="BF96">
        <v>4.0789400754926597E-2</v>
      </c>
      <c r="BG96">
        <v>0.25890882811243698</v>
      </c>
      <c r="BH96">
        <v>2.9344884142444702E-4</v>
      </c>
      <c r="BI96" s="23">
        <v>4.55874512277118E-5</v>
      </c>
      <c r="BJ96">
        <v>1.65881817904872E-2</v>
      </c>
      <c r="BK96">
        <v>0.89650678011341201</v>
      </c>
      <c r="BL96">
        <v>4.7587996189658501E-3</v>
      </c>
      <c r="BM96">
        <v>10.867511149599601</v>
      </c>
      <c r="BN96">
        <v>0.45204646545726501</v>
      </c>
      <c r="BO96">
        <v>6.8530863994742504</v>
      </c>
      <c r="BP96">
        <v>1.7441983100506601E-2</v>
      </c>
      <c r="EV96">
        <v>79.762314876076005</v>
      </c>
      <c r="EX96" s="23">
        <v>2.1271587448038402E-6</v>
      </c>
      <c r="FL96">
        <v>0.65618248830576698</v>
      </c>
      <c r="FM96">
        <v>0.12478340563978201</v>
      </c>
      <c r="FO96">
        <v>1.47542114846482E-2</v>
      </c>
      <c r="FP96">
        <v>3.1881178727720298</v>
      </c>
    </row>
    <row r="97" spans="1:172" x14ac:dyDescent="0.3">
      <c r="A97" t="s">
        <v>631</v>
      </c>
      <c r="B97">
        <v>8.7829683395575699E-3</v>
      </c>
      <c r="C97">
        <v>4.8903814101247797E-3</v>
      </c>
      <c r="D97">
        <v>0.271420124186803</v>
      </c>
      <c r="E97">
        <v>1.36971727631041</v>
      </c>
      <c r="F97">
        <v>0.21647510678724799</v>
      </c>
      <c r="G97">
        <v>4.5984607083868902E-2</v>
      </c>
      <c r="H97">
        <v>0.62276520260065904</v>
      </c>
      <c r="I97">
        <v>1.33009334784224E-2</v>
      </c>
      <c r="J97">
        <v>6.8372447756993504E-3</v>
      </c>
      <c r="K97">
        <v>6.5831826759446101E-3</v>
      </c>
      <c r="L97">
        <v>2.1962827754683101E-4</v>
      </c>
      <c r="M97" s="23">
        <v>1.5906368441020701E-5</v>
      </c>
      <c r="N97">
        <v>0.18367324298079099</v>
      </c>
      <c r="O97">
        <v>0.50696251746736098</v>
      </c>
      <c r="P97">
        <v>1.6069021639138301E-4</v>
      </c>
      <c r="Q97" s="23">
        <v>2.83295359926722E-6</v>
      </c>
      <c r="R97" s="23">
        <v>5.0623719981087397E-5</v>
      </c>
      <c r="S97">
        <v>0.51795957432558803</v>
      </c>
      <c r="T97">
        <v>4.5244059399291499E-2</v>
      </c>
      <c r="U97">
        <v>1.5945954938969401E-2</v>
      </c>
      <c r="V97">
        <v>2.2904118563147401E-2</v>
      </c>
      <c r="W97">
        <v>8.7778693731916206E-3</v>
      </c>
      <c r="X97">
        <v>3.64760890031813E-4</v>
      </c>
      <c r="Y97">
        <v>2.18662089775488E-2</v>
      </c>
      <c r="Z97">
        <v>0.33155198037196798</v>
      </c>
      <c r="AA97">
        <v>8.6428761006458396E-2</v>
      </c>
      <c r="AB97">
        <v>3.2343766603225299E-2</v>
      </c>
      <c r="AC97">
        <v>1.52295021239418</v>
      </c>
      <c r="AD97">
        <v>0.37882289549987302</v>
      </c>
      <c r="AE97">
        <v>0.78481626354378398</v>
      </c>
      <c r="AF97">
        <v>0.18979644569783</v>
      </c>
      <c r="AG97">
        <v>0.29617025676513098</v>
      </c>
      <c r="AH97">
        <v>0.77139869095957803</v>
      </c>
      <c r="AI97">
        <v>5.3305607512929096E-3</v>
      </c>
      <c r="AJ97">
        <v>0.67440598924478601</v>
      </c>
      <c r="AK97">
        <v>6.3574965810779397E-4</v>
      </c>
      <c r="AL97">
        <v>1.91162762908057E-2</v>
      </c>
      <c r="AM97">
        <v>0.39580933784645</v>
      </c>
      <c r="AN97">
        <v>6.0351142224682901E-2</v>
      </c>
      <c r="AO97">
        <v>3.0864297429718E-2</v>
      </c>
      <c r="AP97">
        <v>2.9993491701842201E-3</v>
      </c>
      <c r="AQ97">
        <v>0.16355305159264399</v>
      </c>
      <c r="AR97">
        <v>1.8107839171897899E-2</v>
      </c>
      <c r="AS97">
        <v>6.7869477038188797E-3</v>
      </c>
      <c r="AT97">
        <v>0.10066067704050601</v>
      </c>
      <c r="AU97">
        <v>4.0732939270388896E-3</v>
      </c>
      <c r="AV97">
        <v>1.04821776629929E-3</v>
      </c>
      <c r="AW97">
        <v>1.55020625540547E-4</v>
      </c>
      <c r="AX97">
        <v>3.3432568198108999E-3</v>
      </c>
      <c r="AY97">
        <v>0.33407619270523498</v>
      </c>
      <c r="AZ97">
        <v>0.46279033955161403</v>
      </c>
      <c r="BA97">
        <v>1.04201724935633</v>
      </c>
      <c r="BB97">
        <v>0.31585741479030399</v>
      </c>
      <c r="BC97">
        <v>1.0034332052563601E-4</v>
      </c>
      <c r="BD97" s="23">
        <v>3.2213306760216699E-6</v>
      </c>
      <c r="BE97" s="23">
        <v>1.9335999666817799E-6</v>
      </c>
      <c r="BF97">
        <v>0.25299454182206099</v>
      </c>
      <c r="BG97">
        <v>8.8764466908794493</v>
      </c>
      <c r="BH97">
        <v>9.7289841955343903E-2</v>
      </c>
      <c r="BI97">
        <v>4.7240062987049601E-2</v>
      </c>
      <c r="BJ97">
        <v>4.3310384045297697E-3</v>
      </c>
      <c r="BK97">
        <v>1.20617541853774</v>
      </c>
      <c r="BL97">
        <v>1.5091646365970199</v>
      </c>
      <c r="BM97">
        <v>5.9371593067430997</v>
      </c>
      <c r="BN97">
        <v>1.66590714024707</v>
      </c>
      <c r="BO97">
        <v>0.75893545470694901</v>
      </c>
      <c r="BP97" s="23">
        <v>5.9861229340722698E-5</v>
      </c>
      <c r="EV97">
        <v>130.30071350331099</v>
      </c>
      <c r="EX97">
        <v>1.09682990465869E-2</v>
      </c>
      <c r="FL97">
        <v>1.6100902740890299E-4</v>
      </c>
      <c r="FM97" s="23">
        <v>3.0416648473479499E-5</v>
      </c>
      <c r="FO97" s="23">
        <v>3.5915628986134602E-6</v>
      </c>
      <c r="FP97">
        <v>0.32298586695652398</v>
      </c>
    </row>
    <row r="98" spans="1:172" x14ac:dyDescent="0.3">
      <c r="A98" t="s">
        <v>633</v>
      </c>
      <c r="B98">
        <v>1.0831852616964099E-3</v>
      </c>
      <c r="C98" s="23">
        <v>1.14216948065827E-6</v>
      </c>
      <c r="D98">
        <v>2.08614352139396E-2</v>
      </c>
      <c r="E98">
        <v>0.27822250170266399</v>
      </c>
      <c r="F98">
        <v>1.04595310515495E-2</v>
      </c>
      <c r="G98">
        <v>4.86167657789134E-4</v>
      </c>
      <c r="H98">
        <v>0.32462565593894699</v>
      </c>
      <c r="I98" s="23">
        <v>5.99250199180131E-6</v>
      </c>
      <c r="J98">
        <v>0.118104547990374</v>
      </c>
      <c r="K98">
        <v>0.14540951113519501</v>
      </c>
      <c r="L98">
        <v>1.8688334195915701E-2</v>
      </c>
      <c r="M98" s="23">
        <v>1.20391385238778E-6</v>
      </c>
      <c r="N98">
        <v>1.0420536154801201</v>
      </c>
      <c r="O98">
        <v>1.24696414370643E-2</v>
      </c>
      <c r="P98" s="23">
        <v>5.8798608422815303E-6</v>
      </c>
      <c r="Q98" s="23">
        <v>1.06375519846945E-6</v>
      </c>
      <c r="S98">
        <v>2.8159932568192201E-3</v>
      </c>
      <c r="T98">
        <v>2.0602496819013699E-2</v>
      </c>
      <c r="U98">
        <v>4.4439463536088096E-3</v>
      </c>
      <c r="V98">
        <v>4.4337221812722101E-3</v>
      </c>
      <c r="W98">
        <v>2.2484606572779702E-3</v>
      </c>
      <c r="X98">
        <v>3.19107896063099E-4</v>
      </c>
      <c r="Y98">
        <v>2.0890075421678899E-4</v>
      </c>
      <c r="Z98">
        <v>5.5522372397296897E-2</v>
      </c>
      <c r="AA98">
        <v>1.26116687264248E-2</v>
      </c>
      <c r="AB98">
        <v>1.1552745339296001E-2</v>
      </c>
      <c r="AC98">
        <v>3.98186572268439E-3</v>
      </c>
      <c r="AE98">
        <v>4.9193322840284504</v>
      </c>
      <c r="AF98">
        <v>0.399637717743134</v>
      </c>
      <c r="AG98">
        <v>1.03494151038651E-4</v>
      </c>
      <c r="AH98">
        <v>0.362376691310697</v>
      </c>
      <c r="AI98">
        <v>1.2988694103026701E-4</v>
      </c>
      <c r="AJ98">
        <v>0.265372788714763</v>
      </c>
      <c r="AK98" s="23">
        <v>1.0770345056621601E-6</v>
      </c>
      <c r="AL98">
        <v>4.0131577263985601E-3</v>
      </c>
      <c r="AM98">
        <v>0.28439362667532098</v>
      </c>
      <c r="AN98" s="23">
        <v>2.3631622967883101E-5</v>
      </c>
      <c r="AO98" s="23">
        <v>1.1561341511599299E-6</v>
      </c>
      <c r="AP98" s="23">
        <v>3.1952599896330802E-6</v>
      </c>
      <c r="AQ98" s="23">
        <v>3.0945006167261E-5</v>
      </c>
      <c r="AR98" s="23">
        <v>4.8608352142795998E-6</v>
      </c>
      <c r="AS98" s="23">
        <v>7.7922579844142804E-6</v>
      </c>
      <c r="AT98" s="23">
        <v>5.0979483779383199E-5</v>
      </c>
      <c r="AU98">
        <v>2.5615661547446399E-4</v>
      </c>
      <c r="AV98" s="23">
        <v>6.5952820036146106E-5</v>
      </c>
      <c r="AW98" s="23">
        <v>9.7535566516725896E-6</v>
      </c>
      <c r="AX98" s="23">
        <v>1.6604317680951299E-6</v>
      </c>
      <c r="AY98">
        <v>0.15529416287301001</v>
      </c>
      <c r="AZ98">
        <v>13.560046079145801</v>
      </c>
      <c r="BA98">
        <v>0.22789256033663</v>
      </c>
      <c r="BB98">
        <v>0.17868287586008999</v>
      </c>
      <c r="BC98" s="23">
        <v>3.3172784311459197E-5</v>
      </c>
      <c r="BD98" s="23">
        <v>7.5249169781890299E-6</v>
      </c>
      <c r="BE98" s="23">
        <v>1.6932345266707501E-5</v>
      </c>
      <c r="BF98">
        <v>0.948497089112047</v>
      </c>
      <c r="BG98">
        <v>0.19516572550046701</v>
      </c>
      <c r="BH98">
        <v>1.6007115344698199E-2</v>
      </c>
      <c r="BI98">
        <v>2.3673186299463999E-3</v>
      </c>
      <c r="BJ98">
        <v>1.7468384434283701E-3</v>
      </c>
      <c r="BK98">
        <v>9.1404166381320401E-2</v>
      </c>
      <c r="BL98">
        <v>5.1673921654723599E-2</v>
      </c>
      <c r="BM98">
        <v>0.22445079016670999</v>
      </c>
      <c r="BN98">
        <v>0.20967345723674499</v>
      </c>
      <c r="BO98">
        <v>0.40541986978296601</v>
      </c>
      <c r="BP98">
        <v>2.14480551975306E-2</v>
      </c>
      <c r="EV98">
        <v>8.6326804437303295</v>
      </c>
      <c r="EX98" s="23">
        <v>5.2878177386988803E-6</v>
      </c>
      <c r="FL98">
        <v>33.809979936830302</v>
      </c>
      <c r="FM98">
        <v>6.2219982942089898</v>
      </c>
      <c r="FO98">
        <v>0.73065180258275397</v>
      </c>
      <c r="FP98">
        <v>75.467979550565403</v>
      </c>
    </row>
    <row r="99" spans="1:172" x14ac:dyDescent="0.3">
      <c r="A99" t="s">
        <v>636</v>
      </c>
      <c r="B99">
        <v>1.1073854471602499E-2</v>
      </c>
      <c r="C99" s="23">
        <v>5.2426072850127704E-6</v>
      </c>
      <c r="D99">
        <v>2.83803395086859E-2</v>
      </c>
      <c r="E99">
        <v>3.1526052865554801</v>
      </c>
      <c r="F99">
        <v>2.5452622832497599E-4</v>
      </c>
      <c r="G99">
        <v>4.0209950495529202E-3</v>
      </c>
      <c r="H99">
        <v>3.6118396483394499</v>
      </c>
      <c r="I99">
        <v>1.6250653536043099E-4</v>
      </c>
      <c r="J99" s="23">
        <v>3.91540267904818E-6</v>
      </c>
      <c r="K99">
        <v>1.8839783695652601</v>
      </c>
      <c r="L99">
        <v>2.6425280372335699E-2</v>
      </c>
      <c r="N99">
        <v>7.7401919807129698</v>
      </c>
      <c r="O99">
        <v>1.1903259767448699E-2</v>
      </c>
      <c r="P99" s="23">
        <v>1.0336430170176399E-6</v>
      </c>
      <c r="Q99" s="23">
        <v>2.3435202707855E-5</v>
      </c>
      <c r="R99" s="23">
        <v>1.1526047641376599E-6</v>
      </c>
      <c r="S99">
        <v>4.6171300855764397E-3</v>
      </c>
      <c r="T99">
        <v>1.44049262986065</v>
      </c>
      <c r="U99">
        <v>0.41676041560392002</v>
      </c>
      <c r="V99">
        <v>0.50909346853641202</v>
      </c>
      <c r="W99">
        <v>0.28346585735371699</v>
      </c>
      <c r="X99">
        <v>2.9690244656432701E-2</v>
      </c>
      <c r="Y99">
        <v>2.8985364628419601E-2</v>
      </c>
      <c r="Z99">
        <v>3.1357871756150399</v>
      </c>
      <c r="AA99">
        <v>1.0971122200419501</v>
      </c>
      <c r="AB99">
        <v>6.3800944790523104E-2</v>
      </c>
      <c r="AC99">
        <v>0.14194452335621</v>
      </c>
      <c r="AD99" s="23">
        <v>1.6464169220792899E-6</v>
      </c>
      <c r="AE99">
        <v>0.268404208400982</v>
      </c>
      <c r="AF99">
        <v>5.6006710104421398</v>
      </c>
      <c r="AG99">
        <v>8.6321479715527002E-4</v>
      </c>
      <c r="AH99">
        <v>10.1547986319271</v>
      </c>
      <c r="AI99">
        <v>0.26650154249504499</v>
      </c>
      <c r="AJ99">
        <v>10.183185123822501</v>
      </c>
      <c r="AK99" s="23">
        <v>5.2354514280647799E-6</v>
      </c>
      <c r="AL99">
        <v>7.59872082297603E-3</v>
      </c>
      <c r="AM99">
        <v>0.27720040371537702</v>
      </c>
      <c r="AN99" s="23">
        <v>6.8685266956553499E-5</v>
      </c>
      <c r="AO99" s="23">
        <v>6.0258737108730903E-5</v>
      </c>
      <c r="AP99" s="23">
        <v>4.3987384916984297E-5</v>
      </c>
      <c r="AQ99">
        <v>2.28640984688721E-4</v>
      </c>
      <c r="AR99" s="23">
        <v>1.4722731982280199E-5</v>
      </c>
      <c r="AS99" s="23">
        <v>6.4242925593588204E-6</v>
      </c>
      <c r="AT99" s="23">
        <v>3.9632994399808498E-5</v>
      </c>
      <c r="AU99">
        <v>1.1450391952686E-2</v>
      </c>
      <c r="AV99">
        <v>2.95047763001833E-3</v>
      </c>
      <c r="AW99">
        <v>4.3568075281227701E-4</v>
      </c>
      <c r="AX99">
        <v>1.1194985841019301E-4</v>
      </c>
      <c r="AY99">
        <v>0.43019812405795999</v>
      </c>
      <c r="AZ99">
        <v>1.6091485951956099</v>
      </c>
      <c r="BA99">
        <v>4.1905576144611798</v>
      </c>
      <c r="BB99">
        <v>0.79738850521079696</v>
      </c>
      <c r="BC99">
        <v>7.1203668299921305E-4</v>
      </c>
      <c r="BD99" s="23">
        <v>4.4505600620152397E-5</v>
      </c>
      <c r="BE99">
        <v>1.4450667624818099E-4</v>
      </c>
      <c r="BF99">
        <v>3.24915172470098</v>
      </c>
      <c r="BG99">
        <v>13.384638424747299</v>
      </c>
      <c r="BH99">
        <v>1.44707128700937</v>
      </c>
      <c r="BI99">
        <v>0.18732008656459101</v>
      </c>
      <c r="BJ99">
        <v>7.9703604476994205E-2</v>
      </c>
      <c r="BK99">
        <v>4.3297608520956601</v>
      </c>
      <c r="BL99">
        <v>1.15155256921155</v>
      </c>
      <c r="BM99">
        <v>12.5878297558403</v>
      </c>
      <c r="BN99">
        <v>8.0019992510998907</v>
      </c>
      <c r="BO99">
        <v>8.7031397839978606</v>
      </c>
      <c r="BP99">
        <v>2.7630879606489599E-2</v>
      </c>
      <c r="EV99">
        <v>8.3227631172418803</v>
      </c>
      <c r="FL99">
        <v>3.67238289130455</v>
      </c>
      <c r="FM99">
        <v>0.73386595749357797</v>
      </c>
      <c r="FO99">
        <v>8.7626387335941497E-2</v>
      </c>
      <c r="FP99">
        <v>2.1474002264957202</v>
      </c>
    </row>
    <row r="100" spans="1:172" x14ac:dyDescent="0.3">
      <c r="A100" t="s">
        <v>638</v>
      </c>
      <c r="B100" s="23">
        <v>2.30222641504622E-6</v>
      </c>
      <c r="C100" s="23">
        <v>4.3858702321115003E-6</v>
      </c>
      <c r="D100">
        <v>1.93452645703624E-4</v>
      </c>
      <c r="E100">
        <v>4.1100401808835099E-4</v>
      </c>
      <c r="F100" s="23">
        <v>9.9048031871754101E-5</v>
      </c>
      <c r="G100" s="23">
        <v>1.6641863984637301E-6</v>
      </c>
      <c r="H100">
        <v>1.16437918300173E-3</v>
      </c>
      <c r="I100" s="23">
        <v>7.4044172524413703E-6</v>
      </c>
      <c r="J100" s="23">
        <v>2.66741357958622E-6</v>
      </c>
      <c r="K100" s="23">
        <v>4.1307086718870501E-6</v>
      </c>
      <c r="N100" s="23">
        <v>7.2589550467594405E-5</v>
      </c>
      <c r="O100" s="23">
        <v>9.9627400170593805E-5</v>
      </c>
      <c r="Q100" s="23">
        <v>1.0359668494562399E-6</v>
      </c>
      <c r="R100" s="23">
        <v>3.8946361806762901E-6</v>
      </c>
      <c r="S100" s="23">
        <v>9.5343460463110897E-6</v>
      </c>
      <c r="T100">
        <v>0.13895790802959801</v>
      </c>
      <c r="U100">
        <v>9.1067148601072803E-2</v>
      </c>
      <c r="V100">
        <v>0.31231442019342098</v>
      </c>
      <c r="W100">
        <v>5.7477612494513997E-2</v>
      </c>
      <c r="X100">
        <v>2.1294760241959E-3</v>
      </c>
      <c r="Y100">
        <v>0.31602156929495701</v>
      </c>
      <c r="Z100">
        <v>2.78947144880458</v>
      </c>
      <c r="AA100">
        <v>1.3188891195410899</v>
      </c>
      <c r="AB100">
        <v>1.08465251841249</v>
      </c>
      <c r="AC100">
        <v>7.9471868180934505E-2</v>
      </c>
      <c r="AD100">
        <v>3.4694719907146402E-4</v>
      </c>
      <c r="AE100" s="23">
        <v>7.51587044179073E-6</v>
      </c>
      <c r="AF100" s="23">
        <v>1.4937874164472901E-5</v>
      </c>
      <c r="AG100">
        <v>0.35172437421869701</v>
      </c>
      <c r="AH100">
        <v>7.8519635159484996E-4</v>
      </c>
      <c r="AJ100" s="23">
        <v>2.46860910023339E-5</v>
      </c>
      <c r="AK100">
        <v>43.101884861451602</v>
      </c>
      <c r="AL100" s="23">
        <v>9.1885012102106208E-6</v>
      </c>
      <c r="AM100" s="23">
        <v>1.7164467974890599E-6</v>
      </c>
      <c r="AN100" s="23">
        <v>5.0611234279889299E-5</v>
      </c>
      <c r="AO100" s="23">
        <v>8.4748184800327106E-6</v>
      </c>
      <c r="AP100" s="23">
        <v>6.75131835484018E-6</v>
      </c>
      <c r="AQ100" s="23">
        <v>4.1107530545306599E-5</v>
      </c>
      <c r="AR100" s="23">
        <v>3.0091804866430001E-5</v>
      </c>
      <c r="AS100" s="23">
        <v>1.81598531019372E-5</v>
      </c>
      <c r="AT100" s="23">
        <v>2.7014469002034501E-5</v>
      </c>
      <c r="AU100">
        <v>1.2658948605756399</v>
      </c>
      <c r="AV100">
        <v>26.846334231792</v>
      </c>
      <c r="AW100">
        <v>5.6319099644511601</v>
      </c>
      <c r="AX100" s="23">
        <v>1.29036584778591E-6</v>
      </c>
      <c r="AY100">
        <v>0.20339035032487801</v>
      </c>
      <c r="AZ100">
        <v>3.5409187968910699E-4</v>
      </c>
      <c r="BA100">
        <v>0.32513911700542902</v>
      </c>
      <c r="BB100">
        <v>0.249547915296324</v>
      </c>
      <c r="BC100">
        <v>386.84033683152597</v>
      </c>
      <c r="BD100">
        <v>29.315643687930201</v>
      </c>
      <c r="BE100">
        <v>84.666970275647202</v>
      </c>
      <c r="BF100">
        <v>3.8648011688637601E-2</v>
      </c>
      <c r="BG100">
        <v>8.2093807141467301E-2</v>
      </c>
      <c r="BH100">
        <v>6.3733689874638103E-3</v>
      </c>
      <c r="BI100">
        <v>1.87764128088403E-3</v>
      </c>
      <c r="BJ100">
        <v>2.4156763500760299E-2</v>
      </c>
      <c r="BK100">
        <v>0.144407048808012</v>
      </c>
      <c r="BL100">
        <v>0.13791061858246001</v>
      </c>
      <c r="BM100">
        <v>0.69903687894834599</v>
      </c>
      <c r="BN100">
        <v>0.43461590809091599</v>
      </c>
      <c r="BO100">
        <v>0.40659564545829902</v>
      </c>
      <c r="EV100">
        <v>-59.372238686247798</v>
      </c>
      <c r="FP100">
        <v>5.2602705961094998</v>
      </c>
    </row>
    <row r="101" spans="1:172" x14ac:dyDescent="0.3">
      <c r="A101" t="s">
        <v>640</v>
      </c>
      <c r="B101">
        <v>2.0328902990217998E-3</v>
      </c>
      <c r="C101">
        <v>5.5008589878195995E-4</v>
      </c>
      <c r="D101">
        <v>2.7677624432682402E-2</v>
      </c>
      <c r="E101">
        <v>0.22273178293297799</v>
      </c>
      <c r="F101">
        <v>1.44009980661364E-2</v>
      </c>
      <c r="G101">
        <v>1.2163471771756301E-3</v>
      </c>
      <c r="H101">
        <v>1.7358391174707399E-2</v>
      </c>
      <c r="I101">
        <v>1.47853664063226E-3</v>
      </c>
      <c r="J101" s="23">
        <v>6.9662378947177306E-5</v>
      </c>
      <c r="K101">
        <v>1.7211207688278701E-4</v>
      </c>
      <c r="L101" s="23">
        <v>2.7450619124532102E-5</v>
      </c>
      <c r="N101">
        <v>2.3966409623886898E-3</v>
      </c>
      <c r="O101">
        <v>4.79868753875155E-4</v>
      </c>
      <c r="P101" s="23">
        <v>7.6590946133327907E-6</v>
      </c>
      <c r="Q101">
        <v>1.9382732264520701E-4</v>
      </c>
      <c r="R101" s="23">
        <v>3.8131309111286101E-6</v>
      </c>
      <c r="S101">
        <v>2.3052103259895401E-2</v>
      </c>
      <c r="T101">
        <v>3.8702958769427802E-2</v>
      </c>
      <c r="U101">
        <v>2.7369252855623501E-3</v>
      </c>
      <c r="V101">
        <v>2.4668005288064999E-2</v>
      </c>
      <c r="W101">
        <v>9.0285606271842695E-3</v>
      </c>
      <c r="X101">
        <v>1.31230743498204E-4</v>
      </c>
      <c r="Y101">
        <v>1.77007016694622E-3</v>
      </c>
      <c r="Z101">
        <v>7.4248015127553996E-2</v>
      </c>
      <c r="AA101">
        <v>4.8435524019148999E-3</v>
      </c>
      <c r="AB101">
        <v>5.637123065291E-3</v>
      </c>
      <c r="AC101">
        <v>9.2182205883440196E-4</v>
      </c>
      <c r="AD101" s="23">
        <v>6.5973672180494303E-6</v>
      </c>
      <c r="AE101">
        <v>0.24287719103671199</v>
      </c>
      <c r="AF101">
        <v>0.22850016833893999</v>
      </c>
      <c r="AG101">
        <v>1.83070416666565E-2</v>
      </c>
      <c r="AH101">
        <v>514.29517847286195</v>
      </c>
      <c r="AI101">
        <v>0.76098923164274301</v>
      </c>
      <c r="AJ101">
        <v>229.26111674542</v>
      </c>
      <c r="AK101" s="23">
        <v>1.48141891092587E-5</v>
      </c>
      <c r="AL101">
        <v>1.3968395099438801E-2</v>
      </c>
      <c r="AM101">
        <v>0.83553069544409098</v>
      </c>
      <c r="AN101">
        <v>3.4970525092505598E-4</v>
      </c>
      <c r="AO101">
        <v>3.46272819538648E-4</v>
      </c>
      <c r="AP101">
        <v>1.70593454487384E-4</v>
      </c>
      <c r="AQ101">
        <v>6.7059783327665904E-4</v>
      </c>
      <c r="AR101">
        <v>1.4265273435317999E-4</v>
      </c>
      <c r="AS101" s="23">
        <v>6.2322927423370296E-5</v>
      </c>
      <c r="AT101" s="23">
        <v>8.9235782055747603E-5</v>
      </c>
      <c r="AU101" s="23">
        <v>8.4433740297077203E-5</v>
      </c>
      <c r="AV101" s="23">
        <v>2.1732377721262401E-5</v>
      </c>
      <c r="AW101" s="23">
        <v>3.21438130276561E-6</v>
      </c>
      <c r="AX101" s="23">
        <v>5.74792820136835E-5</v>
      </c>
      <c r="AY101">
        <v>5.9875005914392298E-3</v>
      </c>
      <c r="AZ101">
        <v>-16.466002799965</v>
      </c>
      <c r="BA101">
        <v>4.9200097468464599E-2</v>
      </c>
      <c r="BB101">
        <v>0.31475896023627398</v>
      </c>
      <c r="BC101" s="23">
        <v>1.63608638137805E-5</v>
      </c>
      <c r="BF101">
        <v>1.81652074648791E-2</v>
      </c>
      <c r="BG101">
        <v>6.88912303559156E-2</v>
      </c>
      <c r="BH101" s="23">
        <v>1.84813525197878E-5</v>
      </c>
      <c r="BI101" s="23">
        <v>4.0027510120218397E-6</v>
      </c>
      <c r="BJ101">
        <v>7.4171520995791498E-4</v>
      </c>
      <c r="BK101">
        <v>0.44944351116435799</v>
      </c>
      <c r="BL101">
        <v>0.20310899374608701</v>
      </c>
      <c r="BM101">
        <v>1.0739559870373E-2</v>
      </c>
      <c r="BN101">
        <v>2.0917203451396801E-2</v>
      </c>
      <c r="BO101">
        <v>5.8391570644836098E-2</v>
      </c>
      <c r="BP101">
        <v>4.4256389664051503E-3</v>
      </c>
      <c r="EV101">
        <v>8.6529617394000997</v>
      </c>
      <c r="EX101" s="23">
        <v>6.3593032778413297E-5</v>
      </c>
      <c r="FL101">
        <v>15.004108164133401</v>
      </c>
      <c r="FM101">
        <v>3.27220130249765</v>
      </c>
      <c r="FO101">
        <v>0.39698616729936098</v>
      </c>
      <c r="FP101">
        <v>6.7130439605936996</v>
      </c>
    </row>
    <row r="102" spans="1:172" x14ac:dyDescent="0.3">
      <c r="A102" t="s">
        <v>642</v>
      </c>
      <c r="C102" s="23">
        <v>7.42266702848044E-6</v>
      </c>
      <c r="D102">
        <v>3.2517854480873298E-4</v>
      </c>
      <c r="E102">
        <v>1.01198263957961E-4</v>
      </c>
      <c r="F102">
        <v>1.3033452973131899E-4</v>
      </c>
      <c r="G102" s="23">
        <v>4.0759564354217303E-5</v>
      </c>
      <c r="H102">
        <v>2.75518470075926E-3</v>
      </c>
      <c r="J102">
        <v>6.6877805343916095E-4</v>
      </c>
      <c r="K102">
        <v>6.00003969592803E-3</v>
      </c>
      <c r="L102">
        <v>1.35099613954635E-4</v>
      </c>
      <c r="M102" s="23">
        <v>4.0622530492994798E-6</v>
      </c>
      <c r="N102" s="23">
        <v>9.9951769518831407E-6</v>
      </c>
      <c r="O102">
        <v>2.2580302391189402E-3</v>
      </c>
      <c r="Q102" s="23">
        <v>1.3483584469589E-5</v>
      </c>
      <c r="S102" s="23">
        <v>5.7726275984767797E-5</v>
      </c>
      <c r="T102">
        <v>7.7981279643632396E-4</v>
      </c>
      <c r="U102">
        <v>2.6054543795311002E-4</v>
      </c>
      <c r="V102">
        <v>1.47345330770018E-3</v>
      </c>
      <c r="W102">
        <v>7.0384961569639097E-3</v>
      </c>
      <c r="X102" s="23">
        <v>6.8067914665999093E-5</v>
      </c>
      <c r="Y102" s="23">
        <v>2.4449930200262699E-6</v>
      </c>
      <c r="Z102">
        <v>0.15780946132263199</v>
      </c>
      <c r="AA102">
        <v>2.54048653948648E-3</v>
      </c>
      <c r="AC102" s="23">
        <v>2.6893855200650001E-6</v>
      </c>
      <c r="AE102">
        <v>1.6676003940123001E-4</v>
      </c>
      <c r="AF102">
        <v>3.1892502160580299E-4</v>
      </c>
      <c r="AG102" s="23">
        <v>8.6011350706547001E-5</v>
      </c>
      <c r="AH102">
        <v>3.4037925374556401</v>
      </c>
      <c r="AI102">
        <v>8.2972159669977401</v>
      </c>
      <c r="AJ102">
        <v>0.86277541177597405</v>
      </c>
      <c r="AL102" s="23">
        <v>7.5867132108986006E-5</v>
      </c>
      <c r="AM102">
        <v>2.3181947997372599E-3</v>
      </c>
      <c r="AQ102" s="23">
        <v>5.1957304660814599E-5</v>
      </c>
      <c r="AY102">
        <v>1.29164984743767E-2</v>
      </c>
      <c r="AZ102">
        <v>9.5473052434908201</v>
      </c>
      <c r="BA102">
        <v>1.3156517143871799E-2</v>
      </c>
      <c r="BB102">
        <v>2.8227128145759301E-2</v>
      </c>
      <c r="BC102" s="23">
        <v>1.2788393322874799E-6</v>
      </c>
      <c r="BE102" s="23">
        <v>1.05992256591262E-5</v>
      </c>
      <c r="BF102">
        <v>4.1738457891961197E-3</v>
      </c>
      <c r="BG102">
        <v>2.51093863579482E-2</v>
      </c>
      <c r="BH102" s="23">
        <v>3.9651475347196199E-5</v>
      </c>
      <c r="BI102" s="23">
        <v>9.1169320996574005E-6</v>
      </c>
      <c r="BJ102">
        <v>1.3014402066509001E-4</v>
      </c>
      <c r="BK102">
        <v>0.37124995298150898</v>
      </c>
      <c r="BL102">
        <v>7.2023852000554806E-2</v>
      </c>
      <c r="BM102">
        <v>3.20133993204074E-2</v>
      </c>
      <c r="BN102">
        <v>8.1577735772187503E-3</v>
      </c>
      <c r="BO102">
        <v>8.9072361831925004</v>
      </c>
      <c r="BP102">
        <v>3.1420420142131999E-3</v>
      </c>
      <c r="EV102">
        <v>13.5551506627015</v>
      </c>
      <c r="EX102">
        <v>1.1816773552696299E-4</v>
      </c>
      <c r="FL102">
        <v>8.9643892203284494</v>
      </c>
      <c r="FM102">
        <v>5.24700283315667</v>
      </c>
      <c r="FO102">
        <v>0.70572106046206795</v>
      </c>
      <c r="FP102">
        <v>2.2245502571990001</v>
      </c>
    </row>
    <row r="103" spans="1:172" x14ac:dyDescent="0.3">
      <c r="A103" t="s">
        <v>644</v>
      </c>
      <c r="B103" s="23">
        <v>4.8250215974894097E-5</v>
      </c>
      <c r="C103" s="23">
        <v>1.3553658938177399E-5</v>
      </c>
      <c r="D103">
        <v>6.0261772550996402E-4</v>
      </c>
      <c r="E103">
        <v>2.5234778588737902E-2</v>
      </c>
      <c r="F103">
        <v>1.48702121043695E-3</v>
      </c>
      <c r="G103" s="23">
        <v>4.8357474141697798E-5</v>
      </c>
      <c r="H103">
        <v>9.0175641251094096E-4</v>
      </c>
      <c r="I103">
        <v>4.6420132486903399E-4</v>
      </c>
      <c r="J103" s="23">
        <v>8.3404520816506502E-5</v>
      </c>
      <c r="K103">
        <v>1.40105641838798E-4</v>
      </c>
      <c r="L103" s="23">
        <v>9.7080291694738305E-6</v>
      </c>
      <c r="N103">
        <v>5.0413956983270999E-3</v>
      </c>
      <c r="O103">
        <v>1.8619608112992699E-3</v>
      </c>
      <c r="P103" s="23">
        <v>9.8619572530291892E-6</v>
      </c>
      <c r="Q103">
        <v>3.1550833691329201E-4</v>
      </c>
      <c r="R103" s="23">
        <v>1.20217784466356E-5</v>
      </c>
      <c r="S103">
        <v>3.6933343303935202E-3</v>
      </c>
      <c r="T103">
        <v>7.1108918397647505E-2</v>
      </c>
      <c r="U103">
        <v>2.3100967866843899E-2</v>
      </c>
      <c r="V103">
        <v>1.27429307419784E-2</v>
      </c>
      <c r="W103">
        <v>7.0816248228208999E-3</v>
      </c>
      <c r="X103">
        <v>1.5819457333864401E-3</v>
      </c>
      <c r="Y103">
        <v>2.7443099890978902E-4</v>
      </c>
      <c r="Z103">
        <v>0.105198430514914</v>
      </c>
      <c r="AA103">
        <v>1.2467727738032799E-2</v>
      </c>
      <c r="AB103">
        <v>1.1797022792952399E-4</v>
      </c>
      <c r="AC103">
        <v>2.29814060426401E-4</v>
      </c>
      <c r="AD103" s="23">
        <v>7.5449593212261103E-6</v>
      </c>
      <c r="AE103">
        <v>3.7842564596397003E-2</v>
      </c>
      <c r="AF103">
        <v>0.15395174384236099</v>
      </c>
      <c r="AG103">
        <v>1.0203511959972699E-3</v>
      </c>
      <c r="AH103">
        <v>8.6441916923473894</v>
      </c>
      <c r="AI103">
        <v>0.18483751463516099</v>
      </c>
      <c r="AJ103">
        <v>219.96500233250401</v>
      </c>
      <c r="AK103" s="23">
        <v>4.0982360766662397E-6</v>
      </c>
      <c r="AL103">
        <v>2.7562329530332898E-3</v>
      </c>
      <c r="AM103">
        <v>0.363089296289692</v>
      </c>
      <c r="AN103">
        <v>1.85181917436037E-4</v>
      </c>
      <c r="AO103">
        <v>3.14334398908013E-4</v>
      </c>
      <c r="AP103">
        <v>2.7857459918257201E-4</v>
      </c>
      <c r="AQ103">
        <v>1.8963508266061301E-3</v>
      </c>
      <c r="AR103">
        <v>6.2043694598702605E-4</v>
      </c>
      <c r="AS103">
        <v>1.04930624553409E-4</v>
      </c>
      <c r="AT103">
        <v>1.26451914369561E-4</v>
      </c>
      <c r="AU103" s="23">
        <v>1.30989702205076E-5</v>
      </c>
      <c r="AV103" s="23">
        <v>3.3726489727770899E-6</v>
      </c>
      <c r="AY103">
        <v>6.8960064706294804E-3</v>
      </c>
      <c r="AZ103">
        <v>510.41087707274102</v>
      </c>
      <c r="BA103">
        <v>0.75916911849434099</v>
      </c>
      <c r="BB103">
        <v>0.112911019625818</v>
      </c>
      <c r="BC103" s="23">
        <v>5.6030220645213902E-5</v>
      </c>
      <c r="BF103">
        <v>3.6266588590442503E-2</v>
      </c>
      <c r="BG103">
        <v>7.4305829011165905E-2</v>
      </c>
      <c r="BH103">
        <v>1.7413272029749501E-4</v>
      </c>
      <c r="BI103" s="23">
        <v>6.1872896688465294E-5</v>
      </c>
      <c r="BJ103">
        <v>7.4793471901872903E-3</v>
      </c>
      <c r="BK103">
        <v>0.39696776391095201</v>
      </c>
      <c r="BL103">
        <v>5.7467678616546003E-2</v>
      </c>
      <c r="BM103">
        <v>1.9638292674281899E-2</v>
      </c>
      <c r="BN103">
        <v>1.24096824407818E-2</v>
      </c>
      <c r="BO103">
        <v>2.0400988045760699E-2</v>
      </c>
      <c r="BP103">
        <v>3.3322394918792103E-2</v>
      </c>
      <c r="EV103">
        <v>2.2959796464651201</v>
      </c>
      <c r="EX103" s="23">
        <v>8.5628557770828101E-5</v>
      </c>
      <c r="FL103">
        <v>5.1332606574425004</v>
      </c>
      <c r="FM103">
        <v>0.99184971058434102</v>
      </c>
      <c r="FO103">
        <v>0.117652024899362</v>
      </c>
      <c r="FP103">
        <v>3.1907287531957</v>
      </c>
    </row>
    <row r="104" spans="1:172" x14ac:dyDescent="0.3">
      <c r="A104" t="s">
        <v>646</v>
      </c>
      <c r="B104">
        <v>2.2300524257637799E-2</v>
      </c>
      <c r="C104">
        <v>9.4304503334863602E-4</v>
      </c>
      <c r="D104">
        <v>5.8875538053353403E-2</v>
      </c>
      <c r="E104">
        <v>2.3344173413761</v>
      </c>
      <c r="F104">
        <v>5.8512753373465003E-2</v>
      </c>
      <c r="G104">
        <v>2.0787935255968001E-2</v>
      </c>
      <c r="H104">
        <v>0.117309797568387</v>
      </c>
      <c r="I104">
        <v>0.12668552478499301</v>
      </c>
      <c r="J104">
        <v>5.3820956150702301E-2</v>
      </c>
      <c r="K104">
        <v>8.4280905732143502E-2</v>
      </c>
      <c r="L104">
        <v>2.6861688045751501E-3</v>
      </c>
      <c r="M104">
        <v>1.26378885061077E-3</v>
      </c>
      <c r="N104">
        <v>0.16809378523038199</v>
      </c>
      <c r="O104">
        <v>8.4347315396625603E-3</v>
      </c>
      <c r="P104">
        <v>7.2171312343919899E-4</v>
      </c>
      <c r="Q104">
        <v>1.4137875978155801E-4</v>
      </c>
      <c r="R104">
        <v>2.5149940907433698E-3</v>
      </c>
      <c r="S104">
        <v>2.7308756926632399E-3</v>
      </c>
      <c r="T104">
        <v>1.04952554487131E-2</v>
      </c>
      <c r="U104">
        <v>3.5477188148023801E-3</v>
      </c>
      <c r="V104">
        <v>5.5686478335297301E-2</v>
      </c>
      <c r="W104">
        <v>1.6914985280273999E-2</v>
      </c>
      <c r="X104" s="23">
        <v>6.9096322927222998E-5</v>
      </c>
      <c r="Y104">
        <v>2.0974466367330202E-2</v>
      </c>
      <c r="Z104">
        <v>1.11215006145241</v>
      </c>
      <c r="AA104">
        <v>3.4791048042339199</v>
      </c>
      <c r="AB104">
        <v>7.4560749874564699E-3</v>
      </c>
      <c r="AC104">
        <v>7.10243370801277E-3</v>
      </c>
      <c r="AD104" s="23">
        <v>3.3587512648440702E-6</v>
      </c>
      <c r="AE104">
        <v>8.6953861369855695E-2</v>
      </c>
      <c r="AF104">
        <v>8.7046884880170802E-2</v>
      </c>
      <c r="AG104">
        <v>1.8575868933070701</v>
      </c>
      <c r="AH104">
        <v>5.0354159976229598</v>
      </c>
      <c r="AI104">
        <v>5.0003307875621399E-2</v>
      </c>
      <c r="AJ104">
        <v>2.9751332545253701</v>
      </c>
      <c r="AK104">
        <v>8.0023846424443504E-2</v>
      </c>
      <c r="AL104">
        <v>0.21553579509593801</v>
      </c>
      <c r="AM104">
        <v>7.6960571146906798</v>
      </c>
      <c r="AN104">
        <v>7.9995013322886596E-2</v>
      </c>
      <c r="AO104">
        <v>0.90969698578753599</v>
      </c>
      <c r="AP104">
        <v>0.13650251184308501</v>
      </c>
      <c r="AQ104">
        <v>0.52024898377733597</v>
      </c>
      <c r="AR104">
        <v>0.14488274957580199</v>
      </c>
      <c r="AS104">
        <v>3.4567181129396399E-2</v>
      </c>
      <c r="AT104">
        <v>4.79369551203008E-2</v>
      </c>
      <c r="AU104">
        <v>3.10329889074819E-3</v>
      </c>
      <c r="AV104">
        <v>7.9870062231670496E-4</v>
      </c>
      <c r="AW104">
        <v>1.18143745488533E-4</v>
      </c>
      <c r="AX104" s="23">
        <v>4.2093756562224603E-5</v>
      </c>
      <c r="AY104">
        <v>0.57235572261950995</v>
      </c>
      <c r="AZ104">
        <v>30.958503482680101</v>
      </c>
      <c r="BA104">
        <v>0.27066899562236002</v>
      </c>
      <c r="BB104">
        <v>0.58856252702148704</v>
      </c>
      <c r="BC104" s="23">
        <v>8.84714432925578E-6</v>
      </c>
      <c r="BD104" s="23">
        <v>3.2010383047346901E-6</v>
      </c>
      <c r="BE104" s="23">
        <v>2.3581974941424301E-5</v>
      </c>
      <c r="BF104">
        <v>5.2066058050108999E-2</v>
      </c>
      <c r="BG104">
        <v>2.9298033670296701E-2</v>
      </c>
      <c r="BH104">
        <v>2.5591025390560998E-3</v>
      </c>
      <c r="BI104">
        <v>1.1941582277915899E-4</v>
      </c>
      <c r="BJ104">
        <v>2.4281685876206302E-3</v>
      </c>
      <c r="BK104">
        <v>0.92307698712536401</v>
      </c>
      <c r="BL104">
        <v>0.24282533177611801</v>
      </c>
      <c r="BM104">
        <v>0.230306823724925</v>
      </c>
      <c r="BN104">
        <v>0.77229655573577005</v>
      </c>
      <c r="BO104">
        <v>0.715341792628156</v>
      </c>
      <c r="BP104">
        <v>8.7452255345007099E-2</v>
      </c>
      <c r="EV104">
        <v>3.3843351294035799</v>
      </c>
      <c r="EX104" s="23">
        <v>2.4718615241504199E-5</v>
      </c>
      <c r="FL104">
        <v>1.35046236591621E-2</v>
      </c>
      <c r="FM104">
        <v>2.55148435813658E-3</v>
      </c>
      <c r="FO104">
        <v>3.0128335875580198E-4</v>
      </c>
      <c r="FP104">
        <v>38.559543689865798</v>
      </c>
    </row>
    <row r="105" spans="1:172" x14ac:dyDescent="0.3">
      <c r="A105" t="s">
        <v>648</v>
      </c>
      <c r="B105">
        <v>5.8765088574041901E-3</v>
      </c>
      <c r="D105">
        <v>9.3731947825610895E-2</v>
      </c>
      <c r="E105">
        <v>5.5583663570209198E-2</v>
      </c>
      <c r="F105">
        <v>2.5361588284778299E-2</v>
      </c>
      <c r="G105">
        <v>1.32813298043139E-3</v>
      </c>
      <c r="H105">
        <v>6.9716527259891601</v>
      </c>
      <c r="I105">
        <v>1.3287827344651699E-4</v>
      </c>
      <c r="J105">
        <v>2.3540232720687202</v>
      </c>
      <c r="K105">
        <v>0.93052688394241201</v>
      </c>
      <c r="L105">
        <v>0.198284834663179</v>
      </c>
      <c r="N105">
        <v>3.1420841292980102</v>
      </c>
      <c r="O105">
        <v>1.5517651620050201E-2</v>
      </c>
      <c r="P105" s="23">
        <v>8.5654667654424799E-6</v>
      </c>
      <c r="Q105">
        <v>1.53757960385156E-3</v>
      </c>
      <c r="R105" s="23">
        <v>1.96423943595482E-5</v>
      </c>
      <c r="S105">
        <v>0.266605279279851</v>
      </c>
      <c r="T105">
        <v>0.62879157903947103</v>
      </c>
      <c r="U105">
        <v>3.0436733489681699E-2</v>
      </c>
      <c r="V105">
        <v>0.36461265743006599</v>
      </c>
      <c r="W105">
        <v>7.5684383808114306E-2</v>
      </c>
      <c r="X105">
        <v>6.9702148077438603E-2</v>
      </c>
      <c r="Y105">
        <v>1.3634470302588301E-2</v>
      </c>
      <c r="Z105">
        <v>1.04533393972741</v>
      </c>
      <c r="AA105">
        <v>0.34742770112402099</v>
      </c>
      <c r="AB105">
        <v>1.27102037788073E-2</v>
      </c>
      <c r="AC105">
        <v>1.87977784412637E-2</v>
      </c>
      <c r="AE105">
        <v>3.2109306715750701</v>
      </c>
      <c r="AF105">
        <v>0.150712579784402</v>
      </c>
      <c r="AG105">
        <v>8.2261339385036999E-4</v>
      </c>
      <c r="AH105">
        <v>0.65114177383364802</v>
      </c>
      <c r="AI105">
        <v>2.0978434107711101E-3</v>
      </c>
      <c r="AJ105">
        <v>12.295665802392501</v>
      </c>
      <c r="AK105" s="23">
        <v>5.5954101332454304E-6</v>
      </c>
      <c r="AL105">
        <v>14.600530787272</v>
      </c>
      <c r="AM105">
        <v>8.9220680409802693</v>
      </c>
      <c r="AN105">
        <v>3.4951327805592802E-3</v>
      </c>
      <c r="AO105" s="23">
        <v>7.2548331828156394E-5</v>
      </c>
      <c r="AP105">
        <v>2.8112776116800102E-4</v>
      </c>
      <c r="AQ105">
        <v>6.4695415121030202E-3</v>
      </c>
      <c r="AR105">
        <v>6.4357755135221702E-4</v>
      </c>
      <c r="AS105">
        <v>5.9452389005715603E-4</v>
      </c>
      <c r="AT105" s="23">
        <v>7.2449735089734197E-5</v>
      </c>
      <c r="AU105">
        <v>0.103923428045039</v>
      </c>
      <c r="AV105">
        <v>2.6616630458877199E-2</v>
      </c>
      <c r="AW105">
        <v>3.9379097152762903E-3</v>
      </c>
      <c r="AX105">
        <v>9.6910005747523505E-4</v>
      </c>
      <c r="AY105">
        <v>0.37430266956178299</v>
      </c>
      <c r="AZ105">
        <v>-6.0101325639948699</v>
      </c>
      <c r="BA105">
        <v>1.5242739954967699</v>
      </c>
      <c r="BB105">
        <v>0.30682643454199499</v>
      </c>
      <c r="BC105">
        <v>2.27607399719557E-3</v>
      </c>
      <c r="BD105">
        <v>1.4397370874187599E-4</v>
      </c>
      <c r="BE105">
        <v>2.5282247722944399E-4</v>
      </c>
      <c r="BF105">
        <v>6.8565482945382001</v>
      </c>
      <c r="BG105">
        <v>5.6125558068403096</v>
      </c>
      <c r="BH105">
        <v>9.1943834057140197E-2</v>
      </c>
      <c r="BI105">
        <v>1.3734819805449E-2</v>
      </c>
      <c r="BJ105">
        <v>2.0324046995248701E-3</v>
      </c>
      <c r="BK105">
        <v>0.513291533920893</v>
      </c>
      <c r="BL105">
        <v>7.5996872179647804E-2</v>
      </c>
      <c r="BM105">
        <v>6.4699587676424803</v>
      </c>
      <c r="BN105">
        <v>1.3801786803774201</v>
      </c>
      <c r="BO105">
        <v>3.3694531921028101</v>
      </c>
      <c r="BP105">
        <v>0.34425502755181397</v>
      </c>
      <c r="EV105">
        <v>9.8704965292630007</v>
      </c>
      <c r="FL105">
        <v>10.2446115539739</v>
      </c>
      <c r="FM105">
        <v>3.8950062868315301</v>
      </c>
      <c r="FO105">
        <v>0.50743443030151902</v>
      </c>
      <c r="FP105">
        <v>13.173393875143599</v>
      </c>
    </row>
    <row r="106" spans="1:172" x14ac:dyDescent="0.3">
      <c r="A106" t="s">
        <v>650</v>
      </c>
      <c r="B106">
        <v>2.93396036523638E-3</v>
      </c>
      <c r="D106">
        <v>6.7551593443602401E-3</v>
      </c>
      <c r="E106">
        <v>8.1677321093809804E-3</v>
      </c>
      <c r="F106">
        <v>1.60344792535846E-3</v>
      </c>
      <c r="G106">
        <v>2.3942524893454001E-4</v>
      </c>
      <c r="H106">
        <v>1.5257718572874299</v>
      </c>
      <c r="I106" s="23">
        <v>4.1019108542421704E-6</v>
      </c>
      <c r="J106">
        <v>0.187479394934259</v>
      </c>
      <c r="K106">
        <v>8.9660566516556794E-2</v>
      </c>
      <c r="L106">
        <v>9.4015863371188797E-3</v>
      </c>
      <c r="N106">
        <v>0.59642205052534303</v>
      </c>
      <c r="O106">
        <v>8.5593544311812503E-3</v>
      </c>
      <c r="P106" s="23">
        <v>1.0074144327503801E-6</v>
      </c>
      <c r="Q106" s="23">
        <v>1.6586581028937901E-5</v>
      </c>
      <c r="R106" s="23">
        <v>2.4279146584441401E-6</v>
      </c>
      <c r="S106">
        <v>2.4303246979290802E-3</v>
      </c>
      <c r="T106">
        <v>0.24144595739514599</v>
      </c>
      <c r="U106">
        <v>1.1080338678315199E-2</v>
      </c>
      <c r="V106">
        <v>3.5298055472237001E-2</v>
      </c>
      <c r="W106">
        <v>1.28850187133791E-2</v>
      </c>
      <c r="X106">
        <v>9.4257644656593504E-4</v>
      </c>
      <c r="Y106">
        <v>1.86993109868982E-3</v>
      </c>
      <c r="Z106">
        <v>0.19226384191994</v>
      </c>
      <c r="AA106">
        <v>0.152890553937653</v>
      </c>
      <c r="AB106">
        <v>2.1117827172200902E-3</v>
      </c>
      <c r="AC106">
        <v>4.8110950796782402E-3</v>
      </c>
      <c r="AE106">
        <v>0.17241957637618799</v>
      </c>
      <c r="AF106">
        <v>5.7070550401181898E-2</v>
      </c>
      <c r="AG106">
        <v>4.8729171097376098E-4</v>
      </c>
      <c r="AH106">
        <v>4.3170152337132697</v>
      </c>
      <c r="AI106">
        <v>5.9402808297365798E-3</v>
      </c>
      <c r="AJ106">
        <v>1.38026481108197</v>
      </c>
      <c r="AK106" s="23">
        <v>1.9024594237133501E-6</v>
      </c>
      <c r="AL106">
        <v>0.215365254277397</v>
      </c>
      <c r="AM106">
        <v>118.046942356098</v>
      </c>
      <c r="AN106">
        <v>7.7746317438021897E-4</v>
      </c>
      <c r="AO106">
        <v>2.19432688032879E-4</v>
      </c>
      <c r="AP106">
        <v>3.8692106710453003E-4</v>
      </c>
      <c r="AQ106">
        <v>1.7692928798801501E-3</v>
      </c>
      <c r="AR106">
        <v>2.1148604408408899E-4</v>
      </c>
      <c r="AS106" s="23">
        <v>4.7791048463062702E-5</v>
      </c>
      <c r="AT106" s="23">
        <v>5.8986352002966001E-5</v>
      </c>
      <c r="AU106">
        <v>1.3161291849516501E-2</v>
      </c>
      <c r="AV106">
        <v>3.3838920676456702E-3</v>
      </c>
      <c r="AW106">
        <v>5.0143092658716201E-4</v>
      </c>
      <c r="AX106" s="23">
        <v>4.6279509359221199E-5</v>
      </c>
      <c r="AY106">
        <v>2.14634125350881E-2</v>
      </c>
      <c r="AZ106">
        <v>4.9107636343028904</v>
      </c>
      <c r="BA106">
        <v>3.4398030408414097E-2</v>
      </c>
      <c r="BB106">
        <v>0.41969668266590499</v>
      </c>
      <c r="BC106">
        <v>2.3936928017428901E-4</v>
      </c>
      <c r="BD106" s="23">
        <v>2.0411685970901299E-5</v>
      </c>
      <c r="BE106" s="23">
        <v>3.1928941225254498E-5</v>
      </c>
      <c r="BF106">
        <v>0.30625286911300598</v>
      </c>
      <c r="BG106">
        <v>0.96036109972628703</v>
      </c>
      <c r="BH106">
        <v>1.2255228465402401E-2</v>
      </c>
      <c r="BI106">
        <v>2.4169972340417501E-3</v>
      </c>
      <c r="BJ106">
        <v>2.2041352796222001E-4</v>
      </c>
      <c r="BK106">
        <v>0.17029365976005001</v>
      </c>
      <c r="BL106">
        <v>1.5480563672206999E-2</v>
      </c>
      <c r="BM106">
        <v>0.27883015660773502</v>
      </c>
      <c r="BN106">
        <v>3.3766920269534199E-2</v>
      </c>
      <c r="BO106">
        <v>2.25895815291143</v>
      </c>
      <c r="BP106">
        <v>1.17287444064633E-2</v>
      </c>
      <c r="EV106">
        <v>2.16759588293931</v>
      </c>
      <c r="FL106">
        <v>4.5405832996116597</v>
      </c>
      <c r="FM106">
        <v>0.87550932752024502</v>
      </c>
      <c r="FO106">
        <v>0.103808714374117</v>
      </c>
      <c r="FP106">
        <v>499.60622397181697</v>
      </c>
    </row>
    <row r="107" spans="1:172" x14ac:dyDescent="0.3">
      <c r="A107" t="s">
        <v>652</v>
      </c>
      <c r="B107">
        <v>1.7501126614676201E-2</v>
      </c>
      <c r="C107">
        <v>5.1061157262561304E-3</v>
      </c>
      <c r="D107">
        <v>0.248774593139653</v>
      </c>
      <c r="E107">
        <v>0.78185992792856096</v>
      </c>
      <c r="F107">
        <v>3.7717066502103803E-2</v>
      </c>
      <c r="G107">
        <v>2.1712815243454E-2</v>
      </c>
      <c r="H107">
        <v>0.45278101423751999</v>
      </c>
      <c r="I107">
        <v>8.2930870680483996E-3</v>
      </c>
      <c r="J107">
        <v>2.3915888251489902E-2</v>
      </c>
      <c r="K107">
        <v>9.4452709034790305E-2</v>
      </c>
      <c r="L107">
        <v>2.2778223475757899E-3</v>
      </c>
      <c r="M107">
        <v>2.13370995154037E-4</v>
      </c>
      <c r="N107">
        <v>0.45117211828949499</v>
      </c>
      <c r="O107">
        <v>8.14589030966687E-2</v>
      </c>
      <c r="P107">
        <v>8.1717549123790003E-3</v>
      </c>
      <c r="Q107">
        <v>1.36291691611905E-3</v>
      </c>
      <c r="R107">
        <v>2.4545909556795802E-2</v>
      </c>
      <c r="S107">
        <v>0.27752367642616199</v>
      </c>
      <c r="T107">
        <v>0.297871865809817</v>
      </c>
      <c r="U107">
        <v>2.4766951299105102</v>
      </c>
      <c r="V107">
        <v>0.305103968857945</v>
      </c>
      <c r="W107">
        <v>6.4127483983325406E-2</v>
      </c>
      <c r="X107">
        <v>1.6614718475410701E-4</v>
      </c>
      <c r="Y107">
        <v>3.1638508835416503E-2</v>
      </c>
      <c r="Z107">
        <v>2.16229855075178</v>
      </c>
      <c r="AA107">
        <v>9.8188718606249807</v>
      </c>
      <c r="AB107">
        <v>5.7702730986582103E-3</v>
      </c>
      <c r="AC107">
        <v>7.2450320213803696E-2</v>
      </c>
      <c r="AD107">
        <v>5.3119153080276099E-3</v>
      </c>
      <c r="AE107">
        <v>1.4374772327535701</v>
      </c>
      <c r="AF107">
        <v>0.14267631648058501</v>
      </c>
      <c r="AG107">
        <v>2.1118203625766201</v>
      </c>
      <c r="AH107">
        <v>2.7623969002082598</v>
      </c>
      <c r="AI107">
        <v>3.08770624230588E-2</v>
      </c>
      <c r="AJ107">
        <v>4.1046177485977902</v>
      </c>
      <c r="AK107">
        <v>3.9191928141761798E-3</v>
      </c>
      <c r="AL107">
        <v>4.8186742786994301E-2</v>
      </c>
      <c r="AM107">
        <v>1.63920932422404</v>
      </c>
      <c r="AN107">
        <v>1.61496475769327</v>
      </c>
      <c r="AO107">
        <v>0.176106920944092</v>
      </c>
      <c r="AP107">
        <v>0.101253027910239</v>
      </c>
      <c r="AQ107">
        <v>2.1047909340272799</v>
      </c>
      <c r="AR107">
        <v>0.23245298765813499</v>
      </c>
      <c r="AS107">
        <v>0.45692857657268299</v>
      </c>
      <c r="AT107">
        <v>5.5438418670237001E-2</v>
      </c>
      <c r="AU107">
        <v>1.8189910825942599E-2</v>
      </c>
      <c r="AV107">
        <v>4.6783912179183002E-3</v>
      </c>
      <c r="AW107">
        <v>6.9135837765881697E-4</v>
      </c>
      <c r="AX107" s="23">
        <v>8.2013658088757901E-5</v>
      </c>
      <c r="AY107">
        <v>9.25069672666603E-2</v>
      </c>
      <c r="AZ107">
        <v>12.857364869281801</v>
      </c>
      <c r="BA107">
        <v>1.3508457886663801</v>
      </c>
      <c r="BB107">
        <v>0.63958248363090198</v>
      </c>
      <c r="BC107">
        <v>1.1403150066880099E-4</v>
      </c>
      <c r="BD107" s="23">
        <v>7.0434504611686402E-6</v>
      </c>
      <c r="BE107" s="23">
        <v>7.3259385845804496E-5</v>
      </c>
      <c r="BF107">
        <v>0.41691447568284601</v>
      </c>
      <c r="BG107">
        <v>0.35682948629709899</v>
      </c>
      <c r="BH107">
        <v>8.9599797538928605E-2</v>
      </c>
      <c r="BI107">
        <v>1.89841372962013E-3</v>
      </c>
      <c r="BJ107">
        <v>5.0591164016642702E-2</v>
      </c>
      <c r="BK107">
        <v>1.75676430901529</v>
      </c>
      <c r="BL107">
        <v>0.34334079821470498</v>
      </c>
      <c r="BM107">
        <v>2.9553418813994599</v>
      </c>
      <c r="BN107">
        <v>0.11867685013611</v>
      </c>
      <c r="BO107">
        <v>0.25957938471340303</v>
      </c>
      <c r="BP107">
        <v>0.23235209620915701</v>
      </c>
      <c r="EV107">
        <v>5.3463793879661203</v>
      </c>
      <c r="EX107">
        <v>2.8781264562339902E-3</v>
      </c>
      <c r="FL107">
        <v>10.7086236727786</v>
      </c>
      <c r="FM107">
        <v>2.3448122228445301</v>
      </c>
      <c r="FO107">
        <v>0.28467381711911899</v>
      </c>
      <c r="FP107">
        <v>1.8247465477467899</v>
      </c>
    </row>
    <row r="108" spans="1:172" x14ac:dyDescent="0.3">
      <c r="A108" t="s">
        <v>654</v>
      </c>
      <c r="B108">
        <v>1.4781319131806E-4</v>
      </c>
      <c r="C108" s="23">
        <v>3.0185329574145501E-5</v>
      </c>
      <c r="D108">
        <v>1.3586653737579701E-3</v>
      </c>
      <c r="E108">
        <v>3.4753336986891203E-2</v>
      </c>
      <c r="F108">
        <v>6.3531873411927595E-4</v>
      </c>
      <c r="G108">
        <v>1.45509241640049E-2</v>
      </c>
      <c r="H108">
        <v>0.19104087687652599</v>
      </c>
      <c r="I108">
        <v>1.6641884614364901E-4</v>
      </c>
      <c r="J108">
        <v>4.0246811849410204E-3</v>
      </c>
      <c r="K108">
        <v>1.7100341098668401E-4</v>
      </c>
      <c r="L108" s="23">
        <v>9.9687831868714507E-5</v>
      </c>
      <c r="N108">
        <v>9.9276178422309895E-3</v>
      </c>
      <c r="O108">
        <v>7.9450711431799E-3</v>
      </c>
      <c r="P108" s="23">
        <v>3.0186372341512801E-5</v>
      </c>
      <c r="Q108" s="23">
        <v>3.8631366729605298E-6</v>
      </c>
      <c r="R108" s="23">
        <v>6.9224775468762202E-5</v>
      </c>
      <c r="S108">
        <v>6.3719921618237503E-4</v>
      </c>
      <c r="T108">
        <v>1.6292748680497801E-3</v>
      </c>
      <c r="U108">
        <v>5.3933760548247804E-4</v>
      </c>
      <c r="V108">
        <v>4.1502747331439001E-4</v>
      </c>
      <c r="W108">
        <v>5.3330198629853896E-4</v>
      </c>
      <c r="X108" s="23">
        <v>5.3203738961849602E-5</v>
      </c>
      <c r="Y108">
        <v>4.1897339290230401E-4</v>
      </c>
      <c r="Z108">
        <v>1.08409861407378E-2</v>
      </c>
      <c r="AA108">
        <v>1.07917186920989E-2</v>
      </c>
      <c r="AB108">
        <v>5.38362983051152E-4</v>
      </c>
      <c r="AC108">
        <v>1.6363012582305399E-4</v>
      </c>
      <c r="AD108" s="23">
        <v>2.8789666419124098E-6</v>
      </c>
      <c r="AE108">
        <v>4.2137870687178501E-3</v>
      </c>
      <c r="AF108">
        <v>1.39314515681129E-2</v>
      </c>
      <c r="AG108">
        <v>5.2551847436377003E-2</v>
      </c>
      <c r="AH108">
        <v>2.3012243714843499E-2</v>
      </c>
      <c r="AI108">
        <v>3.3637743656146499E-4</v>
      </c>
      <c r="AJ108">
        <v>3.4535636697905797E-2</v>
      </c>
      <c r="AK108" s="23">
        <v>1.8855075262179601E-5</v>
      </c>
      <c r="AL108">
        <v>1.1336335301119201E-3</v>
      </c>
      <c r="AM108">
        <v>5.6583498470056802E-2</v>
      </c>
      <c r="AN108">
        <v>8.8860754257861999E-3</v>
      </c>
      <c r="AO108">
        <v>1.5081360644445201</v>
      </c>
      <c r="AP108">
        <v>0.151266023909047</v>
      </c>
      <c r="AQ108">
        <v>1.37223942593628</v>
      </c>
      <c r="AR108">
        <v>9.7526558399524496E-2</v>
      </c>
      <c r="AS108">
        <v>1.55581803055613E-2</v>
      </c>
      <c r="AT108">
        <v>3.6141850292099702E-2</v>
      </c>
      <c r="AU108">
        <v>1.1101638743533601E-3</v>
      </c>
      <c r="AV108">
        <v>2.8476039634103302E-4</v>
      </c>
      <c r="AW108" s="23">
        <v>4.22645163512504E-5</v>
      </c>
      <c r="AX108" s="23">
        <v>5.5308835174533499E-6</v>
      </c>
      <c r="AY108">
        <v>2.2343508052080199E-2</v>
      </c>
      <c r="AZ108">
        <v>2.2894804560235702</v>
      </c>
      <c r="BA108">
        <v>0.33999361277384599</v>
      </c>
      <c r="BB108">
        <v>6.5343004782685996E-2</v>
      </c>
      <c r="BC108" s="23">
        <v>1.9779334011320801E-5</v>
      </c>
      <c r="BD108" s="23">
        <v>2.4449643145411599E-6</v>
      </c>
      <c r="BE108" s="23">
        <v>5.1124293084210901E-6</v>
      </c>
      <c r="BF108">
        <v>4.5454078006875002E-2</v>
      </c>
      <c r="BG108">
        <v>3.7479683501396299</v>
      </c>
      <c r="BH108">
        <v>2.74169229418985E-2</v>
      </c>
      <c r="BI108">
        <v>2.1711333154108801E-3</v>
      </c>
      <c r="BJ108">
        <v>1.38401636122162E-2</v>
      </c>
      <c r="BK108">
        <v>2.7366190073280898</v>
      </c>
      <c r="BL108">
        <v>8.7650884780977004E-2</v>
      </c>
      <c r="BM108">
        <v>1.5394306352193201</v>
      </c>
      <c r="BN108">
        <v>0.27411078365792102</v>
      </c>
      <c r="BO108">
        <v>9.5509385512956499E-2</v>
      </c>
      <c r="BP108">
        <v>1.08823455816341E-2</v>
      </c>
      <c r="EV108">
        <v>16.000817855657601</v>
      </c>
      <c r="EX108" s="23">
        <v>3.9071012312110003E-5</v>
      </c>
      <c r="FL108">
        <v>16.028052999835602</v>
      </c>
      <c r="FM108">
        <v>6.9433850298109903</v>
      </c>
      <c r="FO108">
        <v>0.91478833044373298</v>
      </c>
      <c r="FP108">
        <v>3.9731751503675898</v>
      </c>
    </row>
    <row r="109" spans="1:172" x14ac:dyDescent="0.3">
      <c r="A109" t="s">
        <v>656</v>
      </c>
      <c r="B109" s="23">
        <v>8.28701032117403E-5</v>
      </c>
      <c r="C109">
        <v>1.5747783328853E-4</v>
      </c>
      <c r="D109">
        <v>6.7561478935316104E-3</v>
      </c>
      <c r="E109">
        <v>0.34581932560261602</v>
      </c>
      <c r="F109">
        <v>2.48830061279852E-3</v>
      </c>
      <c r="G109">
        <v>3.7531970375409202E-2</v>
      </c>
      <c r="H109">
        <v>0.386065610069739</v>
      </c>
      <c r="I109">
        <v>1.2002674686166E-3</v>
      </c>
      <c r="J109">
        <v>8.2746927458270392E-3</v>
      </c>
      <c r="K109">
        <v>2.2581360132831799E-2</v>
      </c>
      <c r="L109">
        <v>1.4463030407167001E-3</v>
      </c>
      <c r="M109" s="23">
        <v>4.9888302132120497E-5</v>
      </c>
      <c r="N109">
        <v>0.108535183404199</v>
      </c>
      <c r="O109">
        <v>0.224472566434848</v>
      </c>
      <c r="P109">
        <v>2.9756648228584101E-3</v>
      </c>
      <c r="Q109" s="23">
        <v>1.7315145328519801E-6</v>
      </c>
      <c r="R109" s="23">
        <v>3.1224844494605001E-5</v>
      </c>
      <c r="S109">
        <v>1.5093382394698301E-2</v>
      </c>
      <c r="T109">
        <v>5.6691118573682297E-4</v>
      </c>
      <c r="U109">
        <v>3.5230393905791399E-4</v>
      </c>
      <c r="V109">
        <v>3.7944250937479399E-4</v>
      </c>
      <c r="W109">
        <v>7.9586910587884599E-4</v>
      </c>
      <c r="Y109" s="23">
        <v>3.59353909065494E-5</v>
      </c>
      <c r="Z109">
        <v>6.2511831444980901E-3</v>
      </c>
      <c r="AA109">
        <v>1.12996804133176E-2</v>
      </c>
      <c r="AB109">
        <v>1.9056330309232101E-3</v>
      </c>
      <c r="AC109">
        <v>1.89639235464046E-3</v>
      </c>
      <c r="AE109">
        <v>1.7576915595337899E-2</v>
      </c>
      <c r="AF109">
        <v>1.5791131397732298E-2</v>
      </c>
      <c r="AG109">
        <v>1.32125361875602</v>
      </c>
      <c r="AH109">
        <v>0.44945463880507802</v>
      </c>
      <c r="AI109">
        <v>2.5134564207735698E-4</v>
      </c>
      <c r="AJ109">
        <v>0.62440037628343104</v>
      </c>
      <c r="AK109">
        <v>3.7873539563064998E-4</v>
      </c>
      <c r="AL109">
        <v>9.0269574528009003E-2</v>
      </c>
      <c r="AM109">
        <v>0.35410210469789499</v>
      </c>
      <c r="AN109">
        <v>5.7179437521353703E-2</v>
      </c>
      <c r="AO109">
        <v>0.86133271018606405</v>
      </c>
      <c r="AP109">
        <v>2.2290276374747102</v>
      </c>
      <c r="AQ109">
        <v>3.8640985672568302</v>
      </c>
      <c r="AR109">
        <v>0.86536221074261099</v>
      </c>
      <c r="AS109">
        <v>0.405418187086729</v>
      </c>
      <c r="AT109">
        <v>2.1715954624826801E-2</v>
      </c>
      <c r="AU109">
        <v>8.9845489327714204E-2</v>
      </c>
      <c r="AV109">
        <v>2.30008942979225E-2</v>
      </c>
      <c r="AW109">
        <v>3.38942114137633E-3</v>
      </c>
      <c r="AX109" s="23">
        <v>3.1326023607056801E-6</v>
      </c>
      <c r="AY109">
        <v>5.4024111296974299E-2</v>
      </c>
      <c r="AZ109">
        <v>64.642181759577696</v>
      </c>
      <c r="BA109">
        <v>0.73387067367889403</v>
      </c>
      <c r="BB109">
        <v>0.154736230205926</v>
      </c>
      <c r="BC109">
        <v>4.1255188658709599E-4</v>
      </c>
      <c r="BD109" s="23">
        <v>1.85826194112962E-5</v>
      </c>
      <c r="BE109" s="23">
        <v>6.7451784281910196E-5</v>
      </c>
      <c r="BF109">
        <v>0.46291205059959301</v>
      </c>
      <c r="BG109">
        <v>1.12350567080521</v>
      </c>
      <c r="BH109">
        <v>1.74458043425006E-2</v>
      </c>
      <c r="BI109">
        <v>1.08294437864351E-3</v>
      </c>
      <c r="BJ109">
        <v>2.9839259786039199E-2</v>
      </c>
      <c r="BK109">
        <v>7.9703277268732604</v>
      </c>
      <c r="BL109">
        <v>0.56736405389217404</v>
      </c>
      <c r="BM109">
        <v>0.56768872616265897</v>
      </c>
      <c r="BN109">
        <v>0.54754073172654005</v>
      </c>
      <c r="BO109">
        <v>0.24568323605543199</v>
      </c>
      <c r="BP109">
        <v>3.03956245692671E-3</v>
      </c>
      <c r="EV109">
        <v>15.7381924908013</v>
      </c>
      <c r="EX109" s="23">
        <v>6.4670146766399505E-5</v>
      </c>
      <c r="FL109">
        <v>4.0108988964409198</v>
      </c>
      <c r="FM109">
        <v>23.057512634008798</v>
      </c>
      <c r="FO109">
        <v>3.2628694443644402</v>
      </c>
      <c r="FP109">
        <v>2.3655853308518799</v>
      </c>
    </row>
    <row r="110" spans="1:172" x14ac:dyDescent="0.3">
      <c r="A110" t="s">
        <v>658</v>
      </c>
      <c r="B110">
        <v>3.5595627369968E-3</v>
      </c>
      <c r="C110">
        <v>1.3412446949573099E-3</v>
      </c>
      <c r="D110">
        <v>7.4926551933192295E-2</v>
      </c>
      <c r="E110">
        <v>0.31016594009850101</v>
      </c>
      <c r="F110">
        <v>3.15808232949219E-2</v>
      </c>
      <c r="G110">
        <v>1.3340046681632399E-2</v>
      </c>
      <c r="H110">
        <v>0.22201151584026499</v>
      </c>
      <c r="I110">
        <v>4.5366945978646901E-4</v>
      </c>
      <c r="J110">
        <v>2.4954879206644299E-3</v>
      </c>
      <c r="K110">
        <v>1.11906431985394E-2</v>
      </c>
      <c r="L110">
        <v>4.9867418266530698E-4</v>
      </c>
      <c r="M110" s="23">
        <v>7.8235929893761898E-5</v>
      </c>
      <c r="N110">
        <v>7.11979651904915E-2</v>
      </c>
      <c r="O110">
        <v>1.0579579048449901E-2</v>
      </c>
      <c r="P110">
        <v>4.8232605237837902E-4</v>
      </c>
      <c r="Q110" s="23">
        <v>5.3397092187711502E-5</v>
      </c>
      <c r="R110">
        <v>8.5790636258228404E-4</v>
      </c>
      <c r="S110">
        <v>2.2513271875848999E-2</v>
      </c>
      <c r="T110">
        <v>1.6752035052185799E-2</v>
      </c>
      <c r="U110">
        <v>1.73670131648434E-2</v>
      </c>
      <c r="V110">
        <v>1.1689614855978901E-3</v>
      </c>
      <c r="W110">
        <v>2.1076692365905899E-3</v>
      </c>
      <c r="X110" s="23">
        <v>6.1840161000300696E-6</v>
      </c>
      <c r="Y110">
        <v>1.24973665794693E-3</v>
      </c>
      <c r="Z110">
        <v>6.2075048795747503E-2</v>
      </c>
      <c r="AA110">
        <v>3.2545463087594997E-2</v>
      </c>
      <c r="AB110">
        <v>0.126658526070309</v>
      </c>
      <c r="AC110">
        <v>1.72204810731761E-2</v>
      </c>
      <c r="AD110">
        <v>2.7777152800940698E-4</v>
      </c>
      <c r="AE110">
        <v>3.6953157285028397E-2</v>
      </c>
      <c r="AF110">
        <v>7.9101854328221394E-2</v>
      </c>
      <c r="AG110">
        <v>0.734459612774083</v>
      </c>
      <c r="AH110">
        <v>0.30995978814421699</v>
      </c>
      <c r="AI110">
        <v>5.4526531801398599E-4</v>
      </c>
      <c r="AJ110">
        <v>1.2501727626072301</v>
      </c>
      <c r="AK110">
        <v>6.3912218383761895E-4</v>
      </c>
      <c r="AL110">
        <v>1.68087952394473E-2</v>
      </c>
      <c r="AM110">
        <v>0.35549818175842701</v>
      </c>
      <c r="AN110">
        <v>3.44950946609534E-2</v>
      </c>
      <c r="AO110">
        <v>7.2528305024880793E-2</v>
      </c>
      <c r="AP110">
        <v>2.8266579001764599E-2</v>
      </c>
      <c r="AQ110">
        <v>2.9963926782096499</v>
      </c>
      <c r="AR110">
        <v>6.1386105231419602E-2</v>
      </c>
      <c r="AS110">
        <v>0.12621199519628201</v>
      </c>
      <c r="AT110">
        <v>3.0244252919173699E-3</v>
      </c>
      <c r="AU110">
        <v>1.97148443518389E-2</v>
      </c>
      <c r="AV110">
        <v>5.0698185059633704E-3</v>
      </c>
      <c r="AW110">
        <v>7.4908740823260501E-4</v>
      </c>
      <c r="AX110" s="23">
        <v>9.8096249504970399E-5</v>
      </c>
      <c r="AY110">
        <v>0.161150189101777</v>
      </c>
      <c r="AZ110">
        <v>6.0885835818169003</v>
      </c>
      <c r="BA110">
        <v>5.9911852634331998E-2</v>
      </c>
      <c r="BB110">
        <v>7.6463795376567403E-3</v>
      </c>
      <c r="BC110" s="23">
        <v>2.74937025180406E-5</v>
      </c>
      <c r="BD110" s="23">
        <v>2.5321143366284101E-6</v>
      </c>
      <c r="BE110" s="23">
        <v>2.8962096400313301E-5</v>
      </c>
      <c r="BF110">
        <v>7.8396488636107195E-2</v>
      </c>
      <c r="BG110">
        <v>7.1940404233470895E-2</v>
      </c>
      <c r="BH110">
        <v>3.8230904490843699E-3</v>
      </c>
      <c r="BI110">
        <v>9.7227118005663998E-4</v>
      </c>
      <c r="BJ110">
        <v>1.19953871246276E-2</v>
      </c>
      <c r="BK110">
        <v>2.6786600515582402</v>
      </c>
      <c r="BL110">
        <v>4.1788631949542403E-2</v>
      </c>
      <c r="BM110">
        <v>2.4121910782836702</v>
      </c>
      <c r="BN110">
        <v>0.23161879727967299</v>
      </c>
      <c r="BO110">
        <v>1.3708057016878701</v>
      </c>
      <c r="BP110">
        <v>5.1248032251049102E-3</v>
      </c>
      <c r="EV110">
        <v>4.3154359355247802</v>
      </c>
      <c r="EX110" s="23">
        <v>7.1163568919161099E-5</v>
      </c>
      <c r="FL110">
        <v>28.426578289913301</v>
      </c>
      <c r="FM110">
        <v>11.8628543321507</v>
      </c>
      <c r="FO110">
        <v>1.5580940286051399</v>
      </c>
      <c r="FP110">
        <v>10.7133525150539</v>
      </c>
    </row>
    <row r="111" spans="1:172" x14ac:dyDescent="0.3">
      <c r="A111" t="s">
        <v>660</v>
      </c>
      <c r="B111">
        <v>8.1582390014561003E-3</v>
      </c>
      <c r="C111">
        <v>3.9803491387860497E-3</v>
      </c>
      <c r="D111">
        <v>0.245347347539844</v>
      </c>
      <c r="E111">
        <v>0.79835524049255202</v>
      </c>
      <c r="F111">
        <v>7.3325720674502895E-2</v>
      </c>
      <c r="G111">
        <v>3.7320410899655897E-2</v>
      </c>
      <c r="H111">
        <v>0.77307752720843304</v>
      </c>
      <c r="I111">
        <v>4.1035336003393697E-3</v>
      </c>
      <c r="J111">
        <v>1.8461323096690799E-2</v>
      </c>
      <c r="K111">
        <v>6.8371074428387902E-3</v>
      </c>
      <c r="L111">
        <v>1.90594993665286E-3</v>
      </c>
      <c r="M111">
        <v>2.19785957693808E-4</v>
      </c>
      <c r="N111">
        <v>0.468447400304627</v>
      </c>
      <c r="O111">
        <v>5.5296300239022897E-3</v>
      </c>
      <c r="P111">
        <v>3.5898454895163802E-4</v>
      </c>
      <c r="Q111" s="23">
        <v>8.3347818182745201E-6</v>
      </c>
      <c r="R111" s="23">
        <v>4.7519838007461401E-5</v>
      </c>
      <c r="S111">
        <v>1.9887039910993099E-2</v>
      </c>
      <c r="T111">
        <v>2.1968802346312401E-2</v>
      </c>
      <c r="U111">
        <v>6.4976696171191901E-3</v>
      </c>
      <c r="V111">
        <v>9.7352890699544999E-3</v>
      </c>
      <c r="W111">
        <v>5.1305679973351103E-3</v>
      </c>
      <c r="X111">
        <v>4.3527445457786898E-4</v>
      </c>
      <c r="Y111">
        <v>2.55453847111129E-3</v>
      </c>
      <c r="Z111">
        <v>0.334963379017159</v>
      </c>
      <c r="AA111">
        <v>0.195886530129251</v>
      </c>
      <c r="AB111">
        <v>1.19095857343724E-2</v>
      </c>
      <c r="AC111">
        <v>9.2930845303294402E-3</v>
      </c>
      <c r="AD111" s="23">
        <v>4.9341260783407097E-5</v>
      </c>
      <c r="AE111">
        <v>9.0138286146105195E-2</v>
      </c>
      <c r="AF111">
        <v>4.9526660867149998E-2</v>
      </c>
      <c r="AG111">
        <v>0.114904528757759</v>
      </c>
      <c r="AH111">
        <v>0.18855824527104401</v>
      </c>
      <c r="AI111">
        <v>1.7049923072403701E-3</v>
      </c>
      <c r="AJ111">
        <v>0.73961046717882994</v>
      </c>
      <c r="AK111">
        <v>4.6443960897708499E-4</v>
      </c>
      <c r="AL111">
        <v>9.3775597498102093E-3</v>
      </c>
      <c r="AM111">
        <v>0.47797710466119903</v>
      </c>
      <c r="AN111">
        <v>2.20470946331419E-2</v>
      </c>
      <c r="AO111">
        <v>3.41908947233237E-3</v>
      </c>
      <c r="AP111">
        <v>7.8051815530930501E-3</v>
      </c>
      <c r="AQ111">
        <v>0.32627180902245401</v>
      </c>
      <c r="AR111">
        <v>3.8980486508953498</v>
      </c>
      <c r="AS111">
        <v>0.40398342901335899</v>
      </c>
      <c r="AT111">
        <v>2.5857771321013499E-3</v>
      </c>
      <c r="AU111">
        <v>6.1667404919391001E-4</v>
      </c>
      <c r="AV111">
        <v>1.5826272929894699E-4</v>
      </c>
      <c r="AW111" s="23">
        <v>2.3474583984387499E-5</v>
      </c>
      <c r="AX111" s="23">
        <v>2.8191741811896999E-5</v>
      </c>
      <c r="AY111">
        <v>8.5387169541371599E-2</v>
      </c>
      <c r="AZ111">
        <v>1.00660860544483</v>
      </c>
      <c r="BA111">
        <v>2.0039065035760899</v>
      </c>
      <c r="BB111">
        <v>5.7639422451488303E-3</v>
      </c>
      <c r="BC111">
        <v>4.94029624999319E-4</v>
      </c>
      <c r="BD111" s="23">
        <v>3.0515532468822299E-6</v>
      </c>
      <c r="BE111" s="23">
        <v>1.2748641467612999E-5</v>
      </c>
      <c r="BF111">
        <v>0.34366259763951301</v>
      </c>
      <c r="BG111">
        <v>0.16982868517368299</v>
      </c>
      <c r="BH111">
        <v>5.1083081736989999E-2</v>
      </c>
      <c r="BI111">
        <v>6.1130127531344699E-3</v>
      </c>
      <c r="BJ111">
        <v>1.33071307957425E-2</v>
      </c>
      <c r="BK111">
        <v>7.1725668238733897</v>
      </c>
      <c r="BL111">
        <v>0.23344733930987399</v>
      </c>
      <c r="BM111">
        <v>0.16297448418050001</v>
      </c>
      <c r="BN111">
        <v>3.53510319028357E-2</v>
      </c>
      <c r="BO111">
        <v>0.19426583498181799</v>
      </c>
      <c r="BP111">
        <v>1.89343720867638E-3</v>
      </c>
      <c r="EV111">
        <v>49.3240267805893</v>
      </c>
      <c r="EX111">
        <v>1.00162483852321E-2</v>
      </c>
      <c r="FL111">
        <v>17.070616851051899</v>
      </c>
      <c r="FM111">
        <v>12.6238531551544</v>
      </c>
      <c r="FO111">
        <v>1.71840984762335</v>
      </c>
      <c r="FP111">
        <v>4.4024500691866697</v>
      </c>
    </row>
    <row r="112" spans="1:172" x14ac:dyDescent="0.3">
      <c r="A112" t="s">
        <v>662</v>
      </c>
      <c r="B112">
        <v>6.6948785991371605E-4</v>
      </c>
      <c r="C112">
        <v>1.36526189055876E-4</v>
      </c>
      <c r="D112">
        <v>2.9904004361170199E-3</v>
      </c>
      <c r="E112">
        <v>5.9198753637352601E-2</v>
      </c>
      <c r="F112">
        <v>1.3099922881869501E-3</v>
      </c>
      <c r="G112">
        <v>7.1155785657506E-3</v>
      </c>
      <c r="H112">
        <v>0.13259346042505701</v>
      </c>
      <c r="I112">
        <v>5.2420258355458603E-4</v>
      </c>
      <c r="J112">
        <v>7.5176636843279898E-4</v>
      </c>
      <c r="K112">
        <v>1.36101329263727E-3</v>
      </c>
      <c r="L112" s="23">
        <v>3.1562469656371102E-6</v>
      </c>
      <c r="N112">
        <v>4.1291539318756799E-3</v>
      </c>
      <c r="O112">
        <v>2.63893800033033</v>
      </c>
      <c r="P112">
        <v>5.2421696933812299E-4</v>
      </c>
      <c r="Q112" s="23">
        <v>2.02242752083929E-6</v>
      </c>
      <c r="R112" s="23">
        <v>2.7678750454686102E-6</v>
      </c>
      <c r="S112">
        <v>1.49528607325376E-3</v>
      </c>
      <c r="T112">
        <v>1.6552159687059499E-3</v>
      </c>
      <c r="U112">
        <v>5.5008692034428503E-4</v>
      </c>
      <c r="V112">
        <v>1.8894294662289101E-3</v>
      </c>
      <c r="W112">
        <v>1.94001018678122E-4</v>
      </c>
      <c r="X112" s="23">
        <v>2.9869600511961001E-5</v>
      </c>
      <c r="Y112">
        <v>4.2479945893518701E-4</v>
      </c>
      <c r="Z112">
        <v>1.0989196048083899E-2</v>
      </c>
      <c r="AA112">
        <v>5.5649156400824499E-3</v>
      </c>
      <c r="AB112">
        <v>1.8335106920886501E-3</v>
      </c>
      <c r="AC112">
        <v>5.0236856631779604E-4</v>
      </c>
      <c r="AD112" s="23">
        <v>2.2142785230327402E-6</v>
      </c>
      <c r="AE112">
        <v>1.7281162983525801E-3</v>
      </c>
      <c r="AF112">
        <v>3.5948521591781702E-3</v>
      </c>
      <c r="AG112">
        <v>3.69137182182916E-3</v>
      </c>
      <c r="AH112">
        <v>9.2975651618596306E-3</v>
      </c>
      <c r="AI112" s="23">
        <v>4.2312522088669703E-6</v>
      </c>
      <c r="AJ112">
        <v>8.6085479119968108E-3</v>
      </c>
      <c r="AK112" s="23">
        <v>2.0583071493019302E-5</v>
      </c>
      <c r="AL112">
        <v>2.39721695671034E-3</v>
      </c>
      <c r="AM112">
        <v>3.0262394472809699E-2</v>
      </c>
      <c r="AN112">
        <v>7.4783949039731697E-4</v>
      </c>
      <c r="AO112">
        <v>1.2342274641073599E-4</v>
      </c>
      <c r="AP112">
        <v>1.8162153967551901E-4</v>
      </c>
      <c r="AQ112">
        <v>3.9271014201926104E-3</v>
      </c>
      <c r="AR112">
        <v>5.7830095586213501E-3</v>
      </c>
      <c r="AS112">
        <v>0.30336896805307001</v>
      </c>
      <c r="AT112">
        <v>3.4080219165017503E-4</v>
      </c>
      <c r="AU112">
        <v>1.1183606523690999E-4</v>
      </c>
      <c r="AV112" s="23">
        <v>2.8793410104322799E-5</v>
      </c>
      <c r="AW112" s="23">
        <v>4.25711844859514E-6</v>
      </c>
      <c r="AX112" s="23">
        <v>1.17969616615138E-6</v>
      </c>
      <c r="AY112">
        <v>4.2980644403488397E-3</v>
      </c>
      <c r="AZ112">
        <v>2.0307072147655199E-2</v>
      </c>
      <c r="BA112">
        <v>9.5415435299654305E-3</v>
      </c>
      <c r="BB112">
        <v>1.5866830515831099E-3</v>
      </c>
      <c r="BC112">
        <v>8.8969298331375202E-4</v>
      </c>
      <c r="BD112" s="23">
        <v>5.2532518291003598E-5</v>
      </c>
      <c r="BE112">
        <v>1.2695917846529E-3</v>
      </c>
      <c r="BF112">
        <v>5.0259701810654797E-2</v>
      </c>
      <c r="BG112">
        <v>1.4804456461693E-2</v>
      </c>
      <c r="BH112">
        <v>4.6121684406854398E-4</v>
      </c>
      <c r="BI112">
        <v>5.90778788887829E-4</v>
      </c>
      <c r="BJ112">
        <v>3.0517806039307398E-4</v>
      </c>
      <c r="BK112">
        <v>0.55993241708895902</v>
      </c>
      <c r="BL112">
        <v>3.38093637039448E-2</v>
      </c>
      <c r="BM112">
        <v>4.1723427549660004</v>
      </c>
      <c r="BN112">
        <v>1.41930592744095E-2</v>
      </c>
      <c r="BO112">
        <v>5.8558874418688798E-3</v>
      </c>
      <c r="BP112">
        <v>1.0188480226544399E-4</v>
      </c>
      <c r="EV112">
        <v>2.03222783714503</v>
      </c>
      <c r="EX112">
        <v>1.9099019547952299E-3</v>
      </c>
      <c r="FL112">
        <v>22.1327990729033</v>
      </c>
      <c r="FM112">
        <v>7.6128741819397101</v>
      </c>
      <c r="FO112">
        <v>0.98210017937550198</v>
      </c>
      <c r="FP112">
        <v>1.48953757217127</v>
      </c>
    </row>
    <row r="113" spans="1:172" x14ac:dyDescent="0.3">
      <c r="A113" t="s">
        <v>663</v>
      </c>
      <c r="B113">
        <v>6.88668843196843E-3</v>
      </c>
      <c r="C113">
        <v>1.7292717103919301E-3</v>
      </c>
      <c r="D113">
        <v>8.1557768417185997E-2</v>
      </c>
      <c r="E113">
        <v>0.963766465758227</v>
      </c>
      <c r="F113">
        <v>1.6275405199163699E-2</v>
      </c>
      <c r="G113">
        <v>5.5509083694021702E-2</v>
      </c>
      <c r="H113">
        <v>0.89605984797018101</v>
      </c>
      <c r="I113">
        <v>4.23047738535444E-3</v>
      </c>
      <c r="J113">
        <v>2.37206826454425E-3</v>
      </c>
      <c r="K113">
        <v>2.9572614146819E-3</v>
      </c>
      <c r="L113">
        <v>3.04037430243654E-3</v>
      </c>
      <c r="M113" s="23">
        <v>5.52729803008546E-5</v>
      </c>
      <c r="N113">
        <v>0.44946363171461601</v>
      </c>
      <c r="O113">
        <v>1.51223255915041</v>
      </c>
      <c r="P113">
        <v>7.0451475981369799E-3</v>
      </c>
      <c r="Q113">
        <v>1.30566840215446E-3</v>
      </c>
      <c r="R113">
        <v>2.3327015408750498E-2</v>
      </c>
      <c r="S113">
        <v>0.15294748725402599</v>
      </c>
      <c r="T113">
        <v>0.14028965529350099</v>
      </c>
      <c r="U113">
        <v>6.0614708322651298E-2</v>
      </c>
      <c r="V113">
        <v>4.3738418893757999E-2</v>
      </c>
      <c r="W113">
        <v>5.4306057007774099E-2</v>
      </c>
      <c r="X113">
        <v>9.9396684789331501E-4</v>
      </c>
      <c r="Y113">
        <v>2.54116732747207E-2</v>
      </c>
      <c r="Z113">
        <v>1.64774906838117</v>
      </c>
      <c r="AA113">
        <v>2.3408039262222702</v>
      </c>
      <c r="AB113">
        <v>9.2385777712439707E-2</v>
      </c>
      <c r="AC113">
        <v>4.60226520467008</v>
      </c>
      <c r="AD113">
        <v>1.8349403012775399E-2</v>
      </c>
      <c r="AE113">
        <v>1.34195840831949</v>
      </c>
      <c r="AF113">
        <v>0.46978761807284702</v>
      </c>
      <c r="AG113">
        <v>0.16951720650240901</v>
      </c>
      <c r="AH113">
        <v>2.81992359996838</v>
      </c>
      <c r="AI113">
        <v>1.97403887491669E-2</v>
      </c>
      <c r="AJ113">
        <v>2.8112165865869199</v>
      </c>
      <c r="AK113">
        <v>2.6032916232651398E-3</v>
      </c>
      <c r="AL113">
        <v>0.11193601445399699</v>
      </c>
      <c r="AM113">
        <v>4.7496869402654598</v>
      </c>
      <c r="AN113">
        <v>8.4006280759870294E-2</v>
      </c>
      <c r="AO113">
        <v>1.2691918655838199</v>
      </c>
      <c r="AP113">
        <v>0.232495712615228</v>
      </c>
      <c r="AQ113">
        <v>1.42239705737111</v>
      </c>
      <c r="AR113">
        <v>7.35617994179215E-2</v>
      </c>
      <c r="AS113">
        <v>7.5279994601169506E-2</v>
      </c>
      <c r="AT113">
        <v>0.37408862749983202</v>
      </c>
      <c r="AU113">
        <v>1.2692491270374501E-2</v>
      </c>
      <c r="AV113">
        <v>3.2664290448524498E-3</v>
      </c>
      <c r="AW113">
        <v>4.8143893116924902E-4</v>
      </c>
      <c r="AX113" s="23">
        <v>7.8022626418264095E-5</v>
      </c>
      <c r="AY113">
        <v>1.8737203953871799</v>
      </c>
      <c r="AZ113">
        <v>55.888404684981097</v>
      </c>
      <c r="BA113">
        <v>6.7766159556815602</v>
      </c>
      <c r="BB113">
        <v>3.76539569436002</v>
      </c>
      <c r="BC113">
        <v>2.8322968666236301E-4</v>
      </c>
      <c r="BD113" s="23">
        <v>2.7929163479564599E-5</v>
      </c>
      <c r="BE113">
        <v>2.6211318271157597E-4</v>
      </c>
      <c r="BF113">
        <v>1.1842418424088501</v>
      </c>
      <c r="BG113">
        <v>11.698557192886501</v>
      </c>
      <c r="BH113">
        <v>0.81964288380974304</v>
      </c>
      <c r="BI113">
        <v>0.13172842235382901</v>
      </c>
      <c r="BJ113">
        <v>0.259765780514228</v>
      </c>
      <c r="BK113">
        <v>9.7461307056713604</v>
      </c>
      <c r="BL113">
        <v>6.1126129496186801</v>
      </c>
      <c r="BM113">
        <v>13.724440980447699</v>
      </c>
      <c r="BN113">
        <v>10.5315156074935</v>
      </c>
      <c r="BO113">
        <v>23.311622355624898</v>
      </c>
      <c r="BP113">
        <v>0.30514123479149502</v>
      </c>
      <c r="EV113">
        <v>76.101851087106994</v>
      </c>
      <c r="EX113">
        <v>2.94176084625637E-2</v>
      </c>
      <c r="FL113">
        <v>-64.0585226298507</v>
      </c>
      <c r="FM113">
        <v>23.097437941766199</v>
      </c>
      <c r="FO113">
        <v>3.6035462103281399</v>
      </c>
      <c r="FP113">
        <v>0.92186315157030696</v>
      </c>
    </row>
    <row r="114" spans="1:172" x14ac:dyDescent="0.3">
      <c r="A114" t="s">
        <v>871</v>
      </c>
      <c r="B114" s="23">
        <v>4.1886805700905002E-6</v>
      </c>
      <c r="D114" s="23">
        <v>5.0392116096716098E-5</v>
      </c>
      <c r="E114">
        <v>1.43428461226896E-4</v>
      </c>
      <c r="F114" s="23">
        <v>1.6305718446790101E-5</v>
      </c>
      <c r="G114" s="23">
        <v>1.40493182753598E-6</v>
      </c>
      <c r="H114">
        <v>1.60854850379721E-4</v>
      </c>
      <c r="J114" s="23">
        <v>1.03268903632811E-5</v>
      </c>
      <c r="K114" s="23">
        <v>1.34987706507613E-5</v>
      </c>
      <c r="N114" s="23">
        <v>9.3291111172518404E-6</v>
      </c>
      <c r="O114" s="23">
        <v>1.7838086355355098E-5</v>
      </c>
      <c r="Q114">
        <v>8.3816350077537305E-4</v>
      </c>
      <c r="R114" s="23">
        <v>4.2741024631508799E-6</v>
      </c>
      <c r="S114">
        <v>4.9282904197570303E-2</v>
      </c>
      <c r="T114">
        <v>0.14780512008941701</v>
      </c>
      <c r="U114">
        <v>3.3332526433136E-2</v>
      </c>
      <c r="V114">
        <v>5.7113982834644798E-2</v>
      </c>
      <c r="W114">
        <v>7.2377551429117304E-3</v>
      </c>
      <c r="X114">
        <v>3.0843955625448698E-3</v>
      </c>
      <c r="Y114">
        <v>2.9453555029003101E-3</v>
      </c>
      <c r="Z114">
        <v>0.15461576073837299</v>
      </c>
      <c r="AA114">
        <v>2.2597559176405699E-3</v>
      </c>
      <c r="AB114">
        <v>0.100487225513406</v>
      </c>
      <c r="AC114">
        <v>0.42980228307913898</v>
      </c>
      <c r="AE114">
        <v>2.0239709167689499E-2</v>
      </c>
      <c r="AF114">
        <v>6.1762097616172601E-2</v>
      </c>
      <c r="AG114">
        <v>9.4995980170684297E-3</v>
      </c>
      <c r="AH114">
        <v>0.171016877936359</v>
      </c>
      <c r="AI114">
        <v>6.6718468912969301E-4</v>
      </c>
      <c r="AJ114">
        <v>0.11933965825247</v>
      </c>
      <c r="AK114">
        <v>0.67942782763254905</v>
      </c>
      <c r="AL114">
        <v>0.138222446408412</v>
      </c>
      <c r="AM114">
        <v>0.13745744404598101</v>
      </c>
      <c r="AN114">
        <v>1.3450323711128901E-2</v>
      </c>
      <c r="AO114">
        <v>8.0492674887743792E-3</v>
      </c>
      <c r="AP114">
        <v>2.9796456724143498E-3</v>
      </c>
      <c r="AQ114">
        <v>3.3082325837679699E-2</v>
      </c>
      <c r="AR114">
        <v>7.3504821227541404E-3</v>
      </c>
      <c r="AS114">
        <v>3.1102105960646798E-3</v>
      </c>
      <c r="AT114">
        <v>1.92250913226958E-2</v>
      </c>
      <c r="AU114">
        <v>9.4720670582250505E-2</v>
      </c>
      <c r="AV114">
        <v>7.7762792247625598E-3</v>
      </c>
      <c r="AW114">
        <v>1.3730416569567199E-3</v>
      </c>
      <c r="AX114">
        <v>2.6140993656133602E-4</v>
      </c>
      <c r="AY114">
        <v>1.98848587136803</v>
      </c>
      <c r="AZ114">
        <v>3.20937220972854E-2</v>
      </c>
      <c r="BA114">
        <v>0.23766468655150499</v>
      </c>
      <c r="BB114">
        <v>0.133442711633595</v>
      </c>
      <c r="BC114">
        <v>0.325144539923238</v>
      </c>
      <c r="BD114">
        <v>1.1714939166885501E-2</v>
      </c>
      <c r="BE114">
        <v>2.4162162625344801E-2</v>
      </c>
      <c r="BF114">
        <v>0.167879660921368</v>
      </c>
      <c r="BG114">
        <v>0.30569418453404401</v>
      </c>
      <c r="BH114">
        <v>0.12883367738352</v>
      </c>
      <c r="BI114">
        <v>8.9103159693584896E-3</v>
      </c>
      <c r="BJ114">
        <v>3.3840006925306601E-2</v>
      </c>
      <c r="BK114">
        <v>5.0400684563835098E-2</v>
      </c>
      <c r="BL114">
        <v>0.20186706030573601</v>
      </c>
      <c r="BM114">
        <v>2.5038210610045999</v>
      </c>
      <c r="BN114">
        <v>1.4453896415074201</v>
      </c>
      <c r="BO114">
        <v>2.4240594287572401</v>
      </c>
      <c r="BP114">
        <v>8.8411403057528804E-4</v>
      </c>
      <c r="EV114">
        <v>3.06306974428851</v>
      </c>
      <c r="FP114">
        <v>1.8991651490863101E-3</v>
      </c>
    </row>
    <row r="115" spans="1:172" x14ac:dyDescent="0.3">
      <c r="A115" t="s">
        <v>872</v>
      </c>
      <c r="B115" s="23">
        <v>1.1381093025092801E-6</v>
      </c>
      <c r="D115" s="23">
        <v>1.27416721483124E-5</v>
      </c>
      <c r="E115" s="23">
        <v>2.97513505039812E-5</v>
      </c>
      <c r="F115" s="23">
        <v>4.1483319297956501E-6</v>
      </c>
      <c r="H115" s="23">
        <v>4.2513046957884302E-5</v>
      </c>
      <c r="J115" s="23">
        <v>2.8156464495398899E-6</v>
      </c>
      <c r="K115" s="23">
        <v>3.23400367512411E-6</v>
      </c>
      <c r="N115" s="23">
        <v>2.1192264645588201E-6</v>
      </c>
      <c r="O115" s="23">
        <v>4.4935476647159702E-6</v>
      </c>
      <c r="Q115">
        <v>2.2537600145290399E-4</v>
      </c>
      <c r="S115">
        <v>1.3209363253679701E-2</v>
      </c>
      <c r="T115">
        <v>3.4066751027263198E-2</v>
      </c>
      <c r="U115">
        <v>7.4925408244667603E-3</v>
      </c>
      <c r="V115">
        <v>1.4265972436773199E-2</v>
      </c>
      <c r="W115">
        <v>7.6375012513151604E-4</v>
      </c>
      <c r="X115">
        <v>7.7295204251431502E-4</v>
      </c>
      <c r="Y115">
        <v>7.4956325918786103E-4</v>
      </c>
      <c r="Z115">
        <v>3.4806720798665397E-2</v>
      </c>
      <c r="AA115">
        <v>5.7581400561860596E-4</v>
      </c>
      <c r="AB115">
        <v>9.7072135883556603E-3</v>
      </c>
      <c r="AC115">
        <v>0.10602000202992901</v>
      </c>
      <c r="AE115">
        <v>5.0824187098174201E-3</v>
      </c>
      <c r="AF115">
        <v>1.53020840449809E-2</v>
      </c>
      <c r="AG115" s="23">
        <v>5.18754038105248E-5</v>
      </c>
      <c r="AH115">
        <v>4.3404145708119103E-2</v>
      </c>
      <c r="AI115">
        <v>1.84297293638564E-4</v>
      </c>
      <c r="AJ115">
        <v>2.98112323898315E-2</v>
      </c>
      <c r="AK115">
        <v>7.0581133941088295E-4</v>
      </c>
      <c r="AL115">
        <v>3.2395144636100798E-2</v>
      </c>
      <c r="AM115">
        <v>3.3861685783275697E-2</v>
      </c>
      <c r="AN115" s="23">
        <v>1.9029020302130599E-5</v>
      </c>
      <c r="AO115" s="23">
        <v>5.6209961638481698E-5</v>
      </c>
      <c r="AP115" s="23">
        <v>1.0837733299349201E-5</v>
      </c>
      <c r="AQ115" s="23">
        <v>7.0757604997257804E-5</v>
      </c>
      <c r="AR115" s="23">
        <v>4.0846715789210098E-5</v>
      </c>
      <c r="AS115" s="23">
        <v>9.7096416377158203E-6</v>
      </c>
      <c r="AT115" s="23">
        <v>3.9838345363442699E-5</v>
      </c>
      <c r="AU115">
        <v>2.4202761658475101E-2</v>
      </c>
      <c r="AV115">
        <v>1.9996071734357298E-3</v>
      </c>
      <c r="AW115">
        <v>3.5310917749939598E-4</v>
      </c>
      <c r="AX115" s="23">
        <v>7.1903101913562095E-5</v>
      </c>
      <c r="AY115">
        <v>0.48415567963706002</v>
      </c>
      <c r="AZ115">
        <v>8.32072921690016E-3</v>
      </c>
      <c r="BA115">
        <v>6.0526047176298899E-2</v>
      </c>
      <c r="BB115">
        <v>3.4734227733269299E-2</v>
      </c>
      <c r="BC115">
        <v>8.2823687341438398E-2</v>
      </c>
      <c r="BD115">
        <v>3.1862502344348902E-3</v>
      </c>
      <c r="BE115">
        <v>6.7019564824905399E-3</v>
      </c>
      <c r="BF115">
        <v>4.0508223504584599E-2</v>
      </c>
      <c r="BG115">
        <v>7.7779575371806201E-2</v>
      </c>
      <c r="BH115">
        <v>3.3488993003548899E-2</v>
      </c>
      <c r="BI115">
        <v>2.1809869214541198E-3</v>
      </c>
      <c r="BJ115">
        <v>8.1190870004055893E-3</v>
      </c>
      <c r="BK115">
        <v>1.25434591437661E-2</v>
      </c>
      <c r="BL115">
        <v>5.1897063860657303E-2</v>
      </c>
      <c r="BM115">
        <v>0.59371801376901301</v>
      </c>
      <c r="BN115">
        <v>0.34258300697323602</v>
      </c>
      <c r="BO115">
        <v>0.57615852111482502</v>
      </c>
      <c r="BP115">
        <v>2.2316819249470899E-4</v>
      </c>
      <c r="EV115">
        <v>0.56846171626561903</v>
      </c>
    </row>
    <row r="116" spans="1:172" x14ac:dyDescent="0.3">
      <c r="A116" t="s">
        <v>873</v>
      </c>
      <c r="B116" s="23">
        <v>1.41107375428712E-6</v>
      </c>
      <c r="D116" s="23">
        <v>1.5797637257800499E-5</v>
      </c>
      <c r="E116" s="23">
        <v>3.6886919812220902E-5</v>
      </c>
      <c r="F116" s="23">
        <v>5.1432686601118496E-6</v>
      </c>
      <c r="H116" s="23">
        <v>5.2709382423642598E-5</v>
      </c>
      <c r="J116" s="23">
        <v>3.4909518735142802E-6</v>
      </c>
      <c r="K116" s="23">
        <v>4.0096478047495504E-6</v>
      </c>
      <c r="N116" s="23">
        <v>2.6275020190039201E-6</v>
      </c>
      <c r="O116" s="23">
        <v>5.5712813913218796E-6</v>
      </c>
      <c r="Q116">
        <v>2.7944399720155298E-4</v>
      </c>
      <c r="S116">
        <v>1.6379236037406101E-2</v>
      </c>
      <c r="T116">
        <v>4.2232721148095703E-2</v>
      </c>
      <c r="U116">
        <v>9.2896496745999493E-3</v>
      </c>
      <c r="V116">
        <v>1.7687599473801999E-2</v>
      </c>
      <c r="W116">
        <v>9.4693062066855205E-4</v>
      </c>
      <c r="X116">
        <v>9.5833834813680203E-4</v>
      </c>
      <c r="Y116">
        <v>9.2934288376988799E-4</v>
      </c>
      <c r="Z116">
        <v>4.3155417707961698E-2</v>
      </c>
      <c r="AA116">
        <v>7.1391729152782196E-4</v>
      </c>
      <c r="AB116">
        <v>1.2034365494409E-2</v>
      </c>
      <c r="AC116">
        <v>0.13147399595569401</v>
      </c>
      <c r="AE116">
        <v>6.3013630572834401E-3</v>
      </c>
      <c r="AF116">
        <v>1.8972822965239701E-2</v>
      </c>
      <c r="AG116" s="23">
        <v>6.4317244463109994E-5</v>
      </c>
      <c r="AH116">
        <v>5.38165171962132E-2</v>
      </c>
      <c r="AI116">
        <v>2.2849938594659099E-4</v>
      </c>
      <c r="AJ116">
        <v>3.69618411082316E-2</v>
      </c>
      <c r="AK116">
        <v>8.7509455930444096E-4</v>
      </c>
      <c r="AL116">
        <v>4.0172126479032101E-2</v>
      </c>
      <c r="AM116">
        <v>4.1983801211837299E-2</v>
      </c>
      <c r="AN116" s="23">
        <v>2.3592947970871401E-5</v>
      </c>
      <c r="AO116" s="23">
        <v>6.9691402191655299E-5</v>
      </c>
      <c r="AP116" s="23">
        <v>1.34370582941159E-5</v>
      </c>
      <c r="AQ116" s="23">
        <v>8.7728152578325501E-5</v>
      </c>
      <c r="AR116" s="23">
        <v>5.0643406067387902E-5</v>
      </c>
      <c r="AS116" s="23">
        <v>1.203840618196E-5</v>
      </c>
      <c r="AT116" s="23">
        <v>4.9393263384602099E-5</v>
      </c>
      <c r="AU116">
        <v>3.00189876334103E-2</v>
      </c>
      <c r="AV116">
        <v>2.47919503810195E-3</v>
      </c>
      <c r="AW116">
        <v>4.3779962184255E-4</v>
      </c>
      <c r="AX116" s="23">
        <v>8.9142618783207394E-5</v>
      </c>
      <c r="AY116">
        <v>0.59803012979560899</v>
      </c>
      <c r="AZ116">
        <v>1.03163381521788E-2</v>
      </c>
      <c r="BA116">
        <v>7.5042639723633994E-2</v>
      </c>
      <c r="BB116">
        <v>4.30634192661365E-2</v>
      </c>
      <c r="BC116">
        <v>0.10269839436592799</v>
      </c>
      <c r="BD116">
        <v>3.9504450979434801E-3</v>
      </c>
      <c r="BE116">
        <v>8.3094292281494508E-3</v>
      </c>
      <c r="BF116">
        <v>5.0223960322091303E-2</v>
      </c>
      <c r="BG116">
        <v>9.6430145181643001E-2</v>
      </c>
      <c r="BH116">
        <v>4.15211526905266E-2</v>
      </c>
      <c r="BI116">
        <v>2.7041134073590698E-3</v>
      </c>
      <c r="BJ116">
        <v>1.00663452881099E-2</v>
      </c>
      <c r="BK116">
        <v>1.5551935958321699E-2</v>
      </c>
      <c r="BL116">
        <v>6.4343180135915098E-2</v>
      </c>
      <c r="BM116">
        <v>0.73290164814091197</v>
      </c>
      <c r="BN116">
        <v>0.42419606668128101</v>
      </c>
      <c r="BO116">
        <v>0.71198671414680204</v>
      </c>
      <c r="BP116">
        <v>2.7669291026188501E-4</v>
      </c>
      <c r="EV116">
        <v>0.70670936287668995</v>
      </c>
    </row>
    <row r="117" spans="1:172" x14ac:dyDescent="0.3">
      <c r="A117" t="s">
        <v>874</v>
      </c>
      <c r="B117" s="23">
        <v>1.01166457878073E-6</v>
      </c>
      <c r="D117" s="23">
        <v>1.1326063249548001E-5</v>
      </c>
      <c r="E117" s="23">
        <v>2.6445953268231399E-5</v>
      </c>
      <c r="F117" s="23">
        <v>3.6874491844600199E-6</v>
      </c>
      <c r="H117" s="23">
        <v>3.7789818415368001E-5</v>
      </c>
      <c r="J117" s="23">
        <v>2.5028261556261099E-6</v>
      </c>
      <c r="K117" s="23">
        <v>2.8747036257124302E-6</v>
      </c>
      <c r="N117" s="23">
        <v>1.8837788703748501E-6</v>
      </c>
      <c r="O117" s="23">
        <v>3.9943116095509798E-6</v>
      </c>
      <c r="Q117">
        <v>2.0033197423759499E-4</v>
      </c>
      <c r="S117">
        <v>1.1741217263688999E-2</v>
      </c>
      <c r="T117">
        <v>3.0283440177973402E-2</v>
      </c>
      <c r="U117">
        <v>6.6600832417652101E-3</v>
      </c>
      <c r="V117">
        <v>1.2680987456702399E-2</v>
      </c>
      <c r="W117">
        <v>6.7889613584546195E-4</v>
      </c>
      <c r="X117">
        <v>6.8707603580631896E-4</v>
      </c>
      <c r="Y117">
        <v>6.6628477181162802E-4</v>
      </c>
      <c r="Z117">
        <v>3.0939455472691599E-2</v>
      </c>
      <c r="AA117">
        <v>5.11840665978905E-4</v>
      </c>
      <c r="AB117">
        <v>8.6290766459949791E-3</v>
      </c>
      <c r="AC117">
        <v>9.42324276624774E-2</v>
      </c>
      <c r="AE117">
        <v>4.5177666536526696E-3</v>
      </c>
      <c r="AF117">
        <v>1.36017841805092E-2</v>
      </c>
      <c r="AG117" s="23">
        <v>4.6111998580620102E-5</v>
      </c>
      <c r="AH117">
        <v>3.8581140936769398E-2</v>
      </c>
      <c r="AI117">
        <v>1.6382166590220699E-4</v>
      </c>
      <c r="AJ117">
        <v>2.6498958478351299E-2</v>
      </c>
      <c r="AK117">
        <v>6.2739476309712605E-4</v>
      </c>
      <c r="AL117">
        <v>2.87935878838236E-2</v>
      </c>
      <c r="AM117">
        <v>3.0099386683553001E-2</v>
      </c>
      <c r="AN117" s="23">
        <v>1.6914880476780201E-5</v>
      </c>
      <c r="AO117" s="23">
        <v>4.9964986554503697E-5</v>
      </c>
      <c r="AP117" s="23">
        <v>9.6336527468448697E-6</v>
      </c>
      <c r="AQ117" s="23">
        <v>6.2896378741683593E-5</v>
      </c>
      <c r="AR117" s="23">
        <v>3.6308613543285898E-5</v>
      </c>
      <c r="AS117" s="23">
        <v>8.6308928204940604E-6</v>
      </c>
      <c r="AT117" s="23">
        <v>3.5412250946152102E-5</v>
      </c>
      <c r="AU117">
        <v>2.15100201200665E-2</v>
      </c>
      <c r="AV117">
        <v>1.77744875605565E-3</v>
      </c>
      <c r="AW117">
        <v>3.13878268108811E-4</v>
      </c>
      <c r="AX117" s="23">
        <v>6.3916524670768504E-5</v>
      </c>
      <c r="AY117">
        <v>0.43111140639092099</v>
      </c>
      <c r="AZ117">
        <v>7.3963024771451797E-3</v>
      </c>
      <c r="BA117">
        <v>5.38015576684766E-2</v>
      </c>
      <c r="BB117">
        <v>3.08757186075636E-2</v>
      </c>
      <c r="BC117">
        <v>7.3618507181858195E-2</v>
      </c>
      <c r="BD117">
        <v>2.8322543020519501E-3</v>
      </c>
      <c r="BE117">
        <v>5.9573392526299802E-3</v>
      </c>
      <c r="BF117">
        <v>3.6007655967741303E-2</v>
      </c>
      <c r="BG117">
        <v>6.9139583477301994E-2</v>
      </c>
      <c r="BH117">
        <v>2.97682904183184E-2</v>
      </c>
      <c r="BI117">
        <v>1.9386649799745801E-3</v>
      </c>
      <c r="BJ117">
        <v>7.2170595265004496E-3</v>
      </c>
      <c r="BK117">
        <v>1.11498553536759E-2</v>
      </c>
      <c r="BL117">
        <v>4.6131560667124802E-2</v>
      </c>
      <c r="BM117">
        <v>0.528822885103296</v>
      </c>
      <c r="BN117">
        <v>0.30470514489824302</v>
      </c>
      <c r="BO117">
        <v>0.51292992443894703</v>
      </c>
      <c r="BP117">
        <v>1.98374048853682E-4</v>
      </c>
      <c r="EV117">
        <v>0.50467166055369295</v>
      </c>
    </row>
    <row r="118" spans="1:172" x14ac:dyDescent="0.3">
      <c r="A118" t="s">
        <v>875</v>
      </c>
      <c r="D118" s="23">
        <v>4.15087925547695E-6</v>
      </c>
      <c r="E118" s="23">
        <v>9.6921550069421892E-6</v>
      </c>
      <c r="F118" s="23">
        <v>1.35140998646514E-6</v>
      </c>
      <c r="H118" s="23">
        <v>1.38495602958055E-5</v>
      </c>
      <c r="K118" s="23">
        <v>1.05354754765288E-6</v>
      </c>
      <c r="O118" s="23">
        <v>1.46387169669737E-6</v>
      </c>
      <c r="Q118" s="23">
        <v>7.3410982662954293E-5</v>
      </c>
      <c r="S118">
        <v>4.30195699872444E-3</v>
      </c>
      <c r="T118">
        <v>1.11013922102622E-2</v>
      </c>
      <c r="U118">
        <v>2.4407895004624701E-3</v>
      </c>
      <c r="V118">
        <v>4.6473996500506903E-3</v>
      </c>
      <c r="W118">
        <v>2.4880650393661001E-4</v>
      </c>
      <c r="X118">
        <v>2.5180505726559398E-4</v>
      </c>
      <c r="Y118">
        <v>2.4418349324493001E-4</v>
      </c>
      <c r="Z118">
        <v>1.1338576797098999E-2</v>
      </c>
      <c r="AA118">
        <v>1.8758406115864499E-4</v>
      </c>
      <c r="AB118">
        <v>3.1630966549026601E-3</v>
      </c>
      <c r="AC118">
        <v>3.4519042096281399E-2</v>
      </c>
      <c r="AE118">
        <v>1.65572757992302E-3</v>
      </c>
      <c r="AF118">
        <v>4.98448367856339E-3</v>
      </c>
      <c r="AG118" s="23">
        <v>1.6899525516809301E-5</v>
      </c>
      <c r="AH118">
        <v>1.4138141919808901E-2</v>
      </c>
      <c r="AI118" s="23">
        <v>6.0038741783488302E-5</v>
      </c>
      <c r="AJ118">
        <v>9.7111625533512509E-3</v>
      </c>
      <c r="AK118">
        <v>2.29932526774314E-4</v>
      </c>
      <c r="AL118">
        <v>1.0548017095279E-2</v>
      </c>
      <c r="AM118">
        <v>1.10306516950049E-2</v>
      </c>
      <c r="AN118" s="23">
        <v>6.1991175148104101E-6</v>
      </c>
      <c r="AO118" s="23">
        <v>1.8311607411522801E-5</v>
      </c>
      <c r="AP118" s="23">
        <v>3.5306287260573199E-6</v>
      </c>
      <c r="AQ118" s="23">
        <v>2.3050824396484402E-5</v>
      </c>
      <c r="AR118" s="23">
        <v>1.33067073546519E-5</v>
      </c>
      <c r="AS118" s="23">
        <v>3.16312726207848E-6</v>
      </c>
      <c r="AT118" s="23">
        <v>1.29781551297509E-5</v>
      </c>
      <c r="AU118">
        <v>7.8761363733574601E-3</v>
      </c>
      <c r="AV118">
        <v>6.5141456833464997E-4</v>
      </c>
      <c r="AW118">
        <v>1.15032585383075E-4</v>
      </c>
      <c r="AX118" s="23">
        <v>2.3428251298702899E-5</v>
      </c>
      <c r="AY118">
        <v>0.15938307415720801</v>
      </c>
      <c r="AZ118">
        <v>2.71068683543163E-3</v>
      </c>
      <c r="BA118">
        <v>1.9717678725416101E-2</v>
      </c>
      <c r="BB118">
        <v>1.1316523569111401E-2</v>
      </c>
      <c r="BC118">
        <v>2.6974058835883798E-2</v>
      </c>
      <c r="BD118">
        <v>1.0379880750319599E-3</v>
      </c>
      <c r="BE118">
        <v>2.1832543417021201E-3</v>
      </c>
      <c r="BF118">
        <v>1.3196267128474401E-2</v>
      </c>
      <c r="BG118">
        <v>2.5341440481187302E-2</v>
      </c>
      <c r="BH118">
        <v>1.0909660623730401E-2</v>
      </c>
      <c r="BI118">
        <v>7.1047616377932596E-4</v>
      </c>
      <c r="BJ118">
        <v>2.64498930674207E-3</v>
      </c>
      <c r="BK118">
        <v>4.0862694547913097E-3</v>
      </c>
      <c r="BL118">
        <v>1.6907261469344299E-2</v>
      </c>
      <c r="BM118">
        <v>0.19579080054380299</v>
      </c>
      <c r="BN118">
        <v>0.112011783041828</v>
      </c>
      <c r="BO118">
        <v>0.189438008396042</v>
      </c>
      <c r="BP118" s="23">
        <v>7.2701925257146393E-5</v>
      </c>
      <c r="EV118">
        <v>0.18378034799176199</v>
      </c>
    </row>
    <row r="119" spans="1:172" x14ac:dyDescent="0.3">
      <c r="A119" t="s">
        <v>876</v>
      </c>
      <c r="B119" s="23">
        <v>3.9417574935783397E-6</v>
      </c>
      <c r="D119" s="23">
        <v>4.4129842224705102E-5</v>
      </c>
      <c r="E119">
        <v>1.0304165419932999E-4</v>
      </c>
      <c r="F119" s="23">
        <v>1.4367440565354501E-5</v>
      </c>
      <c r="G119" s="23">
        <v>1.28740320028317E-6</v>
      </c>
      <c r="H119">
        <v>1.4724085997317601E-4</v>
      </c>
      <c r="J119" s="23">
        <v>9.7517828313430098E-6</v>
      </c>
      <c r="K119" s="23">
        <v>1.12007323235209E-5</v>
      </c>
      <c r="N119" s="23">
        <v>7.3397838982468604E-6</v>
      </c>
      <c r="O119" s="23">
        <v>1.5563070620305702E-5</v>
      </c>
      <c r="Q119">
        <v>7.8097387096988803E-4</v>
      </c>
      <c r="S119">
        <v>4.5816841128641698E-2</v>
      </c>
      <c r="T119">
        <v>0.117973279061113</v>
      </c>
      <c r="U119">
        <v>2.5958150812423201E-2</v>
      </c>
      <c r="V119">
        <v>4.9431528805988501E-2</v>
      </c>
      <c r="W119">
        <v>2.64532153023668E-3</v>
      </c>
      <c r="X119">
        <v>2.6771606492213E-3</v>
      </c>
      <c r="Y119">
        <v>2.59623472598353E-3</v>
      </c>
      <c r="Z119">
        <v>0.120691842023498</v>
      </c>
      <c r="AA119">
        <v>1.9943207029770199E-3</v>
      </c>
      <c r="AB119">
        <v>3.3600086603306198E-2</v>
      </c>
      <c r="AC119">
        <v>0.36915484889175798</v>
      </c>
      <c r="AE119">
        <v>1.7604431334705201E-2</v>
      </c>
      <c r="AF119">
        <v>5.3040624954503103E-2</v>
      </c>
      <c r="AG119">
        <v>1.7966782419792001E-4</v>
      </c>
      <c r="AH119">
        <v>0.15058585430162499</v>
      </c>
      <c r="AI119">
        <v>6.3830890948967105E-4</v>
      </c>
      <c r="AJ119">
        <v>0.103358160623511</v>
      </c>
      <c r="AK119">
        <v>2.4446121002159398E-3</v>
      </c>
      <c r="AL119">
        <v>0.11251443958618</v>
      </c>
      <c r="AM119">
        <v>0.117414370445486</v>
      </c>
      <c r="AN119" s="23">
        <v>6.5905738338899202E-5</v>
      </c>
      <c r="AO119">
        <v>1.94680102114053E-4</v>
      </c>
      <c r="AP119" s="23">
        <v>3.7535714594055403E-5</v>
      </c>
      <c r="AQ119">
        <v>2.45064902524656E-4</v>
      </c>
      <c r="AR119">
        <v>1.4146994661732199E-4</v>
      </c>
      <c r="AS119" s="23">
        <v>3.3628683869608197E-5</v>
      </c>
      <c r="AT119">
        <v>1.3797961661894201E-4</v>
      </c>
      <c r="AU119">
        <v>8.4211148371681102E-2</v>
      </c>
      <c r="AV119">
        <v>6.9259350766902299E-3</v>
      </c>
      <c r="AW119">
        <v>1.2229980168165699E-3</v>
      </c>
      <c r="AX119">
        <v>2.48866827035062E-4</v>
      </c>
      <c r="AY119">
        <v>1.65778953574562</v>
      </c>
      <c r="AZ119">
        <v>2.8824046228945799E-2</v>
      </c>
      <c r="BA119">
        <v>0.21000768235387399</v>
      </c>
      <c r="BB119">
        <v>0.12037959569413501</v>
      </c>
      <c r="BC119">
        <v>0.28787296161720399</v>
      </c>
      <c r="BD119">
        <v>1.10364532175804E-2</v>
      </c>
      <c r="BE119">
        <v>2.3218311598027699E-2</v>
      </c>
      <c r="BF119">
        <v>0.14047126673659099</v>
      </c>
      <c r="BG119">
        <v>0.26990326846846302</v>
      </c>
      <c r="BH119">
        <v>0.116104666810647</v>
      </c>
      <c r="BI119">
        <v>7.5552479766861002E-3</v>
      </c>
      <c r="BJ119">
        <v>2.8125661971500501E-2</v>
      </c>
      <c r="BK119">
        <v>4.3460464177407801E-2</v>
      </c>
      <c r="BL119">
        <v>0.17999344267152001</v>
      </c>
      <c r="BM119">
        <v>2.0756321393328898</v>
      </c>
      <c r="BN119">
        <v>1.1875602449668301</v>
      </c>
      <c r="BO119">
        <v>2.01707449626171</v>
      </c>
      <c r="BP119">
        <v>7.7293149530369804E-4</v>
      </c>
      <c r="EV119">
        <v>2.2747569062536899</v>
      </c>
    </row>
    <row r="120" spans="1:172" x14ac:dyDescent="0.3">
      <c r="A120" t="s">
        <v>877</v>
      </c>
      <c r="B120" s="23">
        <v>2.5948934718240699E-6</v>
      </c>
      <c r="D120" s="23">
        <v>5.0813257685433602E-5</v>
      </c>
      <c r="E120">
        <v>2.7894834245725499E-4</v>
      </c>
      <c r="F120" s="23">
        <v>1.5917811382812501E-5</v>
      </c>
      <c r="G120" s="23">
        <v>1.07697233542174E-6</v>
      </c>
      <c r="H120">
        <v>1.2424494854318101E-4</v>
      </c>
      <c r="J120" s="23">
        <v>6.1971245382877398E-6</v>
      </c>
      <c r="K120" s="23">
        <v>1.7305591622349999E-5</v>
      </c>
      <c r="N120" s="23">
        <v>1.43479791555106E-5</v>
      </c>
      <c r="O120" s="23">
        <v>1.8333958171620299E-5</v>
      </c>
      <c r="Q120">
        <v>5.6515303085765897E-4</v>
      </c>
      <c r="R120" s="23">
        <v>2.6557107456228401E-5</v>
      </c>
      <c r="S120">
        <v>3.3754319634628202E-2</v>
      </c>
      <c r="T120">
        <v>0.22100151706042101</v>
      </c>
      <c r="U120">
        <v>5.3063266083375901E-2</v>
      </c>
      <c r="V120">
        <v>6.1281302735702398E-2</v>
      </c>
      <c r="W120">
        <v>2.9334225806467398E-2</v>
      </c>
      <c r="X120">
        <v>3.2531823930206198E-3</v>
      </c>
      <c r="Y120">
        <v>2.8695708765354398E-3</v>
      </c>
      <c r="Z120">
        <v>0.248060811330159</v>
      </c>
      <c r="AA120">
        <v>2.1872467902379201E-3</v>
      </c>
      <c r="AB120">
        <v>0.42961224639941398</v>
      </c>
      <c r="AC120">
        <v>0.48907229940575903</v>
      </c>
      <c r="AD120" s="23">
        <v>5.2742535119995396E-6</v>
      </c>
      <c r="AE120">
        <v>2.11484222611403E-2</v>
      </c>
      <c r="AF120">
        <v>6.8766959954880302E-2</v>
      </c>
      <c r="AG120">
        <v>5.8276414206608201E-2</v>
      </c>
      <c r="AH120">
        <v>0.16870023355345201</v>
      </c>
      <c r="AI120">
        <v>3.51052044491837E-4</v>
      </c>
      <c r="AJ120">
        <v>0.12807197558844599</v>
      </c>
      <c r="AK120">
        <v>5.1047997001920002</v>
      </c>
      <c r="AL120">
        <v>0.19265691415258701</v>
      </c>
      <c r="AM120">
        <v>0.15774385591432899</v>
      </c>
      <c r="AN120">
        <v>8.3747763633690506E-2</v>
      </c>
      <c r="AO120">
        <v>4.9066964589901799E-2</v>
      </c>
      <c r="AP120">
        <v>1.83327144677469E-2</v>
      </c>
      <c r="AQ120">
        <v>0.20650989610359999</v>
      </c>
      <c r="AR120">
        <v>4.49914523948041E-2</v>
      </c>
      <c r="AS120">
        <v>1.9183336516710999E-2</v>
      </c>
      <c r="AT120">
        <v>0.121320662906499</v>
      </c>
      <c r="AU120">
        <v>8.7882639367436399E-2</v>
      </c>
      <c r="AV120">
        <v>7.1522656767128599E-3</v>
      </c>
      <c r="AW120">
        <v>1.26200111841306E-3</v>
      </c>
      <c r="AX120">
        <v>1.4500515590528E-4</v>
      </c>
      <c r="AY120">
        <v>3.1719799447229402</v>
      </c>
      <c r="AZ120">
        <v>2.8103541186332799E-2</v>
      </c>
      <c r="BA120">
        <v>0.23053772749988499</v>
      </c>
      <c r="BB120">
        <v>0.11384014237607</v>
      </c>
      <c r="BC120">
        <v>0.31229126165565202</v>
      </c>
      <c r="BD120">
        <v>7.17923214192746E-3</v>
      </c>
      <c r="BE120">
        <v>1.2065319727193199E-2</v>
      </c>
      <c r="BF120">
        <v>0.211273215946471</v>
      </c>
      <c r="BG120">
        <v>0.29875932189987098</v>
      </c>
      <c r="BH120">
        <v>0.11057026799249101</v>
      </c>
      <c r="BI120">
        <v>1.04656902414116E-2</v>
      </c>
      <c r="BJ120">
        <v>4.3237689609260298E-2</v>
      </c>
      <c r="BK120">
        <v>5.5025637256943899E-2</v>
      </c>
      <c r="BL120">
        <v>0.185476953817938</v>
      </c>
      <c r="BM120">
        <v>3.1459520842388802</v>
      </c>
      <c r="BN120">
        <v>2.2883263789931099</v>
      </c>
      <c r="BO120">
        <v>3.4785801624713102</v>
      </c>
      <c r="BP120">
        <v>8.9935696106191497E-4</v>
      </c>
      <c r="EV120">
        <v>6.4468614070449899</v>
      </c>
      <c r="FP120">
        <v>1.18207935455544E-2</v>
      </c>
    </row>
    <row r="121" spans="1:172" x14ac:dyDescent="0.3">
      <c r="A121" t="s">
        <v>878</v>
      </c>
      <c r="D121" s="23">
        <v>5.5068588852823097E-6</v>
      </c>
      <c r="E121" s="23">
        <v>1.28583187898289E-5</v>
      </c>
      <c r="F121" s="23">
        <v>1.79287907842763E-6</v>
      </c>
      <c r="H121" s="23">
        <v>1.8373835622135999E-5</v>
      </c>
      <c r="J121" s="23">
        <v>1.21690218634892E-6</v>
      </c>
      <c r="K121" s="23">
        <v>1.3977129739374299E-6</v>
      </c>
      <c r="O121" s="23">
        <v>1.9420789825058E-6</v>
      </c>
      <c r="Q121" s="23">
        <v>9.7394495085452801E-5</v>
      </c>
      <c r="S121">
        <v>5.7075583854234602E-3</v>
      </c>
      <c r="T121">
        <v>1.47272047939061E-2</v>
      </c>
      <c r="U121">
        <v>3.23814376119569E-3</v>
      </c>
      <c r="V121">
        <v>6.1655901300943696E-3</v>
      </c>
      <c r="W121">
        <v>3.30085229842493E-4</v>
      </c>
      <c r="X121">
        <v>3.3406314110859302E-4</v>
      </c>
      <c r="Y121">
        <v>3.2395228904906302E-4</v>
      </c>
      <c r="Z121">
        <v>1.50426824649299E-2</v>
      </c>
      <c r="AA121">
        <v>2.4886268741252499E-4</v>
      </c>
      <c r="AB121">
        <v>4.1962356327460201E-3</v>
      </c>
      <c r="AC121">
        <v>4.5799516356818101E-2</v>
      </c>
      <c r="AE121">
        <v>2.19660501637713E-3</v>
      </c>
      <c r="AF121">
        <v>6.61288557404212E-3</v>
      </c>
      <c r="AG121" s="23">
        <v>2.2420147318760098E-5</v>
      </c>
      <c r="AH121">
        <v>1.8757046800916399E-2</v>
      </c>
      <c r="AI121" s="23">
        <v>7.9651799318238606E-5</v>
      </c>
      <c r="AJ121">
        <v>1.28836406362295E-2</v>
      </c>
      <c r="AK121">
        <v>3.0504546183471299E-4</v>
      </c>
      <c r="AL121">
        <v>1.39949013033463E-2</v>
      </c>
      <c r="AM121">
        <v>1.4634178212799699E-2</v>
      </c>
      <c r="AN121" s="23">
        <v>8.2242018757475295E-6</v>
      </c>
      <c r="AO121" s="23">
        <v>2.4293517882554301E-5</v>
      </c>
      <c r="AP121" s="23">
        <v>4.6839894989228604E-6</v>
      </c>
      <c r="AQ121" s="23">
        <v>3.0580906940044097E-5</v>
      </c>
      <c r="AR121" s="23">
        <v>1.7653649139916901E-5</v>
      </c>
      <c r="AS121" s="23">
        <v>4.19643571732599E-6</v>
      </c>
      <c r="AT121" s="23">
        <v>1.7217779655920599E-5</v>
      </c>
      <c r="AU121">
        <v>1.0450824652449699E-2</v>
      </c>
      <c r="AV121">
        <v>8.6421433755563696E-4</v>
      </c>
      <c r="AW121">
        <v>1.52610705079027E-4</v>
      </c>
      <c r="AX121" s="23">
        <v>3.10807413912083E-5</v>
      </c>
      <c r="AY121">
        <v>0.21110182176626699</v>
      </c>
      <c r="AZ121">
        <v>3.5961892018466302E-3</v>
      </c>
      <c r="BA121">
        <v>2.6158910961407902E-2</v>
      </c>
      <c r="BB121">
        <v>1.50130974209266E-2</v>
      </c>
      <c r="BC121">
        <v>3.5787336270793398E-2</v>
      </c>
      <c r="BD121">
        <v>1.3770712405586499E-3</v>
      </c>
      <c r="BE121">
        <v>2.8964758587723201E-3</v>
      </c>
      <c r="BF121">
        <v>1.75071657411561E-2</v>
      </c>
      <c r="BG121">
        <v>3.3619164188706703E-2</v>
      </c>
      <c r="BH121">
        <v>1.44735743735942E-2</v>
      </c>
      <c r="BI121">
        <v>9.4257535566364401E-4</v>
      </c>
      <c r="BJ121">
        <v>3.5090320221299199E-3</v>
      </c>
      <c r="BK121">
        <v>5.42115094458143E-3</v>
      </c>
      <c r="BL121">
        <v>2.24302679833186E-2</v>
      </c>
      <c r="BM121">
        <v>0.25925309716206402</v>
      </c>
      <c r="BN121">
        <v>0.148517578082349</v>
      </c>
      <c r="BO121">
        <v>0.25095746660264301</v>
      </c>
      <c r="BP121" s="23">
        <v>9.6451677996992399E-5</v>
      </c>
      <c r="EV121">
        <v>0.24411113890894401</v>
      </c>
    </row>
    <row r="122" spans="1:172" x14ac:dyDescent="0.3">
      <c r="A122" t="s">
        <v>879</v>
      </c>
      <c r="D122" s="23">
        <v>5.7663333796208296E-6</v>
      </c>
      <c r="E122" s="23">
        <v>1.34641822705615E-5</v>
      </c>
      <c r="F122" s="23">
        <v>1.87735672164947E-6</v>
      </c>
      <c r="H122" s="23">
        <v>1.9239581962522901E-5</v>
      </c>
      <c r="J122" s="23">
        <v>1.2742406608668299E-6</v>
      </c>
      <c r="K122" s="23">
        <v>1.46357104749295E-6</v>
      </c>
      <c r="O122" s="23">
        <v>2.0335866119780602E-6</v>
      </c>
      <c r="Q122">
        <v>1.01983990655295E-4</v>
      </c>
      <c r="S122">
        <v>5.97654293813887E-3</v>
      </c>
      <c r="T122">
        <v>1.5420984087670999E-2</v>
      </c>
      <c r="U122">
        <v>3.3907227810089698E-3</v>
      </c>
      <c r="V122">
        <v>6.4561049088686902E-3</v>
      </c>
      <c r="W122">
        <v>3.4563840415503003E-4</v>
      </c>
      <c r="X122">
        <v>3.4980370875449301E-4</v>
      </c>
      <c r="Y122">
        <v>3.3921651255572902E-4</v>
      </c>
      <c r="Z122">
        <v>1.5751489007739702E-2</v>
      </c>
      <c r="AA122">
        <v>2.6058869464102701E-4</v>
      </c>
      <c r="AB122">
        <v>4.3939235450294097E-3</v>
      </c>
      <c r="AC122">
        <v>4.79583224637554E-2</v>
      </c>
      <c r="AE122">
        <v>2.3001048135663999E-3</v>
      </c>
      <c r="AF122">
        <v>6.9244951318360604E-3</v>
      </c>
      <c r="AG122" s="23">
        <v>2.3476549911470002E-5</v>
      </c>
      <c r="AH122">
        <v>1.9640920124018801E-2</v>
      </c>
      <c r="AI122" s="23">
        <v>8.3404870117502995E-5</v>
      </c>
      <c r="AJ122">
        <v>1.34907192135148E-2</v>
      </c>
      <c r="AK122">
        <v>3.19418753403685E-4</v>
      </c>
      <c r="AL122">
        <v>1.4654546096448E-2</v>
      </c>
      <c r="AM122">
        <v>1.5323740341696101E-2</v>
      </c>
      <c r="AN122" s="23">
        <v>8.6117131721099898E-6</v>
      </c>
      <c r="AO122" s="23">
        <v>2.5438190768157201E-5</v>
      </c>
      <c r="AP122" s="23">
        <v>4.9046915286026898E-6</v>
      </c>
      <c r="AQ122" s="23">
        <v>3.2021831677942901E-5</v>
      </c>
      <c r="AR122" s="23">
        <v>1.8485461916688699E-5</v>
      </c>
      <c r="AS122" s="23">
        <v>4.39416513761549E-6</v>
      </c>
      <c r="AT122" s="23">
        <v>1.80290563119325E-5</v>
      </c>
      <c r="AU122">
        <v>1.09436053880759E-2</v>
      </c>
      <c r="AV122">
        <v>9.0493481692741204E-4</v>
      </c>
      <c r="AW122">
        <v>1.5980151892954601E-4</v>
      </c>
      <c r="AX122" s="23">
        <v>3.2545035495738003E-5</v>
      </c>
      <c r="AY122">
        <v>0.220979015450504</v>
      </c>
      <c r="AZ122">
        <v>3.7656349182994199E-3</v>
      </c>
      <c r="BA122">
        <v>2.7391478050023399E-2</v>
      </c>
      <c r="BB122">
        <v>1.5720445026280099E-2</v>
      </c>
      <c r="BC122">
        <v>3.7473896497422901E-2</v>
      </c>
      <c r="BD122">
        <v>1.4419568374375599E-3</v>
      </c>
      <c r="BE122">
        <v>3.0329552453705502E-3</v>
      </c>
      <c r="BF122">
        <v>1.8332083737707099E-2</v>
      </c>
      <c r="BG122">
        <v>3.5203115968841202E-2</v>
      </c>
      <c r="BH122">
        <v>1.5155551207948601E-2</v>
      </c>
      <c r="BI122">
        <v>9.8698917822675602E-4</v>
      </c>
      <c r="BJ122">
        <v>3.6743710321513498E-3</v>
      </c>
      <c r="BK122">
        <v>5.6765884395051699E-3</v>
      </c>
      <c r="BL122">
        <v>2.34871200438941E-2</v>
      </c>
      <c r="BM122">
        <v>0.27136909143738303</v>
      </c>
      <c r="BN122">
        <v>0.15549836962831501</v>
      </c>
      <c r="BO122">
        <v>0.26270910750857701</v>
      </c>
      <c r="BP122">
        <v>1.0099632732276899E-4</v>
      </c>
      <c r="EV122">
        <v>0.25567238330825698</v>
      </c>
    </row>
    <row r="123" spans="1:172" x14ac:dyDescent="0.3">
      <c r="A123" t="s">
        <v>880</v>
      </c>
      <c r="D123" s="23">
        <v>4.6609864809723396E-6</v>
      </c>
      <c r="E123" s="23">
        <v>1.0883236699001E-5</v>
      </c>
      <c r="F123" s="23">
        <v>1.5174866642878499E-6</v>
      </c>
      <c r="H123" s="23">
        <v>1.5551551245261901E-5</v>
      </c>
      <c r="J123" s="23">
        <v>1.0299817418242201E-6</v>
      </c>
      <c r="K123" s="23">
        <v>1.18301947394547E-6</v>
      </c>
      <c r="O123" s="23">
        <v>1.6437689265311E-6</v>
      </c>
      <c r="Q123" s="23">
        <v>8.2433230236495696E-5</v>
      </c>
      <c r="S123">
        <v>4.8307155786968597E-3</v>
      </c>
      <c r="T123">
        <v>1.24654307059846E-2</v>
      </c>
      <c r="U123">
        <v>2.7407461259684801E-3</v>
      </c>
      <c r="V123">
        <v>5.2185281786237001E-3</v>
      </c>
      <c r="W123">
        <v>2.7938279077049499E-4</v>
      </c>
      <c r="X123">
        <v>2.8274975285689401E-4</v>
      </c>
      <c r="Y123">
        <v>2.7419172386826998E-4</v>
      </c>
      <c r="Z123">
        <v>1.2732020816323599E-2</v>
      </c>
      <c r="AA123">
        <v>2.1063651594118999E-4</v>
      </c>
      <c r="AB123">
        <v>3.5517630937793301E-3</v>
      </c>
      <c r="AC123">
        <v>3.8762415757203003E-2</v>
      </c>
      <c r="AE123">
        <v>1.8592009944877501E-3</v>
      </c>
      <c r="AF123">
        <v>5.5970671227163604E-3</v>
      </c>
      <c r="AG123" s="23">
        <v>1.8976332036837501E-5</v>
      </c>
      <c r="AH123">
        <v>1.5875711144499701E-2</v>
      </c>
      <c r="AI123" s="23">
        <v>6.7416993414850604E-5</v>
      </c>
      <c r="AJ123">
        <v>1.09046139348163E-2</v>
      </c>
      <c r="AK123">
        <v>2.58189323677564E-4</v>
      </c>
      <c r="AL123">
        <v>1.18446380735398E-2</v>
      </c>
      <c r="AM123">
        <v>1.23862595080421E-2</v>
      </c>
      <c r="AN123" s="23">
        <v>6.9609354930314E-6</v>
      </c>
      <c r="AO123" s="23">
        <v>2.0561947472902098E-5</v>
      </c>
      <c r="AP123" s="23">
        <v>3.96451232149674E-6</v>
      </c>
      <c r="AQ123" s="23">
        <v>2.58835732577219E-5</v>
      </c>
      <c r="AR123" s="23">
        <v>1.4941986867571299E-5</v>
      </c>
      <c r="AS123" s="23">
        <v>3.5518484359414899E-6</v>
      </c>
      <c r="AT123" s="23">
        <v>1.4573062847380101E-5</v>
      </c>
      <c r="AU123">
        <v>8.8446087507544398E-3</v>
      </c>
      <c r="AV123">
        <v>7.31467916541482E-4</v>
      </c>
      <c r="AW123">
        <v>1.2916913688995599E-4</v>
      </c>
      <c r="AX123" s="23">
        <v>2.6307099090993299E-5</v>
      </c>
      <c r="AY123">
        <v>0.17885923620322</v>
      </c>
      <c r="AZ123">
        <v>3.04380507835541E-3</v>
      </c>
      <c r="BA123">
        <v>2.21408118851266E-2</v>
      </c>
      <c r="BB123">
        <v>1.27071532909549E-2</v>
      </c>
      <c r="BC123">
        <v>3.0289443113387202E-2</v>
      </c>
      <c r="BD123">
        <v>1.16554804545054E-3</v>
      </c>
      <c r="BE123">
        <v>2.4515610533542001E-3</v>
      </c>
      <c r="BF123">
        <v>1.4817986694992701E-2</v>
      </c>
      <c r="BG123">
        <v>2.84554778294983E-2</v>
      </c>
      <c r="BH123">
        <v>1.22503709862791E-2</v>
      </c>
      <c r="BI123">
        <v>7.9778937010585897E-4</v>
      </c>
      <c r="BJ123">
        <v>2.9700346359817198E-3</v>
      </c>
      <c r="BK123">
        <v>4.5884394763261796E-3</v>
      </c>
      <c r="BL123">
        <v>1.8984974088280301E-2</v>
      </c>
      <c r="BM123">
        <v>0.21969339624835099</v>
      </c>
      <c r="BN123">
        <v>0.12574985065668801</v>
      </c>
      <c r="BO123">
        <v>0.21260208288044299</v>
      </c>
      <c r="BP123" s="23">
        <v>8.1636363223625902E-5</v>
      </c>
      <c r="EV123">
        <v>0.206459029819409</v>
      </c>
    </row>
    <row r="124" spans="1:172" x14ac:dyDescent="0.3">
      <c r="A124" t="s">
        <v>881</v>
      </c>
      <c r="B124" s="23">
        <v>1.0192650114046001E-6</v>
      </c>
      <c r="D124" s="23">
        <v>1.52515486162202E-5</v>
      </c>
      <c r="E124" s="23">
        <v>6.3899865343287904E-5</v>
      </c>
      <c r="F124" s="23">
        <v>4.8550820021448799E-6</v>
      </c>
      <c r="H124" s="23">
        <v>4.2894211191166598E-5</v>
      </c>
      <c r="J124" s="23">
        <v>2.48235496790245E-6</v>
      </c>
      <c r="K124" s="23">
        <v>4.6490145752111796E-6</v>
      </c>
      <c r="N124" s="23">
        <v>3.5772483695884298E-6</v>
      </c>
      <c r="O124" s="23">
        <v>5.4517295911377904E-6</v>
      </c>
      <c r="Q124">
        <v>2.1086590111757099E-4</v>
      </c>
      <c r="R124" s="23">
        <v>4.6872961195571596E-6</v>
      </c>
      <c r="S124">
        <v>1.24878634689863E-2</v>
      </c>
      <c r="T124">
        <v>5.57126840034659E-2</v>
      </c>
      <c r="U124">
        <v>1.30460498177372E-2</v>
      </c>
      <c r="V124">
        <v>1.7854892258314201E-2</v>
      </c>
      <c r="W124">
        <v>5.5460838980100104E-3</v>
      </c>
      <c r="X124">
        <v>9.5533550454555602E-4</v>
      </c>
      <c r="Y124">
        <v>8.7610072171217797E-4</v>
      </c>
      <c r="Z124">
        <v>6.0682969176295398E-2</v>
      </c>
      <c r="AA124">
        <v>6.7000722329583497E-4</v>
      </c>
      <c r="AB124">
        <v>8.0369361390107294E-2</v>
      </c>
      <c r="AC124">
        <v>0.13862250114584801</v>
      </c>
      <c r="AE124">
        <v>6.2397989316337003E-3</v>
      </c>
      <c r="AF124">
        <v>1.9679754963695301E-2</v>
      </c>
      <c r="AG124">
        <v>1.02684188227602E-2</v>
      </c>
      <c r="AH124">
        <v>5.1266340443846599E-2</v>
      </c>
      <c r="AI124">
        <v>1.52854625393558E-4</v>
      </c>
      <c r="AJ124">
        <v>3.73228035159918E-2</v>
      </c>
      <c r="AK124">
        <v>0.75185024796120004</v>
      </c>
      <c r="AL124">
        <v>4.9774588276357799E-2</v>
      </c>
      <c r="AM124">
        <v>4.4535380628731698E-2</v>
      </c>
      <c r="AN124">
        <v>1.4710852920133501E-2</v>
      </c>
      <c r="AO124">
        <v>8.6618998362322595E-3</v>
      </c>
      <c r="AP124">
        <v>3.23748269484995E-3</v>
      </c>
      <c r="AQ124">
        <v>3.6117714023143399E-2</v>
      </c>
      <c r="AR124">
        <v>7.9427383517247201E-3</v>
      </c>
      <c r="AS124">
        <v>3.3844292219483698E-3</v>
      </c>
      <c r="AT124">
        <v>2.0993801594328901E-2</v>
      </c>
      <c r="AU124">
        <v>2.74275452001514E-2</v>
      </c>
      <c r="AV124">
        <v>2.2486684514436898E-3</v>
      </c>
      <c r="AW124">
        <v>3.9687278254988599E-4</v>
      </c>
      <c r="AX124" s="23">
        <v>6.1063626228028805E-5</v>
      </c>
      <c r="AY124">
        <v>0.81870463518891901</v>
      </c>
      <c r="AZ124">
        <v>9.0688905453965504E-3</v>
      </c>
      <c r="BA124">
        <v>7.0759106867911606E-2</v>
      </c>
      <c r="BB124">
        <v>3.7330729075288303E-2</v>
      </c>
      <c r="BC124">
        <v>9.63694614864372E-2</v>
      </c>
      <c r="BD124">
        <v>2.8397482419949501E-3</v>
      </c>
      <c r="BE124">
        <v>5.4411460397175903E-3</v>
      </c>
      <c r="BF124">
        <v>5.72007907065928E-2</v>
      </c>
      <c r="BG124">
        <v>9.1481750165784206E-2</v>
      </c>
      <c r="BH124">
        <v>3.6124057360460697E-2</v>
      </c>
      <c r="BI124">
        <v>2.9221882117865198E-3</v>
      </c>
      <c r="BJ124">
        <v>1.1631648548802999E-2</v>
      </c>
      <c r="BK124">
        <v>1.5899453000941401E-2</v>
      </c>
      <c r="BL124">
        <v>5.8528288073298698E-2</v>
      </c>
      <c r="BM124">
        <v>0.973967257098031</v>
      </c>
      <c r="BN124">
        <v>0.56973525994590501</v>
      </c>
      <c r="BO124">
        <v>0.97233221622079502</v>
      </c>
      <c r="BP124">
        <v>2.6878376862238799E-4</v>
      </c>
      <c r="EV124">
        <v>1.58163691502721</v>
      </c>
      <c r="FP124">
        <v>2.0851829855271799E-3</v>
      </c>
    </row>
    <row r="125" spans="1:172" x14ac:dyDescent="0.3">
      <c r="A125" t="s">
        <v>882</v>
      </c>
      <c r="D125" s="23">
        <v>1.8163449410481701E-6</v>
      </c>
      <c r="E125" s="23">
        <v>4.2411007158864802E-6</v>
      </c>
      <c r="H125" s="23">
        <v>6.0603015802231098E-6</v>
      </c>
      <c r="Q125" s="23">
        <v>3.2122020911402E-5</v>
      </c>
      <c r="S125">
        <v>1.8823011126232201E-3</v>
      </c>
      <c r="T125">
        <v>4.8581605107281996E-3</v>
      </c>
      <c r="U125">
        <v>1.06803416420592E-3</v>
      </c>
      <c r="V125">
        <v>2.0336061035253999E-3</v>
      </c>
      <c r="W125">
        <v>1.08872716124678E-4</v>
      </c>
      <c r="X125">
        <v>1.10184919509112E-4</v>
      </c>
      <c r="Y125">
        <v>1.0684962773121801E-4</v>
      </c>
      <c r="Z125">
        <v>4.9614866922879398E-3</v>
      </c>
      <c r="AA125" s="23">
        <v>8.2083178975354102E-5</v>
      </c>
      <c r="AB125">
        <v>1.3842005744543601E-3</v>
      </c>
      <c r="AC125">
        <v>1.5102574390660799E-2</v>
      </c>
      <c r="AE125">
        <v>7.2451671089593698E-4</v>
      </c>
      <c r="AF125">
        <v>2.1810541675606498E-3</v>
      </c>
      <c r="AG125" s="23">
        <v>7.3949045371058901E-6</v>
      </c>
      <c r="AH125">
        <v>6.1863758406903299E-3</v>
      </c>
      <c r="AI125" s="23">
        <v>2.6271780013970901E-5</v>
      </c>
      <c r="AJ125">
        <v>4.2493588461041797E-3</v>
      </c>
      <c r="AK125">
        <v>1.00613934476046E-4</v>
      </c>
      <c r="AL125">
        <v>4.6149661686605099E-3</v>
      </c>
      <c r="AM125">
        <v>4.8267379014175302E-3</v>
      </c>
      <c r="AN125" s="23">
        <v>2.7126141914377801E-6</v>
      </c>
      <c r="AO125" s="23">
        <v>8.0128051726940794E-6</v>
      </c>
      <c r="AP125" s="23">
        <v>1.5449351429627701E-6</v>
      </c>
      <c r="AQ125" s="23">
        <v>1.0086594773861601E-5</v>
      </c>
      <c r="AR125" s="23">
        <v>5.8227585335101101E-6</v>
      </c>
      <c r="AS125" s="23">
        <v>1.3841235200396699E-6</v>
      </c>
      <c r="AT125" s="23">
        <v>5.6789839488342597E-6</v>
      </c>
      <c r="AU125">
        <v>3.4454421073204702E-3</v>
      </c>
      <c r="AV125">
        <v>2.8504634377683199E-4</v>
      </c>
      <c r="AW125" s="23">
        <v>5.0335995981983802E-5</v>
      </c>
      <c r="AX125" s="23">
        <v>1.02522563818382E-5</v>
      </c>
      <c r="AY125">
        <v>6.9940286145106695E-2</v>
      </c>
      <c r="AZ125">
        <v>1.18614768582032E-3</v>
      </c>
      <c r="BA125">
        <v>8.6280766454136307E-3</v>
      </c>
      <c r="BB125">
        <v>4.9520222411574199E-3</v>
      </c>
      <c r="BC125">
        <v>1.18024297034273E-2</v>
      </c>
      <c r="BD125">
        <v>4.5420327571955702E-4</v>
      </c>
      <c r="BE125">
        <v>9.5534357663528899E-4</v>
      </c>
      <c r="BF125">
        <v>5.7744123499781797E-3</v>
      </c>
      <c r="BG125">
        <v>1.1089288049897899E-2</v>
      </c>
      <c r="BH125">
        <v>4.7738440376142097E-3</v>
      </c>
      <c r="BI125">
        <v>3.1088737850172099E-4</v>
      </c>
      <c r="BJ125">
        <v>1.15739877458027E-3</v>
      </c>
      <c r="BK125">
        <v>1.7880685139118101E-3</v>
      </c>
      <c r="BL125">
        <v>7.3983711108369498E-3</v>
      </c>
      <c r="BM125">
        <v>8.5956787603898493E-2</v>
      </c>
      <c r="BN125">
        <v>4.9062728207545397E-2</v>
      </c>
      <c r="BO125">
        <v>8.3101688536896798E-2</v>
      </c>
      <c r="BP125" s="23">
        <v>3.1812965757535703E-5</v>
      </c>
      <c r="EV125">
        <v>8.02516729697932E-2</v>
      </c>
    </row>
    <row r="126" spans="1:172" x14ac:dyDescent="0.3">
      <c r="A126" t="s">
        <v>672</v>
      </c>
      <c r="D126" s="23">
        <v>2.9561068319840599E-6</v>
      </c>
      <c r="E126" s="23">
        <v>9.3559831183379702E-6</v>
      </c>
      <c r="H126" s="23">
        <v>6.4226091919023206E-5</v>
      </c>
      <c r="J126" s="23">
        <v>2.8370476322767499E-6</v>
      </c>
      <c r="K126" s="23">
        <v>2.5096426548757601E-6</v>
      </c>
      <c r="N126" s="23">
        <v>4.73577471380055E-6</v>
      </c>
      <c r="Q126" s="23">
        <v>3.7819406271894E-5</v>
      </c>
      <c r="S126" s="23">
        <v>4.7448065651213602E-5</v>
      </c>
      <c r="T126">
        <v>1.6725603128985199E-4</v>
      </c>
      <c r="U126" s="23">
        <v>3.026674983663E-5</v>
      </c>
      <c r="V126">
        <v>1.41108056924545E-4</v>
      </c>
      <c r="W126" s="23">
        <v>3.6140670033853998E-5</v>
      </c>
      <c r="X126" s="23">
        <v>2.6679048001549202E-6</v>
      </c>
      <c r="Y126" s="23">
        <v>2.0513542205567101E-5</v>
      </c>
      <c r="Z126">
        <v>3.28718815705631E-4</v>
      </c>
      <c r="AA126" s="23">
        <v>1.2508698631968199E-5</v>
      </c>
      <c r="AB126">
        <v>1.13105508124818E-3</v>
      </c>
      <c r="AC126">
        <v>1.3899165823306799E-3</v>
      </c>
      <c r="AE126" s="23">
        <v>8.4466319597576798E-5</v>
      </c>
      <c r="AF126">
        <v>1.8709591574450499E-4</v>
      </c>
      <c r="AG126">
        <v>3.1093393484631299E-3</v>
      </c>
      <c r="AH126">
        <v>5.1345511466342004E-4</v>
      </c>
      <c r="AI126" s="23">
        <v>4.7394136464736698E-6</v>
      </c>
      <c r="AJ126">
        <v>1.8498994669591199E-3</v>
      </c>
      <c r="AK126" s="23">
        <v>3.6776301674659901E-6</v>
      </c>
      <c r="AL126" s="23">
        <v>7.4815408770542E-5</v>
      </c>
      <c r="AM126" s="23">
        <v>6.2453149190286799E-5</v>
      </c>
      <c r="AN126" s="23">
        <v>6.6542440331175704E-6</v>
      </c>
      <c r="AO126" s="23">
        <v>2.0377158123234499E-6</v>
      </c>
      <c r="AP126" s="23">
        <v>1.2816682841169499E-6</v>
      </c>
      <c r="AQ126" s="23">
        <v>7.8519349572976006E-6</v>
      </c>
      <c r="AR126" s="23">
        <v>4.9857608900716903E-6</v>
      </c>
      <c r="AS126" s="23">
        <v>2.3386228730054301E-6</v>
      </c>
      <c r="AT126" s="23">
        <v>1.0463160687700001E-6</v>
      </c>
      <c r="AU126">
        <v>1.6600274309855101E-4</v>
      </c>
      <c r="AV126">
        <v>4.3299996386155998E-3</v>
      </c>
      <c r="AW126">
        <v>7.4580425838781405E-4</v>
      </c>
      <c r="AX126">
        <v>5.1004468083155202E-3</v>
      </c>
      <c r="AY126">
        <v>8.24142025194843E-4</v>
      </c>
      <c r="AZ126">
        <v>2.1830419402663901E-3</v>
      </c>
      <c r="BA126">
        <v>8.1237255264323901E-4</v>
      </c>
      <c r="BB126">
        <v>1.9075509259285899E-3</v>
      </c>
      <c r="BC126">
        <v>1.37239883863718E-3</v>
      </c>
      <c r="BD126" s="23">
        <v>4.6748052489420403E-5</v>
      </c>
      <c r="BE126" s="23">
        <v>6.5703200418656095E-5</v>
      </c>
      <c r="BF126">
        <v>1.2437364803318801E-4</v>
      </c>
      <c r="BG126">
        <v>5.6693653261907599E-4</v>
      </c>
      <c r="BH126" s="23">
        <v>1.98962485395944E-5</v>
      </c>
      <c r="BI126" s="23">
        <v>2.6679651744942499E-6</v>
      </c>
      <c r="BJ126">
        <v>1.10226541882252E-4</v>
      </c>
      <c r="BK126">
        <v>3.7862478470251199E-4</v>
      </c>
      <c r="BL126">
        <v>2.6432284253659501E-4</v>
      </c>
      <c r="BM126">
        <v>2.2916674441271702E-3</v>
      </c>
      <c r="BN126">
        <v>1.68705062885982E-3</v>
      </c>
      <c r="BO126">
        <v>4.3065116698565702E-3</v>
      </c>
      <c r="BP126">
        <v>2.1904687566212799E-4</v>
      </c>
      <c r="EV126">
        <v>4.2424521802091601E-2</v>
      </c>
      <c r="FP126">
        <v>2.8029849300654601E-2</v>
      </c>
    </row>
    <row r="127" spans="1:172" x14ac:dyDescent="0.3">
      <c r="A127" t="s">
        <v>674</v>
      </c>
      <c r="B127">
        <v>1.6114581260243601E-4</v>
      </c>
      <c r="C127" s="23">
        <v>3.0882439338275599E-5</v>
      </c>
      <c r="D127">
        <v>1.53143745822058E-2</v>
      </c>
      <c r="E127">
        <v>4.4708295106128601E-2</v>
      </c>
      <c r="F127">
        <v>3.8422233314099599E-3</v>
      </c>
      <c r="G127">
        <v>1.8511875933023401E-4</v>
      </c>
      <c r="H127">
        <v>2.4558626730800299E-2</v>
      </c>
      <c r="I127" s="23">
        <v>2.1735379310246201E-5</v>
      </c>
      <c r="J127">
        <v>3.4002595942968201E-4</v>
      </c>
      <c r="K127">
        <v>7.35658021472622E-4</v>
      </c>
      <c r="L127" s="23">
        <v>2.6632854185929801E-5</v>
      </c>
      <c r="N127">
        <v>1.72546002747158E-3</v>
      </c>
      <c r="O127">
        <v>6.3895843691850801E-4</v>
      </c>
      <c r="P127" s="23">
        <v>2.9428536075688501E-6</v>
      </c>
      <c r="Q127">
        <v>1.6500376541945199E-4</v>
      </c>
      <c r="R127" s="23">
        <v>9.0479842476090198E-6</v>
      </c>
      <c r="S127">
        <v>5.2190854671027499E-2</v>
      </c>
      <c r="T127">
        <v>0.60695756765474695</v>
      </c>
      <c r="U127">
        <v>0.13253686805241599</v>
      </c>
      <c r="V127">
        <v>6.8413134095611797E-2</v>
      </c>
      <c r="W127">
        <v>5.7690139385884097E-2</v>
      </c>
      <c r="X127">
        <v>1.2520922525297499E-3</v>
      </c>
      <c r="Y127">
        <v>7.1219021102370498E-3</v>
      </c>
      <c r="Z127">
        <v>0.52366308203963297</v>
      </c>
      <c r="AA127">
        <v>7.1793076646910698E-3</v>
      </c>
      <c r="AB127">
        <v>1.02189521058344E-2</v>
      </c>
      <c r="AC127">
        <v>4.9497761506386399E-3</v>
      </c>
      <c r="AE127">
        <v>0.42833920943451997</v>
      </c>
      <c r="AF127">
        <v>0.62425437171322995</v>
      </c>
      <c r="AG127">
        <v>3.3846379540413102E-3</v>
      </c>
      <c r="AH127">
        <v>1.83417399154487</v>
      </c>
      <c r="AI127">
        <v>1.25208878460852E-2</v>
      </c>
      <c r="AJ127">
        <v>4.26915361558508</v>
      </c>
      <c r="AK127" s="23">
        <v>4.1708965483379E-6</v>
      </c>
      <c r="AL127">
        <v>0.22335557871862699</v>
      </c>
      <c r="AM127">
        <v>3.6132142119634301</v>
      </c>
      <c r="AN127" s="23">
        <v>4.5931101276949803E-5</v>
      </c>
      <c r="AO127" s="23">
        <v>1.09632560970351E-5</v>
      </c>
      <c r="AP127" s="23">
        <v>7.3460762879368802E-6</v>
      </c>
      <c r="AQ127" s="23">
        <v>6.3590680943752305E-5</v>
      </c>
      <c r="AR127" s="23">
        <v>1.3790371876242501E-5</v>
      </c>
      <c r="AS127" s="23">
        <v>7.5016021045622599E-6</v>
      </c>
      <c r="AT127" s="23">
        <v>5.6010887193751296E-6</v>
      </c>
      <c r="AU127">
        <v>0.25808624166370298</v>
      </c>
      <c r="AV127">
        <v>6.5095485006954196E-2</v>
      </c>
      <c r="AW127">
        <v>9.6141808796004202E-3</v>
      </c>
      <c r="AX127" s="23">
        <v>6.4184193754263699E-5</v>
      </c>
      <c r="AY127">
        <v>62.288688568766297</v>
      </c>
      <c r="AZ127">
        <v>1.9169867611276501</v>
      </c>
      <c r="BA127">
        <v>0.22982581593161799</v>
      </c>
      <c r="BB127">
        <v>0.73382802433263905</v>
      </c>
      <c r="BC127">
        <v>9.5468281559030503E-4</v>
      </c>
      <c r="BD127" s="23">
        <v>1.44100327436626E-5</v>
      </c>
      <c r="BE127" s="23">
        <v>9.8810875999595796E-6</v>
      </c>
      <c r="BF127">
        <v>0.45628608166357298</v>
      </c>
      <c r="BG127">
        <v>0.785803683118526</v>
      </c>
      <c r="BH127">
        <v>0.504011381053314</v>
      </c>
      <c r="BI127">
        <v>4.4034703827287899E-2</v>
      </c>
      <c r="BJ127">
        <v>0.104575114047253</v>
      </c>
      <c r="BK127">
        <v>0.18563192078184099</v>
      </c>
      <c r="BL127">
        <v>0.79025877967844804</v>
      </c>
      <c r="BM127">
        <v>26.261614682668998</v>
      </c>
      <c r="BN127">
        <v>4.2738209225074799</v>
      </c>
      <c r="BO127">
        <v>11.209321129509901</v>
      </c>
      <c r="BP127">
        <v>0.21309535161500701</v>
      </c>
      <c r="EV127">
        <v>6.3058844464470001</v>
      </c>
      <c r="EX127">
        <v>18.573119467894202</v>
      </c>
      <c r="FL127" s="23">
        <v>1.17729405557478E-5</v>
      </c>
      <c r="FM127" s="23">
        <v>2.2240542606477402E-6</v>
      </c>
      <c r="FP127">
        <v>1.3435112086534799</v>
      </c>
    </row>
    <row r="128" spans="1:172" x14ac:dyDescent="0.3">
      <c r="A128" t="s">
        <v>676</v>
      </c>
      <c r="B128">
        <v>7.7266064692108896E-4</v>
      </c>
      <c r="C128" s="23">
        <v>1.1054485241327699E-5</v>
      </c>
      <c r="D128">
        <v>2.25297720476485E-2</v>
      </c>
      <c r="E128">
        <v>0.11165289642719101</v>
      </c>
      <c r="F128">
        <v>5.9020915607342498E-3</v>
      </c>
      <c r="G128">
        <v>4.5359646141010501E-4</v>
      </c>
      <c r="H128">
        <v>0.42917015983381201</v>
      </c>
      <c r="I128" s="23">
        <v>7.9898871704968394E-5</v>
      </c>
      <c r="J128">
        <v>3.5969129971713101E-2</v>
      </c>
      <c r="K128">
        <v>0.105157158870441</v>
      </c>
      <c r="L128">
        <v>3.0756541967837201E-3</v>
      </c>
      <c r="N128">
        <v>0.19746108912527899</v>
      </c>
      <c r="O128">
        <v>5.3013494206666E-3</v>
      </c>
      <c r="P128" s="23">
        <v>4.39290947915781E-6</v>
      </c>
      <c r="Q128">
        <v>1.1859536598001299E-3</v>
      </c>
      <c r="R128" s="23">
        <v>1.44751985910861E-5</v>
      </c>
      <c r="S128">
        <v>0.12464752529927201</v>
      </c>
      <c r="T128">
        <v>0.26039008986641099</v>
      </c>
      <c r="U128">
        <v>6.2097117919008099E-2</v>
      </c>
      <c r="V128">
        <v>6.2630287329018194E-2</v>
      </c>
      <c r="W128">
        <v>3.3042039401845101E-2</v>
      </c>
      <c r="X128">
        <v>3.0701698273585898E-3</v>
      </c>
      <c r="Y128">
        <v>3.3296496407743499E-3</v>
      </c>
      <c r="Z128">
        <v>0.273035319424766</v>
      </c>
      <c r="AA128">
        <v>4.2172142547601703E-2</v>
      </c>
      <c r="AB128">
        <v>3.1573248760335998E-3</v>
      </c>
      <c r="AC128">
        <v>6.4234486576954502E-3</v>
      </c>
      <c r="AE128">
        <v>0.54107504737558498</v>
      </c>
      <c r="AF128">
        <v>0.72954975844459002</v>
      </c>
      <c r="AG128">
        <v>1.80671839740162E-3</v>
      </c>
      <c r="AH128">
        <v>0.78738496590596896</v>
      </c>
      <c r="AI128">
        <v>3.4366240878418801E-3</v>
      </c>
      <c r="AJ128">
        <v>1.01466867412718</v>
      </c>
      <c r="AK128" s="23">
        <v>3.0142448173690498E-6</v>
      </c>
      <c r="AL128">
        <v>0.152249682958423</v>
      </c>
      <c r="AM128">
        <v>2.9715629118293201</v>
      </c>
      <c r="AN128" s="23">
        <v>7.6103860104363098E-5</v>
      </c>
      <c r="AO128" s="23">
        <v>4.0670764347774603E-5</v>
      </c>
      <c r="AP128" s="23">
        <v>2.0831356779364401E-5</v>
      </c>
      <c r="AQ128">
        <v>2.0475231476811199E-4</v>
      </c>
      <c r="AR128" s="23">
        <v>1.32055732491242E-5</v>
      </c>
      <c r="AS128" s="23">
        <v>1.3563439990151699E-5</v>
      </c>
      <c r="AT128" s="23">
        <v>6.4044219761855698E-6</v>
      </c>
      <c r="AU128">
        <v>1.6564103254542799E-3</v>
      </c>
      <c r="AV128">
        <v>4.2578318135097601E-4</v>
      </c>
      <c r="AW128" s="23">
        <v>6.3069829908610396E-5</v>
      </c>
      <c r="AX128">
        <v>6.9109930324578201E-3</v>
      </c>
      <c r="AY128">
        <v>0.63939628412595095</v>
      </c>
      <c r="AZ128">
        <v>755.079826006644</v>
      </c>
      <c r="BA128">
        <v>3.5981554720902098</v>
      </c>
      <c r="BB128">
        <v>0.85795300823236598</v>
      </c>
      <c r="BC128">
        <v>5.6363817082967602E-4</v>
      </c>
      <c r="BD128" s="23">
        <v>2.4683557009712199E-5</v>
      </c>
      <c r="BE128" s="23">
        <v>3.53142789017006E-6</v>
      </c>
      <c r="BF128">
        <v>0.53135867564447903</v>
      </c>
      <c r="BG128">
        <v>2.73699771361315</v>
      </c>
      <c r="BH128">
        <v>0.60697952149838097</v>
      </c>
      <c r="BI128">
        <v>0.107158253891218</v>
      </c>
      <c r="BJ128">
        <v>1.2326849613898501</v>
      </c>
      <c r="BK128">
        <v>0.54478010620697703</v>
      </c>
      <c r="BL128">
        <v>0.85860133146434103</v>
      </c>
      <c r="BM128">
        <v>48.540025285873099</v>
      </c>
      <c r="BN128">
        <v>10.616461101531399</v>
      </c>
      <c r="BO128">
        <v>12.2669681471984</v>
      </c>
      <c r="BP128">
        <v>9.1468525667242009</v>
      </c>
      <c r="EV128">
        <v>13.2393160134756</v>
      </c>
      <c r="FL128">
        <v>1475.31343836362</v>
      </c>
      <c r="FM128">
        <v>188.47374745556499</v>
      </c>
      <c r="FO128">
        <v>20.0449314960298</v>
      </c>
      <c r="FP128">
        <v>3.8469321419762301</v>
      </c>
    </row>
    <row r="129" spans="1:172" x14ac:dyDescent="0.3">
      <c r="A129" t="s">
        <v>678</v>
      </c>
      <c r="B129">
        <v>1.8551650744475701E-3</v>
      </c>
      <c r="C129">
        <v>1.3849272009934299E-4</v>
      </c>
      <c r="D129">
        <v>2.7003399944577702E-2</v>
      </c>
      <c r="E129">
        <v>0.210744377200002</v>
      </c>
      <c r="F129">
        <v>9.7316515442938799E-3</v>
      </c>
      <c r="G129">
        <v>1.1288312319665001E-3</v>
      </c>
      <c r="H129">
        <v>0.26848612997827498</v>
      </c>
      <c r="I129">
        <v>1.0835744438574099E-3</v>
      </c>
      <c r="J129">
        <v>6.7571451006715202E-2</v>
      </c>
      <c r="K129">
        <v>0.13737114454037</v>
      </c>
      <c r="L129">
        <v>5.8567006372789096E-3</v>
      </c>
      <c r="M129" s="23">
        <v>4.8867974819454802E-6</v>
      </c>
      <c r="N129">
        <v>0.249044886737885</v>
      </c>
      <c r="O129">
        <v>2.23720400058794E-2</v>
      </c>
      <c r="P129" s="23">
        <v>1.5913051056936699E-5</v>
      </c>
      <c r="Q129">
        <v>7.3566372426313298E-4</v>
      </c>
      <c r="R129" s="23">
        <v>4.03360806671646E-5</v>
      </c>
      <c r="S129">
        <v>0.23041810206677499</v>
      </c>
      <c r="T129">
        <v>2.4445445785271702</v>
      </c>
      <c r="U129">
        <v>0.531685084638025</v>
      </c>
      <c r="V129">
        <v>0.73168854999087696</v>
      </c>
      <c r="W129">
        <v>0.335366624307602</v>
      </c>
      <c r="X129">
        <v>4.1558470284645599E-2</v>
      </c>
      <c r="Y129">
        <v>3.2630533712387201E-2</v>
      </c>
      <c r="Z129">
        <v>2.3606159330258198</v>
      </c>
      <c r="AA129">
        <v>8.5177535683427202E-2</v>
      </c>
      <c r="AB129">
        <v>0.515913558725557</v>
      </c>
      <c r="AC129">
        <v>0.978050332809693</v>
      </c>
      <c r="AD129" s="23">
        <v>1.15736553097569E-5</v>
      </c>
      <c r="AE129">
        <v>4.3528281842127496</v>
      </c>
      <c r="AF129">
        <v>2.39379266739927</v>
      </c>
      <c r="AG129">
        <v>2.3794826155550501E-2</v>
      </c>
      <c r="AH129">
        <v>7.6241369316116403</v>
      </c>
      <c r="AI129">
        <v>8.3981330398394505E-2</v>
      </c>
      <c r="AJ129">
        <v>14.3342028936378</v>
      </c>
      <c r="AK129" s="23">
        <v>1.8398045234882001E-5</v>
      </c>
      <c r="AL129">
        <v>0.58081013629113398</v>
      </c>
      <c r="AM129">
        <v>19.206417802238501</v>
      </c>
      <c r="AN129">
        <v>9.2308000802593696E-4</v>
      </c>
      <c r="AO129">
        <v>4.2786306703448702E-4</v>
      </c>
      <c r="AP129">
        <v>3.6075271837222899E-4</v>
      </c>
      <c r="AQ129">
        <v>3.8163966677827199E-3</v>
      </c>
      <c r="AR129">
        <v>6.17388271233058E-4</v>
      </c>
      <c r="AS129">
        <v>2.1302743716874E-4</v>
      </c>
      <c r="AT129">
        <v>1.8045478943106601E-4</v>
      </c>
      <c r="AU129">
        <v>1.3829416044074099E-2</v>
      </c>
      <c r="AV129">
        <v>3.5587455372305802E-3</v>
      </c>
      <c r="AW129">
        <v>5.2635809574598296E-4</v>
      </c>
      <c r="AX129">
        <v>8.8095597219980904E-4</v>
      </c>
      <c r="AY129">
        <v>0.82489698079393403</v>
      </c>
      <c r="AZ129">
        <v>317.24059150967003</v>
      </c>
      <c r="BA129">
        <v>5.4458058028140801</v>
      </c>
      <c r="BB129">
        <v>15.280063553478399</v>
      </c>
      <c r="BC129">
        <v>1.21087616721136E-2</v>
      </c>
      <c r="BD129">
        <v>2.5371515505218599E-4</v>
      </c>
      <c r="BE129">
        <v>3.0371005950943899E-4</v>
      </c>
      <c r="BF129">
        <v>2.7921452699388101</v>
      </c>
      <c r="BG129">
        <v>16.8737777515773</v>
      </c>
      <c r="BH129">
        <v>0.23603112275851601</v>
      </c>
      <c r="BI129">
        <v>7.5146131228711693E-2</v>
      </c>
      <c r="BJ129">
        <v>0.822291015109748</v>
      </c>
      <c r="BK129">
        <v>20.257416209345099</v>
      </c>
      <c r="BL129">
        <v>3.1542941463376</v>
      </c>
      <c r="BM129">
        <v>6.3458310932255397</v>
      </c>
      <c r="BN129">
        <v>2.5477751394989201</v>
      </c>
      <c r="BO129">
        <v>19.154633561399201</v>
      </c>
      <c r="BP129">
        <v>0.411888472269693</v>
      </c>
      <c r="EV129">
        <v>284.27739135012598</v>
      </c>
      <c r="EX129" s="23">
        <v>6.4297792268152502E-5</v>
      </c>
      <c r="FL129">
        <v>23.171442799072501</v>
      </c>
      <c r="FM129">
        <v>4.6760004243702102</v>
      </c>
      <c r="FO129">
        <v>0.55936252694689204</v>
      </c>
      <c r="FP129">
        <v>37.525194076644702</v>
      </c>
    </row>
    <row r="130" spans="1:172" x14ac:dyDescent="0.3">
      <c r="A130" t="s">
        <v>680</v>
      </c>
      <c r="B130" s="23">
        <v>3.3224427003314603E-5</v>
      </c>
      <c r="C130" s="23">
        <v>4.01365021753051E-5</v>
      </c>
      <c r="D130">
        <v>6.4920869874502702E-3</v>
      </c>
      <c r="E130">
        <v>4.6382395607992002E-3</v>
      </c>
      <c r="F130">
        <v>1.4798728865978699E-3</v>
      </c>
      <c r="G130" s="23">
        <v>4.60276746374017E-5</v>
      </c>
      <c r="H130">
        <v>0.26111855783121801</v>
      </c>
      <c r="I130" s="23">
        <v>3.4695325296168201E-6</v>
      </c>
      <c r="J130">
        <v>1.15097696900957E-3</v>
      </c>
      <c r="K130">
        <v>1.2960313044697799E-3</v>
      </c>
      <c r="L130" s="23">
        <v>4.38760305994211E-5</v>
      </c>
      <c r="N130">
        <v>1.10188005314278E-2</v>
      </c>
      <c r="O130">
        <v>1.13680778045807E-3</v>
      </c>
      <c r="P130" s="23">
        <v>6.0015130292334497E-6</v>
      </c>
      <c r="Q130" s="23">
        <v>2.44866566309658E-5</v>
      </c>
      <c r="R130" s="23">
        <v>1.74642941599725E-6</v>
      </c>
      <c r="S130">
        <v>4.6219886775462501E-2</v>
      </c>
      <c r="T130">
        <v>7.6454965233980807E-2</v>
      </c>
      <c r="U130">
        <v>6.4410151189091399E-3</v>
      </c>
      <c r="V130">
        <v>3.44024136567157E-3</v>
      </c>
      <c r="W130">
        <v>2.0716814637704601E-3</v>
      </c>
      <c r="X130" s="23">
        <v>5.47040091607466E-5</v>
      </c>
      <c r="Y130">
        <v>1.87062420909939E-4</v>
      </c>
      <c r="Z130">
        <v>9.7284922009355804E-2</v>
      </c>
      <c r="AA130">
        <v>2.16997430767327E-3</v>
      </c>
      <c r="AB130">
        <v>2.8277294178355599E-2</v>
      </c>
      <c r="AC130">
        <v>2.84439005761465E-2</v>
      </c>
      <c r="AE130">
        <v>9.21203281197705E-2</v>
      </c>
      <c r="AF130">
        <v>4.3250375999068003E-2</v>
      </c>
      <c r="AG130">
        <v>1.5422517577929401E-3</v>
      </c>
      <c r="AH130">
        <v>0.48484338626170698</v>
      </c>
      <c r="AI130">
        <v>1.17456586263413E-3</v>
      </c>
      <c r="AJ130">
        <v>0.33610803784865501</v>
      </c>
      <c r="AL130">
        <v>2.1392763832563801E-2</v>
      </c>
      <c r="AM130">
        <v>0.73733279378715599</v>
      </c>
      <c r="AN130" s="23">
        <v>3.4524222699288701E-5</v>
      </c>
      <c r="AO130" s="23">
        <v>1.4878290256116101E-5</v>
      </c>
      <c r="AP130" s="23">
        <v>6.4216188840249502E-6</v>
      </c>
      <c r="AQ130">
        <v>1.19191167952991E-4</v>
      </c>
      <c r="AR130" s="23">
        <v>1.6201164875458599E-5</v>
      </c>
      <c r="AS130" s="23">
        <v>3.16531895989962E-6</v>
      </c>
      <c r="AT130" s="23">
        <v>1.0561550075253699E-5</v>
      </c>
      <c r="AU130">
        <v>1.03253503083849E-3</v>
      </c>
      <c r="AV130">
        <v>2.6585323482255401E-4</v>
      </c>
      <c r="AW130" s="23">
        <v>3.9289138608886097E-5</v>
      </c>
      <c r="AX130" s="23">
        <v>1.3258087693821201E-6</v>
      </c>
      <c r="AY130">
        <v>0.11820887291231399</v>
      </c>
      <c r="AZ130">
        <v>2.4840332723973502</v>
      </c>
      <c r="BA130">
        <v>1.72214641903365</v>
      </c>
      <c r="BB130">
        <v>0.82026923388528294</v>
      </c>
      <c r="BC130">
        <v>2.17567367068415E-4</v>
      </c>
      <c r="BD130" s="23">
        <v>1.16002311922328E-5</v>
      </c>
      <c r="BE130" s="23">
        <v>9.7407054007357896E-5</v>
      </c>
      <c r="BF130">
        <v>1.8830595228476901</v>
      </c>
      <c r="BG130">
        <v>2.0092149332940199</v>
      </c>
      <c r="BH130">
        <v>0.26819012692128702</v>
      </c>
      <c r="BI130">
        <v>6.5797732502655998E-2</v>
      </c>
      <c r="BJ130">
        <v>0.30322669248678302</v>
      </c>
      <c r="BK130">
        <v>6.70041114567133</v>
      </c>
      <c r="BL130">
        <v>0.75544247180032797</v>
      </c>
      <c r="BM130">
        <v>2.1163954345678402</v>
      </c>
      <c r="BN130">
        <v>1.4757391952335399</v>
      </c>
      <c r="BO130">
        <v>3.8548035752294898</v>
      </c>
      <c r="BP130">
        <v>8.1687060737678995E-4</v>
      </c>
      <c r="EV130">
        <v>175.552392648953</v>
      </c>
      <c r="EX130">
        <v>1.37808184323775E-3</v>
      </c>
      <c r="FL130">
        <v>2.0592856615276201E-3</v>
      </c>
      <c r="FM130">
        <v>3.8902486346468497E-4</v>
      </c>
      <c r="FO130" s="23">
        <v>4.5935600365662898E-5</v>
      </c>
      <c r="FP130">
        <v>24.016336767041899</v>
      </c>
    </row>
    <row r="131" spans="1:172" x14ac:dyDescent="0.3">
      <c r="A131" t="s">
        <v>682</v>
      </c>
      <c r="B131">
        <v>4.6061400995275599E-4</v>
      </c>
      <c r="C131" s="23">
        <v>2.5136901826904201E-5</v>
      </c>
      <c r="D131">
        <v>7.2285368971048598E-3</v>
      </c>
      <c r="E131">
        <v>6.7021464659248006E-2</v>
      </c>
      <c r="F131">
        <v>2.5581388141460099E-3</v>
      </c>
      <c r="G131">
        <v>2.31521306065694E-4</v>
      </c>
      <c r="H131">
        <v>8.8470554793779896E-2</v>
      </c>
      <c r="I131">
        <v>2.6766541998919099E-4</v>
      </c>
      <c r="J131">
        <v>1.33113828400378E-2</v>
      </c>
      <c r="K131">
        <v>3.8108787917337697E-2</v>
      </c>
      <c r="L131">
        <v>1.1786593018078299E-3</v>
      </c>
      <c r="N131">
        <v>8.1845037801919804E-2</v>
      </c>
      <c r="O131">
        <v>1.29069166825624E-2</v>
      </c>
      <c r="P131" s="23">
        <v>2.0989029263963901E-5</v>
      </c>
      <c r="Q131">
        <v>1.7350671987230101E-4</v>
      </c>
      <c r="R131" s="23">
        <v>3.2470054267956698E-5</v>
      </c>
      <c r="S131">
        <v>0.14956453217575699</v>
      </c>
      <c r="T131">
        <v>0.16197064813276699</v>
      </c>
      <c r="U131">
        <v>3.3177416581143801E-2</v>
      </c>
      <c r="V131">
        <v>3.73061037731773E-2</v>
      </c>
      <c r="W131">
        <v>1.9277650498165998E-2</v>
      </c>
      <c r="X131">
        <v>2.77198795614603E-3</v>
      </c>
      <c r="Y131">
        <v>2.7155718333266099E-3</v>
      </c>
      <c r="Z131">
        <v>0.197512224140205</v>
      </c>
      <c r="AA131">
        <v>4.8915456576808701E-2</v>
      </c>
      <c r="AB131">
        <v>3.9400396069215696E-3</v>
      </c>
      <c r="AC131">
        <v>5.9268017410522601E-3</v>
      </c>
      <c r="AD131" s="23">
        <v>1.8503299333350301E-6</v>
      </c>
      <c r="AE131">
        <v>0.80073267799786796</v>
      </c>
      <c r="AF131">
        <v>0.42537595237813303</v>
      </c>
      <c r="AG131">
        <v>5.0968964314810098E-3</v>
      </c>
      <c r="AH131">
        <v>1.2192782180477</v>
      </c>
      <c r="AI131">
        <v>9.3365759676713594E-3</v>
      </c>
      <c r="AJ131">
        <v>1.2690677972439</v>
      </c>
      <c r="AK131" s="23">
        <v>8.1494143211385899E-6</v>
      </c>
      <c r="AL131">
        <v>0.118124890399791</v>
      </c>
      <c r="AM131">
        <v>2.88442122006906</v>
      </c>
      <c r="AN131">
        <v>1.3741449344117701E-4</v>
      </c>
      <c r="AO131" s="23">
        <v>4.9454748016385999E-5</v>
      </c>
      <c r="AP131" s="23">
        <v>3.3255760582948503E-5</v>
      </c>
      <c r="AQ131">
        <v>4.8452628045226399E-4</v>
      </c>
      <c r="AR131" s="23">
        <v>6.3582935598734E-5</v>
      </c>
      <c r="AS131" s="23">
        <v>2.7932372998162799E-5</v>
      </c>
      <c r="AT131" s="23">
        <v>3.0546386627270498E-5</v>
      </c>
      <c r="AU131">
        <v>2.9918051249698098E-3</v>
      </c>
      <c r="AV131">
        <v>7.7312985522114803E-4</v>
      </c>
      <c r="AW131">
        <v>1.1388857910656499E-4</v>
      </c>
      <c r="AX131">
        <v>3.83668089020991E-3</v>
      </c>
      <c r="AY131">
        <v>1.0365017719960401</v>
      </c>
      <c r="AZ131">
        <v>7.0184298947771699</v>
      </c>
      <c r="BA131">
        <v>18.933536091740802</v>
      </c>
      <c r="BB131">
        <v>3.3456031655037899</v>
      </c>
      <c r="BC131">
        <v>3.7039056415181799E-4</v>
      </c>
      <c r="BD131" s="23">
        <v>1.3359467451268E-5</v>
      </c>
      <c r="BE131" s="23">
        <v>8.6009505159979595E-6</v>
      </c>
      <c r="BF131">
        <v>0.28833302278557199</v>
      </c>
      <c r="BG131">
        <v>2.9774837357766999</v>
      </c>
      <c r="BH131">
        <v>0.29695876289105</v>
      </c>
      <c r="BI131">
        <v>5.5739358478860301E-2</v>
      </c>
      <c r="BJ131">
        <v>0.77940847885595399</v>
      </c>
      <c r="BK131">
        <v>9.0249739191281506</v>
      </c>
      <c r="BL131">
        <v>0.33409106773998898</v>
      </c>
      <c r="BM131">
        <v>11.349437353638899</v>
      </c>
      <c r="BN131">
        <v>3.10073807977487</v>
      </c>
      <c r="BO131">
        <v>6.2424449948388299</v>
      </c>
      <c r="BP131">
        <v>0.29594530745824899</v>
      </c>
      <c r="EV131">
        <v>118.94435440202901</v>
      </c>
      <c r="EX131" s="23">
        <v>8.0471998024524103E-5</v>
      </c>
      <c r="FL131">
        <v>7.3176734891388798E-3</v>
      </c>
      <c r="FM131">
        <v>1.3824352222759899E-3</v>
      </c>
      <c r="FO131">
        <v>1.63237181334974E-4</v>
      </c>
      <c r="FP131">
        <v>217.80172501739</v>
      </c>
    </row>
    <row r="132" spans="1:172" x14ac:dyDescent="0.3">
      <c r="A132" t="s">
        <v>684</v>
      </c>
      <c r="B132" s="23">
        <v>4.6557147690786103E-5</v>
      </c>
      <c r="C132" s="23">
        <v>1.4849672220943801E-6</v>
      </c>
      <c r="D132">
        <v>4.7088867446744103E-4</v>
      </c>
      <c r="E132">
        <v>2.87222930493106E-3</v>
      </c>
      <c r="F132">
        <v>1.14231080297518E-4</v>
      </c>
      <c r="G132" s="23">
        <v>1.3817694279539601E-5</v>
      </c>
      <c r="H132">
        <v>6.9693077684430697E-3</v>
      </c>
      <c r="I132" s="23">
        <v>1.11674813195953E-5</v>
      </c>
      <c r="J132">
        <v>3.26346563676034E-4</v>
      </c>
      <c r="K132">
        <v>1.37839321480056E-3</v>
      </c>
      <c r="L132" s="23">
        <v>2.47726009658455E-5</v>
      </c>
      <c r="N132">
        <v>5.09239457254593E-3</v>
      </c>
      <c r="O132">
        <v>1.13642213960255E-3</v>
      </c>
      <c r="P132" s="23">
        <v>1.41515589086721E-6</v>
      </c>
      <c r="Q132" s="23">
        <v>1.43953963783143E-5</v>
      </c>
      <c r="S132">
        <v>6.7303291964643597E-3</v>
      </c>
      <c r="T132">
        <v>7.78842499176652E-3</v>
      </c>
      <c r="U132">
        <v>7.98551141835233E-4</v>
      </c>
      <c r="V132">
        <v>2.5544061342775699E-3</v>
      </c>
      <c r="W132">
        <v>5.3064847436553805E-4</v>
      </c>
      <c r="X132">
        <v>2.4710215779734102E-4</v>
      </c>
      <c r="Y132">
        <v>1.17200572234153E-4</v>
      </c>
      <c r="Z132">
        <v>9.9002158895781303E-3</v>
      </c>
      <c r="AA132">
        <v>1.3274592460305601E-3</v>
      </c>
      <c r="AB132">
        <v>1.594948044487E-4</v>
      </c>
      <c r="AC132">
        <v>4.0085936216944498E-4</v>
      </c>
      <c r="AE132">
        <v>2.8255056394204101E-2</v>
      </c>
      <c r="AF132">
        <v>1.3323789319161901E-2</v>
      </c>
      <c r="AG132">
        <v>3.4532274905459798E-3</v>
      </c>
      <c r="AH132">
        <v>7.9400541828174603E-2</v>
      </c>
      <c r="AI132">
        <v>2.3248302627209701E-4</v>
      </c>
      <c r="AJ132">
        <v>4.8186415730252299E-2</v>
      </c>
      <c r="AL132">
        <v>1.2115757826906499E-2</v>
      </c>
      <c r="AM132">
        <v>0.21852757053519001</v>
      </c>
      <c r="AN132" s="23">
        <v>8.1454223648954902E-6</v>
      </c>
      <c r="AO132" s="23">
        <v>1.326486782304E-6</v>
      </c>
      <c r="AP132" s="23">
        <v>1.4830649498348499E-6</v>
      </c>
      <c r="AQ132" s="23">
        <v>2.24619423295914E-5</v>
      </c>
      <c r="AR132" s="23">
        <v>6.1705531172248203E-6</v>
      </c>
      <c r="AS132" s="23">
        <v>2.75023804307381E-6</v>
      </c>
      <c r="AV132">
        <v>3.0765811374578302E-4</v>
      </c>
      <c r="AW132" s="23">
        <v>4.5760614595718701E-5</v>
      </c>
      <c r="AX132">
        <v>1.87737187032397E-4</v>
      </c>
      <c r="AY132">
        <v>1.99299827189264E-2</v>
      </c>
      <c r="AZ132">
        <v>0.20588342332781501</v>
      </c>
      <c r="BA132">
        <v>0.49750139309609298</v>
      </c>
      <c r="BB132">
        <v>0.218921437107301</v>
      </c>
      <c r="BC132" s="23">
        <v>4.7265474730255102E-5</v>
      </c>
      <c r="BD132" s="23">
        <v>9.3486641917412799E-5</v>
      </c>
      <c r="BE132" s="23">
        <v>4.58140788234746E-6</v>
      </c>
      <c r="BF132">
        <v>1.8018539929124399E-3</v>
      </c>
      <c r="BG132">
        <v>5.4883644717676303E-2</v>
      </c>
      <c r="BH132">
        <v>2.5929229343321799E-3</v>
      </c>
      <c r="BI132">
        <v>3.0837592743023602E-4</v>
      </c>
      <c r="BJ132">
        <v>2.16341393003039E-2</v>
      </c>
      <c r="BK132">
        <v>0.28360038948861299</v>
      </c>
      <c r="BL132">
        <v>2.27963743981703E-2</v>
      </c>
      <c r="BM132">
        <v>0.486621829607089</v>
      </c>
      <c r="BN132">
        <v>4.9510323405365299E-2</v>
      </c>
      <c r="BO132">
        <v>0.103538586606107</v>
      </c>
      <c r="BP132">
        <v>6.0704949440503397E-3</v>
      </c>
      <c r="EV132">
        <v>5.3877764907043799</v>
      </c>
      <c r="EX132" s="23">
        <v>2.6068016087163999E-5</v>
      </c>
      <c r="FL132">
        <v>5.7179814601375099E-4</v>
      </c>
      <c r="FM132">
        <v>1.0801917561719E-4</v>
      </c>
      <c r="FO132" s="23">
        <v>1.27547618064363E-5</v>
      </c>
      <c r="FP132">
        <v>23.072095362257699</v>
      </c>
    </row>
    <row r="133" spans="1:172" x14ac:dyDescent="0.3">
      <c r="A133" t="s">
        <v>686</v>
      </c>
      <c r="B133" s="23">
        <v>3.0571498453594998E-5</v>
      </c>
      <c r="D133">
        <v>9.4547419606431904E-4</v>
      </c>
      <c r="E133">
        <v>6.6169886339592903E-3</v>
      </c>
      <c r="F133">
        <v>4.6777267187632002E-4</v>
      </c>
      <c r="G133" s="23">
        <v>3.8525374260796197E-5</v>
      </c>
      <c r="H133">
        <v>3.3391136700377397E-2</v>
      </c>
      <c r="I133" s="23">
        <v>6.7883658856955003E-6</v>
      </c>
      <c r="J133">
        <v>4.1694024756091397E-3</v>
      </c>
      <c r="K133">
        <v>5.6154454823507801E-3</v>
      </c>
      <c r="L133">
        <v>3.7762224438061702E-4</v>
      </c>
      <c r="N133">
        <v>3.1993646051171901E-2</v>
      </c>
      <c r="O133">
        <v>1.85950146321197E-3</v>
      </c>
      <c r="P133" s="23">
        <v>1.5009088891939001E-6</v>
      </c>
      <c r="Q133" s="23">
        <v>6.9677415454507999E-5</v>
      </c>
      <c r="R133" s="23">
        <v>5.4633821594868299E-6</v>
      </c>
      <c r="S133">
        <v>5.6888771263921903E-2</v>
      </c>
      <c r="T133">
        <v>4.3666365124994902E-2</v>
      </c>
      <c r="U133">
        <v>1.7719418076050399E-2</v>
      </c>
      <c r="V133">
        <v>1.43133131327021E-2</v>
      </c>
      <c r="W133">
        <v>1.1176767592990499E-2</v>
      </c>
      <c r="X133">
        <v>4.3474157441349598E-4</v>
      </c>
      <c r="Y133">
        <v>7.7396761841513895E-4</v>
      </c>
      <c r="Z133">
        <v>9.60878971925853E-2</v>
      </c>
      <c r="AA133">
        <v>2.1195464698784899E-2</v>
      </c>
      <c r="AB133">
        <v>2.2978038285219799E-3</v>
      </c>
      <c r="AC133">
        <v>4.8808682907454798E-3</v>
      </c>
      <c r="AE133">
        <v>0.22694326057220601</v>
      </c>
      <c r="AF133">
        <v>3.6920939240264898E-2</v>
      </c>
      <c r="AG133">
        <v>5.6146923613034205E-4</v>
      </c>
      <c r="AH133">
        <v>0.30382639958340302</v>
      </c>
      <c r="AI133">
        <v>2.4092653618370399E-2</v>
      </c>
      <c r="AJ133">
        <v>0.67650952503577699</v>
      </c>
      <c r="AL133">
        <v>2.8357224581697399E-2</v>
      </c>
      <c r="AM133">
        <v>0.81048200923384395</v>
      </c>
      <c r="AN133" s="23">
        <v>1.2907983064267901E-5</v>
      </c>
      <c r="AO133" s="23">
        <v>9.1769010518134302E-6</v>
      </c>
      <c r="AP133" s="23">
        <v>5.9896128910854797E-6</v>
      </c>
      <c r="AQ133" s="23">
        <v>8.4564020727970798E-5</v>
      </c>
      <c r="AR133" s="23">
        <v>4.7609267309066698E-6</v>
      </c>
      <c r="AS133" s="23">
        <v>1.6222303080892499E-6</v>
      </c>
      <c r="AT133" s="23">
        <v>1.9061500666067699E-6</v>
      </c>
      <c r="AU133">
        <v>1.1751632587157399E-3</v>
      </c>
      <c r="AV133">
        <v>3.0369417958977298E-4</v>
      </c>
      <c r="AW133" s="23">
        <v>4.4739310032660297E-5</v>
      </c>
      <c r="AX133">
        <v>9.988085504073871E-4</v>
      </c>
      <c r="AY133">
        <v>0.60759464913082095</v>
      </c>
      <c r="AZ133">
        <v>1.37052537902623</v>
      </c>
      <c r="BA133">
        <v>16.355748116266199</v>
      </c>
      <c r="BB133">
        <v>0.67232486157224403</v>
      </c>
      <c r="BC133">
        <v>1.11775692455882E-4</v>
      </c>
      <c r="BD133" s="23">
        <v>9.3762616512109597E-6</v>
      </c>
      <c r="BE133" s="23">
        <v>4.10903202901989E-6</v>
      </c>
      <c r="BF133">
        <v>5.6919231384779001E-2</v>
      </c>
      <c r="BG133">
        <v>3.90325190088162</v>
      </c>
      <c r="BH133">
        <v>0.24810554511809299</v>
      </c>
      <c r="BI133">
        <v>4.1581630109035803E-2</v>
      </c>
      <c r="BJ133">
        <v>0.35382187170729201</v>
      </c>
      <c r="BK133">
        <v>7.97715576528313</v>
      </c>
      <c r="BL133">
        <v>1.06919543972904</v>
      </c>
      <c r="BM133">
        <v>7.7436293396626699</v>
      </c>
      <c r="BN133">
        <v>3.58660734278642</v>
      </c>
      <c r="BO133">
        <v>2.54922258699446</v>
      </c>
      <c r="BP133">
        <v>7.4959492415499998E-2</v>
      </c>
      <c r="EV133">
        <v>31.477380088192</v>
      </c>
      <c r="EX133" s="23">
        <v>1.8726600820783001E-5</v>
      </c>
      <c r="FL133" s="23">
        <v>4.87871336732921E-5</v>
      </c>
      <c r="FM133" s="23">
        <v>9.2164985127788996E-6</v>
      </c>
      <c r="FO133" s="23">
        <v>1.0882732994142599E-6</v>
      </c>
      <c r="FP133">
        <v>24.841700369868001</v>
      </c>
    </row>
    <row r="134" spans="1:172" x14ac:dyDescent="0.3">
      <c r="A134" t="s">
        <v>688</v>
      </c>
      <c r="B134" s="23">
        <v>5.5339898664937699E-5</v>
      </c>
      <c r="C134" s="23">
        <v>2.3442862502122302E-5</v>
      </c>
      <c r="D134">
        <v>5.1008102302201302E-3</v>
      </c>
      <c r="E134">
        <v>1.1507780875646601E-2</v>
      </c>
      <c r="F134">
        <v>3.7864485819640598E-3</v>
      </c>
      <c r="G134" s="23">
        <v>7.9645298303628707E-5</v>
      </c>
      <c r="H134">
        <v>0.118833860137979</v>
      </c>
      <c r="I134" s="23">
        <v>2.9608345091690899E-5</v>
      </c>
      <c r="J134">
        <v>5.6751042070435596E-3</v>
      </c>
      <c r="K134">
        <v>1.05229262805687E-2</v>
      </c>
      <c r="L134">
        <v>4.7933775212523301E-4</v>
      </c>
      <c r="N134">
        <v>2.34483923281712E-2</v>
      </c>
      <c r="O134">
        <v>7.3353691667672305E-2</v>
      </c>
      <c r="P134" s="23">
        <v>8.4069214218062496E-6</v>
      </c>
      <c r="Q134">
        <v>1.64979009084138E-4</v>
      </c>
      <c r="R134">
        <v>1.5673828111859299E-4</v>
      </c>
      <c r="S134">
        <v>4.9351662864131202E-2</v>
      </c>
      <c r="T134">
        <v>0.14856006692951801</v>
      </c>
      <c r="U134">
        <v>3.9291517782536603E-2</v>
      </c>
      <c r="V134">
        <v>7.2097462428428599E-2</v>
      </c>
      <c r="W134">
        <v>2.1827635690820999E-2</v>
      </c>
      <c r="X134">
        <v>1.0777444466949901E-3</v>
      </c>
      <c r="Y134">
        <v>1.5506156241859E-3</v>
      </c>
      <c r="Z134">
        <v>0.234855273314345</v>
      </c>
      <c r="AA134">
        <v>6.0475623214912302E-2</v>
      </c>
      <c r="AB134">
        <v>4.5325685901485601E-3</v>
      </c>
      <c r="AC134">
        <v>1.2055068116297699E-2</v>
      </c>
      <c r="AD134" s="23">
        <v>3.2541116519110198E-6</v>
      </c>
      <c r="AE134">
        <v>0.35477010825580801</v>
      </c>
      <c r="AF134">
        <v>0.18584514228979801</v>
      </c>
      <c r="AG134">
        <v>1.4897515356588399E-2</v>
      </c>
      <c r="AH134">
        <v>2.0637997951301799</v>
      </c>
      <c r="AI134">
        <v>1.7166681551661699E-2</v>
      </c>
      <c r="AJ134">
        <v>2.66043083522873</v>
      </c>
      <c r="AK134" s="23">
        <v>6.2577962290425704E-6</v>
      </c>
      <c r="AL134">
        <v>0.12297436547231</v>
      </c>
      <c r="AM134">
        <v>2.9050501730477101</v>
      </c>
      <c r="AN134">
        <v>1.7019045927437699E-4</v>
      </c>
      <c r="AO134" s="23">
        <v>5.78945705457706E-5</v>
      </c>
      <c r="AP134" s="23">
        <v>4.45139696077765E-5</v>
      </c>
      <c r="AQ134">
        <v>4.1487866318074901E-4</v>
      </c>
      <c r="AR134" s="23">
        <v>3.7936363503896902E-5</v>
      </c>
      <c r="AS134" s="23">
        <v>1.7695184695253699E-5</v>
      </c>
      <c r="AT134" s="23">
        <v>1.93612463640906E-5</v>
      </c>
      <c r="AU134">
        <v>3.2010921888985899E-3</v>
      </c>
      <c r="AV134">
        <v>8.2467922553517803E-4</v>
      </c>
      <c r="AW134">
        <v>1.2271030535271099E-4</v>
      </c>
      <c r="AX134">
        <v>4.2508031217052102E-3</v>
      </c>
      <c r="AY134">
        <v>0.78287890405647098</v>
      </c>
      <c r="AZ134">
        <v>0.72905332889449204</v>
      </c>
      <c r="BA134">
        <v>11.7168958308173</v>
      </c>
      <c r="BB134">
        <v>0.67767303072557705</v>
      </c>
      <c r="BC134">
        <v>4.9372462211263101E-3</v>
      </c>
      <c r="BD134">
        <v>3.2591554231165102E-4</v>
      </c>
      <c r="BE134">
        <v>1.0359782152294899E-3</v>
      </c>
      <c r="BF134">
        <v>0.73679808809752101</v>
      </c>
      <c r="BG134">
        <v>0.71698754128123898</v>
      </c>
      <c r="BH134">
        <v>4.3083963035046802E-2</v>
      </c>
      <c r="BI134">
        <v>2.2267233958890701E-3</v>
      </c>
      <c r="BJ134">
        <v>0.25139035041628999</v>
      </c>
      <c r="BK134">
        <v>1.76759044491804</v>
      </c>
      <c r="BL134">
        <v>3.99184000188521E-2</v>
      </c>
      <c r="BM134">
        <v>4.5953754307518304</v>
      </c>
      <c r="BN134">
        <v>0.46979089311223099</v>
      </c>
      <c r="BO134">
        <v>1.0140270842440999</v>
      </c>
      <c r="BP134">
        <v>1.11081256732126E-2</v>
      </c>
      <c r="EV134">
        <v>17.429910385197299</v>
      </c>
      <c r="EX134" s="23">
        <v>1.8402378655754298E-5</v>
      </c>
      <c r="FL134">
        <v>7.1670687649946904E-4</v>
      </c>
      <c r="FM134">
        <v>1.3539514461523099E-4</v>
      </c>
      <c r="FO134" s="23">
        <v>1.5987306062107602E-5</v>
      </c>
      <c r="FP134">
        <v>38.732750076726099</v>
      </c>
    </row>
    <row r="135" spans="1:172" x14ac:dyDescent="0.3">
      <c r="A135" t="s">
        <v>690</v>
      </c>
      <c r="B135">
        <v>1.74480241993736E-3</v>
      </c>
      <c r="C135" s="23">
        <v>5.0683909712574499E-5</v>
      </c>
      <c r="D135">
        <v>8.8513679734703601E-2</v>
      </c>
      <c r="E135">
        <v>5.4719005650927799E-2</v>
      </c>
      <c r="F135">
        <v>4.6442002153672397E-2</v>
      </c>
      <c r="G135">
        <v>1.3137625112338001E-4</v>
      </c>
      <c r="H135">
        <v>0.99771048078582403</v>
      </c>
      <c r="I135" s="23">
        <v>2.9757882943028098E-5</v>
      </c>
      <c r="J135">
        <v>0.98927128769483297</v>
      </c>
      <c r="K135">
        <v>0.12876513123373701</v>
      </c>
      <c r="L135">
        <v>4.9496585698799297E-3</v>
      </c>
      <c r="N135">
        <v>0.98311184340511504</v>
      </c>
      <c r="O135">
        <v>9.16172438845669E-3</v>
      </c>
      <c r="P135" s="23">
        <v>1.26208369512713E-5</v>
      </c>
      <c r="Q135" s="23">
        <v>8.6205534310342097E-5</v>
      </c>
      <c r="R135" s="23">
        <v>3.0465497171975E-5</v>
      </c>
      <c r="S135">
        <v>7.3824274693236894E-2</v>
      </c>
      <c r="T135">
        <v>0.54015164147707595</v>
      </c>
      <c r="U135">
        <v>0.16192475545683399</v>
      </c>
      <c r="V135">
        <v>3.2504956056791698E-2</v>
      </c>
      <c r="W135">
        <v>2.7638622292002101E-2</v>
      </c>
      <c r="X135">
        <v>1.4173507088603599E-3</v>
      </c>
      <c r="Y135">
        <v>4.2906514070978298E-3</v>
      </c>
      <c r="Z135">
        <v>0.33352582719061302</v>
      </c>
      <c r="AA135">
        <v>4.2875577190693598E-2</v>
      </c>
      <c r="AB135">
        <v>5.5004631378053302E-2</v>
      </c>
      <c r="AC135">
        <v>0.13113159306016001</v>
      </c>
      <c r="AE135">
        <v>0.367564878967852</v>
      </c>
      <c r="AF135">
        <v>0.21010738907644999</v>
      </c>
      <c r="AG135">
        <v>3.8847944517907298E-3</v>
      </c>
      <c r="AH135">
        <v>1.8937335731896101</v>
      </c>
      <c r="AI135">
        <v>0.102699069496468</v>
      </c>
      <c r="AJ135">
        <v>2.77138619745776</v>
      </c>
      <c r="AK135" s="23">
        <v>2.3176457505197799E-6</v>
      </c>
      <c r="AL135">
        <v>9.9823649033759995E-2</v>
      </c>
      <c r="AM135">
        <v>2.2229360277289798</v>
      </c>
      <c r="AN135" s="23">
        <v>7.3065446270603499E-5</v>
      </c>
      <c r="AO135">
        <v>1.1816941380831099E-4</v>
      </c>
      <c r="AP135" s="23">
        <v>4.6986931183766197E-5</v>
      </c>
      <c r="AQ135">
        <v>4.8903589914172697E-4</v>
      </c>
      <c r="AR135" s="23">
        <v>3.56668236444537E-5</v>
      </c>
      <c r="AS135" s="23">
        <v>1.33212607205751E-5</v>
      </c>
      <c r="AT135" s="23">
        <v>2.0419968334875001E-5</v>
      </c>
      <c r="AU135">
        <v>1.3269778290971999E-2</v>
      </c>
      <c r="AV135">
        <v>1.68157512740225E-3</v>
      </c>
      <c r="AW135">
        <v>2.4871467306048298E-4</v>
      </c>
      <c r="AX135">
        <v>1.43606757434955E-3</v>
      </c>
      <c r="AY135">
        <v>0.77484699437057203</v>
      </c>
      <c r="AZ135">
        <v>8.8503171368272007</v>
      </c>
      <c r="BA135">
        <v>63.1824129893009</v>
      </c>
      <c r="BB135">
        <v>9.4209008606765803</v>
      </c>
      <c r="BC135">
        <v>1.1239557014565799E-3</v>
      </c>
      <c r="BD135" s="23">
        <v>9.12267252131302E-5</v>
      </c>
      <c r="BE135">
        <v>2.2539439026070401E-4</v>
      </c>
      <c r="BF135">
        <v>1.5479677914105301</v>
      </c>
      <c r="BG135">
        <v>45.614981054533096</v>
      </c>
      <c r="BH135">
        <v>2.80015631871147</v>
      </c>
      <c r="BI135">
        <v>0.44597670635931702</v>
      </c>
      <c r="BJ135">
        <v>2.33081899375125</v>
      </c>
      <c r="BK135">
        <v>74.797788637868706</v>
      </c>
      <c r="BL135">
        <v>1.85733182545887</v>
      </c>
      <c r="BM135">
        <v>36.438662226102203</v>
      </c>
      <c r="BN135">
        <v>10.9400547591357</v>
      </c>
      <c r="BO135">
        <v>16.243561240439998</v>
      </c>
      <c r="BP135">
        <v>0.198524581580861</v>
      </c>
      <c r="EV135">
        <v>268.51735359029902</v>
      </c>
      <c r="EX135">
        <v>6.8160794373506805E-4</v>
      </c>
      <c r="FL135">
        <v>16.422957320175399</v>
      </c>
      <c r="FM135">
        <v>3.1459887819383998</v>
      </c>
      <c r="FO135">
        <v>0.37252182868975497</v>
      </c>
      <c r="FP135">
        <v>42.242221023308403</v>
      </c>
    </row>
    <row r="136" spans="1:172" x14ac:dyDescent="0.3">
      <c r="A136" t="s">
        <v>692</v>
      </c>
      <c r="B136">
        <v>1.0382021461927101E-3</v>
      </c>
      <c r="C136">
        <v>2.1724049177539E-3</v>
      </c>
      <c r="D136">
        <v>2.79135997863326E-2</v>
      </c>
      <c r="E136">
        <v>0.15505915874492801</v>
      </c>
      <c r="F136">
        <v>1.22021028156712E-2</v>
      </c>
      <c r="G136">
        <v>6.6187719058050098E-4</v>
      </c>
      <c r="H136">
        <v>0.55494816107682299</v>
      </c>
      <c r="I136" s="23">
        <v>9.0290359009675806E-5</v>
      </c>
      <c r="J136">
        <v>4.1156546678993197E-2</v>
      </c>
      <c r="K136">
        <v>0.141011005415031</v>
      </c>
      <c r="L136">
        <v>3.45538170386866E-3</v>
      </c>
      <c r="M136" s="23">
        <v>9.6678281920350303E-5</v>
      </c>
      <c r="N136">
        <v>0.36889857091470801</v>
      </c>
      <c r="O136">
        <v>8.7662158792684696E-3</v>
      </c>
      <c r="P136">
        <v>1.0457482602411899E-3</v>
      </c>
      <c r="Q136">
        <v>3.7029555061313698E-4</v>
      </c>
      <c r="R136">
        <v>9.8965617959870002E-3</v>
      </c>
      <c r="S136">
        <v>9.0744381904170404E-2</v>
      </c>
      <c r="T136">
        <v>0.63829193708801701</v>
      </c>
      <c r="U136">
        <v>0.150692922304028</v>
      </c>
      <c r="V136">
        <v>0.15690554358487399</v>
      </c>
      <c r="W136">
        <v>7.8032698813008006E-2</v>
      </c>
      <c r="X136">
        <v>7.3832943361679696E-3</v>
      </c>
      <c r="Y136">
        <v>7.8704946568326495E-3</v>
      </c>
      <c r="Z136">
        <v>0.63351014858727095</v>
      </c>
      <c r="AA136">
        <v>6.9129550001729698E-2</v>
      </c>
      <c r="AB136">
        <v>1.87660933627193E-2</v>
      </c>
      <c r="AC136">
        <v>3.7642998858822503E-2</v>
      </c>
      <c r="AD136" s="23">
        <v>4.2807852371209197E-5</v>
      </c>
      <c r="AE136">
        <v>0.33435179466056902</v>
      </c>
      <c r="AF136">
        <v>0.308928425157387</v>
      </c>
      <c r="AG136">
        <v>0.319996207782557</v>
      </c>
      <c r="AH136">
        <v>4.0670338702873403</v>
      </c>
      <c r="AI136">
        <v>4.8232103064476499E-2</v>
      </c>
      <c r="AJ136">
        <v>4.4093801035913698</v>
      </c>
      <c r="AK136">
        <v>1.6222883578982501E-4</v>
      </c>
      <c r="AL136">
        <v>8.0726660524596497E-2</v>
      </c>
      <c r="AM136">
        <v>1.75795024691151</v>
      </c>
      <c r="AN136">
        <v>6.9141361213093397E-3</v>
      </c>
      <c r="AO136">
        <v>2.6311971347019701E-3</v>
      </c>
      <c r="AP136">
        <v>1.7022603968113799E-3</v>
      </c>
      <c r="AQ136">
        <v>2.3404217157332399E-2</v>
      </c>
      <c r="AR136">
        <v>3.4918627710529499E-3</v>
      </c>
      <c r="AS136">
        <v>1.94129052238186E-3</v>
      </c>
      <c r="AT136">
        <v>1.54280194521333E-3</v>
      </c>
      <c r="AU136">
        <v>2.12762566136416E-2</v>
      </c>
      <c r="AV136">
        <v>2.69599331611873E-3</v>
      </c>
      <c r="AW136">
        <v>3.99317621061192E-4</v>
      </c>
      <c r="AX136">
        <v>6.3657976029156699E-3</v>
      </c>
      <c r="AY136">
        <v>0.34413636084271398</v>
      </c>
      <c r="AZ136">
        <v>3.78324240574665</v>
      </c>
      <c r="BA136">
        <v>44.119112774051999</v>
      </c>
      <c r="BB136">
        <v>8.7329042527955902</v>
      </c>
      <c r="BC136">
        <v>1.8745538271614901E-3</v>
      </c>
      <c r="BD136">
        <v>1.1774539707254699E-4</v>
      </c>
      <c r="BE136">
        <v>1.64756316053021E-4</v>
      </c>
      <c r="BF136">
        <v>0.82270083787120796</v>
      </c>
      <c r="BG136">
        <v>6.2577445102676696</v>
      </c>
      <c r="BH136">
        <v>0.17212615068670201</v>
      </c>
      <c r="BI136">
        <v>1.28052875239265E-2</v>
      </c>
      <c r="BJ136">
        <v>23.799048794814102</v>
      </c>
      <c r="BK136">
        <v>11.454791575299501</v>
      </c>
      <c r="BL136">
        <v>0.409951231754278</v>
      </c>
      <c r="BM136">
        <v>3.3330378051967799</v>
      </c>
      <c r="BN136">
        <v>0.105741451858903</v>
      </c>
      <c r="BO136">
        <v>0.60993272778413998</v>
      </c>
      <c r="BP136">
        <v>16.795283205555499</v>
      </c>
      <c r="EV136">
        <v>1.60734460639153</v>
      </c>
      <c r="EX136">
        <v>2.08932721834529E-4</v>
      </c>
      <c r="FL136" s="23">
        <v>2.0274550541660599E-5</v>
      </c>
      <c r="FM136" s="23">
        <v>3.8301147212980704E-6</v>
      </c>
      <c r="FP136">
        <v>2.57676053944579</v>
      </c>
    </row>
    <row r="137" spans="1:172" x14ac:dyDescent="0.3">
      <c r="A137" t="s">
        <v>694</v>
      </c>
      <c r="B137">
        <v>3.4053250168583399E-4</v>
      </c>
      <c r="C137">
        <v>1.17703736860557E-3</v>
      </c>
      <c r="D137">
        <v>1.2751121127252799E-2</v>
      </c>
      <c r="E137">
        <v>2.74548237252558E-2</v>
      </c>
      <c r="F137">
        <v>2.4938325821406301E-3</v>
      </c>
      <c r="G137" s="23">
        <v>5.40086120368E-5</v>
      </c>
      <c r="H137">
        <v>0.168245358036439</v>
      </c>
      <c r="I137" s="23">
        <v>2.0685761227348401E-5</v>
      </c>
      <c r="J137">
        <v>2.0619581321187401E-2</v>
      </c>
      <c r="K137">
        <v>2.7630752630072801E-2</v>
      </c>
      <c r="L137">
        <v>1.85461796554298E-3</v>
      </c>
      <c r="M137" s="23">
        <v>5.1748426664521103E-5</v>
      </c>
      <c r="N137">
        <v>0.113956498231021</v>
      </c>
      <c r="O137">
        <v>3.7016947913126701E-3</v>
      </c>
      <c r="P137">
        <v>5.9260569253944805E-4</v>
      </c>
      <c r="Q137" s="23">
        <v>2.8607348321444098E-5</v>
      </c>
      <c r="R137">
        <v>2.8150434490552901E-3</v>
      </c>
      <c r="S137">
        <v>1.2008681515414499E-2</v>
      </c>
      <c r="T137">
        <v>0.114872919337366</v>
      </c>
      <c r="U137">
        <v>2.5629580421248799E-2</v>
      </c>
      <c r="V137">
        <v>2.3784166245707401E-2</v>
      </c>
      <c r="W137">
        <v>1.86871688360669E-2</v>
      </c>
      <c r="X137">
        <v>1.71383604659229E-3</v>
      </c>
      <c r="Y137">
        <v>1.9603102361858702E-3</v>
      </c>
      <c r="Z137">
        <v>0.15885608166609899</v>
      </c>
      <c r="AA137">
        <v>1.6164520124251101E-2</v>
      </c>
      <c r="AB137">
        <v>2.7594635399186998E-3</v>
      </c>
      <c r="AC137">
        <v>8.5958670555979395E-3</v>
      </c>
      <c r="AD137" s="23">
        <v>2.6809910576415E-5</v>
      </c>
      <c r="AE137">
        <v>6.8868041357087795E-2</v>
      </c>
      <c r="AF137">
        <v>3.8992607246333501E-2</v>
      </c>
      <c r="AG137">
        <v>0.33622088628569002</v>
      </c>
      <c r="AH137">
        <v>0.48420180735009699</v>
      </c>
      <c r="AI137">
        <v>2.73961313042632E-3</v>
      </c>
      <c r="AJ137">
        <v>0.42376862490768802</v>
      </c>
      <c r="AK137">
        <v>1.9482901331988701E-4</v>
      </c>
      <c r="AL137">
        <v>1.04488445489768E-2</v>
      </c>
      <c r="AM137">
        <v>0.27396792668491798</v>
      </c>
      <c r="AN137">
        <v>5.6626034915778596E-3</v>
      </c>
      <c r="AO137">
        <v>2.51346228256801E-3</v>
      </c>
      <c r="AP137">
        <v>2.2918676686365402E-3</v>
      </c>
      <c r="AQ137">
        <v>2.4673166462399001E-2</v>
      </c>
      <c r="AR137">
        <v>4.8209373204722902E-3</v>
      </c>
      <c r="AS137">
        <v>2.5655549086693302E-3</v>
      </c>
      <c r="AT137">
        <v>1.5096607394593799E-3</v>
      </c>
      <c r="AU137">
        <v>1.48313712365694E-3</v>
      </c>
      <c r="AV137">
        <v>3.8201235964359397E-4</v>
      </c>
      <c r="AW137" s="23">
        <v>5.6444752947494301E-5</v>
      </c>
      <c r="AX137">
        <v>5.3056563486749396E-4</v>
      </c>
      <c r="AY137">
        <v>4.8316408236340203E-2</v>
      </c>
      <c r="AZ137">
        <v>0.458599762683913</v>
      </c>
      <c r="BA137">
        <v>3.4582059315533802</v>
      </c>
      <c r="BB137">
        <v>1.1119323773591201</v>
      </c>
      <c r="BC137">
        <v>1.1019693273668599E-3</v>
      </c>
      <c r="BD137" s="23">
        <v>1.64476797368619E-5</v>
      </c>
      <c r="BE137" s="23">
        <v>2.4954735123616001E-5</v>
      </c>
      <c r="BF137">
        <v>0.14408602529953701</v>
      </c>
      <c r="BG137">
        <v>0.57391577622661905</v>
      </c>
      <c r="BH137">
        <v>9.3412242179752806E-3</v>
      </c>
      <c r="BI137">
        <v>0.102725914061783</v>
      </c>
      <c r="BJ137">
        <v>0.91260518556450898</v>
      </c>
      <c r="BK137">
        <v>1.92522891271441</v>
      </c>
      <c r="BL137">
        <v>0.10163086048148399</v>
      </c>
      <c r="BM137">
        <v>8.2441806923872499E-2</v>
      </c>
      <c r="BN137">
        <v>5.58764131568006E-2</v>
      </c>
      <c r="BO137">
        <v>0.53952902452813301</v>
      </c>
      <c r="BP137">
        <v>2.8611919154467</v>
      </c>
      <c r="EV137">
        <v>1.3428409593336399</v>
      </c>
      <c r="EX137" s="23">
        <v>1.35850202721357E-5</v>
      </c>
      <c r="FL137" s="23">
        <v>2.8791639823874802E-6</v>
      </c>
      <c r="FP137">
        <v>1.318725998079</v>
      </c>
    </row>
    <row r="138" spans="1:172" x14ac:dyDescent="0.3">
      <c r="A138" t="s">
        <v>695</v>
      </c>
      <c r="B138" s="23">
        <v>4.8459565365571102E-6</v>
      </c>
      <c r="C138" s="23">
        <v>4.8349305924026999E-6</v>
      </c>
      <c r="D138">
        <v>7.8866039324491401E-4</v>
      </c>
      <c r="E138">
        <v>6.47712428960562E-4</v>
      </c>
      <c r="F138">
        <v>8.72269980353296E-4</v>
      </c>
      <c r="G138" s="23">
        <v>9.5563345238788302E-5</v>
      </c>
      <c r="H138">
        <v>0.116466500458856</v>
      </c>
      <c r="I138" s="23">
        <v>6.3154163434252404E-5</v>
      </c>
      <c r="J138">
        <v>2.8132722628559399E-4</v>
      </c>
      <c r="K138">
        <v>3.7574079798358801E-4</v>
      </c>
      <c r="L138" s="23">
        <v>4.6279054201161299E-6</v>
      </c>
      <c r="N138">
        <v>2.5204742284266401E-2</v>
      </c>
      <c r="O138">
        <v>3.1116195773821399E-3</v>
      </c>
      <c r="P138" s="23">
        <v>8.2046614088355507E-6</v>
      </c>
      <c r="Q138">
        <v>1.2641336456018201E-4</v>
      </c>
      <c r="R138" s="23">
        <v>3.1119364521482997E-5</v>
      </c>
      <c r="S138">
        <v>9.9898741718960404E-2</v>
      </c>
      <c r="T138">
        <v>0.184686426749611</v>
      </c>
      <c r="U138">
        <v>6.2154852164284298E-2</v>
      </c>
      <c r="V138">
        <v>1.2800821582328399E-2</v>
      </c>
      <c r="W138">
        <v>2.8830548189131701E-2</v>
      </c>
      <c r="X138">
        <v>8.1989002582594499E-4</v>
      </c>
      <c r="Y138">
        <v>2.6627392027204501E-3</v>
      </c>
      <c r="Z138">
        <v>0.193603180258029</v>
      </c>
      <c r="AA138">
        <v>6.1856610645110097E-3</v>
      </c>
      <c r="AB138">
        <v>7.8911586730203903E-2</v>
      </c>
      <c r="AC138">
        <v>0.316179149088676</v>
      </c>
      <c r="AE138">
        <v>0.241870242335057</v>
      </c>
      <c r="AF138">
        <v>0.163167128363856</v>
      </c>
      <c r="AG138">
        <v>1.9892031507061998E-3</v>
      </c>
      <c r="AH138">
        <v>1.12014972360502</v>
      </c>
      <c r="AI138">
        <v>1.39347805143225E-2</v>
      </c>
      <c r="AJ138">
        <v>1.43464851846549</v>
      </c>
      <c r="AK138" s="23">
        <v>1.30269910691896E-6</v>
      </c>
      <c r="AL138">
        <v>4.13761585863806E-2</v>
      </c>
      <c r="AM138">
        <v>0.54099920465118101</v>
      </c>
      <c r="AN138" s="23">
        <v>4.4610582084279202E-5</v>
      </c>
      <c r="AO138" s="23">
        <v>2.0085651435779799E-5</v>
      </c>
      <c r="AP138" s="23">
        <v>1.7398931468643901E-5</v>
      </c>
      <c r="AQ138">
        <v>1.91719562173134E-4</v>
      </c>
      <c r="AR138" s="23">
        <v>2.19140930028329E-5</v>
      </c>
      <c r="AS138" s="23">
        <v>7.3435386095521103E-6</v>
      </c>
      <c r="AT138" s="23">
        <v>1.1261983706867501E-5</v>
      </c>
      <c r="AU138">
        <v>5.4499607332107397E-3</v>
      </c>
      <c r="AV138">
        <v>6.8942057696470295E-4</v>
      </c>
      <c r="AW138">
        <v>1.01766375261852E-4</v>
      </c>
      <c r="AX138">
        <v>4.6612517687775502E-4</v>
      </c>
      <c r="AY138">
        <v>7.1982336495668098E-2</v>
      </c>
      <c r="AZ138">
        <v>11.9095693463613</v>
      </c>
      <c r="BA138">
        <v>17.268225547521901</v>
      </c>
      <c r="BB138">
        <v>4.4314491669170897</v>
      </c>
      <c r="BC138">
        <v>2.0663795658124999E-3</v>
      </c>
      <c r="BD138">
        <v>1.3559519728900901E-3</v>
      </c>
      <c r="BE138">
        <v>7.0148871796359201E-4</v>
      </c>
      <c r="BF138">
        <v>3.1295016285978399</v>
      </c>
      <c r="BG138">
        <v>11.4210538481931</v>
      </c>
      <c r="BH138">
        <v>0.896081430529172</v>
      </c>
      <c r="BI138">
        <v>7.7832815562997301E-2</v>
      </c>
      <c r="BJ138">
        <v>3.78753697449558</v>
      </c>
      <c r="BK138">
        <v>3.1002992910766598</v>
      </c>
      <c r="BL138">
        <v>1.8262829352876</v>
      </c>
      <c r="BM138">
        <v>7.5447712668391604</v>
      </c>
      <c r="BN138">
        <v>2.5248020857551099</v>
      </c>
      <c r="BO138">
        <v>15.1014594146317</v>
      </c>
      <c r="BP138">
        <v>2.7504460437870799</v>
      </c>
      <c r="EV138">
        <v>21.522922713202998</v>
      </c>
      <c r="EX138">
        <v>5.3006330256141797E-4</v>
      </c>
      <c r="FL138">
        <v>0.248497759659427</v>
      </c>
      <c r="FM138">
        <v>4.6933282367277999E-2</v>
      </c>
      <c r="FO138">
        <v>5.5415571818690302E-3</v>
      </c>
      <c r="FP138">
        <v>6.5430434889327502</v>
      </c>
    </row>
    <row r="139" spans="1:172" x14ac:dyDescent="0.3">
      <c r="A139" t="s">
        <v>696</v>
      </c>
      <c r="B139">
        <v>3.36148718164621E-3</v>
      </c>
      <c r="C139">
        <v>2.4741390776814699E-4</v>
      </c>
      <c r="D139">
        <v>6.3510380137452194E-2</v>
      </c>
      <c r="E139">
        <v>0.25061979755819902</v>
      </c>
      <c r="F139">
        <v>1.6978467586697701E-2</v>
      </c>
      <c r="G139">
        <v>8.6688395057320895E-4</v>
      </c>
      <c r="H139">
        <v>0.66687657109216902</v>
      </c>
      <c r="I139">
        <v>7.0365556495570198E-4</v>
      </c>
      <c r="J139">
        <v>4.99021100151784E-2</v>
      </c>
      <c r="K139">
        <v>0.189804289157571</v>
      </c>
      <c r="L139">
        <v>5.90487474583607E-3</v>
      </c>
      <c r="M139" s="23">
        <v>1.18702575967599E-5</v>
      </c>
      <c r="N139">
        <v>0.53592197833227795</v>
      </c>
      <c r="O139">
        <v>9.01920968937555E-3</v>
      </c>
      <c r="P139" s="23">
        <v>4.3836464766664802E-5</v>
      </c>
      <c r="Q139">
        <v>1.07784716971626E-3</v>
      </c>
      <c r="R139">
        <v>1.5059242963177599E-4</v>
      </c>
      <c r="S139">
        <v>0.34207820925153598</v>
      </c>
      <c r="T139">
        <v>1.2905957999473201</v>
      </c>
      <c r="U139">
        <v>0.37257700406043898</v>
      </c>
      <c r="V139">
        <v>0.31124214798838201</v>
      </c>
      <c r="W139">
        <v>0.17946780494200301</v>
      </c>
      <c r="X139">
        <v>1.2160663409720201E-2</v>
      </c>
      <c r="Y139">
        <v>1.54582790400367E-2</v>
      </c>
      <c r="Z139">
        <v>2.37138196397196</v>
      </c>
      <c r="AA139">
        <v>0.12600328522719301</v>
      </c>
      <c r="AB139">
        <v>0.360859884058705</v>
      </c>
      <c r="AC139">
        <v>1.1173514406601399</v>
      </c>
      <c r="AD139" s="23">
        <v>3.5946531812590298E-6</v>
      </c>
      <c r="AE139">
        <v>2.1932602226039202</v>
      </c>
      <c r="AF139">
        <v>1.4196158792453799</v>
      </c>
      <c r="AG139">
        <v>1.82104112337961E-2</v>
      </c>
      <c r="AH139">
        <v>13.1763061014443</v>
      </c>
      <c r="AI139">
        <v>0.19871104951738</v>
      </c>
      <c r="AJ139">
        <v>13.658178982552</v>
      </c>
      <c r="AK139" s="23">
        <v>1.4542376830815999E-5</v>
      </c>
      <c r="AL139">
        <v>0.492019751976213</v>
      </c>
      <c r="AM139">
        <v>8.8397552568731097</v>
      </c>
      <c r="AN139">
        <v>3.6852544707451302E-4</v>
      </c>
      <c r="AO139">
        <v>4.6892160733505499E-4</v>
      </c>
      <c r="AP139">
        <v>1.9937996433429001E-4</v>
      </c>
      <c r="AQ139">
        <v>2.2025034948215299E-3</v>
      </c>
      <c r="AR139">
        <v>4.0239684973694098E-4</v>
      </c>
      <c r="AS139">
        <v>1.32482487836551E-4</v>
      </c>
      <c r="AT139" s="23">
        <v>9.0411204504325094E-5</v>
      </c>
      <c r="AU139">
        <v>8.9357324830475093E-2</v>
      </c>
      <c r="AV139">
        <v>1.12657578956153E-2</v>
      </c>
      <c r="AW139">
        <v>1.6635891128881899E-3</v>
      </c>
      <c r="AX139">
        <v>2.0491340933839102E-3</v>
      </c>
      <c r="AY139">
        <v>2.1311820169331601</v>
      </c>
      <c r="AZ139">
        <v>279.30684919937102</v>
      </c>
      <c r="BA139">
        <v>31.554768780038501</v>
      </c>
      <c r="BB139">
        <v>5.05193670772403</v>
      </c>
      <c r="BC139">
        <v>2.2642033225317701E-2</v>
      </c>
      <c r="BD139">
        <v>2.7933495322611599E-4</v>
      </c>
      <c r="BE139">
        <v>2.0785533498414899E-3</v>
      </c>
      <c r="BF139">
        <v>9.9440404419186397</v>
      </c>
      <c r="BG139">
        <v>60.313109774517002</v>
      </c>
      <c r="BH139">
        <v>4.1291199575869504</v>
      </c>
      <c r="BI139">
        <v>0.48056294506047098</v>
      </c>
      <c r="BJ139">
        <v>4.4264507490990601</v>
      </c>
      <c r="BK139">
        <v>33.036992007776199</v>
      </c>
      <c r="BL139">
        <v>3.80631299696643</v>
      </c>
      <c r="BM139">
        <v>33.097500734248698</v>
      </c>
      <c r="BN139">
        <v>13.0348454200648</v>
      </c>
      <c r="BO139">
        <v>27.3751951561539</v>
      </c>
      <c r="BP139">
        <v>1.07732129760326</v>
      </c>
      <c r="EV139">
        <v>7.0995675646162297</v>
      </c>
      <c r="EX139" s="23">
        <v>9.1246042569754498E-5</v>
      </c>
      <c r="FL139">
        <v>3.95673993171313</v>
      </c>
      <c r="FM139">
        <v>0.75901761062601902</v>
      </c>
      <c r="FO139">
        <v>8.9903364388170398E-2</v>
      </c>
      <c r="FP139">
        <v>113.31696133907801</v>
      </c>
    </row>
    <row r="140" spans="1:172" x14ac:dyDescent="0.3">
      <c r="A140" t="s">
        <v>697</v>
      </c>
      <c r="B140">
        <v>2.00546050229485E-4</v>
      </c>
      <c r="C140" s="23">
        <v>1.1380667488462001E-5</v>
      </c>
      <c r="D140">
        <v>1.20363401615414E-3</v>
      </c>
      <c r="E140">
        <v>1.9328463470150901E-2</v>
      </c>
      <c r="F140">
        <v>2.70418033565787E-4</v>
      </c>
      <c r="G140" s="23">
        <v>7.8114195591120101E-5</v>
      </c>
      <c r="H140">
        <v>2.5306529263042301E-2</v>
      </c>
      <c r="I140">
        <v>1.09852689028272E-4</v>
      </c>
      <c r="J140">
        <v>1.77988987951539E-3</v>
      </c>
      <c r="K140">
        <v>5.6248660334332302E-3</v>
      </c>
      <c r="L140">
        <v>1.7092171601174101E-4</v>
      </c>
      <c r="N140">
        <v>8.4161282877189408E-3</v>
      </c>
      <c r="O140">
        <v>1.7225231827058499E-2</v>
      </c>
      <c r="P140" s="23">
        <v>7.5363396848801999E-6</v>
      </c>
      <c r="Q140" s="23">
        <v>9.7698898112144196E-5</v>
      </c>
      <c r="R140" s="23">
        <v>1.9413837009229401E-5</v>
      </c>
      <c r="S140">
        <v>2.88545534688887E-2</v>
      </c>
      <c r="T140">
        <v>0.36518334872187702</v>
      </c>
      <c r="U140">
        <v>8.7425809090488693E-2</v>
      </c>
      <c r="V140">
        <v>8.7666489500643499E-2</v>
      </c>
      <c r="W140">
        <v>4.6296390872920902E-2</v>
      </c>
      <c r="X140">
        <v>4.2996678378464702E-3</v>
      </c>
      <c r="Y140">
        <v>4.7032059368799003E-3</v>
      </c>
      <c r="Z140">
        <v>0.38270917087009099</v>
      </c>
      <c r="AA140">
        <v>4.50983874299229E-2</v>
      </c>
      <c r="AB140">
        <v>4.6613719712231896E-3</v>
      </c>
      <c r="AC140">
        <v>8.3132848260558893E-3</v>
      </c>
      <c r="AE140">
        <v>0.38546772328484502</v>
      </c>
      <c r="AF140">
        <v>0.13265418612233301</v>
      </c>
      <c r="AG140">
        <v>1.34280414517945E-3</v>
      </c>
      <c r="AH140">
        <v>2.1093307023732999</v>
      </c>
      <c r="AI140">
        <v>2.3284069004701799E-2</v>
      </c>
      <c r="AJ140">
        <v>2.5172669760285098</v>
      </c>
      <c r="AK140" s="23">
        <v>2.6895291130285902E-6</v>
      </c>
      <c r="AL140">
        <v>9.3716025489036694E-2</v>
      </c>
      <c r="AM140">
        <v>2.2781595012919902</v>
      </c>
      <c r="AN140" s="23">
        <v>3.7702074292732E-5</v>
      </c>
      <c r="AO140" s="23">
        <v>1.8280205428441999E-5</v>
      </c>
      <c r="AP140" s="23">
        <v>2.6796747582373301E-5</v>
      </c>
      <c r="AQ140">
        <v>4.2942971391614002E-4</v>
      </c>
      <c r="AR140" s="23">
        <v>1.2733953933549099E-5</v>
      </c>
      <c r="AS140" s="23">
        <v>2.1413231904223001E-5</v>
      </c>
      <c r="AT140" s="23">
        <v>8.3120252395926994E-6</v>
      </c>
      <c r="AU140">
        <v>2.4428817353440199E-2</v>
      </c>
      <c r="AV140">
        <v>6.2792052059489501E-3</v>
      </c>
      <c r="AW140">
        <v>9.2906572873723003E-4</v>
      </c>
      <c r="AX140" s="23">
        <v>3.8156797109416801E-5</v>
      </c>
      <c r="AY140">
        <v>0.77952767045593996</v>
      </c>
      <c r="AZ140">
        <v>7.6894979821324796</v>
      </c>
      <c r="BA140">
        <v>2.1035264683749402</v>
      </c>
      <c r="BB140">
        <v>4.2808375191321204</v>
      </c>
      <c r="BC140">
        <v>9.4843995220060897E-4</v>
      </c>
      <c r="BD140">
        <v>2.2460565274278301E-4</v>
      </c>
      <c r="BE140">
        <v>6.8029717074393999E-4</v>
      </c>
      <c r="BF140">
        <v>0.26078228380083501</v>
      </c>
      <c r="BG140">
        <v>2.9176091777905802</v>
      </c>
      <c r="BH140">
        <v>0.69095149670120404</v>
      </c>
      <c r="BI140">
        <v>0.16348657756323401</v>
      </c>
      <c r="BJ140">
        <v>0.77938143814496996</v>
      </c>
      <c r="BK140">
        <v>3.4737284338750798</v>
      </c>
      <c r="BL140">
        <v>0.77038960860114902</v>
      </c>
      <c r="BM140">
        <v>12.0603753363421</v>
      </c>
      <c r="BN140">
        <v>12.992932700264699</v>
      </c>
      <c r="BO140">
        <v>35.915737982710098</v>
      </c>
      <c r="BP140">
        <v>1.69820419840103E-2</v>
      </c>
      <c r="EV140">
        <v>42.840674199897499</v>
      </c>
      <c r="EX140">
        <v>2.1917636171661101E-3</v>
      </c>
      <c r="FL140">
        <v>7.7789641336672001E-4</v>
      </c>
      <c r="FM140">
        <v>1.46954261916069E-4</v>
      </c>
      <c r="FO140" s="23">
        <v>1.73521844234695E-5</v>
      </c>
      <c r="FP140">
        <v>20.425446128131099</v>
      </c>
    </row>
    <row r="141" spans="1:172" x14ac:dyDescent="0.3">
      <c r="A141" t="s">
        <v>698</v>
      </c>
      <c r="D141" s="23">
        <v>1.6171390322130501E-5</v>
      </c>
      <c r="E141" s="23">
        <v>9.3733209352033598E-6</v>
      </c>
      <c r="F141" s="23">
        <v>1.30058632030463E-5</v>
      </c>
      <c r="G141">
        <v>1.69823442943908E-4</v>
      </c>
      <c r="H141">
        <v>2.97191281580797E-3</v>
      </c>
      <c r="I141" s="23">
        <v>4.8016663431245999E-6</v>
      </c>
      <c r="N141" s="23">
        <v>6.6235571607948994E-5</v>
      </c>
      <c r="O141">
        <v>0.63052212974668398</v>
      </c>
      <c r="P141" s="23">
        <v>7.8630755735357098E-6</v>
      </c>
      <c r="Q141" s="23">
        <v>1.3890165284844899E-6</v>
      </c>
      <c r="R141" s="23">
        <v>2.47368432196665E-5</v>
      </c>
      <c r="S141">
        <v>1.04062288217142E-4</v>
      </c>
      <c r="T141">
        <v>3.77091254459672E-4</v>
      </c>
      <c r="U141">
        <v>2.3262087910150899E-4</v>
      </c>
      <c r="V141" s="23">
        <v>6.8804304798675002E-5</v>
      </c>
      <c r="W141" s="23">
        <v>8.7381930742040997E-5</v>
      </c>
      <c r="X141" s="23">
        <v>6.4495201457094498E-6</v>
      </c>
      <c r="Y141" s="23">
        <v>4.9101683723137402E-5</v>
      </c>
      <c r="Z141">
        <v>1.3199757586556499E-3</v>
      </c>
      <c r="AA141">
        <v>1.66864944596135E-3</v>
      </c>
      <c r="AB141">
        <v>2.8494032476851001E-4</v>
      </c>
      <c r="AC141" s="23">
        <v>6.5302212651793194E-5</v>
      </c>
      <c r="AE141">
        <v>4.6960613705561899E-4</v>
      </c>
      <c r="AF141">
        <v>1.34130207313121E-3</v>
      </c>
      <c r="AG141">
        <v>5.6780583729281104E-4</v>
      </c>
      <c r="AH141">
        <v>1.9910277807644598E-3</v>
      </c>
      <c r="AI141" s="23">
        <v>4.14570292964415E-5</v>
      </c>
      <c r="AJ141">
        <v>1.8077453055185099E-3</v>
      </c>
      <c r="AK141" s="23">
        <v>1.19353912922236E-6</v>
      </c>
      <c r="AL141">
        <v>2.1575069406870998E-3</v>
      </c>
      <c r="AM141">
        <v>6.1624835934284097E-2</v>
      </c>
      <c r="AN141" s="23">
        <v>3.8137293635844099E-5</v>
      </c>
      <c r="AO141" s="23">
        <v>1.8872638511079599E-5</v>
      </c>
      <c r="AP141" s="23">
        <v>1.8107087487046299E-5</v>
      </c>
      <c r="AQ141">
        <v>3.2893717744746201E-4</v>
      </c>
      <c r="AR141" s="23">
        <v>8.7341234941479096E-6</v>
      </c>
      <c r="AS141" s="23">
        <v>7.53066643691324E-6</v>
      </c>
      <c r="AT141" s="23">
        <v>6.6235265465540304E-6</v>
      </c>
      <c r="AU141" s="23">
        <v>2.1826787624273301E-5</v>
      </c>
      <c r="AV141" s="23">
        <v>5.6196911656467899E-6</v>
      </c>
      <c r="AY141">
        <v>3.6991568348419702E-3</v>
      </c>
      <c r="AZ141">
        <v>6.6409908800449096E-3</v>
      </c>
      <c r="BA141">
        <v>1.51132613545902E-3</v>
      </c>
      <c r="BB141">
        <v>1.03074032990801E-3</v>
      </c>
      <c r="BE141">
        <v>1.33928810318715E-4</v>
      </c>
      <c r="BF141">
        <v>9.5740742129403998E-4</v>
      </c>
      <c r="BG141">
        <v>6.9321540451840703E-3</v>
      </c>
      <c r="BH141">
        <v>8.3764129144206804E-4</v>
      </c>
      <c r="BI141">
        <v>2.0553349388886501E-4</v>
      </c>
      <c r="BJ141">
        <v>6.9166868774950502E-4</v>
      </c>
      <c r="BK141">
        <v>3.4850624119567601E-3</v>
      </c>
      <c r="BL141">
        <v>1.5655112254100701E-2</v>
      </c>
      <c r="BM141">
        <v>2.85816715398297E-3</v>
      </c>
      <c r="BN141">
        <v>4.1822947938004E-3</v>
      </c>
      <c r="BO141">
        <v>1.34067786438375E-2</v>
      </c>
      <c r="BP141">
        <v>2.20434198849914E-3</v>
      </c>
      <c r="EV141">
        <v>0.10057371090629</v>
      </c>
      <c r="EX141">
        <v>315.061892033373</v>
      </c>
      <c r="FL141" s="23">
        <v>7.4422694373065096E-5</v>
      </c>
      <c r="FM141" s="23">
        <v>1.4059357852345299E-5</v>
      </c>
      <c r="FO141" s="23">
        <v>1.66011201107347E-6</v>
      </c>
      <c r="FP141">
        <v>0.21543448116543301</v>
      </c>
    </row>
    <row r="142" spans="1:172" x14ac:dyDescent="0.3">
      <c r="A142" t="s">
        <v>699</v>
      </c>
      <c r="B142" s="23">
        <v>1.6933916518331999E-6</v>
      </c>
      <c r="C142" s="23">
        <v>4.8182286561453403E-6</v>
      </c>
      <c r="D142">
        <v>2.0589901333419001E-4</v>
      </c>
      <c r="E142" s="23">
        <v>6.9530236437095305E-5</v>
      </c>
      <c r="F142" s="23">
        <v>8.6300697594370504E-5</v>
      </c>
      <c r="G142">
        <v>8.3917689170730605E-4</v>
      </c>
      <c r="H142">
        <v>4.7389480323696501E-3</v>
      </c>
      <c r="I142">
        <v>2.5403031726973401E-4</v>
      </c>
      <c r="J142" s="23">
        <v>2.2299873669481898E-6</v>
      </c>
      <c r="K142" s="23">
        <v>2.4572983181790998E-6</v>
      </c>
      <c r="N142">
        <v>5.9341281475262702E-3</v>
      </c>
      <c r="O142">
        <v>6.1276235044476499E-4</v>
      </c>
      <c r="P142" s="23">
        <v>4.4414709807743302E-5</v>
      </c>
      <c r="Q142" s="23">
        <v>9.7164823721270694E-6</v>
      </c>
      <c r="R142">
        <v>1.7323449107543301E-4</v>
      </c>
      <c r="S142">
        <v>1.7474542343786999E-4</v>
      </c>
      <c r="T142">
        <v>1.8751966911988299E-3</v>
      </c>
      <c r="U142">
        <v>9.8060848419500093E-4</v>
      </c>
      <c r="V142">
        <v>1.7352439310909401E-3</v>
      </c>
      <c r="W142">
        <v>1.40319649877946E-3</v>
      </c>
      <c r="X142" s="23">
        <v>4.10745231379547E-6</v>
      </c>
      <c r="Y142">
        <v>3.7495774076069203E-4</v>
      </c>
      <c r="Z142">
        <v>1.4163389102590599E-2</v>
      </c>
      <c r="AA142">
        <v>1.17588431626762E-2</v>
      </c>
      <c r="AB142">
        <v>1.49734702055612E-3</v>
      </c>
      <c r="AC142">
        <v>4.7554769988268598E-4</v>
      </c>
      <c r="AD142" s="23">
        <v>2.96130880543113E-6</v>
      </c>
      <c r="AE142">
        <v>1.60881093549777E-3</v>
      </c>
      <c r="AF142">
        <v>6.2034173471101697E-3</v>
      </c>
      <c r="AG142">
        <v>1.34259538915938E-2</v>
      </c>
      <c r="AH142">
        <v>7.4985081241750795E-2</v>
      </c>
      <c r="AI142">
        <v>3.52882879239507E-3</v>
      </c>
      <c r="AJ142">
        <v>5.9009429760124098E-2</v>
      </c>
      <c r="AK142" s="23">
        <v>2.4207112626744001E-5</v>
      </c>
      <c r="AL142">
        <v>9.9594881262128603E-3</v>
      </c>
      <c r="AM142">
        <v>0.33300286568791998</v>
      </c>
      <c r="AN142">
        <v>3.89825699378446E-4</v>
      </c>
      <c r="AO142">
        <v>1.8621962627570301E-3</v>
      </c>
      <c r="AP142">
        <v>9.5299428065196399E-4</v>
      </c>
      <c r="AQ142">
        <v>9.9141231849798409E-3</v>
      </c>
      <c r="AR142">
        <v>2.0378089073037299E-3</v>
      </c>
      <c r="AS142">
        <v>4.4789830352768201E-4</v>
      </c>
      <c r="AT142">
        <v>3.3097711788953297E-4</v>
      </c>
      <c r="AU142">
        <v>1.54179627395697E-4</v>
      </c>
      <c r="AV142" s="23">
        <v>3.9692324280750302E-5</v>
      </c>
      <c r="AW142" s="23">
        <v>5.86948186660714E-6</v>
      </c>
      <c r="AX142" s="23">
        <v>3.7155338288833302E-6</v>
      </c>
      <c r="AY142">
        <v>8.9633352508342403E-4</v>
      </c>
      <c r="AZ142">
        <v>1.54518276038391E-2</v>
      </c>
      <c r="BA142">
        <v>1.0741908137984601E-2</v>
      </c>
      <c r="BB142">
        <v>4.3442635004701499E-4</v>
      </c>
      <c r="BC142" s="23">
        <v>2.4524146613654199E-6</v>
      </c>
      <c r="BF142">
        <v>1.0838184274529401E-3</v>
      </c>
      <c r="BG142">
        <v>4.7458498045367899E-2</v>
      </c>
      <c r="BH142">
        <v>6.7066698930569302E-4</v>
      </c>
      <c r="BI142" s="23">
        <v>8.2301462561909102E-5</v>
      </c>
      <c r="BJ142" s="23">
        <v>5.3973140723561201E-5</v>
      </c>
      <c r="BK142">
        <v>6.8609222001082704E-3</v>
      </c>
      <c r="BL142">
        <v>3.0266014228637499E-3</v>
      </c>
      <c r="BM142">
        <v>2.7798261722335099E-2</v>
      </c>
      <c r="BN142">
        <v>1.0881489539586901E-2</v>
      </c>
      <c r="BO142">
        <v>2.3191071392271102E-2</v>
      </c>
      <c r="BP142">
        <v>7.2369398839702403E-3</v>
      </c>
      <c r="EV142">
        <v>3.1185822575767999</v>
      </c>
      <c r="EX142">
        <v>216.325928479461</v>
      </c>
      <c r="FL142" s="23">
        <v>6.6999438072866096E-5</v>
      </c>
      <c r="FM142" s="23">
        <v>1.2657012207364E-5</v>
      </c>
      <c r="FO142" s="23">
        <v>1.4945246791549999E-6</v>
      </c>
      <c r="FP142">
        <v>0.68830341402957695</v>
      </c>
    </row>
    <row r="143" spans="1:172" x14ac:dyDescent="0.3">
      <c r="A143" t="s">
        <v>700</v>
      </c>
      <c r="B143" s="23">
        <v>6.5949392616002902E-5</v>
      </c>
      <c r="C143">
        <v>2.93462725086815E-4</v>
      </c>
      <c r="D143">
        <v>1.2760568905016799E-2</v>
      </c>
      <c r="E143">
        <v>9.1421156221908901E-3</v>
      </c>
      <c r="F143">
        <v>5.5356357122820603E-3</v>
      </c>
      <c r="G143">
        <v>1.2305371300408499E-3</v>
      </c>
      <c r="H143">
        <v>7.9534256638103901E-2</v>
      </c>
      <c r="I143" s="23">
        <v>9.1732994705995396E-5</v>
      </c>
      <c r="J143">
        <v>1.2255972170927101E-3</v>
      </c>
      <c r="K143">
        <v>1.19805260243905E-3</v>
      </c>
      <c r="L143">
        <v>1.2673699790962401E-4</v>
      </c>
      <c r="M143" s="23">
        <v>9.5243208186308493E-6</v>
      </c>
      <c r="N143">
        <v>1.0923780649807701E-3</v>
      </c>
      <c r="O143">
        <v>0.21242182635722001</v>
      </c>
      <c r="P143" s="23">
        <v>1.7427833582154201E-5</v>
      </c>
      <c r="R143" s="23">
        <v>1.9890720993673801E-6</v>
      </c>
      <c r="S143">
        <v>1.6324960874863201E-4</v>
      </c>
      <c r="T143">
        <v>2.21989682622446E-4</v>
      </c>
      <c r="U143">
        <v>1.3312002534791899E-4</v>
      </c>
      <c r="V143" s="23">
        <v>5.5292294016774501E-5</v>
      </c>
      <c r="W143" s="23">
        <v>8.7264319497128701E-5</v>
      </c>
      <c r="X143" s="23">
        <v>2.2397351533766898E-6</v>
      </c>
      <c r="Y143" s="23">
        <v>2.4538738937185401E-6</v>
      </c>
      <c r="Z143">
        <v>3.0708225493600002E-3</v>
      </c>
      <c r="AA143">
        <v>1.32556280598487E-3</v>
      </c>
      <c r="AB143">
        <v>1.74778062946793E-3</v>
      </c>
      <c r="AC143">
        <v>4.6921665474138302E-4</v>
      </c>
      <c r="AD143" s="23">
        <v>1.3913953501237801E-6</v>
      </c>
      <c r="AE143">
        <v>9.9615750441619405E-4</v>
      </c>
      <c r="AF143">
        <v>5.5427470660981797E-3</v>
      </c>
      <c r="AG143">
        <v>1.9629133602960102E-3</v>
      </c>
      <c r="AH143">
        <v>5.2215490979746898E-3</v>
      </c>
      <c r="AI143" s="23">
        <v>3.2104295813966099E-5</v>
      </c>
      <c r="AJ143">
        <v>1.59242351847486E-2</v>
      </c>
      <c r="AK143" s="23">
        <v>4.7636337147953501E-6</v>
      </c>
      <c r="AL143">
        <v>1.1224599972234401E-2</v>
      </c>
      <c r="AM143">
        <v>0.34142556483947401</v>
      </c>
      <c r="AN143">
        <v>1.62097541360225E-4</v>
      </c>
      <c r="AO143" s="23">
        <v>7.4471951401894603E-5</v>
      </c>
      <c r="AP143" s="23">
        <v>6.4053459635265698E-5</v>
      </c>
      <c r="AQ143">
        <v>6.5838684302865498E-4</v>
      </c>
      <c r="AR143" s="23">
        <v>7.1582337665731103E-5</v>
      </c>
      <c r="AS143" s="23">
        <v>1.8181085787535601E-5</v>
      </c>
      <c r="AT143" s="23">
        <v>2.2745458931244302E-5</v>
      </c>
      <c r="AU143" s="23">
        <v>1.7503243425110501E-5</v>
      </c>
      <c r="AV143" s="23">
        <v>4.5057292625504702E-6</v>
      </c>
      <c r="AY143">
        <v>4.9891779540766996E-3</v>
      </c>
      <c r="AZ143">
        <v>1.09781222181616E-2</v>
      </c>
      <c r="BA143">
        <v>1.67997637784662E-2</v>
      </c>
      <c r="BB143">
        <v>1.7743947741291201E-3</v>
      </c>
      <c r="BC143" s="23">
        <v>1.11969217435488E-6</v>
      </c>
      <c r="BF143">
        <v>1.56556753545163E-3</v>
      </c>
      <c r="BG143">
        <v>7.5712230135779003E-3</v>
      </c>
      <c r="BH143">
        <v>2.8782179127057198E-3</v>
      </c>
      <c r="BI143">
        <v>5.0146876102932596E-4</v>
      </c>
      <c r="BJ143">
        <v>7.73310927156654E-4</v>
      </c>
      <c r="BK143">
        <v>8.4357401276412298E-3</v>
      </c>
      <c r="BL143">
        <v>1.3749568192176901E-3</v>
      </c>
      <c r="BM143">
        <v>0.163181552128774</v>
      </c>
      <c r="BN143">
        <v>5.23169833133003E-2</v>
      </c>
      <c r="BO143">
        <v>0.201805263650328</v>
      </c>
      <c r="BP143">
        <v>8.7458065772479405E-3</v>
      </c>
      <c r="EV143">
        <v>4.3065956520649404</v>
      </c>
      <c r="EX143">
        <v>274.69635514096001</v>
      </c>
      <c r="FL143" s="23">
        <v>7.5001587485179803E-5</v>
      </c>
      <c r="FM143" s="23">
        <v>1.4168718116687099E-5</v>
      </c>
      <c r="FO143" s="23">
        <v>1.6730251454760001E-6</v>
      </c>
      <c r="FP143">
        <v>5.3395006636469899E-2</v>
      </c>
    </row>
    <row r="144" spans="1:172" x14ac:dyDescent="0.3">
      <c r="A144" t="s">
        <v>701</v>
      </c>
      <c r="D144" s="23">
        <v>4.4046248551538002E-6</v>
      </c>
      <c r="E144" s="23">
        <v>3.9863329250443601E-5</v>
      </c>
      <c r="G144" s="23">
        <v>1.20289277594387E-5</v>
      </c>
      <c r="H144">
        <v>9.3161735060643097E-4</v>
      </c>
      <c r="J144">
        <v>2.3334879497388699E-4</v>
      </c>
      <c r="K144">
        <v>5.7223524758302595E-4</v>
      </c>
      <c r="L144" s="23">
        <v>1.9770664767608999E-6</v>
      </c>
      <c r="N144" s="23">
        <v>5.4389037235380902E-6</v>
      </c>
      <c r="O144" s="23">
        <v>2.9130836377830499E-5</v>
      </c>
      <c r="S144">
        <v>4.7213842198432101E-4</v>
      </c>
      <c r="T144">
        <v>2.4174052595895799E-3</v>
      </c>
      <c r="U144">
        <v>3.6366045110637602E-4</v>
      </c>
      <c r="V144">
        <v>2.3517499605549901E-4</v>
      </c>
      <c r="W144">
        <v>1.63378561190869E-4</v>
      </c>
      <c r="X144" s="23">
        <v>2.2100664633485599E-5</v>
      </c>
      <c r="Y144" s="23">
        <v>2.65409488091695E-5</v>
      </c>
      <c r="Z144">
        <v>6.8435500054716799E-4</v>
      </c>
      <c r="AA144" s="23">
        <v>3.88014225489523E-5</v>
      </c>
      <c r="AB144">
        <v>8.8241127961043804E-4</v>
      </c>
      <c r="AC144">
        <v>8.0107373699276896E-3</v>
      </c>
      <c r="AE144">
        <v>6.8262560909789502E-3</v>
      </c>
      <c r="AF144">
        <v>1.42214971390584E-3</v>
      </c>
      <c r="AG144" s="23">
        <v>6.1284860058423597E-6</v>
      </c>
      <c r="AH144">
        <v>9.7981024130723206E-3</v>
      </c>
      <c r="AI144" s="23">
        <v>4.5240713170686203E-5</v>
      </c>
      <c r="AJ144">
        <v>1.2221555413201E-2</v>
      </c>
      <c r="AL144">
        <v>5.1803849678645005E-4</v>
      </c>
      <c r="AM144">
        <v>9.1182520933900807E-3</v>
      </c>
      <c r="AU144" s="23">
        <v>3.9249030238339701E-5</v>
      </c>
      <c r="AV144" s="23">
        <v>4.9764121932038503E-6</v>
      </c>
      <c r="AX144" s="23">
        <v>2.2342355995829901E-6</v>
      </c>
      <c r="AY144">
        <v>5.5139162050551098E-3</v>
      </c>
      <c r="AZ144">
        <v>0.32144861219738102</v>
      </c>
      <c r="BA144">
        <v>8.1342898213281903E-2</v>
      </c>
      <c r="BB144">
        <v>5.9086947122466101E-2</v>
      </c>
      <c r="BC144" s="23">
        <v>2.4171329889836401E-5</v>
      </c>
      <c r="BD144" s="23">
        <v>1.3299019548292301E-6</v>
      </c>
      <c r="BE144" s="23">
        <v>1.66990788355006E-6</v>
      </c>
      <c r="BF144">
        <v>1.50370649033444E-2</v>
      </c>
      <c r="BG144">
        <v>8.3012023289741804E-2</v>
      </c>
      <c r="BH144">
        <v>1.3146054541584599E-3</v>
      </c>
      <c r="BI144">
        <v>1.4597045034284601E-4</v>
      </c>
      <c r="BJ144">
        <v>8.0986890481279106E-3</v>
      </c>
      <c r="BK144">
        <v>3.4540867730347299E-2</v>
      </c>
      <c r="BL144">
        <v>2.9749939608550099E-2</v>
      </c>
      <c r="BM144">
        <v>0.25588875797752603</v>
      </c>
      <c r="BN144">
        <v>9.9816967518064806E-2</v>
      </c>
      <c r="BO144">
        <v>0.27213744579806898</v>
      </c>
      <c r="BP144">
        <v>8.7816763019686397E-3</v>
      </c>
      <c r="EV144">
        <v>565.65772076735902</v>
      </c>
      <c r="EX144">
        <v>2.5353261826320203E-4</v>
      </c>
      <c r="FL144">
        <v>1.7509062746495101E-2</v>
      </c>
      <c r="FM144">
        <v>3.3077989429121102E-3</v>
      </c>
      <c r="FO144">
        <v>3.9058387305702198E-4</v>
      </c>
      <c r="FP144" s="23">
        <v>1.34194046092179E-6</v>
      </c>
    </row>
    <row r="145" spans="1:172" x14ac:dyDescent="0.3">
      <c r="A145" t="s">
        <v>729</v>
      </c>
      <c r="B145">
        <v>1.3097253153870001</v>
      </c>
      <c r="C145">
        <v>4.14870721711842E-4</v>
      </c>
      <c r="D145">
        <v>25.175160230449801</v>
      </c>
      <c r="E145">
        <v>168.81063017240899</v>
      </c>
      <c r="F145">
        <v>10.560715161309799</v>
      </c>
      <c r="G145">
        <v>0.72710926714679103</v>
      </c>
      <c r="H145">
        <v>30.850300943034</v>
      </c>
      <c r="I145">
        <v>1.85675848394575</v>
      </c>
      <c r="J145">
        <v>2.45176482786295</v>
      </c>
      <c r="K145">
        <v>8.2991120334762094</v>
      </c>
      <c r="L145">
        <v>0.292539189173803</v>
      </c>
      <c r="M145" s="23">
        <v>9.9097220231555408E-6</v>
      </c>
    </row>
    <row r="146" spans="1:172" x14ac:dyDescent="0.3">
      <c r="A146" t="s">
        <v>883</v>
      </c>
      <c r="B146">
        <v>0.18431806802662201</v>
      </c>
      <c r="C146" s="23">
        <v>5.7113323231972797E-5</v>
      </c>
      <c r="D146">
        <v>3.57979263102265</v>
      </c>
      <c r="E146">
        <v>27.042088377141901</v>
      </c>
      <c r="F146">
        <v>1.81984471325969</v>
      </c>
      <c r="G146">
        <v>0.107647733752116</v>
      </c>
      <c r="H146">
        <v>4.5478706035159799</v>
      </c>
      <c r="I146">
        <v>0.34089590516979701</v>
      </c>
      <c r="J146">
        <v>0.36340028286100901</v>
      </c>
      <c r="K146">
        <v>1.3593903693581899</v>
      </c>
      <c r="L146">
        <v>4.0615937465495501E-2</v>
      </c>
      <c r="M146" s="23">
        <v>1.5846658783256801E-6</v>
      </c>
      <c r="N146">
        <v>2.73263481688396</v>
      </c>
      <c r="O146">
        <v>1.06599559623345</v>
      </c>
      <c r="P146" s="23">
        <v>1.1614681506283399E-6</v>
      </c>
      <c r="Q146">
        <v>5.1068169637955203E-4</v>
      </c>
      <c r="S146">
        <v>0.18370860184754001</v>
      </c>
      <c r="T146">
        <v>0.99952880126184296</v>
      </c>
      <c r="U146">
        <v>1.05585982181627</v>
      </c>
      <c r="V146">
        <v>0.321740155884983</v>
      </c>
      <c r="W146">
        <v>0.41767997480358499</v>
      </c>
      <c r="X146">
        <v>6.9939652165329505E-2</v>
      </c>
      <c r="Y146">
        <v>0.19591450821716</v>
      </c>
      <c r="Z146">
        <v>8.7355222428383001</v>
      </c>
      <c r="AA146">
        <v>20.740030796888401</v>
      </c>
      <c r="AB146">
        <v>0.127298194531896</v>
      </c>
      <c r="AC146">
        <v>0.345075203342464</v>
      </c>
      <c r="AD146" s="23">
        <v>2.4713254653861698E-6</v>
      </c>
      <c r="AE146">
        <v>3.6088412352117598</v>
      </c>
      <c r="AF146">
        <v>3.4476570581116199</v>
      </c>
      <c r="AG146">
        <v>1.5977470860907199E-3</v>
      </c>
      <c r="AH146">
        <v>3.21260524551223</v>
      </c>
      <c r="AI146">
        <v>4.6186968338853697E-2</v>
      </c>
      <c r="AJ146">
        <v>8.4326153729954498</v>
      </c>
      <c r="AK146" s="23">
        <v>4.47508382069426E-5</v>
      </c>
      <c r="AL146">
        <v>0.45840086294704901</v>
      </c>
      <c r="AM146">
        <v>11.236810486095401</v>
      </c>
      <c r="AN146">
        <v>2.4248217934296301E-4</v>
      </c>
      <c r="AO146">
        <v>1.64809533697053E-4</v>
      </c>
      <c r="AP146" s="23">
        <v>8.7454580404375894E-5</v>
      </c>
      <c r="AQ146">
        <v>1.2403239407266201E-3</v>
      </c>
      <c r="AR146">
        <v>1.1968007048311801E-4</v>
      </c>
      <c r="AS146" s="23">
        <v>5.1479576091872299E-5</v>
      </c>
      <c r="AT146" s="23">
        <v>5.9649945168747797E-5</v>
      </c>
      <c r="AU146">
        <v>0.24461392339357399</v>
      </c>
      <c r="AV146">
        <v>3.0404990946939801E-2</v>
      </c>
      <c r="AW146">
        <v>5.93385760920144E-3</v>
      </c>
      <c r="AX146">
        <v>1.3455018071220799E-3</v>
      </c>
      <c r="AY146">
        <v>7.9017144770437104</v>
      </c>
      <c r="AZ146">
        <v>11.3836732402208</v>
      </c>
      <c r="BA146">
        <v>39.574370701987</v>
      </c>
      <c r="BB146">
        <v>18.246267779400799</v>
      </c>
      <c r="BC146">
        <v>6.1492446052223296E-3</v>
      </c>
      <c r="BD146">
        <v>3.6989219894817301E-4</v>
      </c>
      <c r="BE146">
        <v>1.01106654503204E-3</v>
      </c>
      <c r="BF146">
        <v>4.0015881250318897</v>
      </c>
      <c r="BG146">
        <v>58.722272994652101</v>
      </c>
      <c r="BH146">
        <v>31.668423290549399</v>
      </c>
      <c r="BI146">
        <v>3.12677947233724</v>
      </c>
      <c r="BJ146">
        <v>5.2139241473250104</v>
      </c>
      <c r="BK146">
        <v>58.953583578569898</v>
      </c>
      <c r="BL146">
        <v>5.4416035900930799</v>
      </c>
      <c r="BM146">
        <v>56.298094332598701</v>
      </c>
      <c r="BN146">
        <v>22.810353020952601</v>
      </c>
      <c r="BO146">
        <v>20.651341188572001</v>
      </c>
      <c r="BP146">
        <v>0.220084446939878</v>
      </c>
    </row>
    <row r="147" spans="1:172" x14ac:dyDescent="0.3">
      <c r="A147" t="s">
        <v>884</v>
      </c>
      <c r="B147">
        <v>0.69525632462002895</v>
      </c>
      <c r="C147">
        <v>2.06719159527941E-4</v>
      </c>
      <c r="D147">
        <v>13.973760949231901</v>
      </c>
      <c r="E147">
        <v>86.297078508498203</v>
      </c>
      <c r="F147">
        <v>5.6533254494743597</v>
      </c>
      <c r="G147">
        <v>0.38997246039095501</v>
      </c>
      <c r="H147">
        <v>18.764526010507598</v>
      </c>
      <c r="I147">
        <v>1.0523307029200999</v>
      </c>
      <c r="J147">
        <v>1.32995426554785</v>
      </c>
      <c r="K147">
        <v>5.0645515239951999</v>
      </c>
      <c r="L147">
        <v>0.136557275923684</v>
      </c>
      <c r="M147" s="23">
        <v>5.3950167919935396E-6</v>
      </c>
      <c r="N147">
        <v>11.026852627516</v>
      </c>
      <c r="O147">
        <v>3.5877970693210299</v>
      </c>
      <c r="P147" s="23">
        <v>2.51236183543149E-6</v>
      </c>
      <c r="Q147">
        <v>1.4778036685968001E-3</v>
      </c>
      <c r="R147" s="23">
        <v>2.7775872523460001E-6</v>
      </c>
      <c r="S147">
        <v>0.81276138118303298</v>
      </c>
      <c r="T147">
        <v>2.1530182518646099</v>
      </c>
      <c r="U147">
        <v>2.30063495116182</v>
      </c>
      <c r="V147">
        <v>0.83589804695918302</v>
      </c>
      <c r="W147">
        <v>0.88846600853671798</v>
      </c>
      <c r="X147">
        <v>0.15361564529188401</v>
      </c>
      <c r="Y147">
        <v>0.47053401003618001</v>
      </c>
      <c r="Z147">
        <v>18.50599771904</v>
      </c>
      <c r="AA147">
        <v>52.452076844902599</v>
      </c>
      <c r="AB147">
        <v>0.18445782262459801</v>
      </c>
      <c r="AC147">
        <v>0.372727872194906</v>
      </c>
      <c r="AD147" s="23">
        <v>4.3275312559169403E-6</v>
      </c>
      <c r="AE147">
        <v>10.4381918304662</v>
      </c>
      <c r="AF147">
        <v>8.50464411431944</v>
      </c>
      <c r="AG147">
        <v>4.7862862990882497E-3</v>
      </c>
      <c r="AH147">
        <v>7.3363398341144199</v>
      </c>
      <c r="AI147">
        <v>0.105199189981945</v>
      </c>
      <c r="AJ147">
        <v>25.399073275145501</v>
      </c>
      <c r="AK147">
        <v>1.44693110260773E-4</v>
      </c>
      <c r="AL147">
        <v>1.2475190259745601</v>
      </c>
      <c r="AM147">
        <v>34.294145803151103</v>
      </c>
      <c r="AN147">
        <v>7.8566990212852901E-4</v>
      </c>
      <c r="AO147">
        <v>3.9431997848434202E-4</v>
      </c>
      <c r="AP147">
        <v>2.6439143876368299E-4</v>
      </c>
      <c r="AQ147">
        <v>3.26609514686683E-3</v>
      </c>
      <c r="AR147">
        <v>4.31532050364605E-4</v>
      </c>
      <c r="AS147">
        <v>1.58508169727224E-4</v>
      </c>
      <c r="AT147">
        <v>1.6788206385956499E-4</v>
      </c>
      <c r="AU147">
        <v>1.004299309176</v>
      </c>
      <c r="AV147">
        <v>0.11914969805188801</v>
      </c>
      <c r="AW147">
        <v>2.3248030880780101E-2</v>
      </c>
      <c r="AX147">
        <v>4.3665104095264801E-3</v>
      </c>
      <c r="AY147">
        <v>19.522835020049602</v>
      </c>
      <c r="AZ147">
        <v>68.563491838595297</v>
      </c>
      <c r="BA147">
        <v>77.524779406457199</v>
      </c>
      <c r="BB147">
        <v>25.102927031398501</v>
      </c>
      <c r="BC147">
        <v>2.6861767016767402E-2</v>
      </c>
      <c r="BD147">
        <v>8.1728073750109902E-4</v>
      </c>
      <c r="BE147">
        <v>1.78841434447399E-3</v>
      </c>
      <c r="BF147">
        <v>10.5945245889286</v>
      </c>
      <c r="BG147">
        <v>141.289938556967</v>
      </c>
      <c r="BH147">
        <v>43.376676986629299</v>
      </c>
      <c r="BI147">
        <v>5.1925498843701599</v>
      </c>
      <c r="BJ147">
        <v>10.5691238214508</v>
      </c>
      <c r="BK147">
        <v>143.19583370934299</v>
      </c>
      <c r="BL147">
        <v>7.02547889298003</v>
      </c>
      <c r="BM147">
        <v>18.2707855502915</v>
      </c>
      <c r="BN147">
        <v>45.753893000348498</v>
      </c>
      <c r="BO147">
        <v>68.971873782666407</v>
      </c>
      <c r="BP147">
        <v>0.57786163978850802</v>
      </c>
    </row>
    <row r="148" spans="1:172" x14ac:dyDescent="0.3">
      <c r="A148" t="s">
        <v>885</v>
      </c>
      <c r="B148">
        <v>0.59015112467555697</v>
      </c>
      <c r="C148">
        <v>2.0059192031416799E-4</v>
      </c>
      <c r="D148">
        <v>12.7777646967923</v>
      </c>
      <c r="E148">
        <v>100.442568693792</v>
      </c>
      <c r="F148">
        <v>5.4290410636552604</v>
      </c>
      <c r="G148">
        <v>0.40769828011324699</v>
      </c>
      <c r="H148">
        <v>16.724293115162201</v>
      </c>
      <c r="I148">
        <v>0.99592498164836596</v>
      </c>
      <c r="J148">
        <v>1.2622641052119601</v>
      </c>
      <c r="K148">
        <v>4.482284313009</v>
      </c>
      <c r="L148">
        <v>0.15152130635708699</v>
      </c>
      <c r="M148" s="23">
        <v>5.1743688312587204E-6</v>
      </c>
      <c r="N148">
        <v>8.5724541930368208</v>
      </c>
      <c r="O148">
        <v>3.4327209923203799</v>
      </c>
      <c r="Q148">
        <v>2.8170253943839499E-4</v>
      </c>
      <c r="S148">
        <v>0.105032732182038</v>
      </c>
      <c r="T148">
        <v>0.781613855905537</v>
      </c>
      <c r="U148">
        <v>0.841702833896804</v>
      </c>
      <c r="V148">
        <v>0.22936489219894499</v>
      </c>
      <c r="W148">
        <v>0.32489335370107703</v>
      </c>
      <c r="X148">
        <v>5.4033758283746597E-2</v>
      </c>
      <c r="Y148">
        <v>0.14453538452440501</v>
      </c>
      <c r="Z148">
        <v>7.83363250965271</v>
      </c>
      <c r="AA148">
        <v>14.5711972129789</v>
      </c>
      <c r="AB148">
        <v>0.129051336723566</v>
      </c>
      <c r="AC148">
        <v>0.30615742569061</v>
      </c>
      <c r="AD148" s="23">
        <v>2.0425701805546998E-6</v>
      </c>
      <c r="AE148">
        <v>3.2031360318281501</v>
      </c>
      <c r="AF148">
        <v>1.9388918369860599</v>
      </c>
      <c r="AG148">
        <v>1.1070715829166601E-3</v>
      </c>
      <c r="AH148">
        <v>1.87724386579817</v>
      </c>
      <c r="AI148">
        <v>2.3760702886279499E-2</v>
      </c>
      <c r="AJ148">
        <v>4.9140422133162804</v>
      </c>
      <c r="AK148" s="23">
        <v>3.4960589568852001E-5</v>
      </c>
      <c r="AL148">
        <v>0.31541792590619</v>
      </c>
      <c r="AM148">
        <v>7.2554666454751002</v>
      </c>
      <c r="AN148">
        <v>1.3873226844891099E-4</v>
      </c>
      <c r="AO148" s="23">
        <v>9.2027787670438603E-5</v>
      </c>
      <c r="AP148" s="23">
        <v>4.6780797388742501E-5</v>
      </c>
      <c r="AQ148">
        <v>6.9144900093887995E-4</v>
      </c>
      <c r="AR148" s="23">
        <v>8.6644185320907606E-5</v>
      </c>
      <c r="AS148" s="23">
        <v>3.5230601144107102E-5</v>
      </c>
      <c r="AT148" s="23">
        <v>3.5601224781902097E-5</v>
      </c>
      <c r="AU148">
        <v>5.3434155908651297E-2</v>
      </c>
      <c r="AV148">
        <v>6.7282369136003797E-3</v>
      </c>
      <c r="AW148">
        <v>1.3131841179509201E-3</v>
      </c>
      <c r="AX148">
        <v>2.9368032805165598E-4</v>
      </c>
      <c r="AY148">
        <v>3.2884846302086501</v>
      </c>
      <c r="AZ148">
        <v>3.99612399391637</v>
      </c>
      <c r="BA148">
        <v>25.141537048557399</v>
      </c>
      <c r="BB148">
        <v>13.2850558646932</v>
      </c>
      <c r="BC148">
        <v>1.8049136488521599E-3</v>
      </c>
      <c r="BD148" s="23">
        <v>7.0667529689829195E-5</v>
      </c>
      <c r="BE148">
        <v>1.7321418177929801E-4</v>
      </c>
      <c r="BF148">
        <v>0.95707900625077802</v>
      </c>
      <c r="BG148">
        <v>8.4547299421502498</v>
      </c>
      <c r="BH148">
        <v>2.44976320764111</v>
      </c>
      <c r="BI148">
        <v>0.32099671307737399</v>
      </c>
      <c r="BJ148">
        <v>0.80763120704740199</v>
      </c>
      <c r="BK148">
        <v>9.3498625170060503</v>
      </c>
      <c r="BL148">
        <v>4.73854428518049</v>
      </c>
      <c r="BM148">
        <v>20.547871372109199</v>
      </c>
      <c r="BN148">
        <v>11.0445429389344</v>
      </c>
      <c r="BO148">
        <v>35.6299722939386</v>
      </c>
      <c r="BP148">
        <v>7.4311086707379501E-2</v>
      </c>
    </row>
    <row r="149" spans="1:172" x14ac:dyDescent="0.3">
      <c r="A149" t="s">
        <v>886</v>
      </c>
      <c r="B149">
        <v>5.31658350425253</v>
      </c>
      <c r="C149">
        <v>1.65118142165328E-3</v>
      </c>
      <c r="D149">
        <v>95.444703963804997</v>
      </c>
      <c r="E149">
        <v>1451.52921939933</v>
      </c>
      <c r="F149">
        <v>42.074007988140103</v>
      </c>
      <c r="G149">
        <v>2.7907305803228502</v>
      </c>
      <c r="H149">
        <v>109.534362076617</v>
      </c>
      <c r="I149">
        <v>7.3072799912888096</v>
      </c>
      <c r="J149">
        <v>8.7531174953198594</v>
      </c>
      <c r="K149">
        <v>33.555872799016903</v>
      </c>
      <c r="L149">
        <v>1.1539810395327901</v>
      </c>
      <c r="M149" s="23">
        <v>3.8607559319049197E-5</v>
      </c>
      <c r="N149">
        <v>77.971643926288294</v>
      </c>
      <c r="O149">
        <v>26.1931926750953</v>
      </c>
      <c r="P149" s="23">
        <v>4.7661569944455002E-6</v>
      </c>
      <c r="Q149">
        <v>2.8023800207990501E-3</v>
      </c>
      <c r="R149" s="23">
        <v>5.3222120607940601E-6</v>
      </c>
      <c r="S149">
        <v>1.8820573405599299</v>
      </c>
      <c r="T149">
        <v>4.5053292595297201</v>
      </c>
      <c r="U149">
        <v>5.0468912642315003</v>
      </c>
      <c r="V149">
        <v>1.71176160809995</v>
      </c>
      <c r="W149">
        <v>1.8939721565652301</v>
      </c>
      <c r="X149">
        <v>0.31772575430250499</v>
      </c>
      <c r="Y149">
        <v>0.99866577928348699</v>
      </c>
      <c r="Z149">
        <v>47.738974141078899</v>
      </c>
      <c r="AA149">
        <v>113.171003250455</v>
      </c>
      <c r="AB149">
        <v>0.38022636112473601</v>
      </c>
      <c r="AC149">
        <v>0.81736023175297901</v>
      </c>
      <c r="AD149" s="23">
        <v>1.00833832687851E-5</v>
      </c>
      <c r="AE149">
        <v>32.355394917349301</v>
      </c>
      <c r="AF149">
        <v>12.2038874528525</v>
      </c>
      <c r="AG149">
        <v>8.3535064449595103E-3</v>
      </c>
      <c r="AH149">
        <v>11.410472393536301</v>
      </c>
      <c r="AI149">
        <v>0.12937426118614601</v>
      </c>
      <c r="AJ149">
        <v>51.933488920452703</v>
      </c>
      <c r="AK149">
        <v>3.2602475740410998E-4</v>
      </c>
      <c r="AL149">
        <v>2.2751430078533401</v>
      </c>
      <c r="AM149">
        <v>72.264726647175394</v>
      </c>
      <c r="AN149">
        <v>1.7166882868882901E-3</v>
      </c>
      <c r="AO149">
        <v>4.62633657853425E-4</v>
      </c>
      <c r="AP149">
        <v>4.1304801983452297E-4</v>
      </c>
      <c r="AQ149">
        <v>5.9399939970563101E-3</v>
      </c>
      <c r="AR149">
        <v>6.7739824420549595E-4</v>
      </c>
      <c r="AS149">
        <v>3.1232216434752303E-4</v>
      </c>
      <c r="AT149">
        <v>3.1644133231194097E-4</v>
      </c>
      <c r="AU149">
        <v>0.78439670323922395</v>
      </c>
      <c r="AV149">
        <v>9.4284632435323104E-2</v>
      </c>
      <c r="AW149">
        <v>1.8398184454671802E-2</v>
      </c>
      <c r="AX149">
        <v>3.9440539213093902E-3</v>
      </c>
      <c r="AY149">
        <v>22.544394340922398</v>
      </c>
      <c r="AZ149">
        <v>178.56771474017799</v>
      </c>
      <c r="BA149">
        <v>169.96518978359401</v>
      </c>
      <c r="BB149">
        <v>42.9816754706045</v>
      </c>
      <c r="BC149">
        <v>6.3791328600752095E-2</v>
      </c>
      <c r="BD149">
        <v>1.2455076121892701E-3</v>
      </c>
      <c r="BE149">
        <v>1.69176371398928E-3</v>
      </c>
      <c r="BF149">
        <v>21.4913945774531</v>
      </c>
      <c r="BG149">
        <v>90.788317437255401</v>
      </c>
      <c r="BH149">
        <v>10.8275678256056</v>
      </c>
      <c r="BI149">
        <v>1.7564850485889201</v>
      </c>
      <c r="BJ149">
        <v>6.4275997190706002</v>
      </c>
      <c r="BK149">
        <v>82.731130335629601</v>
      </c>
      <c r="BL149">
        <v>10.7133301240615</v>
      </c>
      <c r="BM149">
        <v>52.998491384750203</v>
      </c>
      <c r="BN149">
        <v>29.519649387698099</v>
      </c>
      <c r="BO149">
        <v>62.676760805808399</v>
      </c>
      <c r="BP149">
        <v>0.44869143006845602</v>
      </c>
    </row>
    <row r="150" spans="1:172" x14ac:dyDescent="0.3">
      <c r="A150" t="s">
        <v>733</v>
      </c>
      <c r="B150">
        <v>1.4276972104800301</v>
      </c>
      <c r="C150">
        <v>4.5409239517254401E-4</v>
      </c>
      <c r="D150">
        <v>24.456852014573901</v>
      </c>
      <c r="E150">
        <v>82.179197651855205</v>
      </c>
      <c r="F150">
        <v>11.0986266800798</v>
      </c>
      <c r="G150">
        <v>0.79363043099193098</v>
      </c>
      <c r="H150">
        <v>28.7111598739424</v>
      </c>
      <c r="I150">
        <v>2.0212016237282699</v>
      </c>
      <c r="J150">
        <v>2.6492088253463102</v>
      </c>
      <c r="K150">
        <v>8.8301282432013704</v>
      </c>
      <c r="L150">
        <v>0.31976451139997802</v>
      </c>
      <c r="M150" s="23">
        <v>1.08378819131959E-5</v>
      </c>
      <c r="N150">
        <v>37.999287018187196</v>
      </c>
      <c r="O150">
        <v>20.257657856243402</v>
      </c>
      <c r="P150" s="23">
        <v>5.7985796984442202E-6</v>
      </c>
      <c r="Q150">
        <v>3.8245349661049102E-2</v>
      </c>
      <c r="R150" s="23">
        <v>4.5504270658836702E-5</v>
      </c>
      <c r="S150">
        <v>9.1054089817305108</v>
      </c>
      <c r="T150">
        <v>18.068189614733502</v>
      </c>
      <c r="U150">
        <v>15.9496738154191</v>
      </c>
      <c r="V150">
        <v>4.9878932705567296</v>
      </c>
      <c r="W150">
        <v>5.5805421968800699</v>
      </c>
      <c r="X150">
        <v>2.6205540336737898</v>
      </c>
      <c r="Y150">
        <v>3.08602818311229</v>
      </c>
      <c r="Z150">
        <v>125.76293534390901</v>
      </c>
      <c r="AA150">
        <v>93.913530160524402</v>
      </c>
      <c r="AB150">
        <v>1.5960939132557399</v>
      </c>
      <c r="AC150">
        <v>3.2923557227169198</v>
      </c>
      <c r="AD150" s="23">
        <v>1.6735161993879199E-5</v>
      </c>
      <c r="AE150">
        <v>29.028255146034098</v>
      </c>
      <c r="AF150">
        <v>39.173404878309199</v>
      </c>
      <c r="AG150">
        <v>5.8260531157423003E-2</v>
      </c>
      <c r="AH150">
        <v>69.966490614786494</v>
      </c>
      <c r="AI150">
        <v>1.2982870554869801</v>
      </c>
      <c r="AJ150">
        <v>79.862584182013407</v>
      </c>
      <c r="AK150">
        <v>8.2684170851759695E-4</v>
      </c>
      <c r="AL150">
        <v>7.7788194070741401</v>
      </c>
      <c r="AM150">
        <v>242.049480157712</v>
      </c>
      <c r="AN150">
        <v>1.70956334161913E-3</v>
      </c>
      <c r="AO150">
        <v>1.4254596651780799E-3</v>
      </c>
      <c r="AP150">
        <v>7.9952388431433303E-4</v>
      </c>
      <c r="AQ150">
        <v>1.02451375814041E-2</v>
      </c>
      <c r="AR150">
        <v>1.1354343245477401E-3</v>
      </c>
      <c r="AS150">
        <v>3.8909964630908601E-4</v>
      </c>
      <c r="AT150">
        <v>3.9011791984988598E-4</v>
      </c>
      <c r="AU150">
        <v>0.58155938984331601</v>
      </c>
      <c r="AV150">
        <v>0.20228946293178501</v>
      </c>
      <c r="AW150">
        <v>3.5708070635285E-2</v>
      </c>
      <c r="AX150">
        <v>3.9628206386448699E-2</v>
      </c>
      <c r="AY150">
        <v>5.7108450192311402</v>
      </c>
      <c r="AZ150">
        <v>141.9376890298</v>
      </c>
      <c r="BA150">
        <v>178.86698658180501</v>
      </c>
      <c r="BB150">
        <v>37.990860507404498</v>
      </c>
      <c r="BC150">
        <v>8.9740812252191507E-3</v>
      </c>
      <c r="BD150">
        <v>3.7322466301714299E-4</v>
      </c>
      <c r="BE150">
        <v>7.79966101606863E-4</v>
      </c>
      <c r="BF150">
        <v>7.1703680409033304</v>
      </c>
      <c r="BG150">
        <v>75.042630310004398</v>
      </c>
      <c r="BH150">
        <v>26.507095797728599</v>
      </c>
      <c r="BI150">
        <v>2.73551893341349</v>
      </c>
      <c r="BJ150">
        <v>50.741322788252802</v>
      </c>
      <c r="BK150">
        <v>117.766364504138</v>
      </c>
      <c r="BL150">
        <v>19.371157483083401</v>
      </c>
      <c r="BM150">
        <v>0.39082268727059699</v>
      </c>
      <c r="BN150">
        <v>0.11168067514899099</v>
      </c>
      <c r="BO150">
        <v>0.183176310861032</v>
      </c>
      <c r="BP150">
        <v>517.83937579970495</v>
      </c>
    </row>
    <row r="151" spans="1:172" x14ac:dyDescent="0.3">
      <c r="A151" t="s">
        <v>734</v>
      </c>
      <c r="N151">
        <v>14.5974709490892</v>
      </c>
      <c r="O151">
        <v>24.915003058574801</v>
      </c>
      <c r="P151">
        <v>3.5882996612818002E-4</v>
      </c>
      <c r="Q151">
        <v>2.22879006945211E-2</v>
      </c>
      <c r="R151">
        <v>1.12998896917466E-3</v>
      </c>
      <c r="S151">
        <v>1.24683225674732</v>
      </c>
    </row>
    <row r="152" spans="1:172" x14ac:dyDescent="0.3">
      <c r="A152" t="s">
        <v>887</v>
      </c>
      <c r="EO152">
        <v>250.33424040463899</v>
      </c>
      <c r="EP152">
        <v>451.32799447111</v>
      </c>
      <c r="EQ152">
        <v>1001.15246842926</v>
      </c>
      <c r="ER152">
        <v>340.27094355319298</v>
      </c>
      <c r="ES152">
        <v>3008.0903251693298</v>
      </c>
      <c r="EW152">
        <v>945.83814714842401</v>
      </c>
      <c r="EX152">
        <v>107.30807548200001</v>
      </c>
    </row>
    <row r="153" spans="1:172" x14ac:dyDescent="0.3">
      <c r="A153" t="s">
        <v>735</v>
      </c>
      <c r="ET153">
        <v>2157.2141055156799</v>
      </c>
      <c r="EU153">
        <v>40.783082984041201</v>
      </c>
      <c r="EX153">
        <v>89.996338374608101</v>
      </c>
      <c r="FN153">
        <v>107.79927441724899</v>
      </c>
    </row>
    <row r="154" spans="1:172" x14ac:dyDescent="0.3">
      <c r="A154" t="s">
        <v>541</v>
      </c>
      <c r="EY154">
        <v>1.0546012181889699</v>
      </c>
      <c r="EZ154">
        <v>6.2492620509719803</v>
      </c>
      <c r="FA154">
        <v>8.2199018917743292</v>
      </c>
      <c r="FB154">
        <v>1.5590010826193199</v>
      </c>
      <c r="FC154">
        <v>9.8485267003548405</v>
      </c>
      <c r="FD154">
        <v>11.1151327908774</v>
      </c>
      <c r="FE154">
        <v>0.20743512739429401</v>
      </c>
      <c r="FF154">
        <v>-0.92684253528904503</v>
      </c>
      <c r="FG154">
        <v>252.32142886751799</v>
      </c>
      <c r="FH154">
        <v>-0.58317530441005605</v>
      </c>
      <c r="FI154">
        <v>158.24795170900001</v>
      </c>
      <c r="FJ154">
        <v>194.706835219</v>
      </c>
      <c r="FK154">
        <v>225.51767200099999</v>
      </c>
      <c r="FN154">
        <v>438.72505687594901</v>
      </c>
      <c r="FP154">
        <v>263.67756014592999</v>
      </c>
    </row>
    <row r="155" spans="1:172" x14ac:dyDescent="0.3">
      <c r="A155" t="s">
        <v>888</v>
      </c>
      <c r="B155">
        <v>5.4430771986945696E-3</v>
      </c>
      <c r="C155" s="23">
        <v>1.7322222261666701E-6</v>
      </c>
      <c r="D155">
        <v>0.114544040712561</v>
      </c>
      <c r="E155">
        <v>0.68697485999649899</v>
      </c>
      <c r="F155">
        <v>4.49080852142862E-2</v>
      </c>
      <c r="G155">
        <v>3.0439585297321399E-3</v>
      </c>
      <c r="H155">
        <v>0.145717270656222</v>
      </c>
      <c r="I155">
        <v>7.67942845517344E-3</v>
      </c>
      <c r="J155">
        <v>1.0631974450825501E-2</v>
      </c>
      <c r="K155">
        <v>3.4431105490696799E-2</v>
      </c>
      <c r="L155">
        <v>1.22568526204898E-3</v>
      </c>
    </row>
    <row r="156" spans="1:172" x14ac:dyDescent="0.3">
      <c r="A156" t="s">
        <v>889</v>
      </c>
      <c r="B156">
        <v>2.28239792827396E-4</v>
      </c>
      <c r="D156">
        <v>4.6265157657782502E-3</v>
      </c>
      <c r="E156">
        <v>3.5044259523759003E-2</v>
      </c>
      <c r="F156">
        <v>2.1846171274658198E-3</v>
      </c>
      <c r="G156">
        <v>1.3141683528631801E-4</v>
      </c>
      <c r="H156">
        <v>5.59209397933108E-3</v>
      </c>
      <c r="I156">
        <v>3.7650400825521698E-4</v>
      </c>
      <c r="J156">
        <v>4.5107651985071501E-4</v>
      </c>
      <c r="K156">
        <v>1.46679295063687E-3</v>
      </c>
      <c r="L156" s="23">
        <v>5.60307635133512E-5</v>
      </c>
      <c r="N156">
        <v>3.26560259634147E-3</v>
      </c>
      <c r="O156">
        <v>1.8555399415338199E-4</v>
      </c>
      <c r="Q156" s="23">
        <v>4.5705120426715599E-6</v>
      </c>
      <c r="S156">
        <v>1.8733417458455799E-3</v>
      </c>
      <c r="T156">
        <v>1.17670772804402E-2</v>
      </c>
      <c r="U156">
        <v>1.22145083297887E-2</v>
      </c>
      <c r="V156">
        <v>3.6969788715370201E-3</v>
      </c>
      <c r="W156">
        <v>4.7747979271197402E-3</v>
      </c>
      <c r="X156">
        <v>8.0214919002436597E-4</v>
      </c>
      <c r="Y156">
        <v>2.2616744069749498E-3</v>
      </c>
      <c r="Z156">
        <v>0.10028840837153299</v>
      </c>
      <c r="AA156">
        <v>0.20539820515402499</v>
      </c>
      <c r="AB156">
        <v>1.4571251840679699E-3</v>
      </c>
      <c r="AC156">
        <v>3.7950771442377901E-3</v>
      </c>
      <c r="AE156">
        <v>5.3068853132473399E-2</v>
      </c>
      <c r="AF156">
        <v>3.0301413195522101E-2</v>
      </c>
      <c r="AG156" s="23">
        <v>1.7111753229639999E-5</v>
      </c>
      <c r="AH156">
        <v>2.99339664092046E-2</v>
      </c>
      <c r="AI156">
        <v>4.0042866992672199E-4</v>
      </c>
      <c r="AJ156">
        <v>8.5473907510919295E-2</v>
      </c>
      <c r="AL156">
        <v>4.8481896439872699E-3</v>
      </c>
      <c r="AM156">
        <v>0.11344775995808699</v>
      </c>
      <c r="AN156" s="23">
        <v>2.93408835944629E-6</v>
      </c>
      <c r="AO156" s="23">
        <v>1.41556937590632E-6</v>
      </c>
      <c r="AQ156" s="23">
        <v>1.32293578335377E-5</v>
      </c>
      <c r="AR156" s="23">
        <v>1.23151581286271E-6</v>
      </c>
      <c r="AU156">
        <v>1.5182068084838901E-3</v>
      </c>
      <c r="AV156">
        <v>1.68748087428851E-4</v>
      </c>
      <c r="AW156" s="23">
        <v>3.79511499414797E-5</v>
      </c>
      <c r="AX156" s="23">
        <v>8.7574105261313194E-6</v>
      </c>
      <c r="AY156">
        <v>7.5581870697493794E-2</v>
      </c>
      <c r="AZ156">
        <v>0.111415777950157</v>
      </c>
      <c r="BA156">
        <v>0.25348624712388901</v>
      </c>
      <c r="BB156">
        <v>0.12740204900542801</v>
      </c>
      <c r="BC156" s="23">
        <v>7.9742082945506498E-5</v>
      </c>
      <c r="BD156" s="23">
        <v>3.3856599046788299E-6</v>
      </c>
      <c r="BE156" s="23">
        <v>7.3139457143948901E-6</v>
      </c>
      <c r="BF156">
        <v>4.1712351015689202E-2</v>
      </c>
      <c r="BG156">
        <v>0.32873176197297099</v>
      </c>
      <c r="BH156">
        <v>0.158615167588504</v>
      </c>
      <c r="BI156">
        <v>1.7748946568071699E-2</v>
      </c>
      <c r="BJ156">
        <v>3.23588680317419E-2</v>
      </c>
      <c r="BK156">
        <v>0.29390018487827302</v>
      </c>
      <c r="BL156">
        <v>1.2680193785245699E-2</v>
      </c>
      <c r="BM156">
        <v>1.2751328880493</v>
      </c>
      <c r="BN156">
        <v>0.92953528791358797</v>
      </c>
      <c r="BO156">
        <v>1.8680812266578199</v>
      </c>
      <c r="BP156">
        <v>1.60206580929197E-3</v>
      </c>
    </row>
    <row r="157" spans="1:172" x14ac:dyDescent="0.3">
      <c r="A157" t="s">
        <v>890</v>
      </c>
      <c r="B157">
        <v>8.5551923251870102E-4</v>
      </c>
      <c r="D157">
        <v>1.8186720249911501E-2</v>
      </c>
      <c r="E157">
        <v>0.10170146025426</v>
      </c>
      <c r="F157">
        <v>6.7575962061061003E-3</v>
      </c>
      <c r="G157">
        <v>4.74673986205841E-4</v>
      </c>
      <c r="H157">
        <v>2.3433189021207002E-2</v>
      </c>
      <c r="I157">
        <v>1.1525029787637601E-3</v>
      </c>
      <c r="J157">
        <v>1.66615599540067E-3</v>
      </c>
      <c r="K157">
        <v>5.3886105326399801E-3</v>
      </c>
      <c r="L157">
        <v>1.8801955433490799E-4</v>
      </c>
      <c r="N157">
        <v>1.3104681814561999E-2</v>
      </c>
      <c r="O157">
        <v>6.2575083212478304E-4</v>
      </c>
      <c r="Q157" s="23">
        <v>1.32144703248492E-5</v>
      </c>
      <c r="S157">
        <v>8.1012082617590193E-3</v>
      </c>
      <c r="T157">
        <v>2.55747148677107E-2</v>
      </c>
      <c r="U157">
        <v>2.62748020055034E-2</v>
      </c>
      <c r="V157">
        <v>9.5728934680092293E-3</v>
      </c>
      <c r="W157">
        <v>1.0066998214067001E-2</v>
      </c>
      <c r="X157">
        <v>1.7599347167342001E-3</v>
      </c>
      <c r="Y157">
        <v>5.3877402800598297E-3</v>
      </c>
      <c r="Z157">
        <v>0.20152651139630201</v>
      </c>
      <c r="AA157">
        <v>0.46885990040578102</v>
      </c>
      <c r="AB157">
        <v>2.1152214355206101E-3</v>
      </c>
      <c r="AC157">
        <v>4.09828639869028E-3</v>
      </c>
      <c r="AE157">
        <v>0.151246841645126</v>
      </c>
      <c r="AF157">
        <v>7.0404219197153006E-2</v>
      </c>
      <c r="AG157" s="23">
        <v>5.12532103598726E-5</v>
      </c>
      <c r="AH157">
        <v>6.6119180068265199E-2</v>
      </c>
      <c r="AI157">
        <v>9.1074651593649604E-4</v>
      </c>
      <c r="AJ157">
        <v>0.233820935466728</v>
      </c>
      <c r="AK157" s="23">
        <v>1.77375678699703E-6</v>
      </c>
      <c r="AL157">
        <v>1.2924545650041801E-2</v>
      </c>
      <c r="AM157">
        <v>0.30854525515141901</v>
      </c>
      <c r="AN157" s="23">
        <v>9.5065795186584404E-6</v>
      </c>
      <c r="AO157" s="23">
        <v>3.3868370656398699E-6</v>
      </c>
      <c r="AP157" s="23">
        <v>2.62887378022881E-6</v>
      </c>
      <c r="AQ157" s="23">
        <v>3.48348264526149E-5</v>
      </c>
      <c r="AR157" s="23">
        <v>4.4404646167109398E-6</v>
      </c>
      <c r="AS157" s="23">
        <v>1.8127814757144601E-6</v>
      </c>
      <c r="AT157" s="23">
        <v>1.8420117545150199E-6</v>
      </c>
      <c r="AU157">
        <v>5.94759880870148E-3</v>
      </c>
      <c r="AV157">
        <v>6.6087433797713E-4</v>
      </c>
      <c r="AW157">
        <v>1.4862942830630701E-4</v>
      </c>
      <c r="AX157" s="23">
        <v>2.8750501540431501E-5</v>
      </c>
      <c r="AY157">
        <v>0.24172191235934201</v>
      </c>
      <c r="AZ157">
        <v>0.57638719247571901</v>
      </c>
      <c r="BA157">
        <v>0.44787736740164902</v>
      </c>
      <c r="BB157">
        <v>0.17451122401535399</v>
      </c>
      <c r="BC157">
        <v>3.4826451489433597E-4</v>
      </c>
      <c r="BD157" s="23">
        <v>7.4806294510647703E-6</v>
      </c>
      <c r="BE157" s="23">
        <v>1.2937088195597499E-5</v>
      </c>
      <c r="BF157">
        <v>0.106729902047348</v>
      </c>
      <c r="BG157">
        <v>0.69085927714453998</v>
      </c>
      <c r="BH157">
        <v>0.20961234186341199</v>
      </c>
      <c r="BI157">
        <v>2.81166576759697E-2</v>
      </c>
      <c r="BJ157">
        <v>6.4333803694385502E-2</v>
      </c>
      <c r="BK157">
        <v>0.58796086493260602</v>
      </c>
      <c r="BL157">
        <v>1.62915750622942E-2</v>
      </c>
      <c r="BM157">
        <v>1.4570361019025799</v>
      </c>
      <c r="BN157">
        <v>0.61083681069839701</v>
      </c>
      <c r="BO157">
        <v>1.21530474559815</v>
      </c>
      <c r="BP157">
        <v>4.1980699785363696E-3</v>
      </c>
    </row>
    <row r="158" spans="1:172" x14ac:dyDescent="0.3">
      <c r="A158" t="s">
        <v>891</v>
      </c>
      <c r="B158">
        <v>3.5425882635564498E-3</v>
      </c>
      <c r="C158" s="23">
        <v>1.19682330206617E-6</v>
      </c>
      <c r="D158">
        <v>7.7606717189972405E-2</v>
      </c>
      <c r="E158">
        <v>0.506106299120065</v>
      </c>
      <c r="F158">
        <v>3.2803371466504097E-2</v>
      </c>
      <c r="G158">
        <v>2.46068218035144E-3</v>
      </c>
      <c r="H158">
        <v>0.103451876398978</v>
      </c>
      <c r="I158">
        <v>6.06411708317169E-3</v>
      </c>
      <c r="J158">
        <v>7.7289751840483303E-3</v>
      </c>
      <c r="K158">
        <v>2.72686306790497E-2</v>
      </c>
      <c r="L158">
        <v>8.99186677447064E-4</v>
      </c>
      <c r="N158">
        <v>5.1888532360692997E-2</v>
      </c>
      <c r="O158">
        <v>2.13479858433018E-2</v>
      </c>
      <c r="S158">
        <v>2.99588803897419E-4</v>
      </c>
      <c r="T158">
        <v>1.3476789143876599E-3</v>
      </c>
      <c r="U158">
        <v>1.42834651203276E-3</v>
      </c>
      <c r="V158">
        <v>3.96054026926847E-4</v>
      </c>
      <c r="W158">
        <v>5.5797209527144905E-4</v>
      </c>
      <c r="X158" s="23">
        <v>9.3556524863236406E-5</v>
      </c>
      <c r="Y158">
        <v>2.4759614637623101E-4</v>
      </c>
      <c r="Z158">
        <v>1.24446160770497E-2</v>
      </c>
      <c r="AA158">
        <v>2.4342930834398601E-2</v>
      </c>
      <c r="AB158">
        <v>2.25425325224438E-4</v>
      </c>
      <c r="AC158">
        <v>5.4123547384419895E-4</v>
      </c>
      <c r="AE158">
        <v>4.8480181155363001E-3</v>
      </c>
      <c r="AF158">
        <v>3.8258212800729701E-3</v>
      </c>
      <c r="AG158" s="23">
        <v>2.0046330090066899E-6</v>
      </c>
      <c r="AH158">
        <v>3.62323698576505E-3</v>
      </c>
      <c r="AI158" s="23">
        <v>5.1073620611639198E-5</v>
      </c>
      <c r="AJ158">
        <v>8.5247262192943603E-3</v>
      </c>
      <c r="AL158">
        <v>5.6614907622370102E-4</v>
      </c>
      <c r="AM158">
        <v>1.23268087102338E-2</v>
      </c>
      <c r="AQ158" s="23">
        <v>1.2555494418341701E-6</v>
      </c>
      <c r="AU158">
        <v>2.1532897449967801E-4</v>
      </c>
      <c r="AV158" s="23">
        <v>3.4782012093950299E-5</v>
      </c>
      <c r="AW158" s="23">
        <v>5.1454780070916596E-6</v>
      </c>
      <c r="AX158" s="23">
        <v>1.1590595169371E-6</v>
      </c>
      <c r="AY158">
        <v>1.0008763523230799E-2</v>
      </c>
      <c r="AZ158">
        <v>1.12647021342068E-2</v>
      </c>
      <c r="BA158">
        <v>8.5330704505868105E-2</v>
      </c>
      <c r="BB158">
        <v>5.1828546725426403E-2</v>
      </c>
      <c r="BC158" s="23">
        <v>2.8621155430467001E-6</v>
      </c>
      <c r="BF158">
        <v>1.6911211943072401E-3</v>
      </c>
      <c r="BG158">
        <v>2.4890172471868598E-2</v>
      </c>
      <c r="BH158">
        <v>7.2658017142629896E-3</v>
      </c>
      <c r="BI158">
        <v>7.5826140709410201E-4</v>
      </c>
      <c r="BJ158">
        <v>2.6864799777152398E-3</v>
      </c>
      <c r="BK158">
        <v>2.7656688813697001E-2</v>
      </c>
      <c r="BL158">
        <v>3.6418091028606298E-2</v>
      </c>
      <c r="BM158">
        <v>7.9139370252481495E-2</v>
      </c>
      <c r="BN158">
        <v>8.43850678947861E-2</v>
      </c>
      <c r="BO158">
        <v>0.218367109060325</v>
      </c>
      <c r="BP158">
        <v>1.8667008087663999E-4</v>
      </c>
    </row>
    <row r="159" spans="1:172" x14ac:dyDescent="0.3">
      <c r="A159" t="s">
        <v>892</v>
      </c>
      <c r="B159">
        <v>3.0286046453829801E-2</v>
      </c>
      <c r="C159" s="23">
        <v>9.5678458514592499E-6</v>
      </c>
      <c r="D159">
        <v>0.63338039134202695</v>
      </c>
      <c r="E159">
        <v>3.77080813601434</v>
      </c>
      <c r="F159">
        <v>0.24621291326408201</v>
      </c>
      <c r="G159">
        <v>1.6454790102341101E-2</v>
      </c>
      <c r="H159">
        <v>0.80058803964996605</v>
      </c>
      <c r="I159">
        <v>4.1666666369063597E-2</v>
      </c>
      <c r="J159">
        <v>5.8302100162475202E-2</v>
      </c>
      <c r="K159">
        <v>0.18673471106581299</v>
      </c>
      <c r="L159">
        <v>6.7172367425579697E-3</v>
      </c>
      <c r="N159">
        <v>0.45875466899323702</v>
      </c>
      <c r="O159">
        <v>0.166772072566295</v>
      </c>
      <c r="Q159" s="23">
        <v>8.66399975614427E-6</v>
      </c>
      <c r="S159">
        <v>5.0486893559185597E-3</v>
      </c>
      <c r="T159">
        <v>8.0077255459073994E-3</v>
      </c>
      <c r="U159">
        <v>8.2119933589005507E-3</v>
      </c>
      <c r="V159">
        <v>2.9280140115211998E-3</v>
      </c>
      <c r="W159">
        <v>3.1595744157625599E-3</v>
      </c>
      <c r="X159">
        <v>5.4824887229249202E-4</v>
      </c>
      <c r="Y159">
        <v>1.6684446671335401E-3</v>
      </c>
      <c r="Z159">
        <v>6.3108193150988298E-2</v>
      </c>
      <c r="AA159">
        <v>0.14438144939127101</v>
      </c>
      <c r="AB159">
        <v>6.6950037976945401E-4</v>
      </c>
      <c r="AC159">
        <v>1.4360231060043199E-3</v>
      </c>
      <c r="AE159">
        <v>4.6328800753213099E-2</v>
      </c>
      <c r="AF159">
        <v>2.1387248941455599E-2</v>
      </c>
      <c r="AG159" s="23">
        <v>1.5121042628353301E-5</v>
      </c>
      <c r="AH159">
        <v>2.0431019880596601E-2</v>
      </c>
      <c r="AI159">
        <v>2.7737794983497802E-4</v>
      </c>
      <c r="AJ159">
        <v>7.1388647911414901E-2</v>
      </c>
      <c r="AL159">
        <v>3.8851161669850201E-3</v>
      </c>
      <c r="AM159">
        <v>9.3266239076646495E-2</v>
      </c>
      <c r="AN159" s="23">
        <v>2.8834047914981298E-6</v>
      </c>
      <c r="AO159" s="23">
        <v>1.003423013657E-6</v>
      </c>
      <c r="AQ159" s="23">
        <v>1.0784769050188E-5</v>
      </c>
      <c r="AR159" s="23">
        <v>1.2597272453378499E-6</v>
      </c>
      <c r="AU159">
        <v>3.0162609568923698E-3</v>
      </c>
      <c r="AV159">
        <v>4.8712331441609402E-4</v>
      </c>
      <c r="AW159" s="23">
        <v>7.2062527751756307E-5</v>
      </c>
      <c r="AX159" s="23">
        <v>1.5783494893197699E-5</v>
      </c>
      <c r="AY159">
        <v>0.133444099017443</v>
      </c>
      <c r="AZ159">
        <v>0.35490027928368101</v>
      </c>
      <c r="BA159">
        <v>0.411313075880266</v>
      </c>
      <c r="BB159">
        <v>0.16199461738960999</v>
      </c>
      <c r="BC159">
        <v>1.01093662017762E-4</v>
      </c>
      <c r="BD159" s="23">
        <v>2.4975386281027902E-6</v>
      </c>
      <c r="BE159" s="23">
        <v>4.4618134830056303E-6</v>
      </c>
      <c r="BF159">
        <v>3.4353211256204698E-2</v>
      </c>
      <c r="BG159">
        <v>0.222535532943543</v>
      </c>
      <c r="BH159">
        <v>3.0758818614181602E-2</v>
      </c>
      <c r="BI159">
        <v>3.9787135088854902E-3</v>
      </c>
      <c r="BJ159">
        <v>2.0925193067104299E-2</v>
      </c>
      <c r="BK159">
        <v>0.18732693049093099</v>
      </c>
      <c r="BL159">
        <v>8.0491378097551497E-2</v>
      </c>
      <c r="BM159">
        <v>0.541373303438203</v>
      </c>
      <c r="BN159">
        <v>0.26516221691396302</v>
      </c>
      <c r="BO159">
        <v>0.48228586438504001</v>
      </c>
      <c r="BP159">
        <v>1.12481888616968E-3</v>
      </c>
    </row>
    <row r="160" spans="1:172" x14ac:dyDescent="0.3">
      <c r="A160" t="s">
        <v>893</v>
      </c>
      <c r="B160">
        <v>7.2575813514667801E-3</v>
      </c>
      <c r="C160" s="23">
        <v>2.3096521234615099E-6</v>
      </c>
      <c r="D160">
        <v>0.15270860120680299</v>
      </c>
      <c r="E160">
        <v>0.91598789250189905</v>
      </c>
      <c r="F160">
        <v>5.9876611080597997E-2</v>
      </c>
      <c r="G160">
        <v>4.0586334083286399E-3</v>
      </c>
      <c r="H160">
        <v>0.194259232943884</v>
      </c>
      <c r="I160">
        <v>1.02395173187954E-2</v>
      </c>
      <c r="J160">
        <v>1.4175336516724099E-2</v>
      </c>
      <c r="K160">
        <v>4.5909000747491498E-2</v>
      </c>
      <c r="L160">
        <v>1.63425497169311E-3</v>
      </c>
      <c r="N160">
        <v>0.25280700040598197</v>
      </c>
      <c r="O160">
        <v>0.121402018285082</v>
      </c>
      <c r="Q160">
        <v>1.9000616170482501E-4</v>
      </c>
      <c r="S160">
        <v>3.7631024227822399E-2</v>
      </c>
      <c r="T160">
        <v>0.144371150086061</v>
      </c>
      <c r="U160">
        <v>7.5432673790320995E-2</v>
      </c>
      <c r="V160">
        <v>2.5436279075076E-2</v>
      </c>
      <c r="W160">
        <v>2.6641794037912499E-2</v>
      </c>
      <c r="X160">
        <v>1.3187659195326501E-2</v>
      </c>
      <c r="Y160">
        <v>1.47582106348176E-2</v>
      </c>
      <c r="Z160">
        <v>0.53710006006844402</v>
      </c>
      <c r="AA160">
        <v>0.48900412973225599</v>
      </c>
      <c r="AB160">
        <v>8.7302013146351599E-3</v>
      </c>
      <c r="AC160">
        <v>1.65177144140615E-2</v>
      </c>
      <c r="AE160">
        <v>0.164668843115229</v>
      </c>
      <c r="AF160">
        <v>0.15508456453263</v>
      </c>
      <c r="AG160">
        <v>2.98460550495151E-4</v>
      </c>
      <c r="AH160">
        <v>0.29073202405403797</v>
      </c>
      <c r="AI160">
        <v>6.5079032447190798E-3</v>
      </c>
      <c r="AJ160">
        <v>0.34696799203141898</v>
      </c>
      <c r="AK160" s="23">
        <v>4.2459204342132199E-6</v>
      </c>
      <c r="AL160">
        <v>3.4596472712098397E-2</v>
      </c>
      <c r="AM160">
        <v>0.89358628551585795</v>
      </c>
      <c r="AN160" s="23">
        <v>8.7783932638955606E-6</v>
      </c>
      <c r="AO160" s="23">
        <v>7.3196437541139499E-6</v>
      </c>
      <c r="AP160" s="23">
        <v>4.1056134026388503E-6</v>
      </c>
      <c r="AQ160" s="23">
        <v>5.2601623313741997E-5</v>
      </c>
      <c r="AR160" s="23">
        <v>5.8305298700813504E-6</v>
      </c>
      <c r="AS160" s="23">
        <v>1.99803780051145E-6</v>
      </c>
      <c r="AT160" s="23">
        <v>2.00317666577072E-6</v>
      </c>
      <c r="AU160">
        <v>2.8822205433004901E-3</v>
      </c>
      <c r="AV160">
        <v>1.03844069878628E-3</v>
      </c>
      <c r="AW160">
        <v>1.8325372535072401E-4</v>
      </c>
      <c r="AX160">
        <v>2.4807446639559699E-4</v>
      </c>
      <c r="AY160">
        <v>3.2675489708711099E-2</v>
      </c>
      <c r="AZ160">
        <v>1.07136811802543</v>
      </c>
      <c r="BA160">
        <v>0.88414511642879301</v>
      </c>
      <c r="BB160">
        <v>0.23556962445027099</v>
      </c>
      <c r="BC160" s="23">
        <v>4.6081306225889401E-5</v>
      </c>
      <c r="BD160" s="23">
        <v>1.9165647160638399E-6</v>
      </c>
      <c r="BE160" s="23">
        <v>4.0052238275926202E-6</v>
      </c>
      <c r="BF160">
        <v>3.6641850799566597E-2</v>
      </c>
      <c r="BG160">
        <v>0.46576914946943798</v>
      </c>
      <c r="BH160">
        <v>0.13380727527860001</v>
      </c>
      <c r="BI160">
        <v>1.31418121745592E-2</v>
      </c>
      <c r="BJ160">
        <v>0.276463459697882</v>
      </c>
      <c r="BK160">
        <v>0.53374794140564996</v>
      </c>
      <c r="BL160">
        <v>0.10113797615758401</v>
      </c>
      <c r="BM160">
        <v>2.0142644871625199E-3</v>
      </c>
      <c r="BN160">
        <v>5.74174721143283E-4</v>
      </c>
      <c r="BO160">
        <v>9.4210553873926104E-4</v>
      </c>
      <c r="BP160">
        <v>2.2608821181809802</v>
      </c>
    </row>
    <row r="161" spans="1:172" x14ac:dyDescent="0.3">
      <c r="A161" t="s">
        <v>894</v>
      </c>
      <c r="N161">
        <v>7.3417656941119097E-2</v>
      </c>
      <c r="O161">
        <v>0.12778103076140601</v>
      </c>
      <c r="P161" s="23">
        <v>1.8424814964092299E-6</v>
      </c>
      <c r="Q161">
        <v>1.12208250507226E-4</v>
      </c>
      <c r="R161" s="23">
        <v>5.7973226395857597E-6</v>
      </c>
      <c r="S161">
        <v>6.11659163712556E-3</v>
      </c>
    </row>
    <row r="162" spans="1:172" x14ac:dyDescent="0.3">
      <c r="A162" t="s">
        <v>895</v>
      </c>
      <c r="CC162">
        <v>-0.87738388889500196</v>
      </c>
      <c r="CF162" s="23">
        <v>-1.25289568644994E-6</v>
      </c>
      <c r="CH162">
        <v>-6.0811924746956595E-4</v>
      </c>
      <c r="CQ162">
        <v>-1.1262503815142699E-3</v>
      </c>
      <c r="CR162">
        <v>5.4430572863836495E-4</v>
      </c>
      <c r="CT162">
        <v>1.1851683624914899E-2</v>
      </c>
      <c r="CU162">
        <v>1.09021232901168E-3</v>
      </c>
      <c r="DA162">
        <v>-4.9529217949943402E-3</v>
      </c>
      <c r="DB162">
        <v>-5.62563037569438E-2</v>
      </c>
    </row>
    <row r="163" spans="1:172" x14ac:dyDescent="0.3">
      <c r="A163" t="s">
        <v>738</v>
      </c>
      <c r="BQ163">
        <v>3.9915083955591804E-3</v>
      </c>
      <c r="BR163" s="23">
        <v>6.0976113172978296E-6</v>
      </c>
      <c r="BS163">
        <v>7.7025159402282703E-3</v>
      </c>
      <c r="BT163">
        <v>0.59442085246824306</v>
      </c>
      <c r="BU163">
        <v>5.08262025746098E-3</v>
      </c>
      <c r="BW163">
        <v>1.2539331447592699E-3</v>
      </c>
      <c r="BX163">
        <v>0.12160597783919699</v>
      </c>
      <c r="BY163">
        <v>6.81828708931322E-2</v>
      </c>
      <c r="BZ163">
        <v>0.39272977539165499</v>
      </c>
      <c r="CB163">
        <v>8.7900846126091902E-4</v>
      </c>
      <c r="CC163">
        <v>9.51752210579543E-4</v>
      </c>
      <c r="CD163">
        <v>0.162727344500914</v>
      </c>
      <c r="CE163">
        <v>7.9588055717811801E-2</v>
      </c>
      <c r="CF163">
        <v>5.9678023978858002E-3</v>
      </c>
      <c r="CG163" s="23">
        <v>3.3787057124660898E-5</v>
      </c>
      <c r="CH163">
        <v>0.14347593560653599</v>
      </c>
      <c r="CI163">
        <v>9.8156343243078203E-2</v>
      </c>
      <c r="CJ163">
        <v>15.889428609188901</v>
      </c>
      <c r="CK163">
        <v>19.135634339311</v>
      </c>
      <c r="CL163">
        <v>0.82216681640533495</v>
      </c>
      <c r="CM163">
        <v>37.271396579656397</v>
      </c>
      <c r="CN163">
        <v>3.11685308433802</v>
      </c>
      <c r="CO163">
        <v>11.153060182293499</v>
      </c>
      <c r="CP163">
        <v>2.4730620998334798</v>
      </c>
      <c r="CQ163">
        <v>38.285887727713899</v>
      </c>
      <c r="CR163">
        <v>6.1200434481851103</v>
      </c>
      <c r="CS163">
        <v>17.399201993628399</v>
      </c>
      <c r="CT163">
        <v>0.245443233691577</v>
      </c>
      <c r="CU163">
        <v>1.05625760278095</v>
      </c>
      <c r="CV163">
        <v>21.675441764618899</v>
      </c>
      <c r="CW163">
        <v>5.9365537113408804</v>
      </c>
      <c r="CX163">
        <v>2.2897256727872399E-2</v>
      </c>
      <c r="CY163">
        <v>2.74695752400403</v>
      </c>
      <c r="CZ163">
        <v>4.4315040478061398</v>
      </c>
      <c r="DA163">
        <v>3.24859887615135</v>
      </c>
      <c r="DB163">
        <v>1.6827613007134099</v>
      </c>
      <c r="DC163">
        <v>4.86728715314963</v>
      </c>
      <c r="DD163">
        <v>2.7421003249352101</v>
      </c>
      <c r="DE163">
        <v>12.597036005444901</v>
      </c>
      <c r="DF163">
        <v>2.17014917262639</v>
      </c>
      <c r="DG163">
        <v>9.0137873719192108</v>
      </c>
      <c r="DH163">
        <v>3.00413187103526</v>
      </c>
      <c r="DI163">
        <v>23.5213189981874</v>
      </c>
      <c r="DJ163">
        <v>4.5226091616944902E-4</v>
      </c>
      <c r="DO163">
        <v>3.1034505192062498E-3</v>
      </c>
      <c r="DP163" s="23">
        <v>6.8587410373741105E-5</v>
      </c>
      <c r="DT163">
        <v>2.0872918488889199E-3</v>
      </c>
    </row>
    <row r="164" spans="1:172" x14ac:dyDescent="0.3">
      <c r="A164" t="s">
        <v>896</v>
      </c>
      <c r="AN164" s="23">
        <v>-7.8797143832870606E-6</v>
      </c>
      <c r="AO164" s="23">
        <v>-2.5040422270166199E-5</v>
      </c>
      <c r="AP164" s="23">
        <v>-8.8277490755697604E-5</v>
      </c>
      <c r="AQ164" s="23">
        <v>-4.2210400058310099E-5</v>
      </c>
      <c r="AR164" s="23">
        <v>-4.6381558470204701E-5</v>
      </c>
      <c r="AS164" s="23">
        <v>-2.6295308635516902E-5</v>
      </c>
      <c r="AT164" s="23">
        <v>-9.8236379757542903E-5</v>
      </c>
      <c r="BM164">
        <v>-0.23771967208685801</v>
      </c>
      <c r="BN164">
        <v>-9.9745606493772301E-2</v>
      </c>
      <c r="BO164">
        <v>-0.245375704555095</v>
      </c>
    </row>
    <row r="165" spans="1:172" x14ac:dyDescent="0.3">
      <c r="A165" t="s">
        <v>740</v>
      </c>
      <c r="B165">
        <v>1.8880558012922099E-3</v>
      </c>
      <c r="D165">
        <v>2.4208694737889499E-2</v>
      </c>
      <c r="E165">
        <v>0.15001464208699</v>
      </c>
      <c r="F165">
        <v>1.17332882996807E-2</v>
      </c>
      <c r="G165">
        <v>6.4136743292084696E-4</v>
      </c>
      <c r="H165">
        <v>1.8064660942893401E-3</v>
      </c>
      <c r="I165">
        <v>1.3183526591253601E-4</v>
      </c>
      <c r="J165">
        <v>8.5210345329538705E-3</v>
      </c>
      <c r="K165">
        <v>1.7465942332289899E-2</v>
      </c>
      <c r="L165">
        <v>1.21140174143497E-3</v>
      </c>
      <c r="N165">
        <v>5.50598758175306E-2</v>
      </c>
      <c r="O165">
        <v>1.42175969139129E-3</v>
      </c>
      <c r="Q165">
        <v>5.8991831462219704E-4</v>
      </c>
      <c r="R165">
        <v>1.36977966568902E-3</v>
      </c>
      <c r="S165">
        <v>0.103343606434341</v>
      </c>
      <c r="T165">
        <v>0.55103701762201496</v>
      </c>
      <c r="U165">
        <v>0.46831697940457401</v>
      </c>
      <c r="V165">
        <v>0.30696602779457799</v>
      </c>
      <c r="W165">
        <v>0.119396458259203</v>
      </c>
      <c r="X165">
        <v>6.7227175390563707E-2</v>
      </c>
      <c r="Y165">
        <v>7.9786253543067495E-2</v>
      </c>
      <c r="Z165">
        <v>3.8510358988017002</v>
      </c>
      <c r="AA165">
        <v>3.8537094038061099E-3</v>
      </c>
      <c r="AB165">
        <v>2.38044039069123E-2</v>
      </c>
      <c r="AC165">
        <v>2.5196499071433499E-2</v>
      </c>
      <c r="AE165">
        <v>0.88451632520697598</v>
      </c>
      <c r="AF165">
        <v>0.84162255406582498</v>
      </c>
      <c r="AH165">
        <v>7.0450655769325401</v>
      </c>
      <c r="AI165">
        <v>0.158758650319933</v>
      </c>
      <c r="AJ165">
        <v>8.4618455501861902</v>
      </c>
      <c r="AL165">
        <v>0.202748185312801</v>
      </c>
      <c r="AM165">
        <v>3.0638183376975601</v>
      </c>
      <c r="AU165">
        <v>4.2889571911120701E-2</v>
      </c>
      <c r="AV165">
        <v>0.26624969652130498</v>
      </c>
      <c r="AW165">
        <v>4.6997458762361902E-2</v>
      </c>
      <c r="AX165">
        <v>2.5472697737449102E-3</v>
      </c>
      <c r="AY165">
        <v>2.0274334899016799</v>
      </c>
      <c r="AZ165">
        <v>37.070206866869803</v>
      </c>
      <c r="BA165">
        <v>15.6225405245124</v>
      </c>
      <c r="BB165">
        <v>4.7875345695640101</v>
      </c>
      <c r="BC165">
        <v>13.1024125853375</v>
      </c>
      <c r="BD165">
        <v>0.72553068627497896</v>
      </c>
      <c r="BE165">
        <v>1.44035900413927</v>
      </c>
      <c r="BF165">
        <v>2.3453488166329901</v>
      </c>
      <c r="BG165">
        <v>12.269701368342</v>
      </c>
      <c r="BH165">
        <v>8.4568493072344602</v>
      </c>
      <c r="BI165">
        <v>1.04782239312349</v>
      </c>
      <c r="BJ165">
        <v>2.6909948531881298</v>
      </c>
      <c r="BK165">
        <v>12.2158067812202</v>
      </c>
      <c r="BL165">
        <v>7.1810980044659898</v>
      </c>
      <c r="BP165">
        <v>10.3712251900554</v>
      </c>
    </row>
    <row r="166" spans="1:172" x14ac:dyDescent="0.3">
      <c r="A166" t="s">
        <v>741</v>
      </c>
      <c r="EV166">
        <v>73.292928063000005</v>
      </c>
      <c r="EW166">
        <v>121.41390715599999</v>
      </c>
    </row>
    <row r="167" spans="1:172" x14ac:dyDescent="0.3">
      <c r="A167" t="s">
        <v>742</v>
      </c>
      <c r="BQ167">
        <v>1.29511754904341E-2</v>
      </c>
      <c r="BS167">
        <v>5.6967627181682801E-2</v>
      </c>
      <c r="BT167">
        <v>0.688311498865955</v>
      </c>
      <c r="BU167">
        <v>8.1019075477589198E-4</v>
      </c>
      <c r="BV167">
        <v>1.7182962350798699E-4</v>
      </c>
      <c r="BW167">
        <v>1.74393226624935E-4</v>
      </c>
      <c r="BX167">
        <v>0.15732972428396</v>
      </c>
      <c r="BY167">
        <v>1.98041434992016E-2</v>
      </c>
      <c r="BZ167">
        <v>0.18966743072085401</v>
      </c>
      <c r="CA167">
        <v>-3.1313016533863401E-4</v>
      </c>
      <c r="CC167">
        <v>1.3652397230416001E-2</v>
      </c>
      <c r="CD167">
        <v>0.179664163867716</v>
      </c>
      <c r="CF167">
        <v>8.3410139798812399E-3</v>
      </c>
      <c r="CH167">
        <v>0.47057322238549598</v>
      </c>
      <c r="CI167">
        <v>0.14198843146196799</v>
      </c>
      <c r="CJ167">
        <v>14.029330024376099</v>
      </c>
      <c r="CK167">
        <v>23.111289718888901</v>
      </c>
      <c r="CL167">
        <v>1.2181403465596501</v>
      </c>
      <c r="CM167">
        <v>59.306404129959098</v>
      </c>
      <c r="CN167">
        <v>2.3157823983389201</v>
      </c>
      <c r="CO167">
        <v>10.744712851070901</v>
      </c>
      <c r="CP167">
        <v>3.5925243608607098</v>
      </c>
      <c r="CQ167">
        <v>69.687482143578507</v>
      </c>
      <c r="CR167">
        <v>13.9920668516774</v>
      </c>
      <c r="CS167" s="23">
        <v>4.00965504905293E-6</v>
      </c>
      <c r="CT167">
        <v>0.89958870465422303</v>
      </c>
      <c r="CU167">
        <v>1.63194483183092</v>
      </c>
      <c r="CV167" s="23">
        <v>6.3491445746791995E-5</v>
      </c>
      <c r="CW167">
        <v>6.15329933207693</v>
      </c>
      <c r="CX167">
        <v>4.4461716440663999</v>
      </c>
      <c r="CY167">
        <v>2.3411268879173801</v>
      </c>
      <c r="CZ167" s="23">
        <v>3.7619674956282999E-6</v>
      </c>
      <c r="DA167">
        <v>7.9616725609644803</v>
      </c>
      <c r="DB167">
        <v>2.2299949542077799</v>
      </c>
      <c r="DC167" s="23">
        <v>-7.9309343444088804E-6</v>
      </c>
      <c r="DD167" s="23">
        <v>1.0749961346630601E-5</v>
      </c>
      <c r="DE167" s="23">
        <v>1.9271413195103301E-5</v>
      </c>
      <c r="DF167" s="23">
        <v>5.7072764871775799E-6</v>
      </c>
      <c r="DG167" s="23">
        <v>1.6547255695765101E-5</v>
      </c>
      <c r="DH167" s="23">
        <v>-3.1003861538899098E-6</v>
      </c>
      <c r="DI167" s="23">
        <v>1.1484836278398101E-5</v>
      </c>
      <c r="DJ167">
        <v>-1.1744516611654301E-3</v>
      </c>
      <c r="DK167">
        <v>-1.30366252729018E-3</v>
      </c>
      <c r="DL167">
        <v>-1.61637058956127E-3</v>
      </c>
      <c r="DM167">
        <v>-1.1588254799775801E-3</v>
      </c>
      <c r="DN167">
        <v>-4.2470562924780598E-4</v>
      </c>
      <c r="DO167">
        <v>-4.5149728174704203E-3</v>
      </c>
      <c r="DP167">
        <v>1.9574176285394301E-2</v>
      </c>
      <c r="DQ167">
        <v>-5.6345107501678203E-4</v>
      </c>
      <c r="DR167">
        <v>-5.89986343915856E-4</v>
      </c>
      <c r="DS167">
        <v>-4.7689289441183499E-4</v>
      </c>
      <c r="DT167">
        <v>2.8132917563568299E-3</v>
      </c>
      <c r="DU167">
        <v>-1.8584299451061701E-4</v>
      </c>
      <c r="DV167">
        <v>1.5859555818097801E-4</v>
      </c>
      <c r="DW167">
        <v>-0.28387897324392802</v>
      </c>
      <c r="DX167">
        <v>2.00033442005166E-3</v>
      </c>
      <c r="DY167">
        <v>5.0447797855953803E-2</v>
      </c>
      <c r="DZ167">
        <v>0.21285368951355799</v>
      </c>
      <c r="EA167">
        <v>-0.37665689981032402</v>
      </c>
      <c r="EB167">
        <v>-6.1374134076377498E-2</v>
      </c>
      <c r="EC167">
        <v>8.3304157294407197E-2</v>
      </c>
      <c r="ED167">
        <v>-6.7418122897195704E-2</v>
      </c>
      <c r="EE167">
        <v>0.81721204901113598</v>
      </c>
      <c r="EF167">
        <v>-7.5302770346613399E-3</v>
      </c>
      <c r="EG167">
        <v>5.2848788508487003E-3</v>
      </c>
      <c r="EH167">
        <v>0.12172275395241899</v>
      </c>
      <c r="EI167">
        <v>-7.8976218649808805E-2</v>
      </c>
      <c r="EJ167">
        <v>-5.7101552154392297E-2</v>
      </c>
      <c r="EK167" s="23">
        <v>-6.2867575775418398E-5</v>
      </c>
      <c r="EL167" s="23">
        <v>-1.44200605539926E-5</v>
      </c>
      <c r="EM167" s="23">
        <v>-8.9122509906442893E-6</v>
      </c>
      <c r="EN167">
        <v>-0.45441802965799299</v>
      </c>
    </row>
    <row r="168" spans="1:172" x14ac:dyDescent="0.3">
      <c r="A168" t="s">
        <v>744</v>
      </c>
      <c r="EV168">
        <v>450</v>
      </c>
      <c r="EW168">
        <v>1014.54074698715</v>
      </c>
      <c r="FO168" s="77">
        <v>-38.497</v>
      </c>
      <c r="FP168">
        <v>299.77188515862099</v>
      </c>
    </row>
    <row r="169" spans="1:172" x14ac:dyDescent="0.3">
      <c r="A169" t="s">
        <v>780</v>
      </c>
      <c r="EX169">
        <v>326.02800000000002</v>
      </c>
    </row>
    <row r="170" spans="1:172" x14ac:dyDescent="0.3">
      <c r="A170" t="s">
        <v>544</v>
      </c>
      <c r="EW170">
        <v>314</v>
      </c>
      <c r="EX170">
        <v>221.88727441724899</v>
      </c>
      <c r="FP170">
        <v>124.72505687594899</v>
      </c>
    </row>
    <row r="171" spans="1:172" x14ac:dyDescent="0.3">
      <c r="A171" t="s">
        <v>897</v>
      </c>
      <c r="FL171" s="13"/>
    </row>
    <row r="172" spans="1:172" x14ac:dyDescent="0.3">
      <c r="A172" t="s">
        <v>745</v>
      </c>
      <c r="BQ172">
        <v>0.115429823980327</v>
      </c>
      <c r="BR172">
        <v>1.18984062049799E-2</v>
      </c>
      <c r="BS172">
        <v>0.264994107709218</v>
      </c>
      <c r="BT172">
        <v>4.3167118929430597</v>
      </c>
      <c r="BU172">
        <v>0.23258224356298299</v>
      </c>
      <c r="BV172">
        <v>1.9677345567747201E-3</v>
      </c>
      <c r="BW172">
        <v>4.29590290547655E-2</v>
      </c>
      <c r="BX172">
        <v>0.97544918847568896</v>
      </c>
      <c r="BY172">
        <v>0.589092609006028</v>
      </c>
      <c r="BZ172">
        <v>4.8401635182523197</v>
      </c>
      <c r="CA172">
        <v>1.2089724787223E-2</v>
      </c>
      <c r="CB172">
        <v>4.0100761280260799E-2</v>
      </c>
      <c r="CC172">
        <v>6.8187310475828294E-2</v>
      </c>
      <c r="CD172">
        <v>2.1584866986659499</v>
      </c>
      <c r="CE172">
        <v>4.4332644782866204</v>
      </c>
      <c r="CF172">
        <v>0.54756279856296697</v>
      </c>
      <c r="CG172">
        <v>1.07333339445622E-3</v>
      </c>
      <c r="CH172">
        <v>5.0290758553638399</v>
      </c>
      <c r="CI172">
        <v>1.43774476818436</v>
      </c>
      <c r="CJ172">
        <v>109.781547072153</v>
      </c>
      <c r="CK172">
        <v>192.19859349065501</v>
      </c>
      <c r="CL172">
        <v>11.277003532414801</v>
      </c>
      <c r="CM172">
        <v>360.07315508802702</v>
      </c>
      <c r="CN172">
        <v>31.241421961651898</v>
      </c>
      <c r="CO172">
        <v>28.0258540422262</v>
      </c>
      <c r="CP172">
        <v>15.660024472091401</v>
      </c>
      <c r="CQ172">
        <v>243.47764024056701</v>
      </c>
      <c r="CR172">
        <v>50.409723711085803</v>
      </c>
      <c r="CS172">
        <v>145.11490033454501</v>
      </c>
      <c r="CT172">
        <v>3.1235748510929602</v>
      </c>
      <c r="CU172">
        <v>13.187679891047701</v>
      </c>
      <c r="CV172">
        <v>502.69094772287099</v>
      </c>
      <c r="CW172">
        <v>52.4996438806524</v>
      </c>
      <c r="CX172">
        <v>46.054511994182903</v>
      </c>
      <c r="CY172">
        <v>21.764815088227301</v>
      </c>
      <c r="CZ172">
        <v>50.749585344687297</v>
      </c>
      <c r="DA172">
        <v>69.358724856717899</v>
      </c>
      <c r="DB172">
        <v>15.677739215398701</v>
      </c>
      <c r="DC172">
        <v>69.712189489435204</v>
      </c>
      <c r="DD172">
        <v>51.118953032499498</v>
      </c>
      <c r="DE172">
        <v>122.483727056354</v>
      </c>
      <c r="DF172">
        <v>61.7260397382408</v>
      </c>
      <c r="DG172">
        <v>91.520221382916304</v>
      </c>
      <c r="DH172">
        <v>37.525604992880702</v>
      </c>
      <c r="DI172">
        <v>190.40362303392001</v>
      </c>
      <c r="DJ172">
        <v>10.4895917804701</v>
      </c>
      <c r="DK172">
        <v>3.39984633524206</v>
      </c>
      <c r="DL172">
        <v>4.2088551230136799</v>
      </c>
      <c r="DM172">
        <v>3.0242501834372</v>
      </c>
      <c r="DN172">
        <v>1.1123091893877901</v>
      </c>
      <c r="DO172">
        <v>12.106874982087099</v>
      </c>
      <c r="DP172">
        <v>0.45104599538008699</v>
      </c>
      <c r="DQ172">
        <v>1.47467935066224</v>
      </c>
      <c r="DR172">
        <v>1.54396517384746</v>
      </c>
      <c r="DS172">
        <v>1.24868706911253</v>
      </c>
      <c r="DT172">
        <v>1.0913136691759</v>
      </c>
      <c r="DU172">
        <v>0.48728751629907902</v>
      </c>
      <c r="DV172">
        <v>1.15183469133455E-3</v>
      </c>
      <c r="DW172">
        <v>0.242869145295734</v>
      </c>
      <c r="DX172">
        <v>0.45566483947435499</v>
      </c>
      <c r="DY172">
        <v>5.4627779642142604</v>
      </c>
      <c r="DZ172">
        <v>2.6046171323206901</v>
      </c>
      <c r="EA172">
        <v>8.3399902462486306</v>
      </c>
      <c r="EB172">
        <v>0.85404530910249898</v>
      </c>
      <c r="EC172">
        <v>19.092706243229699</v>
      </c>
      <c r="ED172">
        <v>3.0775723327810698</v>
      </c>
      <c r="EE172">
        <v>5.1366466748355002</v>
      </c>
      <c r="EF172">
        <v>1.5875349535475001</v>
      </c>
      <c r="EG172">
        <v>1.1370427907931999</v>
      </c>
      <c r="EH172">
        <v>1.2674985715900799</v>
      </c>
      <c r="EI172">
        <v>22.477812693157698</v>
      </c>
      <c r="EJ172">
        <v>5.0436810848809897</v>
      </c>
      <c r="EK172">
        <v>0.74011695707177005</v>
      </c>
      <c r="EL172">
        <v>2.0351885992612502</v>
      </c>
      <c r="EM172">
        <v>2.5802545375992398</v>
      </c>
      <c r="FN172">
        <v>114.08799999999999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2:C17"/>
  <sheetViews>
    <sheetView workbookViewId="0">
      <selection activeCell="B23" sqref="B23"/>
    </sheetView>
  </sheetViews>
  <sheetFormatPr defaultRowHeight="14.4" x14ac:dyDescent="0.3"/>
  <cols>
    <col min="2" max="2" width="12" bestFit="1" customWidth="1"/>
    <col min="5" max="5" width="37.6640625" bestFit="1" customWidth="1"/>
  </cols>
  <sheetData>
    <row r="2" spans="1:3" x14ac:dyDescent="0.3">
      <c r="A2" t="s">
        <v>60</v>
      </c>
      <c r="C2" t="s">
        <v>273</v>
      </c>
    </row>
    <row r="3" spans="1:3" x14ac:dyDescent="0.3">
      <c r="B3" t="s">
        <v>268</v>
      </c>
    </row>
    <row r="4" spans="1:3" x14ac:dyDescent="0.3">
      <c r="A4" t="s">
        <v>704</v>
      </c>
      <c r="B4" t="str">
        <f>+A4&amp;0</f>
        <v>c-gas0</v>
      </c>
      <c r="C4" s="5">
        <v>1</v>
      </c>
    </row>
    <row r="5" spans="1:3" x14ac:dyDescent="0.3">
      <c r="A5" t="s">
        <v>709</v>
      </c>
      <c r="B5" t="str">
        <f>+A5&amp;0</f>
        <v>c-p_c0</v>
      </c>
      <c r="C5" s="5">
        <v>1</v>
      </c>
    </row>
    <row r="6" spans="1:3" x14ac:dyDescent="0.3">
      <c r="B6" t="s">
        <v>872</v>
      </c>
      <c r="C6" s="5">
        <v>1</v>
      </c>
    </row>
    <row r="7" spans="1:3" x14ac:dyDescent="0.3">
      <c r="B7" t="s">
        <v>873</v>
      </c>
      <c r="C7" s="5">
        <v>1</v>
      </c>
    </row>
    <row r="8" spans="1:3" x14ac:dyDescent="0.3">
      <c r="B8" t="s">
        <v>874</v>
      </c>
      <c r="C8" s="5">
        <v>1</v>
      </c>
    </row>
    <row r="9" spans="1:3" x14ac:dyDescent="0.3">
      <c r="B9" t="s">
        <v>875</v>
      </c>
      <c r="C9" s="5">
        <v>1</v>
      </c>
    </row>
    <row r="10" spans="1:3" x14ac:dyDescent="0.3">
      <c r="B10" t="s">
        <v>876</v>
      </c>
      <c r="C10" s="5">
        <v>1</v>
      </c>
    </row>
    <row r="11" spans="1:3" x14ac:dyDescent="0.3">
      <c r="B11" t="s">
        <v>877</v>
      </c>
      <c r="C11" s="5">
        <v>1</v>
      </c>
    </row>
    <row r="12" spans="1:3" x14ac:dyDescent="0.3">
      <c r="B12" t="s">
        <v>878</v>
      </c>
      <c r="C12" s="5">
        <v>1</v>
      </c>
    </row>
    <row r="13" spans="1:3" x14ac:dyDescent="0.3">
      <c r="B13" t="s">
        <v>879</v>
      </c>
      <c r="C13" s="5">
        <v>1</v>
      </c>
    </row>
    <row r="14" spans="1:3" x14ac:dyDescent="0.3">
      <c r="B14" t="s">
        <v>880</v>
      </c>
      <c r="C14" s="5">
        <v>1</v>
      </c>
    </row>
    <row r="15" spans="1:3" x14ac:dyDescent="0.3">
      <c r="B15" t="s">
        <v>881</v>
      </c>
      <c r="C15" s="5">
        <v>1</v>
      </c>
    </row>
    <row r="16" spans="1:3" x14ac:dyDescent="0.3">
      <c r="B16" t="s">
        <v>882</v>
      </c>
      <c r="C16" s="5">
        <v>1</v>
      </c>
    </row>
    <row r="17" spans="2:3" x14ac:dyDescent="0.3">
      <c r="B17" s="66" t="s">
        <v>871</v>
      </c>
      <c r="C17" s="5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394-01D7-48A6-9D44-571BECA75BE3}">
  <dimension ref="A1:GX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sheetData>
    <row r="1" spans="1:206" x14ac:dyDescent="0.3">
      <c r="A1" s="78">
        <f>+C10-B9</f>
        <v>-2.8720000000000141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  <c r="W1" t="s">
        <v>397</v>
      </c>
      <c r="X1" t="s">
        <v>398</v>
      </c>
      <c r="Y1" t="s">
        <v>399</v>
      </c>
      <c r="Z1" t="s">
        <v>400</v>
      </c>
      <c r="AA1" t="s">
        <v>401</v>
      </c>
      <c r="AB1" t="s">
        <v>402</v>
      </c>
      <c r="AC1" t="s">
        <v>403</v>
      </c>
      <c r="AD1" t="s">
        <v>404</v>
      </c>
      <c r="AE1" t="s">
        <v>405</v>
      </c>
      <c r="AF1" t="s">
        <v>406</v>
      </c>
      <c r="AG1" t="s">
        <v>407</v>
      </c>
      <c r="AH1" t="s">
        <v>408</v>
      </c>
      <c r="AI1" t="s">
        <v>409</v>
      </c>
      <c r="AJ1" t="s">
        <v>410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420</v>
      </c>
      <c r="AU1" t="s">
        <v>421</v>
      </c>
      <c r="AV1" t="s">
        <v>422</v>
      </c>
      <c r="AW1" t="s">
        <v>423</v>
      </c>
      <c r="AX1" t="s">
        <v>424</v>
      </c>
      <c r="AY1" t="s">
        <v>425</v>
      </c>
      <c r="AZ1" t="s">
        <v>426</v>
      </c>
      <c r="BA1" t="s">
        <v>427</v>
      </c>
      <c r="BB1" t="s">
        <v>428</v>
      </c>
      <c r="BC1" t="s">
        <v>429</v>
      </c>
      <c r="BD1" t="s">
        <v>430</v>
      </c>
      <c r="BE1" t="s">
        <v>431</v>
      </c>
      <c r="BF1" t="s">
        <v>432</v>
      </c>
      <c r="BG1" t="s">
        <v>433</v>
      </c>
      <c r="BH1" t="s">
        <v>434</v>
      </c>
      <c r="BI1" t="s">
        <v>435</v>
      </c>
      <c r="BJ1" t="s">
        <v>436</v>
      </c>
      <c r="BK1" t="s">
        <v>437</v>
      </c>
      <c r="BL1" t="s">
        <v>438</v>
      </c>
      <c r="BM1" t="s">
        <v>439</v>
      </c>
      <c r="BN1" t="s">
        <v>440</v>
      </c>
      <c r="BO1" t="s">
        <v>441</v>
      </c>
      <c r="BP1" t="s">
        <v>442</v>
      </c>
      <c r="BQ1" t="s">
        <v>443</v>
      </c>
      <c r="BR1" t="s">
        <v>444</v>
      </c>
      <c r="BS1" t="s">
        <v>445</v>
      </c>
      <c r="BT1" t="s">
        <v>446</v>
      </c>
      <c r="BU1" t="s">
        <v>447</v>
      </c>
      <c r="BV1" t="s">
        <v>448</v>
      </c>
      <c r="BW1" t="s">
        <v>449</v>
      </c>
      <c r="BX1" t="s">
        <v>450</v>
      </c>
      <c r="BY1" t="s">
        <v>451</v>
      </c>
      <c r="BZ1" t="s">
        <v>452</v>
      </c>
      <c r="CA1" t="s">
        <v>453</v>
      </c>
      <c r="CB1" t="s">
        <v>454</v>
      </c>
      <c r="CC1" t="s">
        <v>455</v>
      </c>
      <c r="CD1" t="s">
        <v>456</v>
      </c>
      <c r="CE1" t="s">
        <v>457</v>
      </c>
      <c r="CF1" t="s">
        <v>458</v>
      </c>
      <c r="CG1" t="s">
        <v>459</v>
      </c>
      <c r="CH1" t="s">
        <v>460</v>
      </c>
      <c r="CI1" t="s">
        <v>461</v>
      </c>
      <c r="CJ1" t="s">
        <v>462</v>
      </c>
      <c r="CK1" t="s">
        <v>463</v>
      </c>
      <c r="CL1" t="s">
        <v>464</v>
      </c>
      <c r="CM1" t="s">
        <v>465</v>
      </c>
      <c r="CN1" t="s">
        <v>466</v>
      </c>
      <c r="CO1" t="s">
        <v>467</v>
      </c>
      <c r="CP1" t="s">
        <v>468</v>
      </c>
      <c r="CQ1" t="s">
        <v>469</v>
      </c>
      <c r="CR1" t="s">
        <v>470</v>
      </c>
      <c r="CS1" t="s">
        <v>471</v>
      </c>
      <c r="CT1" t="s">
        <v>472</v>
      </c>
      <c r="CU1" t="s">
        <v>473</v>
      </c>
      <c r="CV1" t="s">
        <v>474</v>
      </c>
      <c r="CW1" t="s">
        <v>475</v>
      </c>
      <c r="CX1" t="s">
        <v>476</v>
      </c>
      <c r="DA1">
        <f>+DB1/DB10*100</f>
        <v>3.3585646201287136</v>
      </c>
      <c r="DB1">
        <v>2.9950000000000001</v>
      </c>
      <c r="DC1">
        <f>+COUNTA($B$1:B$1)+50</f>
        <v>51</v>
      </c>
      <c r="DD1">
        <f>+COUNTA($B$1:C$1)+50</f>
        <v>52</v>
      </c>
      <c r="DE1">
        <f>+COUNTA($B$1:D$1)+50</f>
        <v>53</v>
      </c>
      <c r="DF1">
        <f>+COUNTA($B$1:E$1)+50</f>
        <v>54</v>
      </c>
      <c r="DG1">
        <f>+COUNTA($B$1:F$1)+50</f>
        <v>55</v>
      </c>
      <c r="DH1">
        <f>+COUNTA($B$1:G$1)+50</f>
        <v>56</v>
      </c>
      <c r="DI1">
        <f>+COUNTA($B$1:H$1)+50</f>
        <v>57</v>
      </c>
      <c r="DJ1">
        <f>+COUNTA($B$1:I$1)+50</f>
        <v>58</v>
      </c>
      <c r="DK1">
        <f>+COUNTA($B$1:J$1)+50</f>
        <v>59</v>
      </c>
      <c r="DL1">
        <f>+COUNTA($B$1:K$1)+50</f>
        <v>60</v>
      </c>
      <c r="DM1">
        <f>+COUNTA($B$1:L$1)+50</f>
        <v>61</v>
      </c>
      <c r="DN1">
        <f>+COUNTA($B$1:M$1)+50</f>
        <v>62</v>
      </c>
      <c r="DO1">
        <f>+COUNTA($B$1:N$1)+50</f>
        <v>63</v>
      </c>
      <c r="DP1">
        <f>+COUNTA($B$1:O$1)+50</f>
        <v>64</v>
      </c>
      <c r="DQ1">
        <f>+COUNTA($B$1:P$1)+50</f>
        <v>65</v>
      </c>
      <c r="DR1">
        <f>+COUNTA($B$1:Q$1)+50</f>
        <v>66</v>
      </c>
      <c r="DS1">
        <f>+COUNTA($B$1:R$1)+50</f>
        <v>67</v>
      </c>
      <c r="DT1">
        <f>+COUNTA($B$1:S$1)+50</f>
        <v>68</v>
      </c>
      <c r="DU1">
        <f>+COUNTA($B$1:T$1)+50</f>
        <v>69</v>
      </c>
      <c r="DV1">
        <f>+COUNTA($B$1:U$1)+50</f>
        <v>70</v>
      </c>
      <c r="DW1">
        <f>+COUNTA($B$1:V$1)+50</f>
        <v>71</v>
      </c>
      <c r="DX1">
        <f>+COUNTA($B$1:W$1)+50</f>
        <v>72</v>
      </c>
      <c r="DY1">
        <f>+COUNTA($B$1:X$1)+50</f>
        <v>73</v>
      </c>
      <c r="DZ1">
        <f>+COUNTA($B$1:Y$1)+50</f>
        <v>74</v>
      </c>
      <c r="EA1">
        <f>+COUNTA($B$1:Z$1)+50</f>
        <v>75</v>
      </c>
      <c r="EB1">
        <f>+COUNTA($B$1:AA$1)+50</f>
        <v>76</v>
      </c>
      <c r="EC1">
        <f>+COUNTA($B$1:AB$1)+50</f>
        <v>77</v>
      </c>
      <c r="ED1">
        <f>+COUNTA($B$1:AC$1)+50</f>
        <v>78</v>
      </c>
      <c r="EE1">
        <f>+COUNTA($B$1:AD$1)+50</f>
        <v>79</v>
      </c>
      <c r="EF1">
        <f>+COUNTA($B$1:AE$1)+50</f>
        <v>80</v>
      </c>
      <c r="EG1">
        <f>+COUNTA($B$1:AF$1)+50</f>
        <v>81</v>
      </c>
      <c r="EH1">
        <f>+COUNTA($B$1:AG$1)+50</f>
        <v>82</v>
      </c>
      <c r="EI1">
        <f>+COUNTA($B$1:AH$1)+50</f>
        <v>83</v>
      </c>
      <c r="EJ1">
        <f>+COUNTA($B$1:AI$1)+50</f>
        <v>84</v>
      </c>
      <c r="EK1">
        <f>+COUNTA($B$1:AJ$1)+50</f>
        <v>85</v>
      </c>
      <c r="EL1">
        <f>+COUNTA($B$1:AK$1)+50</f>
        <v>86</v>
      </c>
      <c r="EM1">
        <f>+COUNTA($B$1:AL$1)+50</f>
        <v>87</v>
      </c>
      <c r="EN1">
        <f>+COUNTA($B$1:AM$1)+50</f>
        <v>88</v>
      </c>
      <c r="EO1">
        <f>+COUNTA($B$1:AN$1)+50</f>
        <v>89</v>
      </c>
      <c r="EP1">
        <f>+COUNTA($B$1:AO$1)+50</f>
        <v>90</v>
      </c>
      <c r="EQ1">
        <f>+COUNTA($B$1:AP$1)+50</f>
        <v>91</v>
      </c>
      <c r="ER1">
        <f>+COUNTA($B$1:AQ$1)+50</f>
        <v>92</v>
      </c>
      <c r="ES1">
        <f>+COUNTA($B$1:AR$1)+50</f>
        <v>93</v>
      </c>
      <c r="ET1">
        <f>+COUNTA($B$1:AS$1)+50</f>
        <v>94</v>
      </c>
      <c r="EU1">
        <f>+COUNTA($B$1:AT$1)+50</f>
        <v>95</v>
      </c>
      <c r="EV1">
        <f>+COUNTA($B$1:AU$1)+50</f>
        <v>96</v>
      </c>
      <c r="EW1">
        <f>+COUNTA($B$1:AV$1)+50</f>
        <v>97</v>
      </c>
      <c r="EX1">
        <f>+COUNTA($B$1:AW$1)+50</f>
        <v>98</v>
      </c>
      <c r="EY1">
        <f>+COUNTA($B$1:AX$1)+50</f>
        <v>99</v>
      </c>
      <c r="EZ1">
        <f>+COUNTA($B$1:AY$1)+50</f>
        <v>100</v>
      </c>
      <c r="FA1">
        <f>+COUNTA($B$1:AZ$1)+50</f>
        <v>101</v>
      </c>
      <c r="FB1">
        <f>+COUNTA($B$1:BA$1)+50</f>
        <v>102</v>
      </c>
      <c r="FC1">
        <f>+COUNTA($B$1:BB$1)+50</f>
        <v>103</v>
      </c>
      <c r="FD1">
        <f>+COUNTA($B$1:BC$1)+50</f>
        <v>104</v>
      </c>
      <c r="FE1">
        <f>+COUNTA($B$1:BD$1)+50</f>
        <v>105</v>
      </c>
      <c r="FF1">
        <f>+COUNTA($B$1:BE$1)+50</f>
        <v>106</v>
      </c>
      <c r="FG1">
        <f>+COUNTA($B$1:BF$1)+50</f>
        <v>107</v>
      </c>
      <c r="FH1">
        <f>+COUNTA($B$1:BG$1)+50</f>
        <v>108</v>
      </c>
      <c r="FI1">
        <f>+COUNTA($B$1:BH$1)+50</f>
        <v>109</v>
      </c>
      <c r="FJ1">
        <f>+COUNTA($B$1:BI$1)+50</f>
        <v>110</v>
      </c>
      <c r="FK1">
        <f>+COUNTA($B$1:BJ$1)+50</f>
        <v>111</v>
      </c>
      <c r="FL1">
        <f>+COUNTA($B$1:BK$1)+50</f>
        <v>112</v>
      </c>
      <c r="FM1">
        <f>+COUNTA($B$1:BL$1)+50</f>
        <v>113</v>
      </c>
      <c r="FN1">
        <f>+COUNTA($B$1:BM$1)+50</f>
        <v>114</v>
      </c>
      <c r="FO1">
        <f>+COUNTA($B$1:BN$1)+50</f>
        <v>115</v>
      </c>
      <c r="FP1">
        <f>+COUNTA($B$1:BO$1)+50</f>
        <v>116</v>
      </c>
      <c r="FQ1">
        <f>+COUNTA($B$1:BP$1)+50</f>
        <v>117</v>
      </c>
      <c r="FR1">
        <f>+COUNTA($B$1:BQ$1)+50</f>
        <v>118</v>
      </c>
      <c r="FS1">
        <f>+COUNTA($B$1:BR$1)+50</f>
        <v>119</v>
      </c>
      <c r="FT1">
        <f>+COUNTA($B$1:BS$1)+50</f>
        <v>120</v>
      </c>
      <c r="FU1">
        <f>+COUNTA($B$1:BT$1)+50</f>
        <v>121</v>
      </c>
      <c r="FV1">
        <f>+COUNTA($B$1:BU$1)+50</f>
        <v>122</v>
      </c>
      <c r="FW1">
        <f>+COUNTA($B$1:BV$1)+50</f>
        <v>123</v>
      </c>
      <c r="FX1">
        <f>+COUNTA($B$1:BW$1)+50</f>
        <v>124</v>
      </c>
      <c r="FY1">
        <f>+COUNTA($B$1:BX$1)+50</f>
        <v>125</v>
      </c>
      <c r="FZ1">
        <f>+COUNTA($B$1:BY$1)+50</f>
        <v>126</v>
      </c>
      <c r="GA1">
        <f>+COUNTA($B$1:BZ$1)+50</f>
        <v>127</v>
      </c>
      <c r="GB1">
        <f>+COUNTA($B$1:CA$1)+50</f>
        <v>128</v>
      </c>
      <c r="GC1">
        <f>+COUNTA($B$1:CB$1)+50</f>
        <v>129</v>
      </c>
      <c r="GD1">
        <f>+COUNTA($B$1:CC$1)+50</f>
        <v>130</v>
      </c>
      <c r="GE1">
        <f>+COUNTA($B$1:CD$1)+50</f>
        <v>131</v>
      </c>
      <c r="GF1">
        <f>+COUNTA($B$1:CE$1)+50</f>
        <v>132</v>
      </c>
      <c r="GG1">
        <f>+COUNTA($B$1:CF$1)+50</f>
        <v>133</v>
      </c>
      <c r="GH1">
        <f>+COUNTA($B$1:CG$1)+50</f>
        <v>134</v>
      </c>
      <c r="GI1">
        <f>+COUNTA($B$1:CH$1)+50</f>
        <v>135</v>
      </c>
      <c r="GJ1">
        <f>+COUNTA($B$1:CI$1)+50</f>
        <v>136</v>
      </c>
      <c r="GK1">
        <f>+COUNTA($B$1:CJ$1)+50</f>
        <v>137</v>
      </c>
      <c r="GL1">
        <f>+COUNTA($B$1:CK$1)+50</f>
        <v>138</v>
      </c>
      <c r="GM1">
        <f>+COUNTA($B$1:CL$1)+50</f>
        <v>139</v>
      </c>
      <c r="GN1">
        <f>+COUNTA($B$1:CM$1)+50</f>
        <v>140</v>
      </c>
      <c r="GO1">
        <f>+COUNTA($B$1:CN$1)+50</f>
        <v>141</v>
      </c>
      <c r="GP1">
        <f>+COUNTA($B$1:CO$1)+50</f>
        <v>142</v>
      </c>
      <c r="GQ1">
        <f>+COUNTA($B$1:CP$1)+50</f>
        <v>143</v>
      </c>
      <c r="GR1">
        <f>+COUNTA($B$1:CQ$1)+50</f>
        <v>144</v>
      </c>
      <c r="GS1">
        <f>+COUNTA($B$1:CR$1)+50</f>
        <v>145</v>
      </c>
      <c r="GT1">
        <f>+COUNTA($B$1:CS$1)+50</f>
        <v>146</v>
      </c>
      <c r="GU1">
        <f>+COUNTA($B$1:CT$1)+50</f>
        <v>147</v>
      </c>
      <c r="GV1">
        <f>+COUNTA($B$1:CU$1)+50</f>
        <v>148</v>
      </c>
      <c r="GW1">
        <f>+COUNTA($B$1:CV$1)+50</f>
        <v>149</v>
      </c>
      <c r="GX1">
        <f>+COUNTA($B$1:CW$1)+50</f>
        <v>150</v>
      </c>
    </row>
    <row r="2" spans="1:206" x14ac:dyDescent="0.3">
      <c r="A2" s="64">
        <v>2018</v>
      </c>
      <c r="B2" s="65">
        <v>386.75400000000002</v>
      </c>
      <c r="C2" s="65">
        <v>377.12200000000001</v>
      </c>
      <c r="D2" s="65">
        <v>367.678</v>
      </c>
      <c r="E2" s="65">
        <v>359.65199999999999</v>
      </c>
      <c r="F2" s="65">
        <v>350.40699999999998</v>
      </c>
      <c r="G2" s="65">
        <v>341.37200000000001</v>
      </c>
      <c r="H2" s="65">
        <v>332.53399999999999</v>
      </c>
      <c r="I2" s="65">
        <v>323.87799999999999</v>
      </c>
      <c r="J2" s="65">
        <v>315.41699999999997</v>
      </c>
      <c r="K2" s="65">
        <v>307.16800000000001</v>
      </c>
      <c r="L2" s="65">
        <v>298.95800000000003</v>
      </c>
      <c r="M2" s="65">
        <v>290.71100000000001</v>
      </c>
      <c r="N2" s="65">
        <v>282.50400000000002</v>
      </c>
      <c r="O2" s="65">
        <v>274.46100000000001</v>
      </c>
      <c r="P2" s="65">
        <v>266.51799999999997</v>
      </c>
      <c r="Q2" s="65">
        <v>258.89699999999999</v>
      </c>
      <c r="R2" s="65">
        <v>251.70599999999999</v>
      </c>
      <c r="S2" s="65">
        <v>244.821</v>
      </c>
      <c r="T2" s="65">
        <v>238.00899999999999</v>
      </c>
      <c r="U2" s="65">
        <v>231.32599999999999</v>
      </c>
      <c r="V2" s="65">
        <v>224.59800000000001</v>
      </c>
      <c r="W2" s="65">
        <v>217.71799999999999</v>
      </c>
      <c r="X2" s="65">
        <v>210.768</v>
      </c>
      <c r="Y2" s="65">
        <v>203.965</v>
      </c>
      <c r="Z2" s="65">
        <v>197.3</v>
      </c>
      <c r="AA2" s="65">
        <v>190.624</v>
      </c>
      <c r="AB2" s="65">
        <v>183.89500000000001</v>
      </c>
      <c r="AC2" s="65">
        <v>177.19200000000001</v>
      </c>
      <c r="AD2" s="65">
        <v>170.62200000000001</v>
      </c>
      <c r="AE2" s="65">
        <v>164.15700000000001</v>
      </c>
      <c r="AF2" s="65">
        <v>157.98400000000001</v>
      </c>
      <c r="AG2" s="65">
        <v>152.20400000000001</v>
      </c>
      <c r="AH2" s="65">
        <v>146.739</v>
      </c>
      <c r="AI2" s="65">
        <v>141.398</v>
      </c>
      <c r="AJ2" s="65">
        <v>136.209</v>
      </c>
      <c r="AK2" s="65">
        <v>131.209</v>
      </c>
      <c r="AL2" s="65">
        <v>126.39400000000001</v>
      </c>
      <c r="AM2" s="65">
        <v>121.753</v>
      </c>
      <c r="AN2" s="65">
        <v>117.277</v>
      </c>
      <c r="AO2" s="65">
        <v>112.96599999999999</v>
      </c>
      <c r="AP2" s="65">
        <v>108.77800000000001</v>
      </c>
      <c r="AQ2" s="65">
        <v>104.687</v>
      </c>
      <c r="AR2" s="65">
        <v>100.71</v>
      </c>
      <c r="AS2" s="65">
        <v>96.861999999999995</v>
      </c>
      <c r="AT2" s="65">
        <v>93.117999999999995</v>
      </c>
      <c r="AU2" s="65">
        <v>89.555999999999997</v>
      </c>
      <c r="AV2" s="65">
        <v>86.212999999999994</v>
      </c>
      <c r="AW2" s="65">
        <v>83.033000000000001</v>
      </c>
      <c r="AX2" s="65">
        <v>79.933000000000007</v>
      </c>
      <c r="AY2" s="65">
        <v>76.933000000000007</v>
      </c>
      <c r="AZ2" s="65">
        <v>73.918000000000006</v>
      </c>
      <c r="BA2" s="65">
        <v>70.822999999999993</v>
      </c>
      <c r="BB2" s="65">
        <v>67.697000000000003</v>
      </c>
      <c r="BC2" s="65">
        <v>64.665000000000006</v>
      </c>
      <c r="BD2" s="65">
        <v>61.707999999999998</v>
      </c>
      <c r="BE2" s="65">
        <v>58.793999999999997</v>
      </c>
      <c r="BF2" s="65">
        <v>55.918999999999997</v>
      </c>
      <c r="BG2" s="65">
        <v>53.097999999999999</v>
      </c>
      <c r="BH2" s="65">
        <v>50.341999999999999</v>
      </c>
      <c r="BI2" s="65">
        <v>47.640999999999998</v>
      </c>
      <c r="BJ2" s="65">
        <v>45.06</v>
      </c>
      <c r="BK2" s="65">
        <v>42.633000000000003</v>
      </c>
      <c r="BL2" s="65">
        <v>40.33</v>
      </c>
      <c r="BM2" s="65">
        <v>38.095999999999997</v>
      </c>
      <c r="BN2" s="65">
        <v>35.948</v>
      </c>
      <c r="BO2" s="65">
        <v>33.838999999999999</v>
      </c>
      <c r="BP2" s="65">
        <v>31.739000000000001</v>
      </c>
      <c r="BQ2" s="65">
        <v>29.675999999999998</v>
      </c>
      <c r="BR2" s="65">
        <v>27.684000000000001</v>
      </c>
      <c r="BS2" s="65">
        <v>25.722999999999999</v>
      </c>
      <c r="BT2" s="65">
        <v>23.956</v>
      </c>
      <c r="BU2" s="65">
        <v>22.454999999999998</v>
      </c>
      <c r="BV2" s="65">
        <v>21.128</v>
      </c>
      <c r="BW2" s="65">
        <v>19.837</v>
      </c>
      <c r="BX2" s="65">
        <v>18.648</v>
      </c>
      <c r="BY2" s="65">
        <v>17.279</v>
      </c>
      <c r="BZ2" s="65">
        <v>15.590999999999999</v>
      </c>
      <c r="CA2" s="65">
        <v>13.727</v>
      </c>
      <c r="CB2" s="65">
        <v>11.97</v>
      </c>
      <c r="CC2" s="65">
        <v>10.26</v>
      </c>
      <c r="CD2" s="65">
        <v>8.7370000000000001</v>
      </c>
      <c r="CE2" s="65">
        <v>7.5019999999999998</v>
      </c>
      <c r="CF2" s="65">
        <v>6.4820000000000002</v>
      </c>
      <c r="CG2" s="65">
        <v>5.5019999999999998</v>
      </c>
      <c r="CH2" s="65">
        <v>4.5860000000000003</v>
      </c>
      <c r="CI2" s="65">
        <v>3.7839999999999998</v>
      </c>
      <c r="CJ2" s="65">
        <v>3.0950000000000002</v>
      </c>
      <c r="CK2" s="65">
        <v>2.5070000000000001</v>
      </c>
      <c r="CL2" s="65">
        <v>1.9690000000000001</v>
      </c>
      <c r="CM2" s="65">
        <v>1.5449999999999999</v>
      </c>
      <c r="CN2" s="65">
        <v>1.2310000000000001</v>
      </c>
      <c r="CO2" s="65">
        <v>0.94399999999999995</v>
      </c>
      <c r="CP2" s="65">
        <v>0.68</v>
      </c>
      <c r="CQ2" s="65">
        <v>0.47499999999999998</v>
      </c>
      <c r="CR2" s="65">
        <v>0.36299999999999999</v>
      </c>
      <c r="CS2" s="65">
        <v>0.29099999999999998</v>
      </c>
      <c r="CT2" s="65">
        <v>0.21</v>
      </c>
      <c r="CU2" s="65">
        <v>0.11799999999999999</v>
      </c>
      <c r="CV2" s="65">
        <v>6.7000000000000004E-2</v>
      </c>
      <c r="CW2" s="65">
        <v>3.3000000000000002E-2</v>
      </c>
      <c r="CX2" s="65">
        <v>4.2000000000000003E-2</v>
      </c>
      <c r="CZ2">
        <f>+SUM(B2:CX2)</f>
        <v>11485.034999999996</v>
      </c>
      <c r="DC2">
        <f>+DC1/SUM($DC$1:$GX$1)*$DB$1</f>
        <v>1.5198507462686568E-2</v>
      </c>
      <c r="DD2">
        <f t="shared" ref="DD2:FO2" si="0">+DD1/SUM($DC$1:$GX$1)*$DB$1</f>
        <v>1.5496517412935323E-2</v>
      </c>
      <c r="DE2">
        <f t="shared" si="0"/>
        <v>1.5794527363184079E-2</v>
      </c>
      <c r="DF2">
        <f t="shared" si="0"/>
        <v>1.6092537313432836E-2</v>
      </c>
      <c r="DG2">
        <f t="shared" si="0"/>
        <v>1.6390547263681592E-2</v>
      </c>
      <c r="DH2">
        <f t="shared" si="0"/>
        <v>1.6688557213930349E-2</v>
      </c>
      <c r="DI2">
        <f t="shared" si="0"/>
        <v>1.6986567164179105E-2</v>
      </c>
      <c r="DJ2">
        <f t="shared" si="0"/>
        <v>1.7284577114427862E-2</v>
      </c>
      <c r="DK2">
        <f t="shared" si="0"/>
        <v>1.7582587064676618E-2</v>
      </c>
      <c r="DL2">
        <f t="shared" si="0"/>
        <v>1.7880597014925375E-2</v>
      </c>
      <c r="DM2">
        <f t="shared" si="0"/>
        <v>1.8178606965174132E-2</v>
      </c>
      <c r="DN2">
        <f t="shared" si="0"/>
        <v>1.8476616915422885E-2</v>
      </c>
      <c r="DO2">
        <f t="shared" si="0"/>
        <v>1.8774626865671641E-2</v>
      </c>
      <c r="DP2">
        <f t="shared" si="0"/>
        <v>1.9072636815920398E-2</v>
      </c>
      <c r="DQ2">
        <f t="shared" si="0"/>
        <v>1.9370646766169154E-2</v>
      </c>
      <c r="DR2">
        <f t="shared" si="0"/>
        <v>1.9668656716417911E-2</v>
      </c>
      <c r="DS2">
        <f t="shared" si="0"/>
        <v>1.9966666666666667E-2</v>
      </c>
      <c r="DT2">
        <f t="shared" si="0"/>
        <v>2.0264676616915424E-2</v>
      </c>
      <c r="DU2">
        <f t="shared" si="0"/>
        <v>2.056268656716418E-2</v>
      </c>
      <c r="DV2">
        <f t="shared" si="0"/>
        <v>2.0860696517412937E-2</v>
      </c>
      <c r="DW2">
        <f t="shared" si="0"/>
        <v>2.1158706467661693E-2</v>
      </c>
      <c r="DX2">
        <f t="shared" si="0"/>
        <v>2.145671641791045E-2</v>
      </c>
      <c r="DY2">
        <f t="shared" si="0"/>
        <v>2.1754726368159203E-2</v>
      </c>
      <c r="DZ2">
        <f t="shared" si="0"/>
        <v>2.205273631840796E-2</v>
      </c>
      <c r="EA2">
        <f t="shared" si="0"/>
        <v>2.2350746268656716E-2</v>
      </c>
      <c r="EB2">
        <f t="shared" si="0"/>
        <v>2.2648756218905473E-2</v>
      </c>
      <c r="EC2">
        <f t="shared" si="0"/>
        <v>2.2946766169154229E-2</v>
      </c>
      <c r="ED2">
        <f t="shared" si="0"/>
        <v>2.3244776119402986E-2</v>
      </c>
      <c r="EE2">
        <f t="shared" si="0"/>
        <v>2.3542786069651742E-2</v>
      </c>
      <c r="EF2">
        <f t="shared" si="0"/>
        <v>2.3840796019900495E-2</v>
      </c>
      <c r="EG2">
        <f t="shared" si="0"/>
        <v>2.4138805970149255E-2</v>
      </c>
      <c r="EH2">
        <f t="shared" si="0"/>
        <v>2.4436815920398008E-2</v>
      </c>
      <c r="EI2">
        <f t="shared" si="0"/>
        <v>2.4734825870646768E-2</v>
      </c>
      <c r="EJ2">
        <f t="shared" si="0"/>
        <v>2.5032835820895522E-2</v>
      </c>
      <c r="EK2">
        <f t="shared" si="0"/>
        <v>2.5330845771144278E-2</v>
      </c>
      <c r="EL2">
        <f t="shared" si="0"/>
        <v>2.5628855721393038E-2</v>
      </c>
      <c r="EM2">
        <f t="shared" si="0"/>
        <v>2.5926865671641791E-2</v>
      </c>
      <c r="EN2">
        <f t="shared" si="0"/>
        <v>2.6224875621890551E-2</v>
      </c>
      <c r="EO2">
        <f t="shared" si="0"/>
        <v>2.6522885572139304E-2</v>
      </c>
      <c r="EP2">
        <f t="shared" si="0"/>
        <v>2.6820895522388061E-2</v>
      </c>
      <c r="EQ2">
        <f t="shared" si="0"/>
        <v>2.7118905472636817E-2</v>
      </c>
      <c r="ER2">
        <f t="shared" si="0"/>
        <v>2.7416915422885574E-2</v>
      </c>
      <c r="ES2">
        <f t="shared" si="0"/>
        <v>2.7714925373134327E-2</v>
      </c>
      <c r="ET2">
        <f t="shared" si="0"/>
        <v>2.8012935323383087E-2</v>
      </c>
      <c r="EU2">
        <f t="shared" si="0"/>
        <v>2.831094527363184E-2</v>
      </c>
      <c r="EV2">
        <f t="shared" si="0"/>
        <v>2.86089552238806E-2</v>
      </c>
      <c r="EW2">
        <f t="shared" si="0"/>
        <v>2.8906965174129353E-2</v>
      </c>
      <c r="EX2">
        <f t="shared" si="0"/>
        <v>2.920497512437811E-2</v>
      </c>
      <c r="EY2">
        <f t="shared" si="0"/>
        <v>2.950298507462687E-2</v>
      </c>
      <c r="EZ2">
        <f t="shared" si="0"/>
        <v>2.9800995024875623E-2</v>
      </c>
      <c r="FA2">
        <f t="shared" si="0"/>
        <v>3.0099004975124383E-2</v>
      </c>
      <c r="FB2">
        <f t="shared" si="0"/>
        <v>3.0397014925373136E-2</v>
      </c>
      <c r="FC2">
        <f t="shared" si="0"/>
        <v>3.0695024875621892E-2</v>
      </c>
      <c r="FD2">
        <f t="shared" si="0"/>
        <v>3.0993034825870645E-2</v>
      </c>
      <c r="FE2">
        <f t="shared" si="0"/>
        <v>3.1291044776119402E-2</v>
      </c>
      <c r="FF2">
        <f t="shared" si="0"/>
        <v>3.1589054726368158E-2</v>
      </c>
      <c r="FG2">
        <f t="shared" si="0"/>
        <v>3.1887064676616915E-2</v>
      </c>
      <c r="FH2">
        <f t="shared" si="0"/>
        <v>3.2185074626865671E-2</v>
      </c>
      <c r="FI2">
        <f t="shared" si="0"/>
        <v>3.2483084577114428E-2</v>
      </c>
      <c r="FJ2">
        <f t="shared" si="0"/>
        <v>3.2781094527363185E-2</v>
      </c>
      <c r="FK2">
        <f t="shared" si="0"/>
        <v>3.3079104477611941E-2</v>
      </c>
      <c r="FL2">
        <f t="shared" si="0"/>
        <v>3.3377114427860698E-2</v>
      </c>
      <c r="FM2">
        <f t="shared" si="0"/>
        <v>3.3675124378109454E-2</v>
      </c>
      <c r="FN2">
        <f t="shared" si="0"/>
        <v>3.3973134328358211E-2</v>
      </c>
      <c r="FO2">
        <f t="shared" si="0"/>
        <v>3.4271144278606967E-2</v>
      </c>
      <c r="FP2">
        <f t="shared" ref="FP2:GX2" si="1">+FP1/SUM($DC$1:$GX$1)*$DB$1</f>
        <v>3.4569154228855724E-2</v>
      </c>
      <c r="FQ2">
        <f t="shared" si="1"/>
        <v>3.486716417910448E-2</v>
      </c>
      <c r="FR2">
        <f t="shared" si="1"/>
        <v>3.5165174129353237E-2</v>
      </c>
      <c r="FS2">
        <f t="shared" si="1"/>
        <v>3.5463184079601986E-2</v>
      </c>
      <c r="FT2">
        <f t="shared" si="1"/>
        <v>3.576119402985075E-2</v>
      </c>
      <c r="FU2">
        <f t="shared" si="1"/>
        <v>3.60592039800995E-2</v>
      </c>
      <c r="FV2">
        <f t="shared" si="1"/>
        <v>3.6357213930348263E-2</v>
      </c>
      <c r="FW2">
        <f t="shared" si="1"/>
        <v>3.665522388059702E-2</v>
      </c>
      <c r="FX2">
        <f t="shared" si="1"/>
        <v>3.6953233830845769E-2</v>
      </c>
      <c r="FY2">
        <f t="shared" si="1"/>
        <v>3.7251243781094533E-2</v>
      </c>
      <c r="FZ2">
        <f t="shared" si="1"/>
        <v>3.7549253731343282E-2</v>
      </c>
      <c r="GA2">
        <f t="shared" si="1"/>
        <v>3.7847263681592046E-2</v>
      </c>
      <c r="GB2">
        <f t="shared" si="1"/>
        <v>3.8145273631840795E-2</v>
      </c>
      <c r="GC2">
        <f t="shared" si="1"/>
        <v>3.8443283582089552E-2</v>
      </c>
      <c r="GD2">
        <f t="shared" si="1"/>
        <v>3.8741293532338308E-2</v>
      </c>
      <c r="GE2">
        <f t="shared" si="1"/>
        <v>3.9039303482587065E-2</v>
      </c>
      <c r="GF2">
        <f t="shared" si="1"/>
        <v>3.9337313432835821E-2</v>
      </c>
      <c r="GG2">
        <f t="shared" si="1"/>
        <v>3.9635323383084578E-2</v>
      </c>
      <c r="GH2">
        <f t="shared" si="1"/>
        <v>3.9933333333333335E-2</v>
      </c>
      <c r="GI2">
        <f t="shared" si="1"/>
        <v>4.0231343283582091E-2</v>
      </c>
      <c r="GJ2">
        <f t="shared" si="1"/>
        <v>4.0529353233830848E-2</v>
      </c>
      <c r="GK2">
        <f t="shared" si="1"/>
        <v>4.0827363184079604E-2</v>
      </c>
      <c r="GL2">
        <f t="shared" si="1"/>
        <v>4.1125373134328361E-2</v>
      </c>
      <c r="GM2">
        <f t="shared" si="1"/>
        <v>4.1423383084577117E-2</v>
      </c>
      <c r="GN2">
        <f t="shared" si="1"/>
        <v>4.1721393034825874E-2</v>
      </c>
      <c r="GO2">
        <f t="shared" si="1"/>
        <v>4.2019402985074623E-2</v>
      </c>
      <c r="GP2">
        <f t="shared" si="1"/>
        <v>4.2317412935323387E-2</v>
      </c>
      <c r="GQ2">
        <f t="shared" si="1"/>
        <v>4.2615422885572136E-2</v>
      </c>
      <c r="GR2">
        <f t="shared" si="1"/>
        <v>4.29134328358209E-2</v>
      </c>
      <c r="GS2">
        <f t="shared" si="1"/>
        <v>4.321144278606965E-2</v>
      </c>
      <c r="GT2">
        <f t="shared" si="1"/>
        <v>4.3509452736318406E-2</v>
      </c>
      <c r="GU2">
        <f t="shared" si="1"/>
        <v>4.380746268656717E-2</v>
      </c>
      <c r="GV2">
        <f t="shared" si="1"/>
        <v>4.4105472636815919E-2</v>
      </c>
      <c r="GW2">
        <f t="shared" si="1"/>
        <v>4.4403482587064683E-2</v>
      </c>
      <c r="GX2">
        <f t="shared" si="1"/>
        <v>4.4701492537313432E-2</v>
      </c>
    </row>
    <row r="3" spans="1:206" x14ac:dyDescent="0.3">
      <c r="A3" s="64">
        <v>2019</v>
      </c>
      <c r="B3" s="65">
        <v>393.52800000000002</v>
      </c>
      <c r="C3" s="65">
        <v>383.88099999999997</v>
      </c>
      <c r="D3" s="65">
        <v>374.46699999999998</v>
      </c>
      <c r="E3" s="65">
        <v>365.27199999999999</v>
      </c>
      <c r="F3" s="65">
        <v>357.05500000000001</v>
      </c>
      <c r="G3" s="65">
        <v>348.16300000000001</v>
      </c>
      <c r="H3" s="65">
        <v>339.46600000000001</v>
      </c>
      <c r="I3" s="65">
        <v>330.94400000000002</v>
      </c>
      <c r="J3" s="65">
        <v>322.577</v>
      </c>
      <c r="K3" s="65">
        <v>314.38600000000002</v>
      </c>
      <c r="L3" s="65">
        <v>306.39299999999997</v>
      </c>
      <c r="M3" s="65">
        <v>298.37</v>
      </c>
      <c r="N3" s="65">
        <v>290.21300000000002</v>
      </c>
      <c r="O3" s="65">
        <v>282.029</v>
      </c>
      <c r="P3" s="65">
        <v>273.99400000000003</v>
      </c>
      <c r="Q3" s="65">
        <v>266.041</v>
      </c>
      <c r="R3" s="65">
        <v>258.39699999999999</v>
      </c>
      <c r="S3" s="65">
        <v>251.18299999999999</v>
      </c>
      <c r="T3" s="65">
        <v>244.273</v>
      </c>
      <c r="U3" s="65">
        <v>237.42099999999999</v>
      </c>
      <c r="V3" s="65">
        <v>230.68600000000001</v>
      </c>
      <c r="W3" s="65">
        <v>223.917</v>
      </c>
      <c r="X3" s="65">
        <v>217.01900000000001</v>
      </c>
      <c r="Y3" s="65">
        <v>210.06700000000001</v>
      </c>
      <c r="Z3" s="65">
        <v>203.25700000000001</v>
      </c>
      <c r="AA3" s="65">
        <v>196.58500000000001</v>
      </c>
      <c r="AB3" s="65">
        <v>189.90799999999999</v>
      </c>
      <c r="AC3" s="65">
        <v>183.18899999999999</v>
      </c>
      <c r="AD3" s="65">
        <v>176.5</v>
      </c>
      <c r="AE3" s="65">
        <v>169.94800000000001</v>
      </c>
      <c r="AF3" s="65">
        <v>163.50200000000001</v>
      </c>
      <c r="AG3" s="65">
        <v>157.346</v>
      </c>
      <c r="AH3" s="65">
        <v>151.57900000000001</v>
      </c>
      <c r="AI3" s="65">
        <v>146.124</v>
      </c>
      <c r="AJ3" s="65">
        <v>140.79499999999999</v>
      </c>
      <c r="AK3" s="65">
        <v>135.61699999999999</v>
      </c>
      <c r="AL3" s="65">
        <v>130.625</v>
      </c>
      <c r="AM3" s="65">
        <v>125.81699999999999</v>
      </c>
      <c r="AN3" s="65">
        <v>121.178</v>
      </c>
      <c r="AO3" s="65">
        <v>116.70399999999999</v>
      </c>
      <c r="AP3" s="65">
        <v>112.39400000000001</v>
      </c>
      <c r="AQ3" s="65">
        <v>108.206</v>
      </c>
      <c r="AR3" s="65">
        <v>104.11799999999999</v>
      </c>
      <c r="AS3" s="65">
        <v>100.14400000000001</v>
      </c>
      <c r="AT3" s="65">
        <v>96.298000000000002</v>
      </c>
      <c r="AU3" s="65">
        <v>92.554000000000002</v>
      </c>
      <c r="AV3" s="65">
        <v>88.99</v>
      </c>
      <c r="AW3" s="65">
        <v>85.641000000000005</v>
      </c>
      <c r="AX3" s="65">
        <v>82.451999999999998</v>
      </c>
      <c r="AY3" s="65">
        <v>79.340999999999994</v>
      </c>
      <c r="AZ3" s="65">
        <v>76.33</v>
      </c>
      <c r="BA3" s="65">
        <v>73.304000000000002</v>
      </c>
      <c r="BB3" s="65">
        <v>70.198999999999998</v>
      </c>
      <c r="BC3" s="65">
        <v>67.063999999999993</v>
      </c>
      <c r="BD3" s="65">
        <v>64.02</v>
      </c>
      <c r="BE3" s="65">
        <v>61.051000000000002</v>
      </c>
      <c r="BF3" s="65">
        <v>58.124000000000002</v>
      </c>
      <c r="BG3" s="65">
        <v>55.238</v>
      </c>
      <c r="BH3" s="65">
        <v>52.405000000000001</v>
      </c>
      <c r="BI3" s="65">
        <v>49.634</v>
      </c>
      <c r="BJ3" s="65">
        <v>46.92</v>
      </c>
      <c r="BK3" s="65">
        <v>44.323999999999998</v>
      </c>
      <c r="BL3" s="65">
        <v>41.872</v>
      </c>
      <c r="BM3" s="65">
        <v>39.540999999999997</v>
      </c>
      <c r="BN3" s="65">
        <v>37.279000000000003</v>
      </c>
      <c r="BO3" s="65">
        <v>35.103000000000002</v>
      </c>
      <c r="BP3" s="65">
        <v>32.965000000000003</v>
      </c>
      <c r="BQ3" s="65">
        <v>30.841000000000001</v>
      </c>
      <c r="BR3" s="65">
        <v>28.757000000000001</v>
      </c>
      <c r="BS3" s="65">
        <v>26.745999999999999</v>
      </c>
      <c r="BT3" s="65">
        <v>24.768999999999998</v>
      </c>
      <c r="BU3" s="65">
        <v>22.977</v>
      </c>
      <c r="BV3" s="65">
        <v>21.437999999999999</v>
      </c>
      <c r="BW3" s="65">
        <v>20.065000000000001</v>
      </c>
      <c r="BX3" s="65">
        <v>18.734999999999999</v>
      </c>
      <c r="BY3" s="65">
        <v>17.507999999999999</v>
      </c>
      <c r="BZ3" s="65">
        <v>16.122</v>
      </c>
      <c r="CA3" s="65">
        <v>14.449</v>
      </c>
      <c r="CB3" s="65">
        <v>12.622999999999999</v>
      </c>
      <c r="CC3" s="65">
        <v>10.907</v>
      </c>
      <c r="CD3" s="65">
        <v>9.2409999999999997</v>
      </c>
      <c r="CE3" s="65">
        <v>7.77</v>
      </c>
      <c r="CF3" s="65">
        <v>6.5890000000000004</v>
      </c>
      <c r="CG3" s="65">
        <v>5.6269999999999998</v>
      </c>
      <c r="CH3" s="65">
        <v>4.7089999999999996</v>
      </c>
      <c r="CI3" s="65">
        <v>3.86</v>
      </c>
      <c r="CJ3" s="65">
        <v>3.1269999999999998</v>
      </c>
      <c r="CK3" s="65">
        <v>2.5089999999999999</v>
      </c>
      <c r="CL3" s="65">
        <v>1.9950000000000001</v>
      </c>
      <c r="CM3" s="65">
        <v>1.5189999999999999</v>
      </c>
      <c r="CN3" s="65">
        <v>1.169</v>
      </c>
      <c r="CO3" s="65">
        <v>0.93500000000000005</v>
      </c>
      <c r="CP3" s="65">
        <v>0.70399999999999996</v>
      </c>
      <c r="CQ3" s="65">
        <v>0.47499999999999998</v>
      </c>
      <c r="CR3" s="65">
        <v>0.318</v>
      </c>
      <c r="CS3" s="65">
        <v>0.248</v>
      </c>
      <c r="CT3" s="65">
        <v>0.19700000000000001</v>
      </c>
      <c r="CU3" s="65">
        <v>0.14000000000000001</v>
      </c>
      <c r="CV3" s="65">
        <v>7.6999999999999999E-2</v>
      </c>
      <c r="CW3" s="65">
        <v>3.4000000000000002E-2</v>
      </c>
      <c r="CX3" s="65">
        <v>4.3999999999999997E-2</v>
      </c>
      <c r="CZ3">
        <f>+SUM(B3:CX3)</f>
        <v>11801.151</v>
      </c>
      <c r="DA3">
        <f>+SUM(C3:CX3)</f>
        <v>11407.623000000001</v>
      </c>
      <c r="DB3">
        <f>+CZ2-DA3</f>
        <v>77.411999999994805</v>
      </c>
    </row>
    <row r="4" spans="1:206" x14ac:dyDescent="0.3">
      <c r="A4" s="64">
        <v>2020</v>
      </c>
      <c r="B4" s="65">
        <v>400.67599999999999</v>
      </c>
      <c r="C4" s="65">
        <v>390.88299999999998</v>
      </c>
      <c r="D4" s="65">
        <v>381.39</v>
      </c>
      <c r="E4" s="65">
        <v>372.173</v>
      </c>
      <c r="F4" s="65">
        <v>363.20699999999999</v>
      </c>
      <c r="G4" s="65">
        <v>354.46800000000002</v>
      </c>
      <c r="H4" s="65">
        <v>345.93099999999998</v>
      </c>
      <c r="I4" s="65">
        <v>337.57100000000003</v>
      </c>
      <c r="J4" s="65">
        <v>329.36399999999998</v>
      </c>
      <c r="K4" s="65">
        <v>321.28699999999998</v>
      </c>
      <c r="L4" s="65">
        <v>313.36500000000001</v>
      </c>
      <c r="M4" s="65">
        <v>305.62799999999999</v>
      </c>
      <c r="N4" s="65">
        <v>297.791</v>
      </c>
      <c r="O4" s="65">
        <v>289.72500000000002</v>
      </c>
      <c r="P4" s="65">
        <v>281.56200000000001</v>
      </c>
      <c r="Q4" s="65">
        <v>273.536</v>
      </c>
      <c r="R4" s="65">
        <v>265.57299999999998</v>
      </c>
      <c r="S4" s="65">
        <v>257.90499999999997</v>
      </c>
      <c r="T4" s="65">
        <v>250.66900000000001</v>
      </c>
      <c r="U4" s="65">
        <v>243.732</v>
      </c>
      <c r="V4" s="65">
        <v>236.84</v>
      </c>
      <c r="W4" s="65">
        <v>230.053</v>
      </c>
      <c r="X4" s="65">
        <v>223.244</v>
      </c>
      <c r="Y4" s="65">
        <v>216.327</v>
      </c>
      <c r="Z4" s="65">
        <v>209.37200000000001</v>
      </c>
      <c r="AA4" s="65">
        <v>202.55500000000001</v>
      </c>
      <c r="AB4" s="65">
        <v>195.875</v>
      </c>
      <c r="AC4" s="65">
        <v>189.19900000000001</v>
      </c>
      <c r="AD4" s="65">
        <v>182.488</v>
      </c>
      <c r="AE4" s="65">
        <v>175.815</v>
      </c>
      <c r="AF4" s="65">
        <v>169.28</v>
      </c>
      <c r="AG4" s="65">
        <v>162.852</v>
      </c>
      <c r="AH4" s="65">
        <v>156.71299999999999</v>
      </c>
      <c r="AI4" s="65">
        <v>150.96</v>
      </c>
      <c r="AJ4" s="65">
        <v>145.51499999999999</v>
      </c>
      <c r="AK4" s="65">
        <v>140.19499999999999</v>
      </c>
      <c r="AL4" s="65">
        <v>135.029</v>
      </c>
      <c r="AM4" s="65">
        <v>130.048</v>
      </c>
      <c r="AN4" s="65">
        <v>125.24299999999999</v>
      </c>
      <c r="AO4" s="65">
        <v>120.608</v>
      </c>
      <c r="AP4" s="65">
        <v>116.13500000000001</v>
      </c>
      <c r="AQ4" s="65">
        <v>111.825</v>
      </c>
      <c r="AR4" s="65">
        <v>107.63800000000001</v>
      </c>
      <c r="AS4" s="65">
        <v>103.553</v>
      </c>
      <c r="AT4" s="65">
        <v>99.581000000000003</v>
      </c>
      <c r="AU4" s="65">
        <v>95.736000000000004</v>
      </c>
      <c r="AV4" s="65">
        <v>91.992999999999995</v>
      </c>
      <c r="AW4" s="65">
        <v>88.427000000000007</v>
      </c>
      <c r="AX4" s="65">
        <v>85.070999999999998</v>
      </c>
      <c r="AY4" s="65">
        <v>81.873000000000005</v>
      </c>
      <c r="AZ4" s="65">
        <v>78.751999999999995</v>
      </c>
      <c r="BA4" s="65">
        <v>75.73</v>
      </c>
      <c r="BB4" s="65">
        <v>72.692999999999998</v>
      </c>
      <c r="BC4" s="65">
        <v>69.578000000000003</v>
      </c>
      <c r="BD4" s="65">
        <v>66.432000000000002</v>
      </c>
      <c r="BE4" s="65">
        <v>63.377000000000002</v>
      </c>
      <c r="BF4" s="65">
        <v>60.395000000000003</v>
      </c>
      <c r="BG4" s="65">
        <v>57.454999999999998</v>
      </c>
      <c r="BH4" s="65">
        <v>54.557000000000002</v>
      </c>
      <c r="BI4" s="65">
        <v>51.712000000000003</v>
      </c>
      <c r="BJ4" s="65">
        <v>48.93</v>
      </c>
      <c r="BK4" s="65">
        <v>46.201999999999998</v>
      </c>
      <c r="BL4" s="65">
        <v>43.587000000000003</v>
      </c>
      <c r="BM4" s="65">
        <v>41.113</v>
      </c>
      <c r="BN4" s="65">
        <v>38.753999999999998</v>
      </c>
      <c r="BO4" s="65">
        <v>36.463000000000001</v>
      </c>
      <c r="BP4" s="65">
        <v>34.258000000000003</v>
      </c>
      <c r="BQ4" s="65">
        <v>32.091999999999999</v>
      </c>
      <c r="BR4" s="65">
        <v>29.945</v>
      </c>
      <c r="BS4" s="65">
        <v>27.838999999999999</v>
      </c>
      <c r="BT4" s="65">
        <v>25.806999999999999</v>
      </c>
      <c r="BU4" s="65">
        <v>23.815000000000001</v>
      </c>
      <c r="BV4" s="65">
        <v>21.998000000000001</v>
      </c>
      <c r="BW4" s="65">
        <v>20.420000000000002</v>
      </c>
      <c r="BX4" s="65">
        <v>19.001000000000001</v>
      </c>
      <c r="BY4" s="65">
        <v>17.632000000000001</v>
      </c>
      <c r="BZ4" s="65">
        <v>16.367999999999999</v>
      </c>
      <c r="CA4" s="65">
        <v>14.965999999999999</v>
      </c>
      <c r="CB4" s="65">
        <v>13.308</v>
      </c>
      <c r="CC4" s="65">
        <v>11.52</v>
      </c>
      <c r="CD4" s="65">
        <v>9.843</v>
      </c>
      <c r="CE4" s="65">
        <v>8.2219999999999995</v>
      </c>
      <c r="CF4" s="65">
        <v>6.8019999999999996</v>
      </c>
      <c r="CG4" s="65">
        <v>5.6760000000000002</v>
      </c>
      <c r="CH4" s="65">
        <v>4.7720000000000002</v>
      </c>
      <c r="CI4" s="65">
        <v>3.9180000000000001</v>
      </c>
      <c r="CJ4" s="65">
        <v>3.1339999999999999</v>
      </c>
      <c r="CK4" s="65">
        <v>2.468</v>
      </c>
      <c r="CL4" s="65">
        <v>1.9239999999999999</v>
      </c>
      <c r="CM4" s="65">
        <v>1.482</v>
      </c>
      <c r="CN4" s="65">
        <v>1.0680000000000001</v>
      </c>
      <c r="CO4" s="65">
        <v>0.79300000000000004</v>
      </c>
      <c r="CP4" s="65">
        <v>0.63900000000000001</v>
      </c>
      <c r="CQ4" s="65">
        <v>0.46400000000000002</v>
      </c>
      <c r="CR4" s="65">
        <v>0.27</v>
      </c>
      <c r="CS4" s="65">
        <v>0.161</v>
      </c>
      <c r="CT4" s="65">
        <v>0.13200000000000001</v>
      </c>
      <c r="CU4" s="65">
        <v>0.10199999999999999</v>
      </c>
      <c r="CV4" s="65">
        <v>7.0000000000000007E-2</v>
      </c>
      <c r="CW4" s="65">
        <v>3.5000000000000003E-2</v>
      </c>
      <c r="CX4" s="65">
        <v>4.4999999999999998E-2</v>
      </c>
      <c r="CZ4">
        <f t="shared" ref="CZ4:CZ67" si="2">+SUM(B4:CX4)</f>
        <v>12123.198000000006</v>
      </c>
      <c r="DA4">
        <f t="shared" ref="DA4:DA67" si="3">+SUM(C4:CX4)</f>
        <v>11722.522000000004</v>
      </c>
      <c r="DB4">
        <f t="shared" ref="DB4:DB67" si="4">+CZ3-DA4</f>
        <v>78.628999999995358</v>
      </c>
    </row>
    <row r="5" spans="1:206" x14ac:dyDescent="0.3">
      <c r="A5" s="64">
        <v>2021</v>
      </c>
      <c r="B5" s="65">
        <v>408.06200000000001</v>
      </c>
      <c r="C5" s="65">
        <v>398.16</v>
      </c>
      <c r="D5" s="65">
        <v>388.613</v>
      </c>
      <c r="E5" s="65">
        <v>379.38299999999998</v>
      </c>
      <c r="F5" s="65">
        <v>370.43799999999999</v>
      </c>
      <c r="G5" s="65">
        <v>361.74299999999999</v>
      </c>
      <c r="H5" s="65">
        <v>353.28</v>
      </c>
      <c r="I5" s="65">
        <v>345.029</v>
      </c>
      <c r="J5" s="65">
        <v>336.87700000000001</v>
      </c>
      <c r="K5" s="65">
        <v>328.75900000000001</v>
      </c>
      <c r="L5" s="65">
        <v>320.68700000000001</v>
      </c>
      <c r="M5" s="65">
        <v>312.77199999999999</v>
      </c>
      <c r="N5" s="65">
        <v>305.02699999999999</v>
      </c>
      <c r="O5" s="65">
        <v>297.17</v>
      </c>
      <c r="P5" s="65">
        <v>289.08300000000003</v>
      </c>
      <c r="Q5" s="65">
        <v>280.89699999999999</v>
      </c>
      <c r="R5" s="65">
        <v>272.834</v>
      </c>
      <c r="S5" s="65">
        <v>264.82</v>
      </c>
      <c r="T5" s="65">
        <v>257.11599999999999</v>
      </c>
      <c r="U5" s="65">
        <v>249.86099999999999</v>
      </c>
      <c r="V5" s="65">
        <v>242.92</v>
      </c>
      <c r="W5" s="65">
        <v>236.023</v>
      </c>
      <c r="X5" s="65">
        <v>229.226</v>
      </c>
      <c r="Y5" s="65">
        <v>222.417</v>
      </c>
      <c r="Z5" s="65">
        <v>215.51</v>
      </c>
      <c r="AA5" s="65">
        <v>208.56899999999999</v>
      </c>
      <c r="AB5" s="65">
        <v>201.76900000000001</v>
      </c>
      <c r="AC5" s="65">
        <v>195.107</v>
      </c>
      <c r="AD5" s="65">
        <v>188.44800000000001</v>
      </c>
      <c r="AE5" s="65">
        <v>181.75299999999999</v>
      </c>
      <c r="AF5" s="65">
        <v>175.09200000000001</v>
      </c>
      <c r="AG5" s="65">
        <v>168.571</v>
      </c>
      <c r="AH5" s="65">
        <v>162.15799999999999</v>
      </c>
      <c r="AI5" s="65">
        <v>156.03</v>
      </c>
      <c r="AJ5" s="65">
        <v>150.28399999999999</v>
      </c>
      <c r="AK5" s="65">
        <v>144.84200000000001</v>
      </c>
      <c r="AL5" s="65">
        <v>139.52500000000001</v>
      </c>
      <c r="AM5" s="65">
        <v>134.36099999999999</v>
      </c>
      <c r="AN5" s="65">
        <v>129.381</v>
      </c>
      <c r="AO5" s="65">
        <v>124.57899999999999</v>
      </c>
      <c r="AP5" s="65">
        <v>119.946</v>
      </c>
      <c r="AQ5" s="65">
        <v>115.476</v>
      </c>
      <c r="AR5" s="65">
        <v>111.16500000000001</v>
      </c>
      <c r="AS5" s="65">
        <v>106.976</v>
      </c>
      <c r="AT5" s="65">
        <v>102.88500000000001</v>
      </c>
      <c r="AU5" s="65">
        <v>98.903999999999996</v>
      </c>
      <c r="AV5" s="65">
        <v>95.051000000000002</v>
      </c>
      <c r="AW5" s="65">
        <v>91.296999999999997</v>
      </c>
      <c r="AX5" s="65">
        <v>87.718999999999994</v>
      </c>
      <c r="AY5" s="65">
        <v>84.349000000000004</v>
      </c>
      <c r="AZ5" s="65">
        <v>81.135000000000005</v>
      </c>
      <c r="BA5" s="65">
        <v>77.998000000000005</v>
      </c>
      <c r="BB5" s="65">
        <v>74.956999999999994</v>
      </c>
      <c r="BC5" s="65">
        <v>71.903000000000006</v>
      </c>
      <c r="BD5" s="65">
        <v>68.77</v>
      </c>
      <c r="BE5" s="65">
        <v>65.608000000000004</v>
      </c>
      <c r="BF5" s="65">
        <v>62.533999999999999</v>
      </c>
      <c r="BG5" s="65">
        <v>59.533000000000001</v>
      </c>
      <c r="BH5" s="65">
        <v>56.572000000000003</v>
      </c>
      <c r="BI5" s="65">
        <v>53.646000000000001</v>
      </c>
      <c r="BJ5" s="65">
        <v>50.771999999999998</v>
      </c>
      <c r="BK5" s="65">
        <v>47.96</v>
      </c>
      <c r="BL5" s="65">
        <v>45.204000000000001</v>
      </c>
      <c r="BM5" s="65">
        <v>42.558999999999997</v>
      </c>
      <c r="BN5" s="65">
        <v>40.055</v>
      </c>
      <c r="BO5" s="65">
        <v>37.667000000000002</v>
      </c>
      <c r="BP5" s="65">
        <v>35.347000000000001</v>
      </c>
      <c r="BQ5" s="65">
        <v>33.113999999999997</v>
      </c>
      <c r="BR5" s="65">
        <v>30.927</v>
      </c>
      <c r="BS5" s="65">
        <v>28.760999999999999</v>
      </c>
      <c r="BT5" s="65">
        <v>26.643999999999998</v>
      </c>
      <c r="BU5" s="65">
        <v>24.603999999999999</v>
      </c>
      <c r="BV5" s="65">
        <v>22.611000000000001</v>
      </c>
      <c r="BW5" s="65">
        <v>20.791</v>
      </c>
      <c r="BX5" s="65">
        <v>19.199000000000002</v>
      </c>
      <c r="BY5" s="65">
        <v>17.766999999999999</v>
      </c>
      <c r="BZ5" s="65">
        <v>16.390999999999998</v>
      </c>
      <c r="CA5" s="65">
        <v>15.122</v>
      </c>
      <c r="CB5" s="65">
        <v>13.744</v>
      </c>
      <c r="CC5" s="65">
        <v>12.151</v>
      </c>
      <c r="CD5" s="65">
        <v>10.455</v>
      </c>
      <c r="CE5" s="65">
        <v>8.8710000000000004</v>
      </c>
      <c r="CF5" s="65">
        <v>7.3460000000000001</v>
      </c>
      <c r="CG5" s="65">
        <v>6.0220000000000002</v>
      </c>
      <c r="CH5" s="65">
        <v>4.9859999999999998</v>
      </c>
      <c r="CI5" s="65">
        <v>4.1680000000000001</v>
      </c>
      <c r="CJ5" s="65">
        <v>3.387</v>
      </c>
      <c r="CK5" s="65">
        <v>2.6949999999999998</v>
      </c>
      <c r="CL5" s="65">
        <v>2.125</v>
      </c>
      <c r="CM5" s="65">
        <v>1.6479999999999999</v>
      </c>
      <c r="CN5" s="65">
        <v>1.248</v>
      </c>
      <c r="CO5" s="65">
        <v>0.89100000000000001</v>
      </c>
      <c r="CP5" s="65">
        <v>0.66400000000000003</v>
      </c>
      <c r="CQ5" s="65">
        <v>0.53300000000000003</v>
      </c>
      <c r="CR5" s="65">
        <v>0.38600000000000001</v>
      </c>
      <c r="CS5" s="65">
        <v>0.223</v>
      </c>
      <c r="CT5" s="65">
        <v>0.13500000000000001</v>
      </c>
      <c r="CU5" s="65">
        <v>0.105</v>
      </c>
      <c r="CV5" s="65">
        <v>7.0999999999999994E-2</v>
      </c>
      <c r="CW5" s="65">
        <v>3.5999999999999997E-2</v>
      </c>
      <c r="CX5" s="65">
        <v>4.5999999999999999E-2</v>
      </c>
      <c r="CZ5">
        <f t="shared" si="2"/>
        <v>12451.031000000001</v>
      </c>
      <c r="DA5">
        <f t="shared" si="3"/>
        <v>12042.969000000001</v>
      </c>
      <c r="DB5">
        <f t="shared" si="4"/>
        <v>80.229000000004817</v>
      </c>
    </row>
    <row r="6" spans="1:206" x14ac:dyDescent="0.3">
      <c r="A6" s="64">
        <v>2022</v>
      </c>
      <c r="B6" s="65">
        <v>415.84399999999999</v>
      </c>
      <c r="C6" s="65">
        <v>405.32100000000003</v>
      </c>
      <c r="D6" s="65">
        <v>395.67099999999999</v>
      </c>
      <c r="E6" s="65">
        <v>386.36700000000002</v>
      </c>
      <c r="F6" s="65">
        <v>377.4</v>
      </c>
      <c r="G6" s="65">
        <v>368.72699999999998</v>
      </c>
      <c r="H6" s="65">
        <v>360.303</v>
      </c>
      <c r="I6" s="65">
        <v>352.11500000000001</v>
      </c>
      <c r="J6" s="65">
        <v>344.149</v>
      </c>
      <c r="K6" s="65">
        <v>336.20499999999998</v>
      </c>
      <c r="L6" s="65">
        <v>328.17500000000001</v>
      </c>
      <c r="M6" s="65">
        <v>320.10899999999998</v>
      </c>
      <c r="N6" s="65">
        <v>312.19799999999998</v>
      </c>
      <c r="O6" s="65">
        <v>304.44499999999999</v>
      </c>
      <c r="P6" s="65">
        <v>296.56900000000002</v>
      </c>
      <c r="Q6" s="65">
        <v>288.45999999999998</v>
      </c>
      <c r="R6" s="65">
        <v>280.25</v>
      </c>
      <c r="S6" s="65">
        <v>272.149</v>
      </c>
      <c r="T6" s="65">
        <v>264.08699999999999</v>
      </c>
      <c r="U6" s="65">
        <v>256.34300000000002</v>
      </c>
      <c r="V6" s="65">
        <v>249.07</v>
      </c>
      <c r="W6" s="65">
        <v>242.125</v>
      </c>
      <c r="X6" s="65">
        <v>235.22</v>
      </c>
      <c r="Y6" s="65">
        <v>228.416</v>
      </c>
      <c r="Z6" s="65">
        <v>221.60499999999999</v>
      </c>
      <c r="AA6" s="65">
        <v>214.70599999999999</v>
      </c>
      <c r="AB6" s="65">
        <v>207.78</v>
      </c>
      <c r="AC6" s="65">
        <v>200.99600000000001</v>
      </c>
      <c r="AD6" s="65">
        <v>194.352</v>
      </c>
      <c r="AE6" s="65">
        <v>187.71</v>
      </c>
      <c r="AF6" s="65">
        <v>181.029</v>
      </c>
      <c r="AG6" s="65">
        <v>174.38200000000001</v>
      </c>
      <c r="AH6" s="65">
        <v>167.87299999999999</v>
      </c>
      <c r="AI6" s="65">
        <v>161.47399999999999</v>
      </c>
      <c r="AJ6" s="65">
        <v>155.358</v>
      </c>
      <c r="AK6" s="65">
        <v>149.61699999999999</v>
      </c>
      <c r="AL6" s="65">
        <v>144.178</v>
      </c>
      <c r="AM6" s="65">
        <v>138.86500000000001</v>
      </c>
      <c r="AN6" s="65">
        <v>133.702</v>
      </c>
      <c r="AO6" s="65">
        <v>128.72300000000001</v>
      </c>
      <c r="AP6" s="65">
        <v>123.92400000000001</v>
      </c>
      <c r="AQ6" s="65">
        <v>119.294</v>
      </c>
      <c r="AR6" s="65">
        <v>114.824</v>
      </c>
      <c r="AS6" s="65">
        <v>110.514</v>
      </c>
      <c r="AT6" s="65">
        <v>106.321</v>
      </c>
      <c r="AU6" s="65">
        <v>102.22499999999999</v>
      </c>
      <c r="AV6" s="65">
        <v>98.234999999999999</v>
      </c>
      <c r="AW6" s="65">
        <v>94.370999999999995</v>
      </c>
      <c r="AX6" s="65">
        <v>90.605999999999995</v>
      </c>
      <c r="AY6" s="65">
        <v>87.016000000000005</v>
      </c>
      <c r="AZ6" s="65">
        <v>83.632000000000005</v>
      </c>
      <c r="BA6" s="65">
        <v>80.403000000000006</v>
      </c>
      <c r="BB6" s="65">
        <v>77.248999999999995</v>
      </c>
      <c r="BC6" s="65">
        <v>74.191000000000003</v>
      </c>
      <c r="BD6" s="65">
        <v>71.117999999999995</v>
      </c>
      <c r="BE6" s="65">
        <v>67.966999999999999</v>
      </c>
      <c r="BF6" s="65">
        <v>64.787999999999997</v>
      </c>
      <c r="BG6" s="65">
        <v>61.695</v>
      </c>
      <c r="BH6" s="65">
        <v>58.674999999999997</v>
      </c>
      <c r="BI6" s="65">
        <v>55.691000000000003</v>
      </c>
      <c r="BJ6" s="65">
        <v>52.738999999999997</v>
      </c>
      <c r="BK6" s="65">
        <v>49.835000000000001</v>
      </c>
      <c r="BL6" s="65">
        <v>46.993000000000002</v>
      </c>
      <c r="BM6" s="65">
        <v>44.209000000000003</v>
      </c>
      <c r="BN6" s="65">
        <v>41.533999999999999</v>
      </c>
      <c r="BO6" s="65">
        <v>39</v>
      </c>
      <c r="BP6" s="65">
        <v>36.582000000000001</v>
      </c>
      <c r="BQ6" s="65">
        <v>34.234000000000002</v>
      </c>
      <c r="BR6" s="65">
        <v>31.972999999999999</v>
      </c>
      <c r="BS6" s="65">
        <v>29.763000000000002</v>
      </c>
      <c r="BT6" s="65">
        <v>27.581</v>
      </c>
      <c r="BU6" s="65">
        <v>25.45</v>
      </c>
      <c r="BV6" s="65">
        <v>23.402000000000001</v>
      </c>
      <c r="BW6" s="65">
        <v>21.408999999999999</v>
      </c>
      <c r="BX6" s="65">
        <v>19.585000000000001</v>
      </c>
      <c r="BY6" s="65">
        <v>17.981000000000002</v>
      </c>
      <c r="BZ6" s="65">
        <v>16.533999999999999</v>
      </c>
      <c r="CA6" s="65">
        <v>15.151</v>
      </c>
      <c r="CB6" s="65">
        <v>13.878</v>
      </c>
      <c r="CC6" s="65">
        <v>12.523</v>
      </c>
      <c r="CD6" s="65">
        <v>10.994999999999999</v>
      </c>
      <c r="CE6" s="65">
        <v>9.391</v>
      </c>
      <c r="CF6" s="65">
        <v>7.899</v>
      </c>
      <c r="CG6" s="65">
        <v>6.4710000000000001</v>
      </c>
      <c r="CH6" s="65">
        <v>5.2430000000000003</v>
      </c>
      <c r="CI6" s="65">
        <v>4.2960000000000003</v>
      </c>
      <c r="CJ6" s="65">
        <v>3.5630000000000002</v>
      </c>
      <c r="CK6" s="65">
        <v>2.8559999999999999</v>
      </c>
      <c r="CL6" s="65">
        <v>2.2549999999999999</v>
      </c>
      <c r="CM6" s="65">
        <v>1.782</v>
      </c>
      <c r="CN6" s="65">
        <v>1.371</v>
      </c>
      <c r="CO6" s="65">
        <v>1.014</v>
      </c>
      <c r="CP6" s="65">
        <v>0.71399999999999997</v>
      </c>
      <c r="CQ6" s="65">
        <v>0.53600000000000003</v>
      </c>
      <c r="CR6" s="65">
        <v>0.42899999999999999</v>
      </c>
      <c r="CS6" s="65">
        <v>0.309</v>
      </c>
      <c r="CT6" s="65">
        <v>0.17699999999999999</v>
      </c>
      <c r="CU6" s="65">
        <v>0.108</v>
      </c>
      <c r="CV6" s="65">
        <v>7.2999999999999995E-2</v>
      </c>
      <c r="CW6" s="65">
        <v>3.5999999999999997E-2</v>
      </c>
      <c r="CX6" s="65">
        <v>4.7E-2</v>
      </c>
      <c r="CZ6">
        <f t="shared" si="2"/>
        <v>12784.727999999996</v>
      </c>
      <c r="DA6">
        <f t="shared" si="3"/>
        <v>12368.883999999996</v>
      </c>
      <c r="DB6">
        <f t="shared" si="4"/>
        <v>82.147000000004482</v>
      </c>
    </row>
    <row r="7" spans="1:206" x14ac:dyDescent="0.3">
      <c r="A7" s="64">
        <v>2023</v>
      </c>
      <c r="B7" s="65">
        <v>423.87200000000001</v>
      </c>
      <c r="C7" s="65">
        <v>412.86500000000001</v>
      </c>
      <c r="D7" s="65">
        <v>402.48700000000002</v>
      </c>
      <c r="E7" s="65">
        <v>393.214</v>
      </c>
      <c r="F7" s="65">
        <v>384.15199999999999</v>
      </c>
      <c r="G7" s="65">
        <v>375.447</v>
      </c>
      <c r="H7" s="65">
        <v>367.04599999999999</v>
      </c>
      <c r="I7" s="65">
        <v>358.89100000000002</v>
      </c>
      <c r="J7" s="65">
        <v>350.97699999999998</v>
      </c>
      <c r="K7" s="65">
        <v>343.29700000000003</v>
      </c>
      <c r="L7" s="65">
        <v>335.56</v>
      </c>
      <c r="M7" s="65">
        <v>327.61700000000002</v>
      </c>
      <c r="N7" s="65">
        <v>319.55599999999998</v>
      </c>
      <c r="O7" s="65">
        <v>311.649</v>
      </c>
      <c r="P7" s="65">
        <v>303.887</v>
      </c>
      <c r="Q7" s="65">
        <v>295.99</v>
      </c>
      <c r="R7" s="65">
        <v>287.85899999999998</v>
      </c>
      <c r="S7" s="65">
        <v>279.62400000000002</v>
      </c>
      <c r="T7" s="65">
        <v>271.48599999999999</v>
      </c>
      <c r="U7" s="65">
        <v>263.37299999999999</v>
      </c>
      <c r="V7" s="65">
        <v>255.59</v>
      </c>
      <c r="W7" s="65">
        <v>248.298</v>
      </c>
      <c r="X7" s="65">
        <v>241.34899999999999</v>
      </c>
      <c r="Y7" s="65">
        <v>234.435</v>
      </c>
      <c r="Z7" s="65">
        <v>227.62299999999999</v>
      </c>
      <c r="AA7" s="65">
        <v>220.81</v>
      </c>
      <c r="AB7" s="65">
        <v>213.91900000000001</v>
      </c>
      <c r="AC7" s="65">
        <v>207.00700000000001</v>
      </c>
      <c r="AD7" s="65">
        <v>200.238</v>
      </c>
      <c r="AE7" s="65">
        <v>193.61199999999999</v>
      </c>
      <c r="AF7" s="65">
        <v>186.98699999999999</v>
      </c>
      <c r="AG7" s="65">
        <v>180.32</v>
      </c>
      <c r="AH7" s="65">
        <v>173.684</v>
      </c>
      <c r="AI7" s="65">
        <v>167.18899999999999</v>
      </c>
      <c r="AJ7" s="65">
        <v>160.804</v>
      </c>
      <c r="AK7" s="65">
        <v>154.69800000000001</v>
      </c>
      <c r="AL7" s="65">
        <v>148.96299999999999</v>
      </c>
      <c r="AM7" s="65">
        <v>143.52699999999999</v>
      </c>
      <c r="AN7" s="65">
        <v>138.215</v>
      </c>
      <c r="AO7" s="65">
        <v>133.053</v>
      </c>
      <c r="AP7" s="65">
        <v>128.07499999999999</v>
      </c>
      <c r="AQ7" s="65">
        <v>123.27800000000001</v>
      </c>
      <c r="AR7" s="65">
        <v>118.65</v>
      </c>
      <c r="AS7" s="65">
        <v>114.182</v>
      </c>
      <c r="AT7" s="65">
        <v>109.871</v>
      </c>
      <c r="AU7" s="65">
        <v>105.675</v>
      </c>
      <c r="AV7" s="65">
        <v>101.572</v>
      </c>
      <c r="AW7" s="65">
        <v>97.572999999999993</v>
      </c>
      <c r="AX7" s="65">
        <v>93.698999999999998</v>
      </c>
      <c r="AY7" s="65">
        <v>89.923000000000002</v>
      </c>
      <c r="AZ7" s="65">
        <v>86.32</v>
      </c>
      <c r="BA7" s="65">
        <v>82.923000000000002</v>
      </c>
      <c r="BB7" s="65">
        <v>79.677999999999997</v>
      </c>
      <c r="BC7" s="65">
        <v>76.507000000000005</v>
      </c>
      <c r="BD7" s="65">
        <v>73.430000000000007</v>
      </c>
      <c r="BE7" s="65">
        <v>70.337999999999994</v>
      </c>
      <c r="BF7" s="65">
        <v>67.17</v>
      </c>
      <c r="BG7" s="65">
        <v>63.972000000000001</v>
      </c>
      <c r="BH7" s="65">
        <v>60.86</v>
      </c>
      <c r="BI7" s="65">
        <v>57.820999999999998</v>
      </c>
      <c r="BJ7" s="65">
        <v>54.814</v>
      </c>
      <c r="BK7" s="65">
        <v>51.835999999999999</v>
      </c>
      <c r="BL7" s="65">
        <v>48.902000000000001</v>
      </c>
      <c r="BM7" s="65">
        <v>46.030999999999999</v>
      </c>
      <c r="BN7" s="65">
        <v>43.216000000000001</v>
      </c>
      <c r="BO7" s="65">
        <v>40.512999999999998</v>
      </c>
      <c r="BP7" s="65">
        <v>37.948</v>
      </c>
      <c r="BQ7" s="65">
        <v>35.5</v>
      </c>
      <c r="BR7" s="65">
        <v>33.122999999999998</v>
      </c>
      <c r="BS7" s="65">
        <v>30.835000000000001</v>
      </c>
      <c r="BT7" s="65">
        <v>28.600999999999999</v>
      </c>
      <c r="BU7" s="65">
        <v>26.401</v>
      </c>
      <c r="BV7" s="65">
        <v>24.26</v>
      </c>
      <c r="BW7" s="65">
        <v>22.202999999999999</v>
      </c>
      <c r="BX7" s="65">
        <v>20.21</v>
      </c>
      <c r="BY7" s="65">
        <v>18.38</v>
      </c>
      <c r="BZ7" s="65">
        <v>16.763000000000002</v>
      </c>
      <c r="CA7" s="65">
        <v>15.303000000000001</v>
      </c>
      <c r="CB7" s="65">
        <v>13.913</v>
      </c>
      <c r="CC7" s="65">
        <v>12.634</v>
      </c>
      <c r="CD7" s="65">
        <v>11.303000000000001</v>
      </c>
      <c r="CE7" s="65">
        <v>9.8390000000000004</v>
      </c>
      <c r="CF7" s="65">
        <v>8.3279999999999994</v>
      </c>
      <c r="CG7" s="65">
        <v>6.9279999999999999</v>
      </c>
      <c r="CH7" s="65">
        <v>5.5970000000000004</v>
      </c>
      <c r="CI7" s="65">
        <v>4.4649999999999999</v>
      </c>
      <c r="CJ7" s="65">
        <v>3.6080000000000001</v>
      </c>
      <c r="CK7" s="65">
        <v>2.9580000000000002</v>
      </c>
      <c r="CL7" s="65">
        <v>2.327</v>
      </c>
      <c r="CM7" s="65">
        <v>1.8160000000000001</v>
      </c>
      <c r="CN7" s="65">
        <v>1.4390000000000001</v>
      </c>
      <c r="CO7" s="65">
        <v>1.0960000000000001</v>
      </c>
      <c r="CP7" s="65">
        <v>0.78</v>
      </c>
      <c r="CQ7" s="65">
        <v>0.53600000000000003</v>
      </c>
      <c r="CR7" s="65">
        <v>0.40699999999999997</v>
      </c>
      <c r="CS7" s="65">
        <v>0.32400000000000001</v>
      </c>
      <c r="CT7" s="65">
        <v>0.23200000000000001</v>
      </c>
      <c r="CU7" s="65">
        <v>0.13100000000000001</v>
      </c>
      <c r="CV7" s="65">
        <v>7.4999999999999997E-2</v>
      </c>
      <c r="CW7" s="65">
        <v>3.6999999999999998E-2</v>
      </c>
      <c r="CX7" s="65">
        <v>4.8000000000000001E-2</v>
      </c>
      <c r="CZ7">
        <f t="shared" si="2"/>
        <v>13124.347</v>
      </c>
      <c r="DA7">
        <f t="shared" si="3"/>
        <v>12700.475</v>
      </c>
      <c r="DB7">
        <f t="shared" si="4"/>
        <v>84.252999999995154</v>
      </c>
    </row>
    <row r="8" spans="1:206" x14ac:dyDescent="0.3">
      <c r="A8" s="64">
        <v>2024</v>
      </c>
      <c r="B8" s="65">
        <v>431.93200000000002</v>
      </c>
      <c r="C8" s="65">
        <v>420.51299999999998</v>
      </c>
      <c r="D8" s="65">
        <v>409.81599999999997</v>
      </c>
      <c r="E8" s="65">
        <v>399.76900000000001</v>
      </c>
      <c r="F8" s="65">
        <v>390.8</v>
      </c>
      <c r="G8" s="65">
        <v>381.98</v>
      </c>
      <c r="H8" s="65">
        <v>373.53699999999998</v>
      </c>
      <c r="I8" s="65">
        <v>365.40499999999997</v>
      </c>
      <c r="J8" s="65">
        <v>357.52</v>
      </c>
      <c r="K8" s="65">
        <v>349.88</v>
      </c>
      <c r="L8" s="65">
        <v>342.48399999999998</v>
      </c>
      <c r="M8" s="65">
        <v>334.952</v>
      </c>
      <c r="N8" s="65">
        <v>327.096</v>
      </c>
      <c r="O8" s="65">
        <v>319.03899999999999</v>
      </c>
      <c r="P8" s="65">
        <v>311.13600000000002</v>
      </c>
      <c r="Q8" s="65">
        <v>303.36399999999998</v>
      </c>
      <c r="R8" s="65">
        <v>295.44499999999999</v>
      </c>
      <c r="S8" s="65">
        <v>287.29199999999997</v>
      </c>
      <c r="T8" s="65">
        <v>279.03100000000001</v>
      </c>
      <c r="U8" s="65">
        <v>270.85300000000001</v>
      </c>
      <c r="V8" s="65">
        <v>262.69</v>
      </c>
      <c r="W8" s="65">
        <v>254.86600000000001</v>
      </c>
      <c r="X8" s="65">
        <v>247.55500000000001</v>
      </c>
      <c r="Y8" s="65">
        <v>240.6</v>
      </c>
      <c r="Z8" s="65">
        <v>233.678</v>
      </c>
      <c r="AA8" s="65">
        <v>226.85499999999999</v>
      </c>
      <c r="AB8" s="65">
        <v>220.04</v>
      </c>
      <c r="AC8" s="65">
        <v>213.15600000000001</v>
      </c>
      <c r="AD8" s="65">
        <v>206.25800000000001</v>
      </c>
      <c r="AE8" s="65">
        <v>199.50399999999999</v>
      </c>
      <c r="AF8" s="65">
        <v>192.89400000000001</v>
      </c>
      <c r="AG8" s="65">
        <v>186.285</v>
      </c>
      <c r="AH8" s="65">
        <v>179.631</v>
      </c>
      <c r="AI8" s="65">
        <v>173.00700000000001</v>
      </c>
      <c r="AJ8" s="65">
        <v>166.524</v>
      </c>
      <c r="AK8" s="65">
        <v>160.15100000000001</v>
      </c>
      <c r="AL8" s="65">
        <v>154.05500000000001</v>
      </c>
      <c r="AM8" s="65">
        <v>148.32499999999999</v>
      </c>
      <c r="AN8" s="65">
        <v>142.892</v>
      </c>
      <c r="AO8" s="65">
        <v>137.58199999999999</v>
      </c>
      <c r="AP8" s="65">
        <v>132.41999999999999</v>
      </c>
      <c r="AQ8" s="65">
        <v>127.441</v>
      </c>
      <c r="AR8" s="65">
        <v>122.646</v>
      </c>
      <c r="AS8" s="65">
        <v>118.02</v>
      </c>
      <c r="AT8" s="65">
        <v>113.551</v>
      </c>
      <c r="AU8" s="65">
        <v>109.24</v>
      </c>
      <c r="AV8" s="65">
        <v>105.041</v>
      </c>
      <c r="AW8" s="65">
        <v>100.931</v>
      </c>
      <c r="AX8" s="65">
        <v>96.923000000000002</v>
      </c>
      <c r="AY8" s="65">
        <v>93.037999999999997</v>
      </c>
      <c r="AZ8" s="65">
        <v>89.251000000000005</v>
      </c>
      <c r="BA8" s="65">
        <v>85.635000000000005</v>
      </c>
      <c r="BB8" s="65">
        <v>82.221000000000004</v>
      </c>
      <c r="BC8" s="65">
        <v>78.959999999999994</v>
      </c>
      <c r="BD8" s="65">
        <v>75.772999999999996</v>
      </c>
      <c r="BE8" s="65">
        <v>72.677000000000007</v>
      </c>
      <c r="BF8" s="65">
        <v>69.566999999999993</v>
      </c>
      <c r="BG8" s="65">
        <v>66.38</v>
      </c>
      <c r="BH8" s="65">
        <v>63.164999999999999</v>
      </c>
      <c r="BI8" s="65">
        <v>60.033000000000001</v>
      </c>
      <c r="BJ8" s="65">
        <v>56.973999999999997</v>
      </c>
      <c r="BK8" s="65">
        <v>53.945</v>
      </c>
      <c r="BL8" s="65">
        <v>50.939</v>
      </c>
      <c r="BM8" s="65">
        <v>47.973999999999997</v>
      </c>
      <c r="BN8" s="65">
        <v>45.073</v>
      </c>
      <c r="BO8" s="65">
        <v>42.23</v>
      </c>
      <c r="BP8" s="65">
        <v>39.496000000000002</v>
      </c>
      <c r="BQ8" s="65">
        <v>36.9</v>
      </c>
      <c r="BR8" s="65">
        <v>34.421999999999997</v>
      </c>
      <c r="BS8" s="65">
        <v>32.015999999999998</v>
      </c>
      <c r="BT8" s="65">
        <v>29.7</v>
      </c>
      <c r="BU8" s="65">
        <v>27.443000000000001</v>
      </c>
      <c r="BV8" s="65">
        <v>25.225000000000001</v>
      </c>
      <c r="BW8" s="65">
        <v>23.071000000000002</v>
      </c>
      <c r="BX8" s="65">
        <v>21.006</v>
      </c>
      <c r="BY8" s="65">
        <v>19.012</v>
      </c>
      <c r="BZ8" s="65">
        <v>17.178000000000001</v>
      </c>
      <c r="CA8" s="65">
        <v>15.548</v>
      </c>
      <c r="CB8" s="65">
        <v>14.073</v>
      </c>
      <c r="CC8" s="65">
        <v>12.676</v>
      </c>
      <c r="CD8" s="65">
        <v>11.391999999999999</v>
      </c>
      <c r="CE8" s="65">
        <v>10.085000000000001</v>
      </c>
      <c r="CF8" s="65">
        <v>8.6850000000000005</v>
      </c>
      <c r="CG8" s="65">
        <v>7.2649999999999997</v>
      </c>
      <c r="CH8" s="65">
        <v>5.9580000000000002</v>
      </c>
      <c r="CI8" s="65">
        <v>4.7229999999999999</v>
      </c>
      <c r="CJ8" s="65">
        <v>3.6859999999999999</v>
      </c>
      <c r="CK8" s="65">
        <v>2.919</v>
      </c>
      <c r="CL8" s="65">
        <v>2.355</v>
      </c>
      <c r="CM8" s="65">
        <v>1.7969999999999999</v>
      </c>
      <c r="CN8" s="65">
        <v>1.377</v>
      </c>
      <c r="CO8" s="65">
        <v>1.0960000000000001</v>
      </c>
      <c r="CP8" s="65">
        <v>0.82</v>
      </c>
      <c r="CQ8" s="65">
        <v>0.54600000000000004</v>
      </c>
      <c r="CR8" s="65">
        <v>0.36</v>
      </c>
      <c r="CS8" s="65">
        <v>0.27900000000000003</v>
      </c>
      <c r="CT8" s="65">
        <v>0.22</v>
      </c>
      <c r="CU8" s="65">
        <v>0.156</v>
      </c>
      <c r="CV8" s="65">
        <v>8.5999999999999993E-2</v>
      </c>
      <c r="CW8" s="65">
        <v>3.9E-2</v>
      </c>
      <c r="CX8" s="65">
        <v>0.05</v>
      </c>
      <c r="CZ8">
        <f t="shared" si="2"/>
        <v>13470.099999999999</v>
      </c>
      <c r="DA8">
        <f t="shared" si="3"/>
        <v>13038.167999999998</v>
      </c>
      <c r="DB8">
        <f t="shared" si="4"/>
        <v>86.179000000001906</v>
      </c>
    </row>
    <row r="9" spans="1:206" x14ac:dyDescent="0.3">
      <c r="A9" s="64">
        <v>2025</v>
      </c>
      <c r="B9" s="65">
        <v>439.85300000000001</v>
      </c>
      <c r="C9" s="65">
        <v>428.18099999999998</v>
      </c>
      <c r="D9" s="65">
        <v>417.27699999999999</v>
      </c>
      <c r="E9" s="65">
        <v>407.06599999999997</v>
      </c>
      <c r="F9" s="65">
        <v>397.47399999999999</v>
      </c>
      <c r="G9" s="65">
        <v>388.42599999999999</v>
      </c>
      <c r="H9" s="65">
        <v>379.84699999999998</v>
      </c>
      <c r="I9" s="65">
        <v>371.66399999999999</v>
      </c>
      <c r="J9" s="65">
        <v>363.80099999999999</v>
      </c>
      <c r="K9" s="65">
        <v>356.18400000000003</v>
      </c>
      <c r="L9" s="65">
        <v>348.81700000000001</v>
      </c>
      <c r="M9" s="65">
        <v>341.70499999999998</v>
      </c>
      <c r="N9" s="65">
        <v>334.37900000000002</v>
      </c>
      <c r="O9" s="65">
        <v>326.608</v>
      </c>
      <c r="P9" s="65">
        <v>318.55399999999997</v>
      </c>
      <c r="Q9" s="65">
        <v>310.65300000000002</v>
      </c>
      <c r="R9" s="65">
        <v>302.87099999999998</v>
      </c>
      <c r="S9" s="65">
        <v>294.93</v>
      </c>
      <c r="T9" s="65">
        <v>286.75299999999999</v>
      </c>
      <c r="U9" s="65">
        <v>278.46600000000001</v>
      </c>
      <c r="V9" s="65">
        <v>270.24700000000001</v>
      </c>
      <c r="W9" s="65">
        <v>262.03199999999998</v>
      </c>
      <c r="X9" s="65">
        <v>254.167</v>
      </c>
      <c r="Y9" s="65">
        <v>246.83600000000001</v>
      </c>
      <c r="Z9" s="65">
        <v>239.876</v>
      </c>
      <c r="AA9" s="65">
        <v>232.94300000000001</v>
      </c>
      <c r="AB9" s="65">
        <v>226.11</v>
      </c>
      <c r="AC9" s="65">
        <v>219.292</v>
      </c>
      <c r="AD9" s="65">
        <v>212.41399999999999</v>
      </c>
      <c r="AE9" s="65">
        <v>205.529</v>
      </c>
      <c r="AF9" s="65">
        <v>198.78899999999999</v>
      </c>
      <c r="AG9" s="65">
        <v>192.19499999999999</v>
      </c>
      <c r="AH9" s="65">
        <v>185.602</v>
      </c>
      <c r="AI9" s="65">
        <v>178.96100000000001</v>
      </c>
      <c r="AJ9" s="65">
        <v>172.34700000000001</v>
      </c>
      <c r="AK9" s="65">
        <v>165.875</v>
      </c>
      <c r="AL9" s="65">
        <v>159.51499999999999</v>
      </c>
      <c r="AM9" s="65">
        <v>153.42699999999999</v>
      </c>
      <c r="AN9" s="65">
        <v>147.703</v>
      </c>
      <c r="AO9" s="65">
        <v>142.27099999999999</v>
      </c>
      <c r="AP9" s="65">
        <v>136.96100000000001</v>
      </c>
      <c r="AQ9" s="65">
        <v>131.79900000000001</v>
      </c>
      <c r="AR9" s="65">
        <v>126.821</v>
      </c>
      <c r="AS9" s="65">
        <v>122.026</v>
      </c>
      <c r="AT9" s="65">
        <v>117.402</v>
      </c>
      <c r="AU9" s="65">
        <v>112.93300000000001</v>
      </c>
      <c r="AV9" s="65">
        <v>108.619</v>
      </c>
      <c r="AW9" s="65">
        <v>104.417</v>
      </c>
      <c r="AX9" s="65">
        <v>100.29900000000001</v>
      </c>
      <c r="AY9" s="65">
        <v>96.281999999999996</v>
      </c>
      <c r="AZ9" s="65">
        <v>92.387</v>
      </c>
      <c r="BA9" s="65">
        <v>88.585999999999999</v>
      </c>
      <c r="BB9" s="65">
        <v>84.956999999999994</v>
      </c>
      <c r="BC9" s="65">
        <v>81.528999999999996</v>
      </c>
      <c r="BD9" s="65">
        <v>78.251999999999995</v>
      </c>
      <c r="BE9" s="65">
        <v>75.046000000000006</v>
      </c>
      <c r="BF9" s="65">
        <v>71.930999999999997</v>
      </c>
      <c r="BG9" s="65">
        <v>68.802000000000007</v>
      </c>
      <c r="BH9" s="65">
        <v>65.596999999999994</v>
      </c>
      <c r="BI9" s="65">
        <v>62.362000000000002</v>
      </c>
      <c r="BJ9" s="65">
        <v>59.212000000000003</v>
      </c>
      <c r="BK9" s="65">
        <v>56.131999999999998</v>
      </c>
      <c r="BL9" s="65">
        <v>53.081000000000003</v>
      </c>
      <c r="BM9" s="65">
        <v>50.045999999999999</v>
      </c>
      <c r="BN9" s="65">
        <v>47.051000000000002</v>
      </c>
      <c r="BO9" s="65">
        <v>44.12</v>
      </c>
      <c r="BP9" s="65">
        <v>41.247</v>
      </c>
      <c r="BQ9" s="65">
        <v>38.482999999999997</v>
      </c>
      <c r="BR9" s="65">
        <v>35.856000000000002</v>
      </c>
      <c r="BS9" s="65">
        <v>33.347000000000001</v>
      </c>
      <c r="BT9" s="65">
        <v>30.913</v>
      </c>
      <c r="BU9" s="65">
        <v>28.568000000000001</v>
      </c>
      <c r="BV9" s="65">
        <v>26.286999999999999</v>
      </c>
      <c r="BW9" s="65">
        <v>24.052</v>
      </c>
      <c r="BX9" s="65">
        <v>21.885000000000002</v>
      </c>
      <c r="BY9" s="65">
        <v>19.812000000000001</v>
      </c>
      <c r="BZ9" s="65">
        <v>17.815999999999999</v>
      </c>
      <c r="CA9" s="65">
        <v>15.977</v>
      </c>
      <c r="CB9" s="65">
        <v>14.334</v>
      </c>
      <c r="CC9" s="65">
        <v>12.843999999999999</v>
      </c>
      <c r="CD9" s="65">
        <v>11.44</v>
      </c>
      <c r="CE9" s="65">
        <v>10.151</v>
      </c>
      <c r="CF9" s="65">
        <v>8.8680000000000003</v>
      </c>
      <c r="CG9" s="65">
        <v>7.5309999999999997</v>
      </c>
      <c r="CH9" s="65">
        <v>6.2039999999999997</v>
      </c>
      <c r="CI9" s="65">
        <v>4.9880000000000004</v>
      </c>
      <c r="CJ9" s="65">
        <v>3.85</v>
      </c>
      <c r="CK9" s="65">
        <v>2.9079999999999999</v>
      </c>
      <c r="CL9" s="65">
        <v>2.23</v>
      </c>
      <c r="CM9" s="65">
        <v>1.75</v>
      </c>
      <c r="CN9" s="65">
        <v>1.2669999999999999</v>
      </c>
      <c r="CO9" s="65">
        <v>0.93899999999999995</v>
      </c>
      <c r="CP9" s="65">
        <v>0.753</v>
      </c>
      <c r="CQ9" s="65">
        <v>0.54500000000000004</v>
      </c>
      <c r="CR9" s="65">
        <v>0.313</v>
      </c>
      <c r="CS9" s="65">
        <v>0.182</v>
      </c>
      <c r="CT9" s="65">
        <v>0.15</v>
      </c>
      <c r="CU9" s="65">
        <v>0.11600000000000001</v>
      </c>
      <c r="CV9" s="65">
        <v>7.9000000000000001E-2</v>
      </c>
      <c r="CW9" s="65">
        <v>3.9E-2</v>
      </c>
      <c r="CX9" s="65">
        <v>5.0999999999999997E-2</v>
      </c>
      <c r="CZ9">
        <f t="shared" si="2"/>
        <v>13822.065000000004</v>
      </c>
      <c r="DA9">
        <f t="shared" si="3"/>
        <v>13382.212000000005</v>
      </c>
      <c r="DB9">
        <f t="shared" si="4"/>
        <v>87.887999999993554</v>
      </c>
    </row>
    <row r="10" spans="1:206" x14ac:dyDescent="0.3">
      <c r="A10" s="64">
        <v>2026</v>
      </c>
      <c r="B10" s="65">
        <v>447.33100000000002</v>
      </c>
      <c r="C10" s="65">
        <v>436.98099999999999</v>
      </c>
      <c r="D10" s="65">
        <v>425.84500000000003</v>
      </c>
      <c r="E10" s="65">
        <v>415.38299999999998</v>
      </c>
      <c r="F10" s="65">
        <v>405.52800000000002</v>
      </c>
      <c r="G10" s="65">
        <v>396.21600000000001</v>
      </c>
      <c r="H10" s="65">
        <v>387.37700000000001</v>
      </c>
      <c r="I10" s="65">
        <v>378.94200000000001</v>
      </c>
      <c r="J10" s="65">
        <v>370.86500000000001</v>
      </c>
      <c r="K10" s="65">
        <v>363.08600000000001</v>
      </c>
      <c r="L10" s="65">
        <v>355.53100000000001</v>
      </c>
      <c r="M10" s="65">
        <v>348.18700000000001</v>
      </c>
      <c r="N10" s="65">
        <v>341.06599999999997</v>
      </c>
      <c r="O10" s="65">
        <v>333.71899999999999</v>
      </c>
      <c r="P10" s="65">
        <v>325.92500000000001</v>
      </c>
      <c r="Q10" s="65">
        <v>317.84300000000002</v>
      </c>
      <c r="R10" s="65">
        <v>309.90199999999999</v>
      </c>
      <c r="S10" s="65">
        <v>302.06799999999998</v>
      </c>
      <c r="T10" s="65">
        <v>294.08699999999999</v>
      </c>
      <c r="U10" s="65">
        <v>285.892</v>
      </c>
      <c r="V10" s="65">
        <v>277.60199999999998</v>
      </c>
      <c r="W10" s="65">
        <v>269.37799999999999</v>
      </c>
      <c r="X10" s="65">
        <v>261.15600000000001</v>
      </c>
      <c r="Y10" s="65">
        <v>253.291</v>
      </c>
      <c r="Z10" s="65">
        <v>245.96700000000001</v>
      </c>
      <c r="AA10" s="65">
        <v>239.01900000000001</v>
      </c>
      <c r="AB10" s="65">
        <v>232.101</v>
      </c>
      <c r="AC10" s="65">
        <v>225.28399999999999</v>
      </c>
      <c r="AD10" s="65">
        <v>218.482</v>
      </c>
      <c r="AE10" s="65">
        <v>211.61600000000001</v>
      </c>
      <c r="AF10" s="65">
        <v>204.74</v>
      </c>
      <c r="AG10" s="65">
        <v>198.012</v>
      </c>
      <c r="AH10" s="65">
        <v>191.429</v>
      </c>
      <c r="AI10" s="65">
        <v>184.845</v>
      </c>
      <c r="AJ10" s="65">
        <v>178.21</v>
      </c>
      <c r="AK10" s="65">
        <v>171.59899999999999</v>
      </c>
      <c r="AL10" s="65">
        <v>165.131</v>
      </c>
      <c r="AM10" s="65">
        <v>158.77099999999999</v>
      </c>
      <c r="AN10" s="65">
        <v>152.685</v>
      </c>
      <c r="AO10" s="65">
        <v>146.96299999999999</v>
      </c>
      <c r="AP10" s="65">
        <v>141.53399999999999</v>
      </c>
      <c r="AQ10" s="65">
        <v>136.22499999999999</v>
      </c>
      <c r="AR10" s="65">
        <v>131.06</v>
      </c>
      <c r="AS10" s="65">
        <v>126.078</v>
      </c>
      <c r="AT10" s="65">
        <v>121.276</v>
      </c>
      <c r="AU10" s="65">
        <v>116.64100000000001</v>
      </c>
      <c r="AV10" s="65">
        <v>112.158</v>
      </c>
      <c r="AW10" s="65">
        <v>107.831</v>
      </c>
      <c r="AX10" s="65">
        <v>103.613</v>
      </c>
      <c r="AY10" s="65">
        <v>99.48</v>
      </c>
      <c r="AZ10" s="65">
        <v>95.447000000000003</v>
      </c>
      <c r="BA10" s="65">
        <v>91.534000000000006</v>
      </c>
      <c r="BB10" s="65">
        <v>87.715000000000003</v>
      </c>
      <c r="BC10" s="65">
        <v>84.063000000000002</v>
      </c>
      <c r="BD10" s="65">
        <v>80.611999999999995</v>
      </c>
      <c r="BE10" s="65">
        <v>77.308999999999997</v>
      </c>
      <c r="BF10" s="65">
        <v>74.075999999999993</v>
      </c>
      <c r="BG10" s="65">
        <v>70.933999999999997</v>
      </c>
      <c r="BH10" s="65">
        <v>67.772000000000006</v>
      </c>
      <c r="BI10" s="65">
        <v>64.53</v>
      </c>
      <c r="BJ10" s="65">
        <v>61.255000000000003</v>
      </c>
      <c r="BK10" s="65">
        <v>58.064</v>
      </c>
      <c r="BL10" s="65">
        <v>54.945999999999998</v>
      </c>
      <c r="BM10" s="65">
        <v>51.854999999999997</v>
      </c>
      <c r="BN10" s="65">
        <v>48.786999999999999</v>
      </c>
      <c r="BO10" s="65">
        <v>45.759</v>
      </c>
      <c r="BP10" s="65">
        <v>42.796999999999997</v>
      </c>
      <c r="BQ10" s="65">
        <v>39.898000000000003</v>
      </c>
      <c r="BR10" s="65">
        <v>37.109000000000002</v>
      </c>
      <c r="BS10" s="65">
        <v>34.460999999999999</v>
      </c>
      <c r="BT10" s="65">
        <v>31.933</v>
      </c>
      <c r="BU10" s="65">
        <v>29.484000000000002</v>
      </c>
      <c r="BV10" s="65">
        <v>27.132000000000001</v>
      </c>
      <c r="BW10" s="65">
        <v>24.85</v>
      </c>
      <c r="BX10" s="65">
        <v>22.629000000000001</v>
      </c>
      <c r="BY10" s="65">
        <v>20.486000000000001</v>
      </c>
      <c r="BZ10" s="65">
        <v>18.443000000000001</v>
      </c>
      <c r="CA10" s="65">
        <v>16.484999999999999</v>
      </c>
      <c r="CB10" s="65">
        <v>14.689</v>
      </c>
      <c r="CC10" s="65">
        <v>13.092000000000001</v>
      </c>
      <c r="CD10" s="65">
        <v>11.653</v>
      </c>
      <c r="CE10" s="65">
        <v>10.305</v>
      </c>
      <c r="CF10" s="65">
        <v>9.0739999999999998</v>
      </c>
      <c r="CG10" s="65">
        <v>7.8680000000000003</v>
      </c>
      <c r="CH10" s="65">
        <v>6.6369999999999996</v>
      </c>
      <c r="CI10" s="65">
        <v>5.4340000000000002</v>
      </c>
      <c r="CJ10" s="65">
        <v>4.3179999999999996</v>
      </c>
      <c r="CK10" s="65">
        <v>3.3039999999999998</v>
      </c>
      <c r="CL10" s="65">
        <v>2.5070000000000001</v>
      </c>
      <c r="CM10" s="65">
        <v>1.9139999999999999</v>
      </c>
      <c r="CN10" s="65">
        <v>1.474</v>
      </c>
      <c r="CO10" s="65">
        <v>1.0569999999999999</v>
      </c>
      <c r="CP10" s="65">
        <v>0.78700000000000003</v>
      </c>
      <c r="CQ10" s="65">
        <v>0.63</v>
      </c>
      <c r="CR10" s="65">
        <v>0.45400000000000001</v>
      </c>
      <c r="CS10" s="65">
        <v>0.26</v>
      </c>
      <c r="CT10" s="65">
        <v>0.155</v>
      </c>
      <c r="CU10" s="65">
        <v>0.12</v>
      </c>
      <c r="CV10" s="65">
        <v>8.1000000000000003E-2</v>
      </c>
      <c r="CW10" s="65">
        <v>0.04</v>
      </c>
      <c r="CX10" s="65">
        <v>5.1999999999999998E-2</v>
      </c>
      <c r="CZ10">
        <f t="shared" si="2"/>
        <v>14180.221</v>
      </c>
      <c r="DA10">
        <f t="shared" si="3"/>
        <v>13732.889999999998</v>
      </c>
      <c r="DB10">
        <f t="shared" si="4"/>
        <v>89.175000000006548</v>
      </c>
    </row>
    <row r="11" spans="1:206" x14ac:dyDescent="0.3">
      <c r="A11" s="64">
        <v>2027</v>
      </c>
      <c r="B11" s="65">
        <v>454.69900000000001</v>
      </c>
      <c r="C11" s="65">
        <v>443.089</v>
      </c>
      <c r="D11" s="65">
        <v>434.2</v>
      </c>
      <c r="E11" s="65">
        <v>423.59899999999999</v>
      </c>
      <c r="F11" s="65">
        <v>413.57600000000002</v>
      </c>
      <c r="G11" s="65">
        <v>404.07600000000002</v>
      </c>
      <c r="H11" s="65">
        <v>395.04199999999997</v>
      </c>
      <c r="I11" s="65">
        <v>386.41</v>
      </c>
      <c r="J11" s="65">
        <v>378.11700000000002</v>
      </c>
      <c r="K11" s="65">
        <v>370.14299999999997</v>
      </c>
      <c r="L11" s="65">
        <v>362.44799999999998</v>
      </c>
      <c r="M11" s="65">
        <v>354.952</v>
      </c>
      <c r="N11" s="65">
        <v>347.62900000000002</v>
      </c>
      <c r="O11" s="65">
        <v>340.49799999999999</v>
      </c>
      <c r="P11" s="65">
        <v>333.12900000000002</v>
      </c>
      <c r="Q11" s="65">
        <v>325.30900000000003</v>
      </c>
      <c r="R11" s="65">
        <v>317.19900000000001</v>
      </c>
      <c r="S11" s="65">
        <v>309.21499999999997</v>
      </c>
      <c r="T11" s="65">
        <v>301.32799999999997</v>
      </c>
      <c r="U11" s="65">
        <v>293.30399999999997</v>
      </c>
      <c r="V11" s="65">
        <v>285.09100000000001</v>
      </c>
      <c r="W11" s="65">
        <v>276.79700000000003</v>
      </c>
      <c r="X11" s="65">
        <v>268.565</v>
      </c>
      <c r="Y11" s="65">
        <v>260.334</v>
      </c>
      <c r="Z11" s="65">
        <v>252.46799999999999</v>
      </c>
      <c r="AA11" s="65">
        <v>245.149</v>
      </c>
      <c r="AB11" s="65">
        <v>238.21199999999999</v>
      </c>
      <c r="AC11" s="65">
        <v>231.30699999999999</v>
      </c>
      <c r="AD11" s="65">
        <v>224.506</v>
      </c>
      <c r="AE11" s="65">
        <v>217.71600000000001</v>
      </c>
      <c r="AF11" s="65">
        <v>210.86199999999999</v>
      </c>
      <c r="AG11" s="65">
        <v>203.995</v>
      </c>
      <c r="AH11" s="65">
        <v>197.27600000000001</v>
      </c>
      <c r="AI11" s="65">
        <v>190.70400000000001</v>
      </c>
      <c r="AJ11" s="65">
        <v>184.12700000000001</v>
      </c>
      <c r="AK11" s="65">
        <v>177.49600000000001</v>
      </c>
      <c r="AL11" s="65">
        <v>170.88800000000001</v>
      </c>
      <c r="AM11" s="65">
        <v>164.42</v>
      </c>
      <c r="AN11" s="65">
        <v>158.06100000000001</v>
      </c>
      <c r="AO11" s="65">
        <v>151.97499999999999</v>
      </c>
      <c r="AP11" s="65">
        <v>146.25399999999999</v>
      </c>
      <c r="AQ11" s="65">
        <v>140.82499999999999</v>
      </c>
      <c r="AR11" s="65">
        <v>135.51599999999999</v>
      </c>
      <c r="AS11" s="65">
        <v>130.34899999999999</v>
      </c>
      <c r="AT11" s="65">
        <v>125.363</v>
      </c>
      <c r="AU11" s="65">
        <v>120.55200000000001</v>
      </c>
      <c r="AV11" s="65">
        <v>115.904</v>
      </c>
      <c r="AW11" s="65">
        <v>111.407</v>
      </c>
      <c r="AX11" s="65">
        <v>107.065</v>
      </c>
      <c r="AY11" s="65">
        <v>102.831</v>
      </c>
      <c r="AZ11" s="65">
        <v>98.682000000000002</v>
      </c>
      <c r="BA11" s="65">
        <v>94.632999999999996</v>
      </c>
      <c r="BB11" s="65">
        <v>90.700999999999993</v>
      </c>
      <c r="BC11" s="65">
        <v>86.861999999999995</v>
      </c>
      <c r="BD11" s="65">
        <v>83.188999999999993</v>
      </c>
      <c r="BE11" s="65">
        <v>79.712000000000003</v>
      </c>
      <c r="BF11" s="65">
        <v>76.382000000000005</v>
      </c>
      <c r="BG11" s="65">
        <v>73.120999999999995</v>
      </c>
      <c r="BH11" s="65">
        <v>69.95</v>
      </c>
      <c r="BI11" s="65">
        <v>66.757000000000005</v>
      </c>
      <c r="BJ11" s="65">
        <v>63.476999999999997</v>
      </c>
      <c r="BK11" s="65">
        <v>60.161000000000001</v>
      </c>
      <c r="BL11" s="65">
        <v>56.93</v>
      </c>
      <c r="BM11" s="65">
        <v>53.771000000000001</v>
      </c>
      <c r="BN11" s="65">
        <v>50.642000000000003</v>
      </c>
      <c r="BO11" s="65">
        <v>47.537999999999997</v>
      </c>
      <c r="BP11" s="65">
        <v>44.475999999999999</v>
      </c>
      <c r="BQ11" s="65">
        <v>41.484999999999999</v>
      </c>
      <c r="BR11" s="65">
        <v>38.558</v>
      </c>
      <c r="BS11" s="65">
        <v>35.744999999999997</v>
      </c>
      <c r="BT11" s="65">
        <v>33.073</v>
      </c>
      <c r="BU11" s="65">
        <v>30.526</v>
      </c>
      <c r="BV11" s="65">
        <v>28.062999999999999</v>
      </c>
      <c r="BW11" s="65">
        <v>25.7</v>
      </c>
      <c r="BX11" s="65">
        <v>23.42</v>
      </c>
      <c r="BY11" s="65">
        <v>21.212</v>
      </c>
      <c r="BZ11" s="65">
        <v>19.091999999999999</v>
      </c>
      <c r="CA11" s="65">
        <v>17.077999999999999</v>
      </c>
      <c r="CB11" s="65">
        <v>15.157999999999999</v>
      </c>
      <c r="CC11" s="65">
        <v>13.404</v>
      </c>
      <c r="CD11" s="65">
        <v>11.852</v>
      </c>
      <c r="CE11" s="65">
        <v>10.465</v>
      </c>
      <c r="CF11" s="65">
        <v>9.173</v>
      </c>
      <c r="CG11" s="65">
        <v>7.9980000000000002</v>
      </c>
      <c r="CH11" s="65">
        <v>6.8689999999999998</v>
      </c>
      <c r="CI11" s="65">
        <v>5.7450000000000001</v>
      </c>
      <c r="CJ11" s="65">
        <v>4.665</v>
      </c>
      <c r="CK11" s="65">
        <v>3.6480000000000001</v>
      </c>
      <c r="CL11" s="65">
        <v>2.7610000000000001</v>
      </c>
      <c r="CM11" s="65">
        <v>2.1059999999999999</v>
      </c>
      <c r="CN11" s="65">
        <v>1.5980000000000001</v>
      </c>
      <c r="CO11" s="65">
        <v>1.198</v>
      </c>
      <c r="CP11" s="65">
        <v>0.84799999999999998</v>
      </c>
      <c r="CQ11" s="65">
        <v>0.63400000000000001</v>
      </c>
      <c r="CR11" s="65">
        <v>0.50800000000000001</v>
      </c>
      <c r="CS11" s="65">
        <v>0.36399999999999999</v>
      </c>
      <c r="CT11" s="65">
        <v>0.20599999999999999</v>
      </c>
      <c r="CU11" s="65">
        <v>0.124</v>
      </c>
      <c r="CV11" s="65">
        <v>8.4000000000000005E-2</v>
      </c>
      <c r="CW11" s="65">
        <v>4.2000000000000003E-2</v>
      </c>
      <c r="CX11" s="65">
        <v>5.3999999999999999E-2</v>
      </c>
      <c r="CZ11">
        <f t="shared" si="2"/>
        <v>14544.417000000009</v>
      </c>
      <c r="DA11">
        <f t="shared" si="3"/>
        <v>14089.718000000006</v>
      </c>
      <c r="DB11">
        <f t="shared" si="4"/>
        <v>90.502999999993335</v>
      </c>
    </row>
    <row r="12" spans="1:206" x14ac:dyDescent="0.3">
      <c r="A12" s="64">
        <v>2028</v>
      </c>
      <c r="B12" s="65">
        <v>461.98200000000003</v>
      </c>
      <c r="C12" s="65">
        <v>450.59899999999999</v>
      </c>
      <c r="D12" s="65">
        <v>439.82299999999998</v>
      </c>
      <c r="E12" s="65">
        <v>431.47500000000002</v>
      </c>
      <c r="F12" s="65">
        <v>421.40699999999998</v>
      </c>
      <c r="G12" s="65">
        <v>411.82299999999998</v>
      </c>
      <c r="H12" s="65">
        <v>402.67599999999999</v>
      </c>
      <c r="I12" s="65">
        <v>393.91800000000001</v>
      </c>
      <c r="J12" s="65">
        <v>385.49299999999999</v>
      </c>
      <c r="K12" s="65">
        <v>377.34</v>
      </c>
      <c r="L12" s="65">
        <v>369.47</v>
      </c>
      <c r="M12" s="65">
        <v>361.85599999999999</v>
      </c>
      <c r="N12" s="65">
        <v>354.41899999999998</v>
      </c>
      <c r="O12" s="65">
        <v>347.11700000000002</v>
      </c>
      <c r="P12" s="65">
        <v>339.97500000000002</v>
      </c>
      <c r="Q12" s="65">
        <v>332.58300000000003</v>
      </c>
      <c r="R12" s="65">
        <v>324.73700000000002</v>
      </c>
      <c r="S12" s="65">
        <v>316.596</v>
      </c>
      <c r="T12" s="65">
        <v>308.56900000000002</v>
      </c>
      <c r="U12" s="65">
        <v>300.62700000000001</v>
      </c>
      <c r="V12" s="65">
        <v>292.56</v>
      </c>
      <c r="W12" s="65">
        <v>284.32600000000002</v>
      </c>
      <c r="X12" s="65">
        <v>276.02800000000002</v>
      </c>
      <c r="Y12" s="65">
        <v>267.786</v>
      </c>
      <c r="Z12" s="65">
        <v>259.54599999999999</v>
      </c>
      <c r="AA12" s="65">
        <v>251.67699999999999</v>
      </c>
      <c r="AB12" s="65">
        <v>244.363</v>
      </c>
      <c r="AC12" s="65">
        <v>237.43700000000001</v>
      </c>
      <c r="AD12" s="65">
        <v>230.54400000000001</v>
      </c>
      <c r="AE12" s="65">
        <v>223.756</v>
      </c>
      <c r="AF12" s="65">
        <v>216.98</v>
      </c>
      <c r="AG12" s="65">
        <v>210.13499999999999</v>
      </c>
      <c r="AH12" s="65">
        <v>203.27600000000001</v>
      </c>
      <c r="AI12" s="65">
        <v>196.566</v>
      </c>
      <c r="AJ12" s="65">
        <v>190.00200000000001</v>
      </c>
      <c r="AK12" s="65">
        <v>183.43299999999999</v>
      </c>
      <c r="AL12" s="65">
        <v>176.80600000000001</v>
      </c>
      <c r="AM12" s="65">
        <v>170.19900000000001</v>
      </c>
      <c r="AN12" s="65">
        <v>163.73099999999999</v>
      </c>
      <c r="AO12" s="65">
        <v>157.37200000000001</v>
      </c>
      <c r="AP12" s="65">
        <v>151.285</v>
      </c>
      <c r="AQ12" s="65">
        <v>145.56399999999999</v>
      </c>
      <c r="AR12" s="65">
        <v>140.13499999999999</v>
      </c>
      <c r="AS12" s="65">
        <v>134.82499999999999</v>
      </c>
      <c r="AT12" s="65">
        <v>129.655</v>
      </c>
      <c r="AU12" s="65">
        <v>124.663</v>
      </c>
      <c r="AV12" s="65">
        <v>119.843</v>
      </c>
      <c r="AW12" s="65">
        <v>115.181</v>
      </c>
      <c r="AX12" s="65">
        <v>110.672</v>
      </c>
      <c r="AY12" s="65">
        <v>106.312</v>
      </c>
      <c r="AZ12" s="65">
        <v>102.062</v>
      </c>
      <c r="BA12" s="65">
        <v>97.897000000000006</v>
      </c>
      <c r="BB12" s="65">
        <v>93.83</v>
      </c>
      <c r="BC12" s="65">
        <v>89.88</v>
      </c>
      <c r="BD12" s="65">
        <v>86.02</v>
      </c>
      <c r="BE12" s="65">
        <v>82.323999999999998</v>
      </c>
      <c r="BF12" s="65">
        <v>78.822999999999993</v>
      </c>
      <c r="BG12" s="65">
        <v>75.465000000000003</v>
      </c>
      <c r="BH12" s="65">
        <v>72.176000000000002</v>
      </c>
      <c r="BI12" s="65">
        <v>68.977000000000004</v>
      </c>
      <c r="BJ12" s="65">
        <v>65.751000000000005</v>
      </c>
      <c r="BK12" s="65">
        <v>62.433</v>
      </c>
      <c r="BL12" s="65">
        <v>59.075000000000003</v>
      </c>
      <c r="BM12" s="65">
        <v>55.802999999999997</v>
      </c>
      <c r="BN12" s="65">
        <v>52.603999999999999</v>
      </c>
      <c r="BO12" s="65">
        <v>49.435000000000002</v>
      </c>
      <c r="BP12" s="65">
        <v>46.295000000000002</v>
      </c>
      <c r="BQ12" s="65">
        <v>43.2</v>
      </c>
      <c r="BR12" s="65">
        <v>40.177</v>
      </c>
      <c r="BS12" s="65">
        <v>37.222999999999999</v>
      </c>
      <c r="BT12" s="65">
        <v>34.384</v>
      </c>
      <c r="BU12" s="65">
        <v>31.689</v>
      </c>
      <c r="BV12" s="65">
        <v>29.123000000000001</v>
      </c>
      <c r="BW12" s="65">
        <v>26.646000000000001</v>
      </c>
      <c r="BX12" s="65">
        <v>24.273</v>
      </c>
      <c r="BY12" s="65">
        <v>21.992999999999999</v>
      </c>
      <c r="BZ12" s="65">
        <v>19.795999999999999</v>
      </c>
      <c r="CA12" s="65">
        <v>17.7</v>
      </c>
      <c r="CB12" s="65">
        <v>15.715999999999999</v>
      </c>
      <c r="CC12" s="65">
        <v>13.832000000000001</v>
      </c>
      <c r="CD12" s="65">
        <v>12.119</v>
      </c>
      <c r="CE12" s="65">
        <v>10.614000000000001</v>
      </c>
      <c r="CF12" s="65">
        <v>9.2769999999999992</v>
      </c>
      <c r="CG12" s="65">
        <v>8.0419999999999998</v>
      </c>
      <c r="CH12" s="65">
        <v>6.9240000000000004</v>
      </c>
      <c r="CI12" s="65">
        <v>5.8719999999999999</v>
      </c>
      <c r="CJ12" s="65">
        <v>4.8550000000000004</v>
      </c>
      <c r="CK12" s="65">
        <v>3.8969999999999998</v>
      </c>
      <c r="CL12" s="65">
        <v>2.9790000000000001</v>
      </c>
      <c r="CM12" s="65">
        <v>2.2170000000000001</v>
      </c>
      <c r="CN12" s="65">
        <v>1.7050000000000001</v>
      </c>
      <c r="CO12" s="65">
        <v>1.282</v>
      </c>
      <c r="CP12" s="65">
        <v>0.92200000000000004</v>
      </c>
      <c r="CQ12" s="65">
        <v>0.63800000000000001</v>
      </c>
      <c r="CR12" s="65">
        <v>0.48299999999999998</v>
      </c>
      <c r="CS12" s="65">
        <v>0.38500000000000001</v>
      </c>
      <c r="CT12" s="65">
        <v>0.27400000000000002</v>
      </c>
      <c r="CU12" s="65">
        <v>0.153</v>
      </c>
      <c r="CV12" s="65">
        <v>8.7999999999999995E-2</v>
      </c>
      <c r="CW12" s="65">
        <v>4.2999999999999997E-2</v>
      </c>
      <c r="CX12" s="65">
        <v>5.5E-2</v>
      </c>
      <c r="CZ12">
        <f t="shared" si="2"/>
        <v>14914.56900000001</v>
      </c>
      <c r="DA12">
        <f t="shared" si="3"/>
        <v>14452.58700000001</v>
      </c>
      <c r="DB12">
        <f t="shared" si="4"/>
        <v>91.829999999998108</v>
      </c>
    </row>
    <row r="13" spans="1:206" x14ac:dyDescent="0.3">
      <c r="A13" s="64">
        <v>2029</v>
      </c>
      <c r="B13" s="65">
        <v>469.24200000000002</v>
      </c>
      <c r="C13" s="65">
        <v>458.11200000000002</v>
      </c>
      <c r="D13" s="65">
        <v>447.49599999999998</v>
      </c>
      <c r="E13" s="65">
        <v>437.35599999999999</v>
      </c>
      <c r="F13" s="65">
        <v>428.77100000000002</v>
      </c>
      <c r="G13" s="65">
        <v>419.23500000000001</v>
      </c>
      <c r="H13" s="65">
        <v>410.089</v>
      </c>
      <c r="I13" s="65">
        <v>401.29500000000002</v>
      </c>
      <c r="J13" s="65">
        <v>392.81400000000002</v>
      </c>
      <c r="K13" s="65">
        <v>384.59399999999999</v>
      </c>
      <c r="L13" s="65">
        <v>376.58100000000002</v>
      </c>
      <c r="M13" s="65">
        <v>368.81400000000002</v>
      </c>
      <c r="N13" s="65">
        <v>361.28199999999998</v>
      </c>
      <c r="O13" s="65">
        <v>353.90300000000002</v>
      </c>
      <c r="P13" s="65">
        <v>346.62200000000001</v>
      </c>
      <c r="Q13" s="65">
        <v>339.46800000000002</v>
      </c>
      <c r="R13" s="65">
        <v>332.053</v>
      </c>
      <c r="S13" s="65">
        <v>324.18</v>
      </c>
      <c r="T13" s="65">
        <v>316.00799999999998</v>
      </c>
      <c r="U13" s="65">
        <v>307.93799999999999</v>
      </c>
      <c r="V13" s="65">
        <v>299.94</v>
      </c>
      <c r="W13" s="65">
        <v>291.83100000000002</v>
      </c>
      <c r="X13" s="65">
        <v>283.57600000000002</v>
      </c>
      <c r="Y13" s="65">
        <v>275.27100000000002</v>
      </c>
      <c r="Z13" s="65">
        <v>267.02100000000002</v>
      </c>
      <c r="AA13" s="65">
        <v>258.77100000000002</v>
      </c>
      <c r="AB13" s="65">
        <v>250.898</v>
      </c>
      <c r="AC13" s="65">
        <v>243.589</v>
      </c>
      <c r="AD13" s="65">
        <v>236.673</v>
      </c>
      <c r="AE13" s="65">
        <v>229.791</v>
      </c>
      <c r="AF13" s="65">
        <v>223.017</v>
      </c>
      <c r="AG13" s="65">
        <v>216.25399999999999</v>
      </c>
      <c r="AH13" s="65">
        <v>209.41900000000001</v>
      </c>
      <c r="AI13" s="65">
        <v>202.56700000000001</v>
      </c>
      <c r="AJ13" s="65">
        <v>195.864</v>
      </c>
      <c r="AK13" s="65">
        <v>189.31</v>
      </c>
      <c r="AL13" s="65">
        <v>182.74700000000001</v>
      </c>
      <c r="AM13" s="65">
        <v>176.124</v>
      </c>
      <c r="AN13" s="65">
        <v>169.518</v>
      </c>
      <c r="AO13" s="65">
        <v>163.05000000000001</v>
      </c>
      <c r="AP13" s="65">
        <v>156.69</v>
      </c>
      <c r="AQ13" s="65">
        <v>150.602</v>
      </c>
      <c r="AR13" s="65">
        <v>144.881</v>
      </c>
      <c r="AS13" s="65">
        <v>139.452</v>
      </c>
      <c r="AT13" s="65">
        <v>134.13999999999999</v>
      </c>
      <c r="AU13" s="65">
        <v>128.96799999999999</v>
      </c>
      <c r="AV13" s="65">
        <v>123.96899999999999</v>
      </c>
      <c r="AW13" s="65">
        <v>119.13800000000001</v>
      </c>
      <c r="AX13" s="65">
        <v>114.464</v>
      </c>
      <c r="AY13" s="65">
        <v>109.941</v>
      </c>
      <c r="AZ13" s="65">
        <v>105.565</v>
      </c>
      <c r="BA13" s="65">
        <v>101.298</v>
      </c>
      <c r="BB13" s="65">
        <v>97.117000000000004</v>
      </c>
      <c r="BC13" s="65">
        <v>93.033000000000001</v>
      </c>
      <c r="BD13" s="65">
        <v>89.063000000000002</v>
      </c>
      <c r="BE13" s="65">
        <v>85.183000000000007</v>
      </c>
      <c r="BF13" s="65">
        <v>81.463999999999999</v>
      </c>
      <c r="BG13" s="65">
        <v>77.936999999999998</v>
      </c>
      <c r="BH13" s="65">
        <v>74.552000000000007</v>
      </c>
      <c r="BI13" s="65">
        <v>71.233999999999995</v>
      </c>
      <c r="BJ13" s="65">
        <v>68.007000000000005</v>
      </c>
      <c r="BK13" s="65">
        <v>64.747</v>
      </c>
      <c r="BL13" s="65">
        <v>61.390999999999998</v>
      </c>
      <c r="BM13" s="65">
        <v>57.991</v>
      </c>
      <c r="BN13" s="65">
        <v>54.677</v>
      </c>
      <c r="BO13" s="65">
        <v>51.436999999999998</v>
      </c>
      <c r="BP13" s="65">
        <v>48.23</v>
      </c>
      <c r="BQ13" s="65">
        <v>45.052999999999997</v>
      </c>
      <c r="BR13" s="65">
        <v>41.926000000000002</v>
      </c>
      <c r="BS13" s="65">
        <v>38.872</v>
      </c>
      <c r="BT13" s="65">
        <v>35.889000000000003</v>
      </c>
      <c r="BU13" s="65">
        <v>33.024000000000001</v>
      </c>
      <c r="BV13" s="65">
        <v>30.306999999999999</v>
      </c>
      <c r="BW13" s="65">
        <v>27.72</v>
      </c>
      <c r="BX13" s="65">
        <v>25.228999999999999</v>
      </c>
      <c r="BY13" s="65">
        <v>22.846</v>
      </c>
      <c r="BZ13" s="65">
        <v>20.565999999999999</v>
      </c>
      <c r="CA13" s="65">
        <v>18.382999999999999</v>
      </c>
      <c r="CB13" s="65">
        <v>16.309000000000001</v>
      </c>
      <c r="CC13" s="65">
        <v>14.353999999999999</v>
      </c>
      <c r="CD13" s="65">
        <v>12.506</v>
      </c>
      <c r="CE13" s="65">
        <v>10.836</v>
      </c>
      <c r="CF13" s="65">
        <v>9.3759999999999994</v>
      </c>
      <c r="CG13" s="65">
        <v>8.0909999999999993</v>
      </c>
      <c r="CH13" s="65">
        <v>6.9109999999999996</v>
      </c>
      <c r="CI13" s="65">
        <v>5.85</v>
      </c>
      <c r="CJ13" s="65">
        <v>4.875</v>
      </c>
      <c r="CK13" s="65">
        <v>3.9630000000000001</v>
      </c>
      <c r="CL13" s="65">
        <v>3.129</v>
      </c>
      <c r="CM13" s="65">
        <v>2.31</v>
      </c>
      <c r="CN13" s="65">
        <v>1.673</v>
      </c>
      <c r="CO13" s="65">
        <v>1.3049999999999999</v>
      </c>
      <c r="CP13" s="65">
        <v>0.96599999999999997</v>
      </c>
      <c r="CQ13" s="65">
        <v>0.64700000000000002</v>
      </c>
      <c r="CR13" s="65">
        <v>0.42899999999999999</v>
      </c>
      <c r="CS13" s="65">
        <v>0.33100000000000002</v>
      </c>
      <c r="CT13" s="65">
        <v>0.26200000000000001</v>
      </c>
      <c r="CU13" s="65">
        <v>0.185</v>
      </c>
      <c r="CV13" s="65">
        <v>0.1</v>
      </c>
      <c r="CW13" s="65">
        <v>4.3999999999999997E-2</v>
      </c>
      <c r="CX13" s="65">
        <v>5.8000000000000003E-2</v>
      </c>
      <c r="CZ13">
        <f t="shared" si="2"/>
        <v>15290.579999999998</v>
      </c>
      <c r="DA13">
        <f t="shared" si="3"/>
        <v>14821.338</v>
      </c>
      <c r="DB13">
        <f t="shared" si="4"/>
        <v>93.231000000010681</v>
      </c>
    </row>
    <row r="14" spans="1:206" x14ac:dyDescent="0.3">
      <c r="A14" s="64">
        <v>2030</v>
      </c>
      <c r="B14" s="65">
        <v>476.52199999999999</v>
      </c>
      <c r="C14" s="65">
        <v>465.60899999999998</v>
      </c>
      <c r="D14" s="65">
        <v>455.13499999999999</v>
      </c>
      <c r="E14" s="65">
        <v>445.07299999999998</v>
      </c>
      <c r="F14" s="65">
        <v>435.392</v>
      </c>
      <c r="G14" s="65">
        <v>426.065</v>
      </c>
      <c r="H14" s="65">
        <v>417.06299999999999</v>
      </c>
      <c r="I14" s="65">
        <v>408.35500000000002</v>
      </c>
      <c r="J14" s="65">
        <v>399.91199999999998</v>
      </c>
      <c r="K14" s="65">
        <v>391.709</v>
      </c>
      <c r="L14" s="65">
        <v>383.69400000000002</v>
      </c>
      <c r="M14" s="65">
        <v>375.822</v>
      </c>
      <c r="N14" s="65">
        <v>368.15600000000001</v>
      </c>
      <c r="O14" s="65">
        <v>360.70699999999999</v>
      </c>
      <c r="P14" s="65">
        <v>353.387</v>
      </c>
      <c r="Q14" s="65">
        <v>346.125</v>
      </c>
      <c r="R14" s="65">
        <v>338.96100000000001</v>
      </c>
      <c r="S14" s="65">
        <v>331.52199999999999</v>
      </c>
      <c r="T14" s="65">
        <v>323.62099999999998</v>
      </c>
      <c r="U14" s="65">
        <v>315.42</v>
      </c>
      <c r="V14" s="65">
        <v>307.30500000000001</v>
      </c>
      <c r="W14" s="65">
        <v>299.25200000000001</v>
      </c>
      <c r="X14" s="65">
        <v>291.10000000000002</v>
      </c>
      <c r="Y14" s="65">
        <v>282.82400000000001</v>
      </c>
      <c r="Z14" s="65">
        <v>274.51400000000001</v>
      </c>
      <c r="AA14" s="65">
        <v>266.255</v>
      </c>
      <c r="AB14" s="65">
        <v>257.99599999999998</v>
      </c>
      <c r="AC14" s="65">
        <v>250.119</v>
      </c>
      <c r="AD14" s="65">
        <v>242.81399999999999</v>
      </c>
      <c r="AE14" s="65">
        <v>235.90799999999999</v>
      </c>
      <c r="AF14" s="65">
        <v>229.03800000000001</v>
      </c>
      <c r="AG14" s="65">
        <v>222.27799999999999</v>
      </c>
      <c r="AH14" s="65">
        <v>215.52699999999999</v>
      </c>
      <c r="AI14" s="65">
        <v>208.70099999999999</v>
      </c>
      <c r="AJ14" s="65">
        <v>201.85599999999999</v>
      </c>
      <c r="AK14" s="65">
        <v>195.16300000000001</v>
      </c>
      <c r="AL14" s="65">
        <v>188.61799999999999</v>
      </c>
      <c r="AM14" s="65">
        <v>182.06100000000001</v>
      </c>
      <c r="AN14" s="65">
        <v>175.441</v>
      </c>
      <c r="AO14" s="65">
        <v>168.83600000000001</v>
      </c>
      <c r="AP14" s="65">
        <v>162.37</v>
      </c>
      <c r="AQ14" s="65">
        <v>156.00700000000001</v>
      </c>
      <c r="AR14" s="65">
        <v>149.91800000000001</v>
      </c>
      <c r="AS14" s="65">
        <v>144.19800000000001</v>
      </c>
      <c r="AT14" s="65">
        <v>138.768</v>
      </c>
      <c r="AU14" s="65">
        <v>133.45400000000001</v>
      </c>
      <c r="AV14" s="65">
        <v>128.28</v>
      </c>
      <c r="AW14" s="65">
        <v>123.276</v>
      </c>
      <c r="AX14" s="65">
        <v>118.434</v>
      </c>
      <c r="AY14" s="65">
        <v>113.748</v>
      </c>
      <c r="AZ14" s="65">
        <v>109.209</v>
      </c>
      <c r="BA14" s="65">
        <v>104.818</v>
      </c>
      <c r="BB14" s="65">
        <v>100.53400000000001</v>
      </c>
      <c r="BC14" s="65">
        <v>96.335999999999999</v>
      </c>
      <c r="BD14" s="65">
        <v>92.234999999999999</v>
      </c>
      <c r="BE14" s="65">
        <v>88.245999999999995</v>
      </c>
      <c r="BF14" s="65">
        <v>84.344999999999999</v>
      </c>
      <c r="BG14" s="65">
        <v>80.602999999999994</v>
      </c>
      <c r="BH14" s="65">
        <v>77.051000000000002</v>
      </c>
      <c r="BI14" s="65">
        <v>73.638000000000005</v>
      </c>
      <c r="BJ14" s="65">
        <v>70.292000000000002</v>
      </c>
      <c r="BK14" s="65">
        <v>67.036000000000001</v>
      </c>
      <c r="BL14" s="65">
        <v>63.743000000000002</v>
      </c>
      <c r="BM14" s="65">
        <v>60.348999999999997</v>
      </c>
      <c r="BN14" s="65">
        <v>56.905999999999999</v>
      </c>
      <c r="BO14" s="65">
        <v>53.552999999999997</v>
      </c>
      <c r="BP14" s="65">
        <v>50.271000000000001</v>
      </c>
      <c r="BQ14" s="65">
        <v>47.024999999999999</v>
      </c>
      <c r="BR14" s="65">
        <v>43.811999999999998</v>
      </c>
      <c r="BS14" s="65">
        <v>40.651000000000003</v>
      </c>
      <c r="BT14" s="65">
        <v>37.564999999999998</v>
      </c>
      <c r="BU14" s="65">
        <v>34.555</v>
      </c>
      <c r="BV14" s="65">
        <v>31.664999999999999</v>
      </c>
      <c r="BW14" s="65">
        <v>28.923999999999999</v>
      </c>
      <c r="BX14" s="65">
        <v>26.318000000000001</v>
      </c>
      <c r="BY14" s="65">
        <v>23.812000000000001</v>
      </c>
      <c r="BZ14" s="65">
        <v>21.419</v>
      </c>
      <c r="CA14" s="65">
        <v>19.138999999999999</v>
      </c>
      <c r="CB14" s="65">
        <v>16.969000000000001</v>
      </c>
      <c r="CC14" s="65">
        <v>14.917999999999999</v>
      </c>
      <c r="CD14" s="65">
        <v>12.992000000000001</v>
      </c>
      <c r="CE14" s="65">
        <v>11.180999999999999</v>
      </c>
      <c r="CF14" s="65">
        <v>9.5519999999999996</v>
      </c>
      <c r="CG14" s="65">
        <v>8.1379999999999999</v>
      </c>
      <c r="CH14" s="65">
        <v>6.9029999999999996</v>
      </c>
      <c r="CI14" s="65">
        <v>5.78</v>
      </c>
      <c r="CJ14" s="65">
        <v>4.7750000000000004</v>
      </c>
      <c r="CK14" s="65">
        <v>3.8780000000000001</v>
      </c>
      <c r="CL14" s="65">
        <v>3.0720000000000001</v>
      </c>
      <c r="CM14" s="65">
        <v>2.3610000000000002</v>
      </c>
      <c r="CN14" s="65">
        <v>1.641</v>
      </c>
      <c r="CO14" s="65">
        <v>1.129</v>
      </c>
      <c r="CP14" s="65">
        <v>0.90400000000000003</v>
      </c>
      <c r="CQ14" s="65">
        <v>0.65100000000000002</v>
      </c>
      <c r="CR14" s="65">
        <v>0.371</v>
      </c>
      <c r="CS14" s="65">
        <v>0.218</v>
      </c>
      <c r="CT14" s="65">
        <v>0.18</v>
      </c>
      <c r="CU14" s="65">
        <v>0.13800000000000001</v>
      </c>
      <c r="CV14" s="65">
        <v>9.4E-2</v>
      </c>
      <c r="CW14" s="65">
        <v>4.7E-2</v>
      </c>
      <c r="CX14" s="65">
        <v>5.8999999999999997E-2</v>
      </c>
      <c r="CZ14">
        <f t="shared" si="2"/>
        <v>15672.310000000001</v>
      </c>
      <c r="DA14">
        <f t="shared" si="3"/>
        <v>15195.788</v>
      </c>
      <c r="DB14">
        <f t="shared" si="4"/>
        <v>94.791999999997643</v>
      </c>
    </row>
    <row r="15" spans="1:206" x14ac:dyDescent="0.3">
      <c r="A15" s="64">
        <v>2031</v>
      </c>
      <c r="B15" s="65">
        <v>483.71199999999999</v>
      </c>
      <c r="C15" s="65">
        <v>473.95600000000002</v>
      </c>
      <c r="D15" s="65">
        <v>463.44099999999997</v>
      </c>
      <c r="E15" s="65">
        <v>453.31799999999998</v>
      </c>
      <c r="F15" s="65">
        <v>443.55900000000003</v>
      </c>
      <c r="G15" s="65">
        <v>434.13799999999998</v>
      </c>
      <c r="H15" s="65">
        <v>425.03199999999998</v>
      </c>
      <c r="I15" s="65">
        <v>416.21600000000001</v>
      </c>
      <c r="J15" s="65">
        <v>407.64299999999997</v>
      </c>
      <c r="K15" s="65">
        <v>399.28300000000002</v>
      </c>
      <c r="L15" s="65">
        <v>391.11500000000001</v>
      </c>
      <c r="M15" s="65">
        <v>383.11500000000001</v>
      </c>
      <c r="N15" s="65">
        <v>375.23399999999998</v>
      </c>
      <c r="O15" s="65">
        <v>367.54599999999999</v>
      </c>
      <c r="P15" s="65">
        <v>360.06799999999998</v>
      </c>
      <c r="Q15" s="65">
        <v>352.714</v>
      </c>
      <c r="R15" s="65">
        <v>345.40699999999998</v>
      </c>
      <c r="S15" s="65">
        <v>338.18599999999998</v>
      </c>
      <c r="T15" s="65">
        <v>330.70100000000002</v>
      </c>
      <c r="U15" s="65">
        <v>322.77800000000002</v>
      </c>
      <c r="V15" s="65">
        <v>314.57</v>
      </c>
      <c r="W15" s="65">
        <v>306.44299999999998</v>
      </c>
      <c r="X15" s="65">
        <v>298.37799999999999</v>
      </c>
      <c r="Y15" s="65">
        <v>290.22000000000003</v>
      </c>
      <c r="Z15" s="65">
        <v>281.95100000000002</v>
      </c>
      <c r="AA15" s="65">
        <v>273.654</v>
      </c>
      <c r="AB15" s="65">
        <v>265.40899999999999</v>
      </c>
      <c r="AC15" s="65">
        <v>257.16500000000002</v>
      </c>
      <c r="AD15" s="65">
        <v>249.304</v>
      </c>
      <c r="AE15" s="65">
        <v>242.00800000000001</v>
      </c>
      <c r="AF15" s="65">
        <v>235.107</v>
      </c>
      <c r="AG15" s="65">
        <v>228.244</v>
      </c>
      <c r="AH15" s="65">
        <v>221.49100000000001</v>
      </c>
      <c r="AI15" s="65">
        <v>214.744</v>
      </c>
      <c r="AJ15" s="65">
        <v>207.91900000000001</v>
      </c>
      <c r="AK15" s="65">
        <v>201.072</v>
      </c>
      <c r="AL15" s="65">
        <v>194.376</v>
      </c>
      <c r="AM15" s="65">
        <v>187.82599999999999</v>
      </c>
      <c r="AN15" s="65">
        <v>181.26499999999999</v>
      </c>
      <c r="AO15" s="65">
        <v>174.64400000000001</v>
      </c>
      <c r="AP15" s="65">
        <v>168.03899999999999</v>
      </c>
      <c r="AQ15" s="65">
        <v>161.571</v>
      </c>
      <c r="AR15" s="65">
        <v>155.20599999999999</v>
      </c>
      <c r="AS15" s="65">
        <v>149.11099999999999</v>
      </c>
      <c r="AT15" s="65">
        <v>143.37799999999999</v>
      </c>
      <c r="AU15" s="65">
        <v>137.934</v>
      </c>
      <c r="AV15" s="65">
        <v>132.602</v>
      </c>
      <c r="AW15" s="65">
        <v>127.41</v>
      </c>
      <c r="AX15" s="65">
        <v>122.386</v>
      </c>
      <c r="AY15" s="65">
        <v>117.526</v>
      </c>
      <c r="AZ15" s="65">
        <v>112.818</v>
      </c>
      <c r="BA15" s="65">
        <v>108.256</v>
      </c>
      <c r="BB15" s="65">
        <v>103.839</v>
      </c>
      <c r="BC15" s="65">
        <v>99.528999999999996</v>
      </c>
      <c r="BD15" s="65">
        <v>95.302999999999997</v>
      </c>
      <c r="BE15" s="65">
        <v>91.174000000000007</v>
      </c>
      <c r="BF15" s="65">
        <v>87.155000000000001</v>
      </c>
      <c r="BG15" s="65">
        <v>83.222999999999999</v>
      </c>
      <c r="BH15" s="65">
        <v>79.442999999999998</v>
      </c>
      <c r="BI15" s="65">
        <v>75.840999999999994</v>
      </c>
      <c r="BJ15" s="65">
        <v>72.373999999999995</v>
      </c>
      <c r="BK15" s="65">
        <v>68.972999999999999</v>
      </c>
      <c r="BL15" s="65">
        <v>65.662000000000006</v>
      </c>
      <c r="BM15" s="65">
        <v>62.317</v>
      </c>
      <c r="BN15" s="65">
        <v>58.872</v>
      </c>
      <c r="BO15" s="65">
        <v>55.384</v>
      </c>
      <c r="BP15" s="65">
        <v>51.985999999999997</v>
      </c>
      <c r="BQ15" s="65">
        <v>48.664999999999999</v>
      </c>
      <c r="BR15" s="65">
        <v>45.384</v>
      </c>
      <c r="BS15" s="65">
        <v>42.143999999999998</v>
      </c>
      <c r="BT15" s="65">
        <v>38.963999999999999</v>
      </c>
      <c r="BU15" s="65">
        <v>35.865000000000002</v>
      </c>
      <c r="BV15" s="65">
        <v>32.848999999999997</v>
      </c>
      <c r="BW15" s="65">
        <v>29.963000000000001</v>
      </c>
      <c r="BX15" s="65">
        <v>27.236999999999998</v>
      </c>
      <c r="BY15" s="65">
        <v>24.657</v>
      </c>
      <c r="BZ15" s="65">
        <v>22.184000000000001</v>
      </c>
      <c r="CA15" s="65">
        <v>19.829999999999998</v>
      </c>
      <c r="CB15" s="65">
        <v>17.603999999999999</v>
      </c>
      <c r="CC15" s="65">
        <v>15.51</v>
      </c>
      <c r="CD15" s="65">
        <v>13.552</v>
      </c>
      <c r="CE15" s="65">
        <v>11.722</v>
      </c>
      <c r="CF15" s="65">
        <v>10.010999999999999</v>
      </c>
      <c r="CG15" s="65">
        <v>8.4849999999999994</v>
      </c>
      <c r="CH15" s="65">
        <v>7.1749999999999998</v>
      </c>
      <c r="CI15" s="65">
        <v>6.0449999999999999</v>
      </c>
      <c r="CJ15" s="65">
        <v>5.01</v>
      </c>
      <c r="CK15" s="65">
        <v>4.117</v>
      </c>
      <c r="CL15" s="65">
        <v>3.343</v>
      </c>
      <c r="CM15" s="65">
        <v>2.6320000000000001</v>
      </c>
      <c r="CN15" s="65">
        <v>1.9870000000000001</v>
      </c>
      <c r="CO15" s="65">
        <v>1.367</v>
      </c>
      <c r="CP15" s="65">
        <v>0.94799999999999995</v>
      </c>
      <c r="CQ15" s="65">
        <v>0.75700000000000001</v>
      </c>
      <c r="CR15" s="65">
        <v>0.54400000000000004</v>
      </c>
      <c r="CS15" s="65">
        <v>0.308</v>
      </c>
      <c r="CT15" s="65">
        <v>0.188</v>
      </c>
      <c r="CU15" s="65">
        <v>0.14399999999999999</v>
      </c>
      <c r="CV15" s="65">
        <v>9.8000000000000004E-2</v>
      </c>
      <c r="CW15" s="65">
        <v>4.8000000000000001E-2</v>
      </c>
      <c r="CX15" s="65">
        <v>6.0999999999999999E-2</v>
      </c>
      <c r="CZ15">
        <f t="shared" si="2"/>
        <v>16059.662</v>
      </c>
      <c r="DA15">
        <f t="shared" si="3"/>
        <v>15575.95</v>
      </c>
      <c r="DB15">
        <f t="shared" si="4"/>
        <v>96.360000000000582</v>
      </c>
    </row>
    <row r="16" spans="1:206" x14ac:dyDescent="0.3">
      <c r="A16" s="64">
        <v>2032</v>
      </c>
      <c r="B16" s="65">
        <v>490.94299999999998</v>
      </c>
      <c r="C16" s="65">
        <v>480.33699999999999</v>
      </c>
      <c r="D16" s="65">
        <v>471.44099999999997</v>
      </c>
      <c r="E16" s="65">
        <v>461.322</v>
      </c>
      <c r="F16" s="65">
        <v>451.54700000000003</v>
      </c>
      <c r="G16" s="65">
        <v>442.09199999999998</v>
      </c>
      <c r="H16" s="65">
        <v>432.93099999999998</v>
      </c>
      <c r="I16" s="65">
        <v>424.04300000000001</v>
      </c>
      <c r="J16" s="65">
        <v>415.41199999999998</v>
      </c>
      <c r="K16" s="65">
        <v>406.976</v>
      </c>
      <c r="L16" s="65">
        <v>398.69400000000002</v>
      </c>
      <c r="M16" s="65">
        <v>390.56299999999999</v>
      </c>
      <c r="N16" s="65">
        <v>382.57499999999999</v>
      </c>
      <c r="O16" s="65">
        <v>374.68599999999998</v>
      </c>
      <c r="P16" s="65">
        <v>366.97399999999999</v>
      </c>
      <c r="Q16" s="65">
        <v>359.46699999999998</v>
      </c>
      <c r="R16" s="65">
        <v>352.08</v>
      </c>
      <c r="S16" s="65">
        <v>344.72500000000002</v>
      </c>
      <c r="T16" s="65">
        <v>337.44600000000003</v>
      </c>
      <c r="U16" s="65">
        <v>329.91500000000002</v>
      </c>
      <c r="V16" s="65">
        <v>321.96899999999999</v>
      </c>
      <c r="W16" s="65">
        <v>313.75099999999998</v>
      </c>
      <c r="X16" s="65">
        <v>305.613</v>
      </c>
      <c r="Y16" s="65">
        <v>297.53500000000003</v>
      </c>
      <c r="Z16" s="65">
        <v>289.37200000000001</v>
      </c>
      <c r="AA16" s="65">
        <v>281.10700000000003</v>
      </c>
      <c r="AB16" s="65">
        <v>272.822</v>
      </c>
      <c r="AC16" s="65">
        <v>264.59100000000001</v>
      </c>
      <c r="AD16" s="65">
        <v>256.363</v>
      </c>
      <c r="AE16" s="65">
        <v>248.51400000000001</v>
      </c>
      <c r="AF16" s="65">
        <v>241.227</v>
      </c>
      <c r="AG16" s="65">
        <v>234.33099999999999</v>
      </c>
      <c r="AH16" s="65">
        <v>227.47399999999999</v>
      </c>
      <c r="AI16" s="65">
        <v>220.727</v>
      </c>
      <c r="AJ16" s="65">
        <v>213.98500000000001</v>
      </c>
      <c r="AK16" s="65">
        <v>207.15899999999999</v>
      </c>
      <c r="AL16" s="65">
        <v>200.31</v>
      </c>
      <c r="AM16" s="65">
        <v>193.60900000000001</v>
      </c>
      <c r="AN16" s="65">
        <v>187.053</v>
      </c>
      <c r="AO16" s="65">
        <v>180.488</v>
      </c>
      <c r="AP16" s="65">
        <v>173.86500000000001</v>
      </c>
      <c r="AQ16" s="65">
        <v>167.26</v>
      </c>
      <c r="AR16" s="65">
        <v>160.79</v>
      </c>
      <c r="AS16" s="65">
        <v>154.42099999999999</v>
      </c>
      <c r="AT16" s="65">
        <v>148.31899999999999</v>
      </c>
      <c r="AU16" s="65">
        <v>142.57400000000001</v>
      </c>
      <c r="AV16" s="65">
        <v>137.113</v>
      </c>
      <c r="AW16" s="65">
        <v>131.76599999999999</v>
      </c>
      <c r="AX16" s="65">
        <v>126.554</v>
      </c>
      <c r="AY16" s="65">
        <v>121.51</v>
      </c>
      <c r="AZ16" s="65">
        <v>116.628</v>
      </c>
      <c r="BA16" s="65">
        <v>111.899</v>
      </c>
      <c r="BB16" s="65">
        <v>107.31399999999999</v>
      </c>
      <c r="BC16" s="65">
        <v>102.871</v>
      </c>
      <c r="BD16" s="65">
        <v>98.533000000000001</v>
      </c>
      <c r="BE16" s="65">
        <v>94.281000000000006</v>
      </c>
      <c r="BF16" s="65">
        <v>90.122</v>
      </c>
      <c r="BG16" s="65">
        <v>86.072999999999993</v>
      </c>
      <c r="BH16" s="65">
        <v>82.11</v>
      </c>
      <c r="BI16" s="65">
        <v>78.290999999999997</v>
      </c>
      <c r="BJ16" s="65">
        <v>74.641000000000005</v>
      </c>
      <c r="BK16" s="65">
        <v>71.116</v>
      </c>
      <c r="BL16" s="65">
        <v>67.661000000000001</v>
      </c>
      <c r="BM16" s="65">
        <v>64.296000000000006</v>
      </c>
      <c r="BN16" s="65">
        <v>60.896999999999998</v>
      </c>
      <c r="BO16" s="65">
        <v>57.402000000000001</v>
      </c>
      <c r="BP16" s="65">
        <v>53.866999999999997</v>
      </c>
      <c r="BQ16" s="65">
        <v>50.424999999999997</v>
      </c>
      <c r="BR16" s="65">
        <v>47.063000000000002</v>
      </c>
      <c r="BS16" s="65">
        <v>43.747999999999998</v>
      </c>
      <c r="BT16" s="65">
        <v>40.479999999999997</v>
      </c>
      <c r="BU16" s="65">
        <v>37.28</v>
      </c>
      <c r="BV16" s="65">
        <v>34.17</v>
      </c>
      <c r="BW16" s="65">
        <v>31.146999999999998</v>
      </c>
      <c r="BX16" s="65">
        <v>28.265999999999998</v>
      </c>
      <c r="BY16" s="65">
        <v>25.553999999999998</v>
      </c>
      <c r="BZ16" s="65">
        <v>22.998000000000001</v>
      </c>
      <c r="CA16" s="65">
        <v>20.556999999999999</v>
      </c>
      <c r="CB16" s="65">
        <v>18.242000000000001</v>
      </c>
      <c r="CC16" s="65">
        <v>16.071999999999999</v>
      </c>
      <c r="CD16" s="65">
        <v>14.054</v>
      </c>
      <c r="CE16" s="65">
        <v>12.186999999999999</v>
      </c>
      <c r="CF16" s="65">
        <v>10.452</v>
      </c>
      <c r="CG16" s="65">
        <v>8.8420000000000005</v>
      </c>
      <c r="CH16" s="65">
        <v>7.4189999999999996</v>
      </c>
      <c r="CI16" s="65">
        <v>6.2130000000000001</v>
      </c>
      <c r="CJ16" s="65">
        <v>5.1859999999999999</v>
      </c>
      <c r="CK16" s="65">
        <v>4.242</v>
      </c>
      <c r="CL16" s="65">
        <v>3.46</v>
      </c>
      <c r="CM16" s="65">
        <v>2.8090000000000002</v>
      </c>
      <c r="CN16" s="65">
        <v>2.1930000000000001</v>
      </c>
      <c r="CO16" s="65">
        <v>1.6140000000000001</v>
      </c>
      <c r="CP16" s="65">
        <v>1.093</v>
      </c>
      <c r="CQ16" s="65">
        <v>0.76700000000000002</v>
      </c>
      <c r="CR16" s="65">
        <v>0.61099999999999999</v>
      </c>
      <c r="CS16" s="65">
        <v>0.437</v>
      </c>
      <c r="CT16" s="65">
        <v>0.245</v>
      </c>
      <c r="CU16" s="65">
        <v>0.15</v>
      </c>
      <c r="CV16" s="65">
        <v>0.10199999999999999</v>
      </c>
      <c r="CW16" s="65">
        <v>0.05</v>
      </c>
      <c r="CX16" s="65">
        <v>6.3E-2</v>
      </c>
      <c r="CZ16">
        <f t="shared" si="2"/>
        <v>16452.534000000003</v>
      </c>
      <c r="DA16">
        <f t="shared" si="3"/>
        <v>15961.590999999999</v>
      </c>
      <c r="DB16">
        <f t="shared" si="4"/>
        <v>98.071000000001732</v>
      </c>
    </row>
    <row r="17" spans="1:106" x14ac:dyDescent="0.3">
      <c r="A17" s="64">
        <v>2033</v>
      </c>
      <c r="B17" s="65">
        <v>498.17</v>
      </c>
      <c r="C17" s="65">
        <v>487.67700000000002</v>
      </c>
      <c r="D17" s="65">
        <v>477.52</v>
      </c>
      <c r="E17" s="65">
        <v>468.95</v>
      </c>
      <c r="F17" s="65">
        <v>459.226</v>
      </c>
      <c r="G17" s="65">
        <v>449.80099999999999</v>
      </c>
      <c r="H17" s="65">
        <v>440.649</v>
      </c>
      <c r="I17" s="65">
        <v>431.745</v>
      </c>
      <c r="J17" s="65">
        <v>423.07799999999997</v>
      </c>
      <c r="K17" s="65">
        <v>414.63099999999997</v>
      </c>
      <c r="L17" s="65">
        <v>406.32900000000001</v>
      </c>
      <c r="M17" s="65">
        <v>398.12700000000001</v>
      </c>
      <c r="N17" s="65">
        <v>390.03</v>
      </c>
      <c r="O17" s="65">
        <v>382.05599999999998</v>
      </c>
      <c r="P17" s="65">
        <v>374.15600000000001</v>
      </c>
      <c r="Q17" s="65">
        <v>366.42099999999999</v>
      </c>
      <c r="R17" s="65">
        <v>358.88499999999999</v>
      </c>
      <c r="S17" s="65">
        <v>351.46199999999999</v>
      </c>
      <c r="T17" s="65">
        <v>344.06</v>
      </c>
      <c r="U17" s="65">
        <v>336.72399999999999</v>
      </c>
      <c r="V17" s="65">
        <v>329.14699999999999</v>
      </c>
      <c r="W17" s="65">
        <v>321.17599999999999</v>
      </c>
      <c r="X17" s="65">
        <v>312.94900000000001</v>
      </c>
      <c r="Y17" s="65">
        <v>304.798</v>
      </c>
      <c r="Z17" s="65">
        <v>296.70699999999999</v>
      </c>
      <c r="AA17" s="65">
        <v>288.53899999999999</v>
      </c>
      <c r="AB17" s="65">
        <v>280.279</v>
      </c>
      <c r="AC17" s="65">
        <v>272.00599999999997</v>
      </c>
      <c r="AD17" s="65">
        <v>263.786</v>
      </c>
      <c r="AE17" s="65">
        <v>255.57300000000001</v>
      </c>
      <c r="AF17" s="65">
        <v>247.73699999999999</v>
      </c>
      <c r="AG17" s="65">
        <v>240.458</v>
      </c>
      <c r="AH17" s="65">
        <v>233.56800000000001</v>
      </c>
      <c r="AI17" s="65">
        <v>226.71600000000001</v>
      </c>
      <c r="AJ17" s="65">
        <v>219.97499999999999</v>
      </c>
      <c r="AK17" s="65">
        <v>213.23699999999999</v>
      </c>
      <c r="AL17" s="65">
        <v>206.411</v>
      </c>
      <c r="AM17" s="65">
        <v>199.55699999999999</v>
      </c>
      <c r="AN17" s="65">
        <v>192.852</v>
      </c>
      <c r="AO17" s="65">
        <v>186.29</v>
      </c>
      <c r="AP17" s="65">
        <v>179.721</v>
      </c>
      <c r="AQ17" s="65">
        <v>173.096</v>
      </c>
      <c r="AR17" s="65">
        <v>166.49</v>
      </c>
      <c r="AS17" s="65">
        <v>160.017</v>
      </c>
      <c r="AT17" s="65">
        <v>153.64500000000001</v>
      </c>
      <c r="AU17" s="65">
        <v>147.535</v>
      </c>
      <c r="AV17" s="65">
        <v>141.77799999999999</v>
      </c>
      <c r="AW17" s="65">
        <v>136.30000000000001</v>
      </c>
      <c r="AX17" s="65">
        <v>130.934</v>
      </c>
      <c r="AY17" s="65">
        <v>125.70399999999999</v>
      </c>
      <c r="AZ17" s="65">
        <v>120.639</v>
      </c>
      <c r="BA17" s="65">
        <v>115.738</v>
      </c>
      <c r="BB17" s="65">
        <v>110.98699999999999</v>
      </c>
      <c r="BC17" s="65">
        <v>106.378</v>
      </c>
      <c r="BD17" s="65">
        <v>101.90900000000001</v>
      </c>
      <c r="BE17" s="65">
        <v>97.543000000000006</v>
      </c>
      <c r="BF17" s="65">
        <v>93.263999999999996</v>
      </c>
      <c r="BG17" s="65">
        <v>89.076999999999998</v>
      </c>
      <c r="BH17" s="65">
        <v>84.995000000000005</v>
      </c>
      <c r="BI17" s="65">
        <v>81.001999999999995</v>
      </c>
      <c r="BJ17" s="65">
        <v>77.144000000000005</v>
      </c>
      <c r="BK17" s="65">
        <v>73.444999999999993</v>
      </c>
      <c r="BL17" s="65">
        <v>69.863</v>
      </c>
      <c r="BM17" s="65">
        <v>66.352999999999994</v>
      </c>
      <c r="BN17" s="65">
        <v>62.932000000000002</v>
      </c>
      <c r="BO17" s="65">
        <v>59.481000000000002</v>
      </c>
      <c r="BP17" s="65">
        <v>55.936</v>
      </c>
      <c r="BQ17" s="65">
        <v>52.353000000000002</v>
      </c>
      <c r="BR17" s="65">
        <v>48.866</v>
      </c>
      <c r="BS17" s="65">
        <v>45.463000000000001</v>
      </c>
      <c r="BT17" s="65">
        <v>42.113999999999997</v>
      </c>
      <c r="BU17" s="65">
        <v>38.819000000000003</v>
      </c>
      <c r="BV17" s="65">
        <v>35.598999999999997</v>
      </c>
      <c r="BW17" s="65">
        <v>32.475000000000001</v>
      </c>
      <c r="BX17" s="65">
        <v>29.446999999999999</v>
      </c>
      <c r="BY17" s="65">
        <v>26.57</v>
      </c>
      <c r="BZ17" s="65">
        <v>23.872</v>
      </c>
      <c r="CA17" s="65">
        <v>21.341000000000001</v>
      </c>
      <c r="CB17" s="65">
        <v>18.931999999999999</v>
      </c>
      <c r="CC17" s="65">
        <v>16.655999999999999</v>
      </c>
      <c r="CD17" s="65">
        <v>14.541</v>
      </c>
      <c r="CE17" s="65">
        <v>12.598000000000001</v>
      </c>
      <c r="CF17" s="65">
        <v>10.823</v>
      </c>
      <c r="CG17" s="65">
        <v>9.1839999999999993</v>
      </c>
      <c r="CH17" s="65">
        <v>7.673</v>
      </c>
      <c r="CI17" s="65">
        <v>6.3529999999999998</v>
      </c>
      <c r="CJ17" s="65">
        <v>5.2510000000000003</v>
      </c>
      <c r="CK17" s="65">
        <v>4.3280000000000003</v>
      </c>
      <c r="CL17" s="65">
        <v>3.472</v>
      </c>
      <c r="CM17" s="65">
        <v>2.802</v>
      </c>
      <c r="CN17" s="65">
        <v>2.274</v>
      </c>
      <c r="CO17" s="65">
        <v>1.7529999999999999</v>
      </c>
      <c r="CP17" s="65">
        <v>1.24</v>
      </c>
      <c r="CQ17" s="65">
        <v>0.81899999999999995</v>
      </c>
      <c r="CR17" s="65">
        <v>0.58599999999999997</v>
      </c>
      <c r="CS17" s="65">
        <v>0.46500000000000002</v>
      </c>
      <c r="CT17" s="65">
        <v>0.33</v>
      </c>
      <c r="CU17" s="65">
        <v>0.183</v>
      </c>
      <c r="CV17" s="65">
        <v>0.106</v>
      </c>
      <c r="CW17" s="65">
        <v>5.1999999999999998E-2</v>
      </c>
      <c r="CX17" s="65">
        <v>6.5000000000000002E-2</v>
      </c>
      <c r="CZ17">
        <f t="shared" si="2"/>
        <v>16850.769000000004</v>
      </c>
      <c r="DA17">
        <f t="shared" si="3"/>
        <v>16352.598999999995</v>
      </c>
      <c r="DB17">
        <f t="shared" si="4"/>
        <v>99.935000000008586</v>
      </c>
    </row>
    <row r="18" spans="1:106" x14ac:dyDescent="0.3">
      <c r="A18" s="64">
        <v>2034</v>
      </c>
      <c r="B18" s="65">
        <v>505.346</v>
      </c>
      <c r="C18" s="65">
        <v>494.96199999999999</v>
      </c>
      <c r="D18" s="65">
        <v>484.9</v>
      </c>
      <c r="E18" s="65">
        <v>475.14</v>
      </c>
      <c r="F18" s="65">
        <v>466.46699999999998</v>
      </c>
      <c r="G18" s="65">
        <v>457.14</v>
      </c>
      <c r="H18" s="65">
        <v>448.06299999999999</v>
      </c>
      <c r="I18" s="65">
        <v>439.21300000000002</v>
      </c>
      <c r="J18" s="65">
        <v>430.56799999999998</v>
      </c>
      <c r="K18" s="65">
        <v>422.11799999999999</v>
      </c>
      <c r="L18" s="65">
        <v>413.85700000000003</v>
      </c>
      <c r="M18" s="65">
        <v>405.69</v>
      </c>
      <c r="N18" s="65">
        <v>397.56599999999997</v>
      </c>
      <c r="O18" s="65">
        <v>389.505</v>
      </c>
      <c r="P18" s="65">
        <v>381.54399999999998</v>
      </c>
      <c r="Q18" s="65">
        <v>373.63400000000001</v>
      </c>
      <c r="R18" s="65">
        <v>365.87599999999998</v>
      </c>
      <c r="S18" s="65">
        <v>358.31</v>
      </c>
      <c r="T18" s="65">
        <v>350.85300000000001</v>
      </c>
      <c r="U18" s="65">
        <v>343.40300000000002</v>
      </c>
      <c r="V18" s="65">
        <v>336.00799999999998</v>
      </c>
      <c r="W18" s="65">
        <v>328.38400000000001</v>
      </c>
      <c r="X18" s="65">
        <v>320.38900000000001</v>
      </c>
      <c r="Y18" s="65">
        <v>312.15300000000002</v>
      </c>
      <c r="Z18" s="65">
        <v>303.99</v>
      </c>
      <c r="AA18" s="65">
        <v>295.88400000000001</v>
      </c>
      <c r="AB18" s="65">
        <v>287.71100000000001</v>
      </c>
      <c r="AC18" s="65">
        <v>279.45600000000002</v>
      </c>
      <c r="AD18" s="65">
        <v>271.19299999999998</v>
      </c>
      <c r="AE18" s="65">
        <v>262.98700000000002</v>
      </c>
      <c r="AF18" s="65">
        <v>254.78800000000001</v>
      </c>
      <c r="AG18" s="65">
        <v>246.965</v>
      </c>
      <c r="AH18" s="65">
        <v>239.69399999999999</v>
      </c>
      <c r="AI18" s="65">
        <v>232.80699999999999</v>
      </c>
      <c r="AJ18" s="65">
        <v>225.96199999999999</v>
      </c>
      <c r="AK18" s="65">
        <v>219.22800000000001</v>
      </c>
      <c r="AL18" s="65">
        <v>212.49199999999999</v>
      </c>
      <c r="AM18" s="65">
        <v>205.66499999999999</v>
      </c>
      <c r="AN18" s="65">
        <v>198.809</v>
      </c>
      <c r="AO18" s="65">
        <v>192.09899999999999</v>
      </c>
      <c r="AP18" s="65">
        <v>185.53</v>
      </c>
      <c r="AQ18" s="65">
        <v>178.95599999999999</v>
      </c>
      <c r="AR18" s="65">
        <v>172.33</v>
      </c>
      <c r="AS18" s="65">
        <v>165.72300000000001</v>
      </c>
      <c r="AT18" s="65">
        <v>159.24700000000001</v>
      </c>
      <c r="AU18" s="65">
        <v>152.87100000000001</v>
      </c>
      <c r="AV18" s="65">
        <v>146.75399999999999</v>
      </c>
      <c r="AW18" s="65">
        <v>140.983</v>
      </c>
      <c r="AX18" s="65">
        <v>135.49</v>
      </c>
      <c r="AY18" s="65">
        <v>130.10599999999999</v>
      </c>
      <c r="AZ18" s="65">
        <v>124.85599999999999</v>
      </c>
      <c r="BA18" s="65">
        <v>119.77200000000001</v>
      </c>
      <c r="BB18" s="65">
        <v>114.849</v>
      </c>
      <c r="BC18" s="65">
        <v>110.077</v>
      </c>
      <c r="BD18" s="65">
        <v>105.443</v>
      </c>
      <c r="BE18" s="65">
        <v>100.94799999999999</v>
      </c>
      <c r="BF18" s="65">
        <v>96.555999999999997</v>
      </c>
      <c r="BG18" s="65">
        <v>92.247</v>
      </c>
      <c r="BH18" s="65">
        <v>88.031999999999996</v>
      </c>
      <c r="BI18" s="65">
        <v>83.92</v>
      </c>
      <c r="BJ18" s="65">
        <v>79.894999999999996</v>
      </c>
      <c r="BK18" s="65">
        <v>75.998999999999995</v>
      </c>
      <c r="BL18" s="65">
        <v>72.248999999999995</v>
      </c>
      <c r="BM18" s="65">
        <v>68.611000000000004</v>
      </c>
      <c r="BN18" s="65">
        <v>65.045000000000002</v>
      </c>
      <c r="BO18" s="65">
        <v>61.57</v>
      </c>
      <c r="BP18" s="65">
        <v>58.066000000000003</v>
      </c>
      <c r="BQ18" s="65">
        <v>54.469000000000001</v>
      </c>
      <c r="BR18" s="65">
        <v>50.84</v>
      </c>
      <c r="BS18" s="65">
        <v>47.307000000000002</v>
      </c>
      <c r="BT18" s="65">
        <v>43.863999999999997</v>
      </c>
      <c r="BU18" s="65">
        <v>40.479999999999997</v>
      </c>
      <c r="BV18" s="65">
        <v>37.158000000000001</v>
      </c>
      <c r="BW18" s="65">
        <v>33.917999999999999</v>
      </c>
      <c r="BX18" s="65">
        <v>30.780999999999999</v>
      </c>
      <c r="BY18" s="65">
        <v>27.747</v>
      </c>
      <c r="BZ18" s="65">
        <v>24.873000000000001</v>
      </c>
      <c r="CA18" s="65">
        <v>22.19</v>
      </c>
      <c r="CB18" s="65">
        <v>19.684000000000001</v>
      </c>
      <c r="CC18" s="65">
        <v>17.306999999999999</v>
      </c>
      <c r="CD18" s="65">
        <v>15.068</v>
      </c>
      <c r="CE18" s="65">
        <v>13.007999999999999</v>
      </c>
      <c r="CF18" s="65">
        <v>11.143000000000001</v>
      </c>
      <c r="CG18" s="65">
        <v>9.4589999999999996</v>
      </c>
      <c r="CH18" s="65">
        <v>7.915</v>
      </c>
      <c r="CI18" s="65">
        <v>6.5039999999999996</v>
      </c>
      <c r="CJ18" s="65">
        <v>5.2869999999999999</v>
      </c>
      <c r="CK18" s="65">
        <v>4.2880000000000003</v>
      </c>
      <c r="CL18" s="65">
        <v>3.47</v>
      </c>
      <c r="CM18" s="65">
        <v>2.7040000000000002</v>
      </c>
      <c r="CN18" s="65">
        <v>2.145</v>
      </c>
      <c r="CO18" s="65">
        <v>1.7410000000000001</v>
      </c>
      <c r="CP18" s="65">
        <v>1.3140000000000001</v>
      </c>
      <c r="CQ18" s="65">
        <v>0.86599999999999999</v>
      </c>
      <c r="CR18" s="65">
        <v>0.54600000000000004</v>
      </c>
      <c r="CS18" s="65">
        <v>0.40600000000000003</v>
      </c>
      <c r="CT18" s="65">
        <v>0.31900000000000001</v>
      </c>
      <c r="CU18" s="65">
        <v>0.223</v>
      </c>
      <c r="CV18" s="65">
        <v>0.12</v>
      </c>
      <c r="CW18" s="65">
        <v>5.3999999999999999E-2</v>
      </c>
      <c r="CX18" s="65">
        <v>6.7000000000000004E-2</v>
      </c>
      <c r="CZ18">
        <f t="shared" si="2"/>
        <v>17254.209000000003</v>
      </c>
      <c r="DA18">
        <f t="shared" si="3"/>
        <v>16748.863000000001</v>
      </c>
      <c r="DB18">
        <f t="shared" si="4"/>
        <v>101.90600000000268</v>
      </c>
    </row>
    <row r="19" spans="1:106" x14ac:dyDescent="0.3">
      <c r="A19" s="64">
        <v>2035</v>
      </c>
      <c r="B19" s="65">
        <v>512.43299999999999</v>
      </c>
      <c r="C19" s="65">
        <v>502.166</v>
      </c>
      <c r="D19" s="65">
        <v>492.20800000000003</v>
      </c>
      <c r="E19" s="65">
        <v>482.53899999999999</v>
      </c>
      <c r="F19" s="65">
        <v>473.137</v>
      </c>
      <c r="G19" s="65">
        <v>463.98</v>
      </c>
      <c r="H19" s="65">
        <v>455.048</v>
      </c>
      <c r="I19" s="65">
        <v>446.31900000000002</v>
      </c>
      <c r="J19" s="65">
        <v>437.77300000000002</v>
      </c>
      <c r="K19" s="65">
        <v>429.38600000000002</v>
      </c>
      <c r="L19" s="65">
        <v>421.15600000000001</v>
      </c>
      <c r="M19" s="65">
        <v>413.07900000000001</v>
      </c>
      <c r="N19" s="65">
        <v>405.04599999999999</v>
      </c>
      <c r="O19" s="65">
        <v>397.00099999999998</v>
      </c>
      <c r="P19" s="65">
        <v>388.97699999999998</v>
      </c>
      <c r="Q19" s="65">
        <v>381.02800000000002</v>
      </c>
      <c r="R19" s="65">
        <v>373.10700000000003</v>
      </c>
      <c r="S19" s="65">
        <v>365.32600000000002</v>
      </c>
      <c r="T19" s="65">
        <v>357.73</v>
      </c>
      <c r="U19" s="65">
        <v>350.238</v>
      </c>
      <c r="V19" s="65">
        <v>342.74200000000002</v>
      </c>
      <c r="W19" s="65">
        <v>335.28899999999999</v>
      </c>
      <c r="X19" s="65">
        <v>327.61900000000003</v>
      </c>
      <c r="Y19" s="65">
        <v>319.59899999999999</v>
      </c>
      <c r="Z19" s="65">
        <v>311.35500000000002</v>
      </c>
      <c r="AA19" s="65">
        <v>303.178</v>
      </c>
      <c r="AB19" s="65">
        <v>295.05900000000003</v>
      </c>
      <c r="AC19" s="65">
        <v>286.88</v>
      </c>
      <c r="AD19" s="65">
        <v>278.62900000000002</v>
      </c>
      <c r="AE19" s="65">
        <v>270.37799999999999</v>
      </c>
      <c r="AF19" s="65">
        <v>262.185</v>
      </c>
      <c r="AG19" s="65">
        <v>254.001</v>
      </c>
      <c r="AH19" s="65">
        <v>246.19</v>
      </c>
      <c r="AI19" s="65">
        <v>238.92699999999999</v>
      </c>
      <c r="AJ19" s="65">
        <v>232.04599999999999</v>
      </c>
      <c r="AK19" s="65">
        <v>225.20599999999999</v>
      </c>
      <c r="AL19" s="65">
        <v>218.477</v>
      </c>
      <c r="AM19" s="65">
        <v>211.745</v>
      </c>
      <c r="AN19" s="65">
        <v>204.91800000000001</v>
      </c>
      <c r="AO19" s="65">
        <v>198.05699999999999</v>
      </c>
      <c r="AP19" s="65">
        <v>191.34299999999999</v>
      </c>
      <c r="AQ19" s="65">
        <v>184.76900000000001</v>
      </c>
      <c r="AR19" s="65">
        <v>178.19</v>
      </c>
      <c r="AS19" s="65">
        <v>171.56200000000001</v>
      </c>
      <c r="AT19" s="65">
        <v>164.95400000000001</v>
      </c>
      <c r="AU19" s="65">
        <v>158.476</v>
      </c>
      <c r="AV19" s="65">
        <v>152.096</v>
      </c>
      <c r="AW19" s="65">
        <v>145.971</v>
      </c>
      <c r="AX19" s="65">
        <v>140.18799999999999</v>
      </c>
      <c r="AY19" s="65">
        <v>134.678</v>
      </c>
      <c r="AZ19" s="65">
        <v>129.27699999999999</v>
      </c>
      <c r="BA19" s="65">
        <v>124.00700000000001</v>
      </c>
      <c r="BB19" s="65">
        <v>118.90300000000001</v>
      </c>
      <c r="BC19" s="65">
        <v>113.959</v>
      </c>
      <c r="BD19" s="65">
        <v>109.166</v>
      </c>
      <c r="BE19" s="65">
        <v>104.509</v>
      </c>
      <c r="BF19" s="65">
        <v>99.986000000000004</v>
      </c>
      <c r="BG19" s="65">
        <v>95.566000000000003</v>
      </c>
      <c r="BH19" s="65">
        <v>91.230999999999995</v>
      </c>
      <c r="BI19" s="65">
        <v>86.984999999999999</v>
      </c>
      <c r="BJ19" s="65">
        <v>82.843000000000004</v>
      </c>
      <c r="BK19" s="65">
        <v>78.787000000000006</v>
      </c>
      <c r="BL19" s="65">
        <v>74.852999999999994</v>
      </c>
      <c r="BM19" s="65">
        <v>71.052999999999997</v>
      </c>
      <c r="BN19" s="65">
        <v>67.358999999999995</v>
      </c>
      <c r="BO19" s="65">
        <v>63.737000000000002</v>
      </c>
      <c r="BP19" s="65">
        <v>60.207999999999998</v>
      </c>
      <c r="BQ19" s="65">
        <v>56.649000000000001</v>
      </c>
      <c r="BR19" s="65">
        <v>53.002000000000002</v>
      </c>
      <c r="BS19" s="65">
        <v>49.325000000000003</v>
      </c>
      <c r="BT19" s="65">
        <v>45.75</v>
      </c>
      <c r="BU19" s="65">
        <v>42.265000000000001</v>
      </c>
      <c r="BV19" s="65">
        <v>38.845999999999997</v>
      </c>
      <c r="BW19" s="65">
        <v>35.497</v>
      </c>
      <c r="BX19" s="65">
        <v>32.238</v>
      </c>
      <c r="BY19" s="65">
        <v>29.087</v>
      </c>
      <c r="BZ19" s="65">
        <v>26.047000000000001</v>
      </c>
      <c r="CA19" s="65">
        <v>23.177</v>
      </c>
      <c r="CB19" s="65">
        <v>20.507999999999999</v>
      </c>
      <c r="CC19" s="65">
        <v>18.027000000000001</v>
      </c>
      <c r="CD19" s="65">
        <v>15.682</v>
      </c>
      <c r="CE19" s="65">
        <v>13.481999999999999</v>
      </c>
      <c r="CF19" s="65">
        <v>11.477</v>
      </c>
      <c r="CG19" s="65">
        <v>9.6869999999999994</v>
      </c>
      <c r="CH19" s="65">
        <v>8.0939999999999994</v>
      </c>
      <c r="CI19" s="65">
        <v>6.6459999999999999</v>
      </c>
      <c r="CJ19" s="65">
        <v>5.335</v>
      </c>
      <c r="CK19" s="65">
        <v>4.2220000000000004</v>
      </c>
      <c r="CL19" s="65">
        <v>3.3260000000000001</v>
      </c>
      <c r="CM19" s="65">
        <v>2.613</v>
      </c>
      <c r="CN19" s="65">
        <v>1.9350000000000001</v>
      </c>
      <c r="CO19" s="65">
        <v>1.488</v>
      </c>
      <c r="CP19" s="65">
        <v>1.2070000000000001</v>
      </c>
      <c r="CQ19" s="65">
        <v>0.874</v>
      </c>
      <c r="CR19" s="65">
        <v>0.49199999999999999</v>
      </c>
      <c r="CS19" s="65">
        <v>0.27200000000000002</v>
      </c>
      <c r="CT19" s="65">
        <v>0.22500000000000001</v>
      </c>
      <c r="CU19" s="65">
        <v>0.17299999999999999</v>
      </c>
      <c r="CV19" s="65">
        <v>0.11700000000000001</v>
      </c>
      <c r="CW19" s="65">
        <v>5.7000000000000002E-2</v>
      </c>
      <c r="CX19" s="65">
        <v>7.0000000000000007E-2</v>
      </c>
      <c r="CZ19">
        <f t="shared" si="2"/>
        <v>17662.705000000009</v>
      </c>
      <c r="DA19">
        <f t="shared" si="3"/>
        <v>17150.272000000008</v>
      </c>
      <c r="DB19">
        <f t="shared" si="4"/>
        <v>103.93699999999444</v>
      </c>
    </row>
    <row r="20" spans="1:106" x14ac:dyDescent="0.3">
      <c r="A20" s="64">
        <v>2036</v>
      </c>
      <c r="B20" s="65">
        <v>519.38900000000001</v>
      </c>
      <c r="C20" s="65">
        <v>510.03899999999999</v>
      </c>
      <c r="D20" s="65">
        <v>500.11900000000003</v>
      </c>
      <c r="E20" s="65">
        <v>490.47300000000001</v>
      </c>
      <c r="F20" s="65">
        <v>481.08300000000003</v>
      </c>
      <c r="G20" s="65">
        <v>471.92700000000002</v>
      </c>
      <c r="H20" s="65">
        <v>462.98500000000001</v>
      </c>
      <c r="I20" s="65">
        <v>454.24400000000003</v>
      </c>
      <c r="J20" s="65">
        <v>445.654</v>
      </c>
      <c r="K20" s="65">
        <v>437.18299999999999</v>
      </c>
      <c r="L20" s="65">
        <v>428.82499999999999</v>
      </c>
      <c r="M20" s="65">
        <v>420.60500000000002</v>
      </c>
      <c r="N20" s="65">
        <v>412.51900000000001</v>
      </c>
      <c r="O20" s="65">
        <v>404.46199999999999</v>
      </c>
      <c r="P20" s="65">
        <v>396.387</v>
      </c>
      <c r="Q20" s="65">
        <v>388.32499999999999</v>
      </c>
      <c r="R20" s="65">
        <v>380.32799999999997</v>
      </c>
      <c r="S20" s="65">
        <v>372.34899999999999</v>
      </c>
      <c r="T20" s="65">
        <v>364.52</v>
      </c>
      <c r="U20" s="65">
        <v>356.89699999999999</v>
      </c>
      <c r="V20" s="65">
        <v>349.392</v>
      </c>
      <c r="W20" s="65">
        <v>341.88</v>
      </c>
      <c r="X20" s="65">
        <v>334.41</v>
      </c>
      <c r="Y20" s="65">
        <v>326.73099999999999</v>
      </c>
      <c r="Z20" s="65">
        <v>318.71300000000002</v>
      </c>
      <c r="AA20" s="65">
        <v>310.47699999999998</v>
      </c>
      <c r="AB20" s="65">
        <v>302.31099999999998</v>
      </c>
      <c r="AC20" s="65">
        <v>294.20299999999997</v>
      </c>
      <c r="AD20" s="65">
        <v>286.03500000000003</v>
      </c>
      <c r="AE20" s="65">
        <v>277.79300000000001</v>
      </c>
      <c r="AF20" s="65">
        <v>269.54700000000003</v>
      </c>
      <c r="AG20" s="65">
        <v>261.36</v>
      </c>
      <c r="AH20" s="65">
        <v>253.184</v>
      </c>
      <c r="AI20" s="65">
        <v>245.37700000000001</v>
      </c>
      <c r="AJ20" s="65">
        <v>238.11099999999999</v>
      </c>
      <c r="AK20" s="65">
        <v>231.22</v>
      </c>
      <c r="AL20" s="65">
        <v>224.37299999999999</v>
      </c>
      <c r="AM20" s="65">
        <v>217.63399999999999</v>
      </c>
      <c r="AN20" s="65">
        <v>210.893</v>
      </c>
      <c r="AO20" s="65">
        <v>204.05799999999999</v>
      </c>
      <c r="AP20" s="65">
        <v>197.191</v>
      </c>
      <c r="AQ20" s="65">
        <v>190.46899999999999</v>
      </c>
      <c r="AR20" s="65">
        <v>183.88499999999999</v>
      </c>
      <c r="AS20" s="65">
        <v>177.29300000000001</v>
      </c>
      <c r="AT20" s="65">
        <v>170.649</v>
      </c>
      <c r="AU20" s="65">
        <v>164.02199999999999</v>
      </c>
      <c r="AV20" s="65">
        <v>157.52199999999999</v>
      </c>
      <c r="AW20" s="65">
        <v>151.12</v>
      </c>
      <c r="AX20" s="65">
        <v>144.97200000000001</v>
      </c>
      <c r="AY20" s="65">
        <v>139.16499999999999</v>
      </c>
      <c r="AZ20" s="65">
        <v>133.62899999999999</v>
      </c>
      <c r="BA20" s="65">
        <v>128.19900000000001</v>
      </c>
      <c r="BB20" s="65">
        <v>122.898</v>
      </c>
      <c r="BC20" s="65">
        <v>117.761</v>
      </c>
      <c r="BD20" s="65">
        <v>112.78400000000001</v>
      </c>
      <c r="BE20" s="65">
        <v>107.956</v>
      </c>
      <c r="BF20" s="65">
        <v>103.261</v>
      </c>
      <c r="BG20" s="65">
        <v>98.7</v>
      </c>
      <c r="BH20" s="65">
        <v>94.233999999999995</v>
      </c>
      <c r="BI20" s="65">
        <v>89.843999999999994</v>
      </c>
      <c r="BJ20" s="65">
        <v>85.537000000000006</v>
      </c>
      <c r="BK20" s="65">
        <v>81.334000000000003</v>
      </c>
      <c r="BL20" s="65">
        <v>77.218000000000004</v>
      </c>
      <c r="BM20" s="65">
        <v>73.22</v>
      </c>
      <c r="BN20" s="65">
        <v>69.355000000000004</v>
      </c>
      <c r="BO20" s="65">
        <v>65.594999999999999</v>
      </c>
      <c r="BP20" s="65">
        <v>61.911000000000001</v>
      </c>
      <c r="BQ20" s="65">
        <v>58.323999999999998</v>
      </c>
      <c r="BR20" s="65">
        <v>54.713999999999999</v>
      </c>
      <c r="BS20" s="65">
        <v>51.026000000000003</v>
      </c>
      <c r="BT20" s="65">
        <v>47.314999999999998</v>
      </c>
      <c r="BU20" s="65">
        <v>43.713000000000001</v>
      </c>
      <c r="BV20" s="65">
        <v>40.212000000000003</v>
      </c>
      <c r="BW20" s="65">
        <v>36.792000000000002</v>
      </c>
      <c r="BX20" s="65">
        <v>33.46</v>
      </c>
      <c r="BY20" s="65">
        <v>30.234000000000002</v>
      </c>
      <c r="BZ20" s="65">
        <v>27.128</v>
      </c>
      <c r="CA20" s="65">
        <v>24.138999999999999</v>
      </c>
      <c r="CB20" s="65">
        <v>21.338999999999999</v>
      </c>
      <c r="CC20" s="65">
        <v>18.762</v>
      </c>
      <c r="CD20" s="65">
        <v>16.39</v>
      </c>
      <c r="CE20" s="65">
        <v>14.16</v>
      </c>
      <c r="CF20" s="65">
        <v>12.077999999999999</v>
      </c>
      <c r="CG20" s="65">
        <v>10.199999999999999</v>
      </c>
      <c r="CH20" s="65">
        <v>8.5459999999999994</v>
      </c>
      <c r="CI20" s="65">
        <v>7.0940000000000003</v>
      </c>
      <c r="CJ20" s="65">
        <v>5.7629999999999999</v>
      </c>
      <c r="CK20" s="65">
        <v>4.5979999999999999</v>
      </c>
      <c r="CL20" s="65">
        <v>3.6429999999999998</v>
      </c>
      <c r="CM20" s="65">
        <v>2.8559999999999999</v>
      </c>
      <c r="CN20" s="65">
        <v>2.2040000000000002</v>
      </c>
      <c r="CO20" s="65">
        <v>1.6180000000000001</v>
      </c>
      <c r="CP20" s="65">
        <v>1.248</v>
      </c>
      <c r="CQ20" s="65">
        <v>1.01</v>
      </c>
      <c r="CR20" s="65">
        <v>0.73</v>
      </c>
      <c r="CS20" s="65">
        <v>0.40899999999999997</v>
      </c>
      <c r="CT20" s="65">
        <v>0.23799999999999999</v>
      </c>
      <c r="CU20" s="65">
        <v>0.183</v>
      </c>
      <c r="CV20" s="65">
        <v>0.123</v>
      </c>
      <c r="CW20" s="65">
        <v>0.06</v>
      </c>
      <c r="CX20" s="65">
        <v>7.2999999999999995E-2</v>
      </c>
      <c r="CZ20">
        <f t="shared" si="2"/>
        <v>18076.121000000006</v>
      </c>
      <c r="DA20">
        <f t="shared" si="3"/>
        <v>17556.732000000007</v>
      </c>
      <c r="DB20">
        <f t="shared" si="4"/>
        <v>105.97300000000178</v>
      </c>
    </row>
    <row r="21" spans="1:106" x14ac:dyDescent="0.3">
      <c r="A21" s="64">
        <v>2037</v>
      </c>
      <c r="B21" s="65">
        <v>526.29200000000003</v>
      </c>
      <c r="C21" s="65">
        <v>516.26700000000005</v>
      </c>
      <c r="D21" s="65">
        <v>507.67500000000001</v>
      </c>
      <c r="E21" s="65">
        <v>498.09800000000001</v>
      </c>
      <c r="F21" s="65">
        <v>488.76499999999999</v>
      </c>
      <c r="G21" s="65">
        <v>479.654</v>
      </c>
      <c r="H21" s="65">
        <v>470.74099999999999</v>
      </c>
      <c r="I21" s="65">
        <v>462.01600000000002</v>
      </c>
      <c r="J21" s="65">
        <v>453.46499999999997</v>
      </c>
      <c r="K21" s="65">
        <v>445.01299999999998</v>
      </c>
      <c r="L21" s="65">
        <v>436.61700000000002</v>
      </c>
      <c r="M21" s="65">
        <v>428.28699999999998</v>
      </c>
      <c r="N21" s="65">
        <v>420.077</v>
      </c>
      <c r="O21" s="65">
        <v>411.98099999999999</v>
      </c>
      <c r="P21" s="65">
        <v>403.9</v>
      </c>
      <c r="Q21" s="65">
        <v>395.79399999999998</v>
      </c>
      <c r="R21" s="65">
        <v>387.69499999999999</v>
      </c>
      <c r="S21" s="65">
        <v>379.649</v>
      </c>
      <c r="T21" s="65">
        <v>371.61099999999999</v>
      </c>
      <c r="U21" s="65">
        <v>363.733</v>
      </c>
      <c r="V21" s="65">
        <v>356.08199999999999</v>
      </c>
      <c r="W21" s="65">
        <v>348.565</v>
      </c>
      <c r="X21" s="65">
        <v>341.036</v>
      </c>
      <c r="Y21" s="65">
        <v>333.54899999999998</v>
      </c>
      <c r="Z21" s="65">
        <v>325.86</v>
      </c>
      <c r="AA21" s="65">
        <v>317.84300000000002</v>
      </c>
      <c r="AB21" s="65">
        <v>309.61500000000001</v>
      </c>
      <c r="AC21" s="65">
        <v>301.459</v>
      </c>
      <c r="AD21" s="65">
        <v>293.363</v>
      </c>
      <c r="AE21" s="65">
        <v>285.20699999999999</v>
      </c>
      <c r="AF21" s="65">
        <v>276.971</v>
      </c>
      <c r="AG21" s="65">
        <v>268.73099999999999</v>
      </c>
      <c r="AH21" s="65">
        <v>260.55099999999999</v>
      </c>
      <c r="AI21" s="65">
        <v>252.38200000000001</v>
      </c>
      <c r="AJ21" s="65">
        <v>244.577</v>
      </c>
      <c r="AK21" s="65">
        <v>237.30699999999999</v>
      </c>
      <c r="AL21" s="65">
        <v>230.40899999999999</v>
      </c>
      <c r="AM21" s="65">
        <v>223.55199999999999</v>
      </c>
      <c r="AN21" s="65">
        <v>216.80199999999999</v>
      </c>
      <c r="AO21" s="65">
        <v>210.05</v>
      </c>
      <c r="AP21" s="65">
        <v>203.209</v>
      </c>
      <c r="AQ21" s="65">
        <v>196.33500000000001</v>
      </c>
      <c r="AR21" s="65">
        <v>189.60499999999999</v>
      </c>
      <c r="AS21" s="65">
        <v>183.011</v>
      </c>
      <c r="AT21" s="65">
        <v>176.40600000000001</v>
      </c>
      <c r="AU21" s="65">
        <v>169.745</v>
      </c>
      <c r="AV21" s="65">
        <v>163.09800000000001</v>
      </c>
      <c r="AW21" s="65">
        <v>156.578</v>
      </c>
      <c r="AX21" s="65">
        <v>150.15299999999999</v>
      </c>
      <c r="AY21" s="65">
        <v>143.97999999999999</v>
      </c>
      <c r="AZ21" s="65">
        <v>138.148</v>
      </c>
      <c r="BA21" s="65">
        <v>132.58500000000001</v>
      </c>
      <c r="BB21" s="65">
        <v>127.128</v>
      </c>
      <c r="BC21" s="65">
        <v>121.79600000000001</v>
      </c>
      <c r="BD21" s="65">
        <v>116.626</v>
      </c>
      <c r="BE21" s="65">
        <v>111.616</v>
      </c>
      <c r="BF21" s="65">
        <v>106.751</v>
      </c>
      <c r="BG21" s="65">
        <v>102.018</v>
      </c>
      <c r="BH21" s="65">
        <v>97.418999999999997</v>
      </c>
      <c r="BI21" s="65">
        <v>92.908000000000001</v>
      </c>
      <c r="BJ21" s="65">
        <v>88.460999999999999</v>
      </c>
      <c r="BK21" s="65">
        <v>84.093000000000004</v>
      </c>
      <c r="BL21" s="65">
        <v>79.828000000000003</v>
      </c>
      <c r="BM21" s="65">
        <v>75.650999999999996</v>
      </c>
      <c r="BN21" s="65">
        <v>71.591999999999999</v>
      </c>
      <c r="BO21" s="65">
        <v>67.661000000000001</v>
      </c>
      <c r="BP21" s="65">
        <v>63.835000000000001</v>
      </c>
      <c r="BQ21" s="65">
        <v>60.088999999999999</v>
      </c>
      <c r="BR21" s="65">
        <v>56.442999999999998</v>
      </c>
      <c r="BS21" s="65">
        <v>52.783000000000001</v>
      </c>
      <c r="BT21" s="65">
        <v>49.051000000000002</v>
      </c>
      <c r="BU21" s="65">
        <v>45.307000000000002</v>
      </c>
      <c r="BV21" s="65">
        <v>41.68</v>
      </c>
      <c r="BW21" s="65">
        <v>38.161999999999999</v>
      </c>
      <c r="BX21" s="65">
        <v>34.738999999999997</v>
      </c>
      <c r="BY21" s="65">
        <v>31.425000000000001</v>
      </c>
      <c r="BZ21" s="65">
        <v>28.233000000000001</v>
      </c>
      <c r="CA21" s="65">
        <v>25.169</v>
      </c>
      <c r="CB21" s="65">
        <v>22.231999999999999</v>
      </c>
      <c r="CC21" s="65">
        <v>19.501999999999999</v>
      </c>
      <c r="CD21" s="65">
        <v>17.018000000000001</v>
      </c>
      <c r="CE21" s="65">
        <v>14.755000000000001</v>
      </c>
      <c r="CF21" s="65">
        <v>12.638999999999999</v>
      </c>
      <c r="CG21" s="65">
        <v>10.673999999999999</v>
      </c>
      <c r="CH21" s="65">
        <v>8.923</v>
      </c>
      <c r="CI21" s="65">
        <v>7.4050000000000002</v>
      </c>
      <c r="CJ21" s="65">
        <v>6.093</v>
      </c>
      <c r="CK21" s="65">
        <v>4.8810000000000002</v>
      </c>
      <c r="CL21" s="65">
        <v>3.8620000000000001</v>
      </c>
      <c r="CM21" s="65">
        <v>3.0659999999999998</v>
      </c>
      <c r="CN21" s="65">
        <v>2.3849999999999998</v>
      </c>
      <c r="CO21" s="65">
        <v>1.796</v>
      </c>
      <c r="CP21" s="65">
        <v>1.3009999999999999</v>
      </c>
      <c r="CQ21" s="65">
        <v>1.0089999999999999</v>
      </c>
      <c r="CR21" s="65">
        <v>0.81399999999999995</v>
      </c>
      <c r="CS21" s="65">
        <v>0.58599999999999997</v>
      </c>
      <c r="CT21" s="65">
        <v>0.32600000000000001</v>
      </c>
      <c r="CU21" s="65">
        <v>0.19400000000000001</v>
      </c>
      <c r="CV21" s="65">
        <v>0.13100000000000001</v>
      </c>
      <c r="CW21" s="65">
        <v>6.4000000000000001E-2</v>
      </c>
      <c r="CX21" s="65">
        <v>7.5999999999999998E-2</v>
      </c>
      <c r="CZ21">
        <f t="shared" si="2"/>
        <v>18494.29</v>
      </c>
      <c r="DA21">
        <f t="shared" si="3"/>
        <v>17967.998</v>
      </c>
      <c r="DB21">
        <f t="shared" si="4"/>
        <v>108.12300000000687</v>
      </c>
    </row>
    <row r="22" spans="1:106" x14ac:dyDescent="0.3">
      <c r="A22" s="64">
        <v>2038</v>
      </c>
      <c r="B22" s="65">
        <v>533.10500000000002</v>
      </c>
      <c r="C22" s="65">
        <v>523.20100000000002</v>
      </c>
      <c r="D22" s="65">
        <v>513.58000000000004</v>
      </c>
      <c r="E22" s="65">
        <v>505.31900000000002</v>
      </c>
      <c r="F22" s="65">
        <v>496.08800000000002</v>
      </c>
      <c r="G22" s="65">
        <v>487.06700000000001</v>
      </c>
      <c r="H22" s="65">
        <v>478.23399999999998</v>
      </c>
      <c r="I22" s="65">
        <v>469.565</v>
      </c>
      <c r="J22" s="65">
        <v>461.05500000000001</v>
      </c>
      <c r="K22" s="65">
        <v>452.69400000000002</v>
      </c>
      <c r="L22" s="65">
        <v>444.38099999999997</v>
      </c>
      <c r="M22" s="65">
        <v>436.06099999999998</v>
      </c>
      <c r="N22" s="65">
        <v>427.75700000000001</v>
      </c>
      <c r="O22" s="65">
        <v>419.55599999999998</v>
      </c>
      <c r="P22" s="65">
        <v>411.45100000000002</v>
      </c>
      <c r="Q22" s="65">
        <v>403.346</v>
      </c>
      <c r="R22" s="65">
        <v>395.209</v>
      </c>
      <c r="S22" s="65">
        <v>387.07299999999998</v>
      </c>
      <c r="T22" s="65">
        <v>378.97800000000001</v>
      </c>
      <c r="U22" s="65">
        <v>370.88</v>
      </c>
      <c r="V22" s="65">
        <v>362.95299999999997</v>
      </c>
      <c r="W22" s="65">
        <v>355.274</v>
      </c>
      <c r="X22" s="65">
        <v>347.74400000000003</v>
      </c>
      <c r="Y22" s="65">
        <v>340.19900000000001</v>
      </c>
      <c r="Z22" s="65">
        <v>332.69400000000002</v>
      </c>
      <c r="AA22" s="65">
        <v>324.99599999999998</v>
      </c>
      <c r="AB22" s="65">
        <v>316.98</v>
      </c>
      <c r="AC22" s="65">
        <v>308.76100000000002</v>
      </c>
      <c r="AD22" s="65">
        <v>300.61399999999998</v>
      </c>
      <c r="AE22" s="65">
        <v>292.529</v>
      </c>
      <c r="AF22" s="65">
        <v>284.38299999999998</v>
      </c>
      <c r="AG22" s="65">
        <v>276.15600000000001</v>
      </c>
      <c r="AH22" s="65">
        <v>267.92099999999999</v>
      </c>
      <c r="AI22" s="65">
        <v>259.74599999999998</v>
      </c>
      <c r="AJ22" s="65">
        <v>251.584</v>
      </c>
      <c r="AK22" s="65">
        <v>243.78100000000001</v>
      </c>
      <c r="AL22" s="65">
        <v>236.50700000000001</v>
      </c>
      <c r="AM22" s="65">
        <v>229.601</v>
      </c>
      <c r="AN22" s="65">
        <v>222.73500000000001</v>
      </c>
      <c r="AO22" s="65">
        <v>215.97499999999999</v>
      </c>
      <c r="AP22" s="65">
        <v>209.21299999999999</v>
      </c>
      <c r="AQ22" s="65">
        <v>202.363</v>
      </c>
      <c r="AR22" s="65">
        <v>195.48400000000001</v>
      </c>
      <c r="AS22" s="65">
        <v>188.744</v>
      </c>
      <c r="AT22" s="65">
        <v>182.14</v>
      </c>
      <c r="AU22" s="65">
        <v>175.523</v>
      </c>
      <c r="AV22" s="65">
        <v>168.845</v>
      </c>
      <c r="AW22" s="65">
        <v>162.178</v>
      </c>
      <c r="AX22" s="65">
        <v>155.637</v>
      </c>
      <c r="AY22" s="65">
        <v>149.18799999999999</v>
      </c>
      <c r="AZ22" s="65">
        <v>142.99100000000001</v>
      </c>
      <c r="BA22" s="65">
        <v>137.13300000000001</v>
      </c>
      <c r="BB22" s="65">
        <v>131.54599999999999</v>
      </c>
      <c r="BC22" s="65">
        <v>126.05800000000001</v>
      </c>
      <c r="BD22" s="65">
        <v>120.696</v>
      </c>
      <c r="BE22" s="65">
        <v>115.49299999999999</v>
      </c>
      <c r="BF22" s="65">
        <v>110.449</v>
      </c>
      <c r="BG22" s="65">
        <v>105.54900000000001</v>
      </c>
      <c r="BH22" s="65">
        <v>100.779</v>
      </c>
      <c r="BI22" s="65">
        <v>96.138999999999996</v>
      </c>
      <c r="BJ22" s="65">
        <v>91.582999999999998</v>
      </c>
      <c r="BK22" s="65">
        <v>87.08</v>
      </c>
      <c r="BL22" s="65">
        <v>82.65</v>
      </c>
      <c r="BM22" s="65">
        <v>78.323999999999998</v>
      </c>
      <c r="BN22" s="65">
        <v>74.087999999999994</v>
      </c>
      <c r="BO22" s="65">
        <v>69.963999999999999</v>
      </c>
      <c r="BP22" s="65">
        <v>65.966999999999999</v>
      </c>
      <c r="BQ22" s="65">
        <v>62.075000000000003</v>
      </c>
      <c r="BR22" s="65">
        <v>58.265999999999998</v>
      </c>
      <c r="BS22" s="65">
        <v>54.564</v>
      </c>
      <c r="BT22" s="65">
        <v>50.851999999999997</v>
      </c>
      <c r="BU22" s="65">
        <v>47.076999999999998</v>
      </c>
      <c r="BV22" s="65">
        <v>43.3</v>
      </c>
      <c r="BW22" s="65">
        <v>39.646999999999998</v>
      </c>
      <c r="BX22" s="65">
        <v>36.110999999999997</v>
      </c>
      <c r="BY22" s="65">
        <v>32.686999999999998</v>
      </c>
      <c r="BZ22" s="65">
        <v>29.39</v>
      </c>
      <c r="CA22" s="65">
        <v>26.233000000000001</v>
      </c>
      <c r="CB22" s="65">
        <v>23.210999999999999</v>
      </c>
      <c r="CC22" s="65">
        <v>20.327000000000002</v>
      </c>
      <c r="CD22" s="65">
        <v>17.666</v>
      </c>
      <c r="CE22" s="65">
        <v>15.273999999999999</v>
      </c>
      <c r="CF22" s="65">
        <v>13.119</v>
      </c>
      <c r="CG22" s="65">
        <v>11.117000000000001</v>
      </c>
      <c r="CH22" s="65">
        <v>9.2710000000000008</v>
      </c>
      <c r="CI22" s="65">
        <v>7.6470000000000002</v>
      </c>
      <c r="CJ22" s="65">
        <v>6.2649999999999997</v>
      </c>
      <c r="CK22" s="65">
        <v>5.093</v>
      </c>
      <c r="CL22" s="65">
        <v>3.9980000000000002</v>
      </c>
      <c r="CM22" s="65">
        <v>3.1259999999999999</v>
      </c>
      <c r="CN22" s="65">
        <v>2.4889999999999999</v>
      </c>
      <c r="CO22" s="65">
        <v>1.915</v>
      </c>
      <c r="CP22" s="65">
        <v>1.389</v>
      </c>
      <c r="CQ22" s="65">
        <v>0.98299999999999998</v>
      </c>
      <c r="CR22" s="65">
        <v>0.77</v>
      </c>
      <c r="CS22" s="65">
        <v>0.61799999999999999</v>
      </c>
      <c r="CT22" s="65">
        <v>0.441</v>
      </c>
      <c r="CU22" s="65">
        <v>0.24199999999999999</v>
      </c>
      <c r="CV22" s="65">
        <v>0.13900000000000001</v>
      </c>
      <c r="CW22" s="65">
        <v>6.7000000000000004E-2</v>
      </c>
      <c r="CX22" s="65">
        <v>0.08</v>
      </c>
      <c r="CZ22">
        <f t="shared" si="2"/>
        <v>18916.985999999997</v>
      </c>
      <c r="DA22">
        <f t="shared" si="3"/>
        <v>18383.880999999998</v>
      </c>
      <c r="DB22">
        <f t="shared" si="4"/>
        <v>110.40900000000329</v>
      </c>
    </row>
    <row r="23" spans="1:106" x14ac:dyDescent="0.3">
      <c r="A23" s="64">
        <v>2039</v>
      </c>
      <c r="B23" s="65">
        <v>539.78899999999999</v>
      </c>
      <c r="C23" s="65">
        <v>530.01599999999996</v>
      </c>
      <c r="D23" s="65">
        <v>520.51800000000003</v>
      </c>
      <c r="E23" s="65">
        <v>511.26900000000001</v>
      </c>
      <c r="F23" s="65">
        <v>502.96</v>
      </c>
      <c r="G23" s="65">
        <v>494.07299999999998</v>
      </c>
      <c r="H23" s="65">
        <v>485.36500000000001</v>
      </c>
      <c r="I23" s="65">
        <v>476.81</v>
      </c>
      <c r="J23" s="65">
        <v>468.387</v>
      </c>
      <c r="K23" s="65">
        <v>460.09</v>
      </c>
      <c r="L23" s="65">
        <v>451.92099999999999</v>
      </c>
      <c r="M23" s="65">
        <v>443.745</v>
      </c>
      <c r="N23" s="65">
        <v>435.5</v>
      </c>
      <c r="O23" s="65">
        <v>427.22399999999999</v>
      </c>
      <c r="P23" s="65">
        <v>419.03399999999999</v>
      </c>
      <c r="Q23" s="65">
        <v>410.91699999999997</v>
      </c>
      <c r="R23" s="65">
        <v>402.78899999999999</v>
      </c>
      <c r="S23" s="65">
        <v>394.62099999999998</v>
      </c>
      <c r="T23" s="65">
        <v>386.447</v>
      </c>
      <c r="U23" s="65">
        <v>378.303</v>
      </c>
      <c r="V23" s="65">
        <v>370.14699999999999</v>
      </c>
      <c r="W23" s="65">
        <v>362.17</v>
      </c>
      <c r="X23" s="65">
        <v>354.464</v>
      </c>
      <c r="Y23" s="65">
        <v>346.92099999999999</v>
      </c>
      <c r="Z23" s="65">
        <v>339.35899999999998</v>
      </c>
      <c r="AA23" s="65">
        <v>331.83699999999999</v>
      </c>
      <c r="AB23" s="65">
        <v>324.13</v>
      </c>
      <c r="AC23" s="65">
        <v>316.11500000000001</v>
      </c>
      <c r="AD23" s="65">
        <v>307.904</v>
      </c>
      <c r="AE23" s="65">
        <v>299.767</v>
      </c>
      <c r="AF23" s="65">
        <v>291.69299999999998</v>
      </c>
      <c r="AG23" s="65">
        <v>283.55799999999999</v>
      </c>
      <c r="AH23" s="65">
        <v>275.33699999999999</v>
      </c>
      <c r="AI23" s="65">
        <v>267.108</v>
      </c>
      <c r="AJ23" s="65">
        <v>258.94</v>
      </c>
      <c r="AK23" s="65">
        <v>250.78399999999999</v>
      </c>
      <c r="AL23" s="65">
        <v>242.98500000000001</v>
      </c>
      <c r="AM23" s="65">
        <v>235.70599999999999</v>
      </c>
      <c r="AN23" s="65">
        <v>228.792</v>
      </c>
      <c r="AO23" s="65">
        <v>221.916</v>
      </c>
      <c r="AP23" s="65">
        <v>215.14599999999999</v>
      </c>
      <c r="AQ23" s="65">
        <v>208.374</v>
      </c>
      <c r="AR23" s="65">
        <v>201.517</v>
      </c>
      <c r="AS23" s="65">
        <v>194.631</v>
      </c>
      <c r="AT23" s="65">
        <v>187.88300000000001</v>
      </c>
      <c r="AU23" s="65">
        <v>181.268</v>
      </c>
      <c r="AV23" s="65">
        <v>174.63800000000001</v>
      </c>
      <c r="AW23" s="65">
        <v>167.94200000000001</v>
      </c>
      <c r="AX23" s="65">
        <v>161.25700000000001</v>
      </c>
      <c r="AY23" s="65">
        <v>154.69399999999999</v>
      </c>
      <c r="AZ23" s="65">
        <v>148.22200000000001</v>
      </c>
      <c r="BA23" s="65">
        <v>142.001</v>
      </c>
      <c r="BB23" s="65">
        <v>136.11799999999999</v>
      </c>
      <c r="BC23" s="65">
        <v>130.50399999999999</v>
      </c>
      <c r="BD23" s="65">
        <v>124.989</v>
      </c>
      <c r="BE23" s="65">
        <v>119.595</v>
      </c>
      <c r="BF23" s="65">
        <v>114.36</v>
      </c>
      <c r="BG23" s="65">
        <v>109.28100000000001</v>
      </c>
      <c r="BH23" s="65">
        <v>104.346</v>
      </c>
      <c r="BI23" s="65">
        <v>99.537999999999997</v>
      </c>
      <c r="BJ23" s="65">
        <v>94.858999999999995</v>
      </c>
      <c r="BK23" s="65">
        <v>90.257000000000005</v>
      </c>
      <c r="BL23" s="65">
        <v>85.698999999999998</v>
      </c>
      <c r="BM23" s="65">
        <v>81.206999999999994</v>
      </c>
      <c r="BN23" s="65">
        <v>76.819999999999993</v>
      </c>
      <c r="BO23" s="65">
        <v>72.522999999999996</v>
      </c>
      <c r="BP23" s="65">
        <v>68.337000000000003</v>
      </c>
      <c r="BQ23" s="65">
        <v>64.274000000000001</v>
      </c>
      <c r="BR23" s="65">
        <v>60.314</v>
      </c>
      <c r="BS23" s="65">
        <v>56.444000000000003</v>
      </c>
      <c r="BT23" s="65">
        <v>52.683999999999997</v>
      </c>
      <c r="BU23" s="65">
        <v>48.920999999999999</v>
      </c>
      <c r="BV23" s="65">
        <v>45.103000000000002</v>
      </c>
      <c r="BW23" s="65">
        <v>41.292000000000002</v>
      </c>
      <c r="BX23" s="65">
        <v>37.615000000000002</v>
      </c>
      <c r="BY23" s="65">
        <v>34.061</v>
      </c>
      <c r="BZ23" s="65">
        <v>30.635000000000002</v>
      </c>
      <c r="CA23" s="65">
        <v>27.355</v>
      </c>
      <c r="CB23" s="65">
        <v>24.231999999999999</v>
      </c>
      <c r="CC23" s="65">
        <v>21.254000000000001</v>
      </c>
      <c r="CD23" s="65">
        <v>18.420000000000002</v>
      </c>
      <c r="CE23" s="65">
        <v>15.829000000000001</v>
      </c>
      <c r="CF23" s="65">
        <v>13.529</v>
      </c>
      <c r="CG23" s="65">
        <v>11.484</v>
      </c>
      <c r="CH23" s="65">
        <v>9.5960000000000001</v>
      </c>
      <c r="CI23" s="65">
        <v>7.867</v>
      </c>
      <c r="CJ23" s="65">
        <v>6.37</v>
      </c>
      <c r="CK23" s="65">
        <v>5.1239999999999997</v>
      </c>
      <c r="CL23" s="65">
        <v>4.093</v>
      </c>
      <c r="CM23" s="65">
        <v>3.1150000000000002</v>
      </c>
      <c r="CN23" s="65">
        <v>2.3889999999999998</v>
      </c>
      <c r="CO23" s="65">
        <v>1.9119999999999999</v>
      </c>
      <c r="CP23" s="65">
        <v>1.4450000000000001</v>
      </c>
      <c r="CQ23" s="65">
        <v>0.98099999999999998</v>
      </c>
      <c r="CR23" s="65">
        <v>0.66600000000000004</v>
      </c>
      <c r="CS23" s="65">
        <v>0.53</v>
      </c>
      <c r="CT23" s="65">
        <v>0.42199999999999999</v>
      </c>
      <c r="CU23" s="65">
        <v>0.29699999999999999</v>
      </c>
      <c r="CV23" s="65">
        <v>0.158</v>
      </c>
      <c r="CW23" s="65">
        <v>7.0999999999999994E-2</v>
      </c>
      <c r="CX23" s="65">
        <v>8.4000000000000005E-2</v>
      </c>
      <c r="CZ23">
        <f t="shared" si="2"/>
        <v>19343.983</v>
      </c>
      <c r="DA23">
        <f t="shared" si="3"/>
        <v>18804.194</v>
      </c>
      <c r="DB23">
        <f t="shared" si="4"/>
        <v>112.79199999999764</v>
      </c>
    </row>
    <row r="24" spans="1:106" x14ac:dyDescent="0.3">
      <c r="A24" s="64">
        <v>2040</v>
      </c>
      <c r="B24" s="65">
        <v>546.32000000000005</v>
      </c>
      <c r="C24" s="65">
        <v>536.68799999999999</v>
      </c>
      <c r="D24" s="65">
        <v>527.322</v>
      </c>
      <c r="E24" s="65">
        <v>518.20000000000005</v>
      </c>
      <c r="F24" s="65">
        <v>509.29500000000002</v>
      </c>
      <c r="G24" s="65">
        <v>500.58499999999998</v>
      </c>
      <c r="H24" s="65">
        <v>492.04300000000001</v>
      </c>
      <c r="I24" s="65">
        <v>483.64699999999999</v>
      </c>
      <c r="J24" s="65">
        <v>475.37200000000001</v>
      </c>
      <c r="K24" s="65">
        <v>467.19299999999998</v>
      </c>
      <c r="L24" s="65">
        <v>459.11200000000002</v>
      </c>
      <c r="M24" s="65">
        <v>451.13200000000001</v>
      </c>
      <c r="N24" s="65">
        <v>443.096</v>
      </c>
      <c r="O24" s="65">
        <v>434.92599999999999</v>
      </c>
      <c r="P24" s="65">
        <v>426.678</v>
      </c>
      <c r="Q24" s="65">
        <v>418.49700000000001</v>
      </c>
      <c r="R24" s="65">
        <v>410.37099999999998</v>
      </c>
      <c r="S24" s="65">
        <v>402.21800000000002</v>
      </c>
      <c r="T24" s="65">
        <v>394.02</v>
      </c>
      <c r="U24" s="65">
        <v>385.81</v>
      </c>
      <c r="V24" s="65">
        <v>377.61700000000002</v>
      </c>
      <c r="W24" s="65">
        <v>369.40100000000001</v>
      </c>
      <c r="X24" s="65">
        <v>361.37599999999998</v>
      </c>
      <c r="Y24" s="65">
        <v>353.64299999999997</v>
      </c>
      <c r="Z24" s="65">
        <v>346.08600000000001</v>
      </c>
      <c r="AA24" s="65">
        <v>338.50799999999998</v>
      </c>
      <c r="AB24" s="65">
        <v>330.96800000000002</v>
      </c>
      <c r="AC24" s="65">
        <v>323.25299999999999</v>
      </c>
      <c r="AD24" s="65">
        <v>315.23899999999998</v>
      </c>
      <c r="AE24" s="65">
        <v>307.03699999999998</v>
      </c>
      <c r="AF24" s="65">
        <v>298.90899999999999</v>
      </c>
      <c r="AG24" s="65">
        <v>290.84800000000001</v>
      </c>
      <c r="AH24" s="65">
        <v>282.72199999999998</v>
      </c>
      <c r="AI24" s="65">
        <v>274.51</v>
      </c>
      <c r="AJ24" s="65">
        <v>266.28699999999998</v>
      </c>
      <c r="AK24" s="65">
        <v>258.125</v>
      </c>
      <c r="AL24" s="65">
        <v>249.977</v>
      </c>
      <c r="AM24" s="65">
        <v>242.18</v>
      </c>
      <c r="AN24" s="65">
        <v>234.89699999999999</v>
      </c>
      <c r="AO24" s="65">
        <v>227.976</v>
      </c>
      <c r="AP24" s="65">
        <v>221.09100000000001</v>
      </c>
      <c r="AQ24" s="65">
        <v>214.31</v>
      </c>
      <c r="AR24" s="65">
        <v>207.52799999999999</v>
      </c>
      <c r="AS24" s="65">
        <v>200.66399999999999</v>
      </c>
      <c r="AT24" s="65">
        <v>193.77099999999999</v>
      </c>
      <c r="AU24" s="65">
        <v>187.01499999999999</v>
      </c>
      <c r="AV24" s="65">
        <v>180.39</v>
      </c>
      <c r="AW24" s="65">
        <v>173.74700000000001</v>
      </c>
      <c r="AX24" s="65">
        <v>167.036</v>
      </c>
      <c r="AY24" s="65">
        <v>160.33000000000001</v>
      </c>
      <c r="AZ24" s="65">
        <v>153.745</v>
      </c>
      <c r="BA24" s="65">
        <v>147.251</v>
      </c>
      <c r="BB24" s="65">
        <v>141.006</v>
      </c>
      <c r="BC24" s="65">
        <v>135.09899999999999</v>
      </c>
      <c r="BD24" s="65">
        <v>129.459</v>
      </c>
      <c r="BE24" s="65">
        <v>123.916</v>
      </c>
      <c r="BF24" s="65">
        <v>118.49</v>
      </c>
      <c r="BG24" s="65">
        <v>113.223</v>
      </c>
      <c r="BH24" s="65">
        <v>108.111</v>
      </c>
      <c r="BI24" s="65">
        <v>103.139</v>
      </c>
      <c r="BJ24" s="65">
        <v>98.293999999999997</v>
      </c>
      <c r="BK24" s="65">
        <v>93.576999999999998</v>
      </c>
      <c r="BL24" s="65">
        <v>88.927999999999997</v>
      </c>
      <c r="BM24" s="65">
        <v>84.316000000000003</v>
      </c>
      <c r="BN24" s="65">
        <v>79.760999999999996</v>
      </c>
      <c r="BO24" s="65">
        <v>75.313000000000002</v>
      </c>
      <c r="BP24" s="65">
        <v>70.956000000000003</v>
      </c>
      <c r="BQ24" s="65">
        <v>66.706999999999994</v>
      </c>
      <c r="BR24" s="65">
        <v>62.578000000000003</v>
      </c>
      <c r="BS24" s="65">
        <v>58.552999999999997</v>
      </c>
      <c r="BT24" s="65">
        <v>54.62</v>
      </c>
      <c r="BU24" s="65">
        <v>50.802</v>
      </c>
      <c r="BV24" s="65">
        <v>46.988</v>
      </c>
      <c r="BW24" s="65">
        <v>43.128</v>
      </c>
      <c r="BX24" s="65">
        <v>39.283000000000001</v>
      </c>
      <c r="BY24" s="65">
        <v>35.58</v>
      </c>
      <c r="BZ24" s="65">
        <v>32.009</v>
      </c>
      <c r="CA24" s="65">
        <v>28.582000000000001</v>
      </c>
      <c r="CB24" s="65">
        <v>25.318000000000001</v>
      </c>
      <c r="CC24" s="65">
        <v>22.23</v>
      </c>
      <c r="CD24" s="65">
        <v>19.295000000000002</v>
      </c>
      <c r="CE24" s="65">
        <v>16.513000000000002</v>
      </c>
      <c r="CF24" s="65">
        <v>13.992000000000001</v>
      </c>
      <c r="CG24" s="65">
        <v>11.784000000000001</v>
      </c>
      <c r="CH24" s="65">
        <v>9.8469999999999995</v>
      </c>
      <c r="CI24" s="65">
        <v>8.0739999999999998</v>
      </c>
      <c r="CJ24" s="65">
        <v>6.4630000000000001</v>
      </c>
      <c r="CK24" s="65">
        <v>5.093</v>
      </c>
      <c r="CL24" s="65">
        <v>3.9830000000000001</v>
      </c>
      <c r="CM24" s="65">
        <v>3.0920000000000001</v>
      </c>
      <c r="CN24" s="65">
        <v>2.2330000000000001</v>
      </c>
      <c r="CO24" s="65">
        <v>1.653</v>
      </c>
      <c r="CP24" s="65">
        <v>1.3340000000000001</v>
      </c>
      <c r="CQ24" s="65">
        <v>0.97399999999999998</v>
      </c>
      <c r="CR24" s="65">
        <v>0.57299999999999995</v>
      </c>
      <c r="CS24" s="65">
        <v>0.34799999999999998</v>
      </c>
      <c r="CT24" s="65">
        <v>0.28999999999999998</v>
      </c>
      <c r="CU24" s="65">
        <v>0.22500000000000001</v>
      </c>
      <c r="CV24" s="65">
        <v>0.153</v>
      </c>
      <c r="CW24" s="65">
        <v>7.3999999999999996E-2</v>
      </c>
      <c r="CX24" s="65">
        <v>8.7999999999999995E-2</v>
      </c>
      <c r="CZ24">
        <f t="shared" si="2"/>
        <v>19775.008999999998</v>
      </c>
      <c r="DA24">
        <f t="shared" si="3"/>
        <v>19228.688999999995</v>
      </c>
      <c r="DB24">
        <f t="shared" si="4"/>
        <v>115.29400000000533</v>
      </c>
    </row>
    <row r="25" spans="1:106" x14ac:dyDescent="0.3">
      <c r="A25" s="64">
        <v>2041</v>
      </c>
      <c r="B25" s="65">
        <v>552.70699999999999</v>
      </c>
      <c r="C25" s="65">
        <v>544.04600000000005</v>
      </c>
      <c r="D25" s="65">
        <v>534.745</v>
      </c>
      <c r="E25" s="65">
        <v>525.678</v>
      </c>
      <c r="F25" s="65">
        <v>516.82000000000005</v>
      </c>
      <c r="G25" s="65">
        <v>508.14800000000002</v>
      </c>
      <c r="H25" s="65">
        <v>499.64</v>
      </c>
      <c r="I25" s="65">
        <v>491.27800000000002</v>
      </c>
      <c r="J25" s="65">
        <v>483.01100000000002</v>
      </c>
      <c r="K25" s="65">
        <v>474.80700000000002</v>
      </c>
      <c r="L25" s="65">
        <v>466.65300000000002</v>
      </c>
      <c r="M25" s="65">
        <v>458.58199999999999</v>
      </c>
      <c r="N25" s="65">
        <v>450.59100000000001</v>
      </c>
      <c r="O25" s="65">
        <v>442.53</v>
      </c>
      <c r="P25" s="65">
        <v>434.32600000000002</v>
      </c>
      <c r="Q25" s="65">
        <v>426.03699999999998</v>
      </c>
      <c r="R25" s="65">
        <v>417.80399999999997</v>
      </c>
      <c r="S25" s="65">
        <v>409.61599999999999</v>
      </c>
      <c r="T25" s="65">
        <v>401.41300000000001</v>
      </c>
      <c r="U25" s="65">
        <v>393.185</v>
      </c>
      <c r="V25" s="65">
        <v>384.96100000000001</v>
      </c>
      <c r="W25" s="65">
        <v>376.75200000000001</v>
      </c>
      <c r="X25" s="65">
        <v>368.517</v>
      </c>
      <c r="Y25" s="65">
        <v>360.48099999999999</v>
      </c>
      <c r="Z25" s="65">
        <v>352.74599999999998</v>
      </c>
      <c r="AA25" s="65">
        <v>345.19400000000002</v>
      </c>
      <c r="AB25" s="65">
        <v>337.62200000000001</v>
      </c>
      <c r="AC25" s="65">
        <v>330.09100000000001</v>
      </c>
      <c r="AD25" s="65">
        <v>322.38200000000001</v>
      </c>
      <c r="AE25" s="65">
        <v>314.37200000000001</v>
      </c>
      <c r="AF25" s="65">
        <v>306.17099999999999</v>
      </c>
      <c r="AG25" s="65">
        <v>298.04700000000003</v>
      </c>
      <c r="AH25" s="65">
        <v>289.98700000000002</v>
      </c>
      <c r="AI25" s="65">
        <v>281.86099999999999</v>
      </c>
      <c r="AJ25" s="65">
        <v>273.64400000000001</v>
      </c>
      <c r="AK25" s="65">
        <v>265.411</v>
      </c>
      <c r="AL25" s="65">
        <v>257.24</v>
      </c>
      <c r="AM25" s="65">
        <v>249.08</v>
      </c>
      <c r="AN25" s="65">
        <v>241.26900000000001</v>
      </c>
      <c r="AO25" s="65">
        <v>233.976</v>
      </c>
      <c r="AP25" s="65">
        <v>227.041</v>
      </c>
      <c r="AQ25" s="65">
        <v>220.143</v>
      </c>
      <c r="AR25" s="65">
        <v>213.346</v>
      </c>
      <c r="AS25" s="65">
        <v>206.54499999999999</v>
      </c>
      <c r="AT25" s="65">
        <v>199.655</v>
      </c>
      <c r="AU25" s="65">
        <v>192.733</v>
      </c>
      <c r="AV25" s="65">
        <v>185.94499999999999</v>
      </c>
      <c r="AW25" s="65">
        <v>179.28700000000001</v>
      </c>
      <c r="AX25" s="65">
        <v>172.61099999999999</v>
      </c>
      <c r="AY25" s="65">
        <v>165.86799999999999</v>
      </c>
      <c r="AZ25" s="65">
        <v>159.131</v>
      </c>
      <c r="BA25" s="65">
        <v>152.51400000000001</v>
      </c>
      <c r="BB25" s="65">
        <v>145.98400000000001</v>
      </c>
      <c r="BC25" s="65">
        <v>139.69999999999999</v>
      </c>
      <c r="BD25" s="65">
        <v>133.75299999999999</v>
      </c>
      <c r="BE25" s="65">
        <v>128.071</v>
      </c>
      <c r="BF25" s="65">
        <v>122.483</v>
      </c>
      <c r="BG25" s="65">
        <v>117.012</v>
      </c>
      <c r="BH25" s="65">
        <v>111.69</v>
      </c>
      <c r="BI25" s="65">
        <v>106.51300000000001</v>
      </c>
      <c r="BJ25" s="65">
        <v>101.46599999999999</v>
      </c>
      <c r="BK25" s="65">
        <v>96.546000000000006</v>
      </c>
      <c r="BL25" s="65">
        <v>91.754999999999995</v>
      </c>
      <c r="BM25" s="65">
        <v>87.031999999999996</v>
      </c>
      <c r="BN25" s="65">
        <v>82.346000000000004</v>
      </c>
      <c r="BO25" s="65">
        <v>77.72</v>
      </c>
      <c r="BP25" s="65">
        <v>73.203000000000003</v>
      </c>
      <c r="BQ25" s="65">
        <v>68.784000000000006</v>
      </c>
      <c r="BR25" s="65">
        <v>64.474000000000004</v>
      </c>
      <c r="BS25" s="65">
        <v>60.284999999999997</v>
      </c>
      <c r="BT25" s="65">
        <v>56.206000000000003</v>
      </c>
      <c r="BU25" s="65">
        <v>52.228000000000002</v>
      </c>
      <c r="BV25" s="65">
        <v>48.375999999999998</v>
      </c>
      <c r="BW25" s="65">
        <v>44.545999999999999</v>
      </c>
      <c r="BX25" s="65">
        <v>40.692999999999998</v>
      </c>
      <c r="BY25" s="65">
        <v>36.878</v>
      </c>
      <c r="BZ25" s="65">
        <v>33.215000000000003</v>
      </c>
      <c r="CA25" s="65">
        <v>29.693000000000001</v>
      </c>
      <c r="CB25" s="65">
        <v>26.341999999999999</v>
      </c>
      <c r="CC25" s="65">
        <v>23.19</v>
      </c>
      <c r="CD25" s="65">
        <v>20.236000000000001</v>
      </c>
      <c r="CE25" s="65">
        <v>17.443999999999999</v>
      </c>
      <c r="CF25" s="65">
        <v>14.808999999999999</v>
      </c>
      <c r="CG25" s="65">
        <v>12.446</v>
      </c>
      <c r="CH25" s="65">
        <v>10.404</v>
      </c>
      <c r="CI25" s="65">
        <v>8.6370000000000005</v>
      </c>
      <c r="CJ25" s="65">
        <v>7.0060000000000002</v>
      </c>
      <c r="CK25" s="65">
        <v>5.5730000000000004</v>
      </c>
      <c r="CL25" s="65">
        <v>4.399</v>
      </c>
      <c r="CM25" s="65">
        <v>3.4220000000000002</v>
      </c>
      <c r="CN25" s="65">
        <v>2.609</v>
      </c>
      <c r="CO25" s="65">
        <v>1.8660000000000001</v>
      </c>
      <c r="CP25" s="65">
        <v>1.3879999999999999</v>
      </c>
      <c r="CQ25" s="65">
        <v>1.1180000000000001</v>
      </c>
      <c r="CR25" s="65">
        <v>0.81399999999999995</v>
      </c>
      <c r="CS25" s="65">
        <v>0.47599999999999998</v>
      </c>
      <c r="CT25" s="65">
        <v>0.3</v>
      </c>
      <c r="CU25" s="65">
        <v>0.23300000000000001</v>
      </c>
      <c r="CV25" s="65">
        <v>0.159</v>
      </c>
      <c r="CW25" s="65">
        <v>7.8E-2</v>
      </c>
      <c r="CX25" s="65">
        <v>9.4E-2</v>
      </c>
      <c r="CZ25">
        <f t="shared" si="2"/>
        <v>20209.934999999987</v>
      </c>
      <c r="DA25">
        <f t="shared" si="3"/>
        <v>19657.227999999992</v>
      </c>
      <c r="DB25">
        <f t="shared" si="4"/>
        <v>117.78100000000632</v>
      </c>
    </row>
    <row r="26" spans="1:106" x14ac:dyDescent="0.3">
      <c r="A26" s="64">
        <v>2042</v>
      </c>
      <c r="B26" s="65">
        <v>558.97</v>
      </c>
      <c r="C26" s="65">
        <v>549.66300000000001</v>
      </c>
      <c r="D26" s="65">
        <v>541.78599999999994</v>
      </c>
      <c r="E26" s="65">
        <v>532.81500000000005</v>
      </c>
      <c r="F26" s="65">
        <v>524.04600000000005</v>
      </c>
      <c r="G26" s="65">
        <v>515.45399999999995</v>
      </c>
      <c r="H26" s="65">
        <v>507.01400000000001</v>
      </c>
      <c r="I26" s="65">
        <v>498.709</v>
      </c>
      <c r="J26" s="65">
        <v>490.52499999999998</v>
      </c>
      <c r="K26" s="65">
        <v>482.38799999999998</v>
      </c>
      <c r="L26" s="65">
        <v>474.25400000000002</v>
      </c>
      <c r="M26" s="65">
        <v>466.12599999999998</v>
      </c>
      <c r="N26" s="65">
        <v>458.06200000000001</v>
      </c>
      <c r="O26" s="65">
        <v>450.06099999999998</v>
      </c>
      <c r="P26" s="65">
        <v>441.97399999999999</v>
      </c>
      <c r="Q26" s="65">
        <v>433.73599999999999</v>
      </c>
      <c r="R26" s="65">
        <v>425.40699999999998</v>
      </c>
      <c r="S26" s="65">
        <v>417.12200000000001</v>
      </c>
      <c r="T26" s="65">
        <v>408.87200000000001</v>
      </c>
      <c r="U26" s="65">
        <v>400.61799999999999</v>
      </c>
      <c r="V26" s="65">
        <v>392.36099999999999</v>
      </c>
      <c r="W26" s="65">
        <v>384.12299999999999</v>
      </c>
      <c r="X26" s="65">
        <v>375.89600000000002</v>
      </c>
      <c r="Y26" s="65">
        <v>367.642</v>
      </c>
      <c r="Z26" s="65">
        <v>359.596</v>
      </c>
      <c r="AA26" s="65">
        <v>351.85899999999998</v>
      </c>
      <c r="AB26" s="65">
        <v>344.31200000000001</v>
      </c>
      <c r="AC26" s="65">
        <v>336.74599999999998</v>
      </c>
      <c r="AD26" s="65">
        <v>329.221</v>
      </c>
      <c r="AE26" s="65">
        <v>321.51900000000001</v>
      </c>
      <c r="AF26" s="65">
        <v>313.51299999999998</v>
      </c>
      <c r="AG26" s="65">
        <v>305.31400000000002</v>
      </c>
      <c r="AH26" s="65">
        <v>297.19</v>
      </c>
      <c r="AI26" s="65">
        <v>289.13400000000001</v>
      </c>
      <c r="AJ26" s="65">
        <v>281.00700000000001</v>
      </c>
      <c r="AK26" s="65">
        <v>272.78300000000002</v>
      </c>
      <c r="AL26" s="65">
        <v>264.54300000000001</v>
      </c>
      <c r="AM26" s="65">
        <v>256.36099999999999</v>
      </c>
      <c r="AN26" s="65">
        <v>248.18799999999999</v>
      </c>
      <c r="AO26" s="65">
        <v>240.36600000000001</v>
      </c>
      <c r="AP26" s="65">
        <v>233.06</v>
      </c>
      <c r="AQ26" s="65">
        <v>226.114</v>
      </c>
      <c r="AR26" s="65">
        <v>219.2</v>
      </c>
      <c r="AS26" s="65">
        <v>212.38800000000001</v>
      </c>
      <c r="AT26" s="65">
        <v>205.566</v>
      </c>
      <c r="AU26" s="65">
        <v>198.65100000000001</v>
      </c>
      <c r="AV26" s="65">
        <v>191.69900000000001</v>
      </c>
      <c r="AW26" s="65">
        <v>184.88</v>
      </c>
      <c r="AX26" s="65">
        <v>178.18799999999999</v>
      </c>
      <c r="AY26" s="65">
        <v>171.47900000000001</v>
      </c>
      <c r="AZ26" s="65">
        <v>164.70500000000001</v>
      </c>
      <c r="BA26" s="65">
        <v>157.93899999999999</v>
      </c>
      <c r="BB26" s="65">
        <v>151.28700000000001</v>
      </c>
      <c r="BC26" s="65">
        <v>144.72</v>
      </c>
      <c r="BD26" s="65">
        <v>138.398</v>
      </c>
      <c r="BE26" s="65">
        <v>132.41200000000001</v>
      </c>
      <c r="BF26" s="65">
        <v>126.68600000000001</v>
      </c>
      <c r="BG26" s="65">
        <v>121.053</v>
      </c>
      <c r="BH26" s="65">
        <v>115.538</v>
      </c>
      <c r="BI26" s="65">
        <v>110.161</v>
      </c>
      <c r="BJ26" s="65">
        <v>104.916</v>
      </c>
      <c r="BK26" s="65">
        <v>99.796000000000006</v>
      </c>
      <c r="BL26" s="65">
        <v>94.801000000000002</v>
      </c>
      <c r="BM26" s="65">
        <v>89.936999999999998</v>
      </c>
      <c r="BN26" s="65">
        <v>85.138000000000005</v>
      </c>
      <c r="BO26" s="65">
        <v>80.378</v>
      </c>
      <c r="BP26" s="65">
        <v>75.680000000000007</v>
      </c>
      <c r="BQ26" s="65">
        <v>71.094999999999999</v>
      </c>
      <c r="BR26" s="65">
        <v>66.611999999999995</v>
      </c>
      <c r="BS26" s="65">
        <v>62.241</v>
      </c>
      <c r="BT26" s="65">
        <v>57.994</v>
      </c>
      <c r="BU26" s="65">
        <v>53.857999999999997</v>
      </c>
      <c r="BV26" s="65">
        <v>49.837000000000003</v>
      </c>
      <c r="BW26" s="65">
        <v>45.95</v>
      </c>
      <c r="BX26" s="65">
        <v>42.103999999999999</v>
      </c>
      <c r="BY26" s="65">
        <v>38.26</v>
      </c>
      <c r="BZ26" s="65">
        <v>34.473999999999997</v>
      </c>
      <c r="CA26" s="65">
        <v>30.85</v>
      </c>
      <c r="CB26" s="65">
        <v>27.378</v>
      </c>
      <c r="CC26" s="65">
        <v>24.103000000000002</v>
      </c>
      <c r="CD26" s="65">
        <v>21.061</v>
      </c>
      <c r="CE26" s="65">
        <v>18.244</v>
      </c>
      <c r="CF26" s="65">
        <v>15.592000000000001</v>
      </c>
      <c r="CG26" s="65">
        <v>13.106</v>
      </c>
      <c r="CH26" s="65">
        <v>10.9</v>
      </c>
      <c r="CI26" s="65">
        <v>9.0250000000000004</v>
      </c>
      <c r="CJ26" s="65">
        <v>7.4269999999999996</v>
      </c>
      <c r="CK26" s="65">
        <v>5.9390000000000001</v>
      </c>
      <c r="CL26" s="65">
        <v>4.6840000000000002</v>
      </c>
      <c r="CM26" s="65">
        <v>3.7050000000000001</v>
      </c>
      <c r="CN26" s="65">
        <v>2.86</v>
      </c>
      <c r="CO26" s="65">
        <v>2.1269999999999998</v>
      </c>
      <c r="CP26" s="65">
        <v>1.5</v>
      </c>
      <c r="CQ26" s="65">
        <v>1.1240000000000001</v>
      </c>
      <c r="CR26" s="65">
        <v>0.90300000000000002</v>
      </c>
      <c r="CS26" s="65">
        <v>0.65500000000000003</v>
      </c>
      <c r="CT26" s="65">
        <v>0.38</v>
      </c>
      <c r="CU26" s="65">
        <v>0.23799999999999999</v>
      </c>
      <c r="CV26" s="65">
        <v>0.16200000000000001</v>
      </c>
      <c r="CW26" s="65">
        <v>0.08</v>
      </c>
      <c r="CX26" s="65">
        <v>9.9000000000000005E-2</v>
      </c>
      <c r="CZ26">
        <f t="shared" si="2"/>
        <v>20648.613000000005</v>
      </c>
      <c r="DA26">
        <f t="shared" si="3"/>
        <v>20089.643000000011</v>
      </c>
      <c r="DB26">
        <f t="shared" si="4"/>
        <v>120.29199999997581</v>
      </c>
    </row>
    <row r="27" spans="1:106" x14ac:dyDescent="0.3">
      <c r="A27" s="64">
        <v>2043</v>
      </c>
      <c r="B27" s="65">
        <v>565.13400000000001</v>
      </c>
      <c r="C27" s="65">
        <v>555.995</v>
      </c>
      <c r="D27" s="65">
        <v>547.09</v>
      </c>
      <c r="E27" s="65">
        <v>539.524</v>
      </c>
      <c r="F27" s="65">
        <v>530.88300000000004</v>
      </c>
      <c r="G27" s="65">
        <v>522.41300000000001</v>
      </c>
      <c r="H27" s="65">
        <v>514.08600000000001</v>
      </c>
      <c r="I27" s="65">
        <v>505.87799999999999</v>
      </c>
      <c r="J27" s="65">
        <v>497.77600000000001</v>
      </c>
      <c r="K27" s="65">
        <v>489.77</v>
      </c>
      <c r="L27" s="65">
        <v>481.76299999999998</v>
      </c>
      <c r="M27" s="65">
        <v>473.69900000000001</v>
      </c>
      <c r="N27" s="65">
        <v>465.59800000000001</v>
      </c>
      <c r="O27" s="65">
        <v>457.541</v>
      </c>
      <c r="P27" s="65">
        <v>449.529</v>
      </c>
      <c r="Q27" s="65">
        <v>441.41800000000001</v>
      </c>
      <c r="R27" s="65">
        <v>433.14600000000002</v>
      </c>
      <c r="S27" s="65">
        <v>424.77600000000001</v>
      </c>
      <c r="T27" s="65">
        <v>416.44</v>
      </c>
      <c r="U27" s="65">
        <v>408.12700000000001</v>
      </c>
      <c r="V27" s="65">
        <v>399.822</v>
      </c>
      <c r="W27" s="65">
        <v>391.536</v>
      </c>
      <c r="X27" s="65">
        <v>383.28399999999999</v>
      </c>
      <c r="Y27" s="65">
        <v>375.03800000000001</v>
      </c>
      <c r="Z27" s="65">
        <v>366.767</v>
      </c>
      <c r="AA27" s="65">
        <v>358.709</v>
      </c>
      <c r="AB27" s="65">
        <v>350.97</v>
      </c>
      <c r="AC27" s="65">
        <v>343.42700000000002</v>
      </c>
      <c r="AD27" s="65">
        <v>335.86700000000002</v>
      </c>
      <c r="AE27" s="65">
        <v>328.351</v>
      </c>
      <c r="AF27" s="65">
        <v>320.65499999999997</v>
      </c>
      <c r="AG27" s="65">
        <v>312.65300000000002</v>
      </c>
      <c r="AH27" s="65">
        <v>304.45499999999998</v>
      </c>
      <c r="AI27" s="65">
        <v>296.334</v>
      </c>
      <c r="AJ27" s="65">
        <v>288.27999999999997</v>
      </c>
      <c r="AK27" s="65">
        <v>280.15199999999999</v>
      </c>
      <c r="AL27" s="65">
        <v>271.923</v>
      </c>
      <c r="AM27" s="65">
        <v>263.673</v>
      </c>
      <c r="AN27" s="65">
        <v>255.48099999999999</v>
      </c>
      <c r="AO27" s="65">
        <v>247.297</v>
      </c>
      <c r="AP27" s="65">
        <v>239.46199999999999</v>
      </c>
      <c r="AQ27" s="65">
        <v>232.14400000000001</v>
      </c>
      <c r="AR27" s="65">
        <v>225.185</v>
      </c>
      <c r="AS27" s="65">
        <v>218.25700000000001</v>
      </c>
      <c r="AT27" s="65">
        <v>211.428</v>
      </c>
      <c r="AU27" s="65">
        <v>204.58699999999999</v>
      </c>
      <c r="AV27" s="65">
        <v>197.64500000000001</v>
      </c>
      <c r="AW27" s="65">
        <v>190.66399999999999</v>
      </c>
      <c r="AX27" s="65">
        <v>183.81399999999999</v>
      </c>
      <c r="AY27" s="65">
        <v>177.089</v>
      </c>
      <c r="AZ27" s="65">
        <v>170.34700000000001</v>
      </c>
      <c r="BA27" s="65">
        <v>163.542</v>
      </c>
      <c r="BB27" s="65">
        <v>156.744</v>
      </c>
      <c r="BC27" s="65">
        <v>150.059</v>
      </c>
      <c r="BD27" s="65">
        <v>143.45400000000001</v>
      </c>
      <c r="BE27" s="65">
        <v>137.095</v>
      </c>
      <c r="BF27" s="65">
        <v>131.06899999999999</v>
      </c>
      <c r="BG27" s="65">
        <v>125.301</v>
      </c>
      <c r="BH27" s="65">
        <v>119.624</v>
      </c>
      <c r="BI27" s="65">
        <v>114.062</v>
      </c>
      <c r="BJ27" s="65">
        <v>108.631</v>
      </c>
      <c r="BK27" s="65">
        <v>103.321</v>
      </c>
      <c r="BL27" s="65">
        <v>98.125</v>
      </c>
      <c r="BM27" s="65">
        <v>93.055999999999997</v>
      </c>
      <c r="BN27" s="65">
        <v>88.117000000000004</v>
      </c>
      <c r="BO27" s="65">
        <v>83.244</v>
      </c>
      <c r="BP27" s="65">
        <v>78.41</v>
      </c>
      <c r="BQ27" s="65">
        <v>73.64</v>
      </c>
      <c r="BR27" s="65">
        <v>68.986000000000004</v>
      </c>
      <c r="BS27" s="65">
        <v>64.441000000000003</v>
      </c>
      <c r="BT27" s="65">
        <v>60.009</v>
      </c>
      <c r="BU27" s="65">
        <v>55.701000000000001</v>
      </c>
      <c r="BV27" s="65">
        <v>51.512</v>
      </c>
      <c r="BW27" s="65">
        <v>47.445999999999998</v>
      </c>
      <c r="BX27" s="65">
        <v>43.524000000000001</v>
      </c>
      <c r="BY27" s="65">
        <v>39.662999999999997</v>
      </c>
      <c r="BZ27" s="65">
        <v>35.826999999999998</v>
      </c>
      <c r="CA27" s="65">
        <v>32.069000000000003</v>
      </c>
      <c r="CB27" s="65">
        <v>28.484999999999999</v>
      </c>
      <c r="CC27" s="65">
        <v>25.062000000000001</v>
      </c>
      <c r="CD27" s="65">
        <v>21.864000000000001</v>
      </c>
      <c r="CE27" s="65">
        <v>18.933</v>
      </c>
      <c r="CF27" s="65">
        <v>16.25</v>
      </c>
      <c r="CG27" s="65">
        <v>13.742000000000001</v>
      </c>
      <c r="CH27" s="65">
        <v>11.403</v>
      </c>
      <c r="CI27" s="65">
        <v>9.3550000000000004</v>
      </c>
      <c r="CJ27" s="65">
        <v>7.6440000000000001</v>
      </c>
      <c r="CK27" s="65">
        <v>6.2160000000000002</v>
      </c>
      <c r="CL27" s="65">
        <v>4.8719999999999999</v>
      </c>
      <c r="CM27" s="65">
        <v>3.794</v>
      </c>
      <c r="CN27" s="65">
        <v>3.01</v>
      </c>
      <c r="CO27" s="65">
        <v>2.2989999999999999</v>
      </c>
      <c r="CP27" s="65">
        <v>1.6439999999999999</v>
      </c>
      <c r="CQ27" s="65">
        <v>1.1339999999999999</v>
      </c>
      <c r="CR27" s="65">
        <v>0.85899999999999999</v>
      </c>
      <c r="CS27" s="65">
        <v>0.68700000000000006</v>
      </c>
      <c r="CT27" s="65">
        <v>0.49399999999999999</v>
      </c>
      <c r="CU27" s="65">
        <v>0.28199999999999997</v>
      </c>
      <c r="CV27" s="65">
        <v>0.16600000000000001</v>
      </c>
      <c r="CW27" s="65">
        <v>8.3000000000000004E-2</v>
      </c>
      <c r="CX27" s="65">
        <v>0.105</v>
      </c>
      <c r="CZ27">
        <f t="shared" si="2"/>
        <v>21090.937000000009</v>
      </c>
      <c r="DA27">
        <f t="shared" si="3"/>
        <v>20525.803000000007</v>
      </c>
      <c r="DB27">
        <f t="shared" si="4"/>
        <v>122.80999999999767</v>
      </c>
    </row>
    <row r="28" spans="1:106" x14ac:dyDescent="0.3">
      <c r="A28" s="64">
        <v>2044</v>
      </c>
      <c r="B28" s="65">
        <v>571.245</v>
      </c>
      <c r="C28" s="65">
        <v>562.245</v>
      </c>
      <c r="D28" s="65">
        <v>553.47799999999995</v>
      </c>
      <c r="E28" s="65">
        <v>544.91600000000005</v>
      </c>
      <c r="F28" s="65">
        <v>537.24699999999996</v>
      </c>
      <c r="G28" s="65">
        <v>528.93700000000001</v>
      </c>
      <c r="H28" s="65">
        <v>520.76499999999999</v>
      </c>
      <c r="I28" s="65">
        <v>512.70299999999997</v>
      </c>
      <c r="J28" s="65">
        <v>504.72699999999998</v>
      </c>
      <c r="K28" s="65">
        <v>496.82900000000001</v>
      </c>
      <c r="L28" s="65">
        <v>489.00099999999998</v>
      </c>
      <c r="M28" s="65">
        <v>481.12400000000002</v>
      </c>
      <c r="N28" s="65">
        <v>473.13200000000001</v>
      </c>
      <c r="O28" s="65">
        <v>465.05500000000001</v>
      </c>
      <c r="P28" s="65">
        <v>457.00700000000001</v>
      </c>
      <c r="Q28" s="65">
        <v>448.98599999999999</v>
      </c>
      <c r="R28" s="65">
        <v>440.84800000000001</v>
      </c>
      <c r="S28" s="65">
        <v>432.54300000000001</v>
      </c>
      <c r="T28" s="65">
        <v>424.13299999999998</v>
      </c>
      <c r="U28" s="65">
        <v>415.74400000000003</v>
      </c>
      <c r="V28" s="65">
        <v>407.36900000000003</v>
      </c>
      <c r="W28" s="65">
        <v>399.01400000000001</v>
      </c>
      <c r="X28" s="65">
        <v>390.69900000000001</v>
      </c>
      <c r="Y28" s="65">
        <v>382.43400000000003</v>
      </c>
      <c r="Z28" s="65">
        <v>374.17</v>
      </c>
      <c r="AA28" s="65">
        <v>365.88</v>
      </c>
      <c r="AB28" s="65">
        <v>357.81099999999998</v>
      </c>
      <c r="AC28" s="65">
        <v>350.07100000000003</v>
      </c>
      <c r="AD28" s="65">
        <v>342.53300000000002</v>
      </c>
      <c r="AE28" s="65">
        <v>334.97899999999998</v>
      </c>
      <c r="AF28" s="65">
        <v>327.47000000000003</v>
      </c>
      <c r="AG28" s="65">
        <v>319.78100000000001</v>
      </c>
      <c r="AH28" s="65">
        <v>311.78300000000002</v>
      </c>
      <c r="AI28" s="65">
        <v>303.58699999999999</v>
      </c>
      <c r="AJ28" s="65">
        <v>295.46899999999999</v>
      </c>
      <c r="AK28" s="65">
        <v>287.41699999999997</v>
      </c>
      <c r="AL28" s="65">
        <v>279.28899999999999</v>
      </c>
      <c r="AM28" s="65">
        <v>271.05500000000001</v>
      </c>
      <c r="AN28" s="65">
        <v>262.79599999999999</v>
      </c>
      <c r="AO28" s="65">
        <v>254.59399999999999</v>
      </c>
      <c r="AP28" s="65">
        <v>246.398</v>
      </c>
      <c r="AQ28" s="65">
        <v>238.55</v>
      </c>
      <c r="AR28" s="65">
        <v>231.221</v>
      </c>
      <c r="AS28" s="65">
        <v>224.249</v>
      </c>
      <c r="AT28" s="65">
        <v>217.30699999999999</v>
      </c>
      <c r="AU28" s="65">
        <v>210.46299999999999</v>
      </c>
      <c r="AV28" s="65">
        <v>203.601</v>
      </c>
      <c r="AW28" s="65">
        <v>196.63499999999999</v>
      </c>
      <c r="AX28" s="65">
        <v>189.624</v>
      </c>
      <c r="AY28" s="65">
        <v>182.74299999999999</v>
      </c>
      <c r="AZ28" s="65">
        <v>175.98400000000001</v>
      </c>
      <c r="BA28" s="65">
        <v>169.209</v>
      </c>
      <c r="BB28" s="65">
        <v>162.37299999999999</v>
      </c>
      <c r="BC28" s="65">
        <v>155.54599999999999</v>
      </c>
      <c r="BD28" s="65">
        <v>148.827</v>
      </c>
      <c r="BE28" s="65">
        <v>142.18600000000001</v>
      </c>
      <c r="BF28" s="65">
        <v>135.78899999999999</v>
      </c>
      <c r="BG28" s="65">
        <v>129.72200000000001</v>
      </c>
      <c r="BH28" s="65">
        <v>123.913</v>
      </c>
      <c r="BI28" s="65">
        <v>118.19</v>
      </c>
      <c r="BJ28" s="65">
        <v>112.583</v>
      </c>
      <c r="BK28" s="65">
        <v>107.098</v>
      </c>
      <c r="BL28" s="65">
        <v>101.721</v>
      </c>
      <c r="BM28" s="65">
        <v>96.450999999999993</v>
      </c>
      <c r="BN28" s="65">
        <v>91.308000000000007</v>
      </c>
      <c r="BO28" s="65">
        <v>86.295000000000002</v>
      </c>
      <c r="BP28" s="65">
        <v>81.347999999999999</v>
      </c>
      <c r="BQ28" s="65">
        <v>76.44</v>
      </c>
      <c r="BR28" s="65">
        <v>71.597999999999999</v>
      </c>
      <c r="BS28" s="65">
        <v>66.875</v>
      </c>
      <c r="BT28" s="65">
        <v>62.267000000000003</v>
      </c>
      <c r="BU28" s="65">
        <v>57.774999999999999</v>
      </c>
      <c r="BV28" s="65">
        <v>53.406999999999996</v>
      </c>
      <c r="BW28" s="65">
        <v>49.164000000000001</v>
      </c>
      <c r="BX28" s="65">
        <v>45.054000000000002</v>
      </c>
      <c r="BY28" s="65">
        <v>41.097999999999999</v>
      </c>
      <c r="BZ28" s="65">
        <v>37.22</v>
      </c>
      <c r="CA28" s="65">
        <v>33.390999999999998</v>
      </c>
      <c r="CB28" s="65">
        <v>29.663</v>
      </c>
      <c r="CC28" s="65">
        <v>26.119</v>
      </c>
      <c r="CD28" s="65">
        <v>22.745999999999999</v>
      </c>
      <c r="CE28" s="65">
        <v>19.623999999999999</v>
      </c>
      <c r="CF28" s="65">
        <v>16.803999999999998</v>
      </c>
      <c r="CG28" s="65">
        <v>14.257</v>
      </c>
      <c r="CH28" s="65">
        <v>11.89</v>
      </c>
      <c r="CI28" s="65">
        <v>9.6989999999999998</v>
      </c>
      <c r="CJ28" s="65">
        <v>7.8079999999999998</v>
      </c>
      <c r="CK28" s="65">
        <v>6.2640000000000002</v>
      </c>
      <c r="CL28" s="65">
        <v>5.0060000000000002</v>
      </c>
      <c r="CM28" s="65">
        <v>3.8039999999999998</v>
      </c>
      <c r="CN28" s="65">
        <v>2.9039999999999999</v>
      </c>
      <c r="CO28" s="65">
        <v>2.3149999999999999</v>
      </c>
      <c r="CP28" s="65">
        <v>1.738</v>
      </c>
      <c r="CQ28" s="65">
        <v>1.161</v>
      </c>
      <c r="CR28" s="65">
        <v>0.76700000000000002</v>
      </c>
      <c r="CS28" s="65">
        <v>0.59599999999999997</v>
      </c>
      <c r="CT28" s="65">
        <v>0.47199999999999998</v>
      </c>
      <c r="CU28" s="65">
        <v>0.33500000000000002</v>
      </c>
      <c r="CV28" s="65">
        <v>0.185</v>
      </c>
      <c r="CW28" s="65">
        <v>8.5999999999999993E-2</v>
      </c>
      <c r="CX28" s="65">
        <v>0.111</v>
      </c>
      <c r="CZ28">
        <f t="shared" si="2"/>
        <v>21536.843000000004</v>
      </c>
      <c r="DA28">
        <f t="shared" si="3"/>
        <v>20965.598000000005</v>
      </c>
      <c r="DB28">
        <f t="shared" si="4"/>
        <v>125.33900000000358</v>
      </c>
    </row>
    <row r="29" spans="1:106" x14ac:dyDescent="0.3">
      <c r="A29" s="64">
        <v>2045</v>
      </c>
      <c r="B29" s="65">
        <v>577.33100000000002</v>
      </c>
      <c r="C29" s="65">
        <v>568.43200000000002</v>
      </c>
      <c r="D29" s="65">
        <v>559.77</v>
      </c>
      <c r="E29" s="65">
        <v>551.31899999999996</v>
      </c>
      <c r="F29" s="65">
        <v>543.05200000000002</v>
      </c>
      <c r="G29" s="65">
        <v>534.94299999999998</v>
      </c>
      <c r="H29" s="65">
        <v>526.96400000000006</v>
      </c>
      <c r="I29" s="65">
        <v>519.09</v>
      </c>
      <c r="J29" s="65">
        <v>511.29399999999998</v>
      </c>
      <c r="K29" s="65">
        <v>503.55099999999999</v>
      </c>
      <c r="L29" s="65">
        <v>495.85700000000003</v>
      </c>
      <c r="M29" s="65">
        <v>488.209</v>
      </c>
      <c r="N29" s="65">
        <v>480.46100000000001</v>
      </c>
      <c r="O29" s="65">
        <v>472.53899999999999</v>
      </c>
      <c r="P29" s="65">
        <v>464.48899999999998</v>
      </c>
      <c r="Q29" s="65">
        <v>456.45</v>
      </c>
      <c r="R29" s="65">
        <v>448.41800000000001</v>
      </c>
      <c r="S29" s="65">
        <v>440.25599999999997</v>
      </c>
      <c r="T29" s="65">
        <v>431.91899999999998</v>
      </c>
      <c r="U29" s="65">
        <v>423.46800000000002</v>
      </c>
      <c r="V29" s="65">
        <v>415.02800000000002</v>
      </c>
      <c r="W29" s="65">
        <v>406.59199999999998</v>
      </c>
      <c r="X29" s="65">
        <v>398.18599999999998</v>
      </c>
      <c r="Y29" s="65">
        <v>389.84300000000002</v>
      </c>
      <c r="Z29" s="65">
        <v>381.56400000000002</v>
      </c>
      <c r="AA29" s="65">
        <v>373.28300000000002</v>
      </c>
      <c r="AB29" s="65">
        <v>364.976</v>
      </c>
      <c r="AC29" s="65">
        <v>356.89600000000002</v>
      </c>
      <c r="AD29" s="65">
        <v>349.15499999999997</v>
      </c>
      <c r="AE29" s="65">
        <v>341.62200000000001</v>
      </c>
      <c r="AF29" s="65">
        <v>334.07400000000001</v>
      </c>
      <c r="AG29" s="65">
        <v>326.57400000000001</v>
      </c>
      <c r="AH29" s="65">
        <v>318.892</v>
      </c>
      <c r="AI29" s="65">
        <v>310.89800000000002</v>
      </c>
      <c r="AJ29" s="65">
        <v>302.70400000000001</v>
      </c>
      <c r="AK29" s="65">
        <v>294.58800000000002</v>
      </c>
      <c r="AL29" s="65">
        <v>286.54000000000002</v>
      </c>
      <c r="AM29" s="65">
        <v>278.41199999999998</v>
      </c>
      <c r="AN29" s="65">
        <v>270.17200000000003</v>
      </c>
      <c r="AO29" s="65">
        <v>261.90499999999997</v>
      </c>
      <c r="AP29" s="65">
        <v>253.69300000000001</v>
      </c>
      <c r="AQ29" s="65">
        <v>245.48500000000001</v>
      </c>
      <c r="AR29" s="65">
        <v>237.62700000000001</v>
      </c>
      <c r="AS29" s="65">
        <v>230.286</v>
      </c>
      <c r="AT29" s="65">
        <v>223.303</v>
      </c>
      <c r="AU29" s="65">
        <v>216.34800000000001</v>
      </c>
      <c r="AV29" s="65">
        <v>209.48699999999999</v>
      </c>
      <c r="AW29" s="65">
        <v>202.60599999999999</v>
      </c>
      <c r="AX29" s="65">
        <v>195.61500000000001</v>
      </c>
      <c r="AY29" s="65">
        <v>188.57499999999999</v>
      </c>
      <c r="AZ29" s="65">
        <v>181.66300000000001</v>
      </c>
      <c r="BA29" s="65">
        <v>174.87100000000001</v>
      </c>
      <c r="BB29" s="65">
        <v>168.06399999999999</v>
      </c>
      <c r="BC29" s="65">
        <v>161.197</v>
      </c>
      <c r="BD29" s="65">
        <v>154.339</v>
      </c>
      <c r="BE29" s="65">
        <v>147.58600000000001</v>
      </c>
      <c r="BF29" s="65">
        <v>140.91</v>
      </c>
      <c r="BG29" s="65">
        <v>134.47399999999999</v>
      </c>
      <c r="BH29" s="65">
        <v>128.36799999999999</v>
      </c>
      <c r="BI29" s="65">
        <v>122.517</v>
      </c>
      <c r="BJ29" s="65">
        <v>116.751</v>
      </c>
      <c r="BK29" s="65">
        <v>111.098</v>
      </c>
      <c r="BL29" s="65">
        <v>105.56</v>
      </c>
      <c r="BM29" s="65">
        <v>100.116</v>
      </c>
      <c r="BN29" s="65">
        <v>94.772999999999996</v>
      </c>
      <c r="BO29" s="65">
        <v>89.557000000000002</v>
      </c>
      <c r="BP29" s="65">
        <v>84.468999999999994</v>
      </c>
      <c r="BQ29" s="65">
        <v>79.447000000000003</v>
      </c>
      <c r="BR29" s="65">
        <v>74.465999999999994</v>
      </c>
      <c r="BS29" s="65">
        <v>69.551000000000002</v>
      </c>
      <c r="BT29" s="65">
        <v>64.760999999999996</v>
      </c>
      <c r="BU29" s="65">
        <v>60.091000000000001</v>
      </c>
      <c r="BV29" s="65">
        <v>55.537999999999997</v>
      </c>
      <c r="BW29" s="65">
        <v>51.112000000000002</v>
      </c>
      <c r="BX29" s="65">
        <v>46.813000000000002</v>
      </c>
      <c r="BY29" s="65">
        <v>42.658999999999999</v>
      </c>
      <c r="BZ29" s="65">
        <v>38.668999999999997</v>
      </c>
      <c r="CA29" s="65">
        <v>34.776000000000003</v>
      </c>
      <c r="CB29" s="65">
        <v>30.954999999999998</v>
      </c>
      <c r="CC29" s="65">
        <v>27.256</v>
      </c>
      <c r="CD29" s="65">
        <v>23.751999999999999</v>
      </c>
      <c r="CE29" s="65">
        <v>20.428000000000001</v>
      </c>
      <c r="CF29" s="65">
        <v>17.382999999999999</v>
      </c>
      <c r="CG29" s="65">
        <v>14.673999999999999</v>
      </c>
      <c r="CH29" s="65">
        <v>12.263</v>
      </c>
      <c r="CI29" s="65">
        <v>10.038</v>
      </c>
      <c r="CJ29" s="65">
        <v>7.9939999999999998</v>
      </c>
      <c r="CK29" s="65">
        <v>6.2619999999999996</v>
      </c>
      <c r="CL29" s="65">
        <v>4.8840000000000003</v>
      </c>
      <c r="CM29" s="65">
        <v>3.7949999999999999</v>
      </c>
      <c r="CN29" s="65">
        <v>2.7370000000000001</v>
      </c>
      <c r="CO29" s="65">
        <v>2.0139999999999998</v>
      </c>
      <c r="CP29" s="65">
        <v>1.621</v>
      </c>
      <c r="CQ29" s="65">
        <v>1.175</v>
      </c>
      <c r="CR29" s="65">
        <v>0.67900000000000005</v>
      </c>
      <c r="CS29" s="65">
        <v>0.4</v>
      </c>
      <c r="CT29" s="65">
        <v>0.33200000000000002</v>
      </c>
      <c r="CU29" s="65">
        <v>0.25600000000000001</v>
      </c>
      <c r="CV29" s="65">
        <v>0.17499999999999999</v>
      </c>
      <c r="CW29" s="65">
        <v>8.7999999999999995E-2</v>
      </c>
      <c r="CX29" s="65">
        <v>0.11600000000000001</v>
      </c>
      <c r="CZ29">
        <f t="shared" si="2"/>
        <v>21986.214000000007</v>
      </c>
      <c r="DA29">
        <f t="shared" si="3"/>
        <v>21408.883000000013</v>
      </c>
      <c r="DB29">
        <f t="shared" si="4"/>
        <v>127.95999999999185</v>
      </c>
    </row>
    <row r="30" spans="1:106" x14ac:dyDescent="0.3">
      <c r="A30" s="64">
        <v>2046</v>
      </c>
      <c r="B30" s="65">
        <v>583.50400000000002</v>
      </c>
      <c r="C30" s="65">
        <v>575.24900000000002</v>
      </c>
      <c r="D30" s="65">
        <v>566.62699999999995</v>
      </c>
      <c r="E30" s="65">
        <v>558.22500000000002</v>
      </c>
      <c r="F30" s="65">
        <v>550.01300000000003</v>
      </c>
      <c r="G30" s="65">
        <v>541.96</v>
      </c>
      <c r="H30" s="65">
        <v>534.04700000000003</v>
      </c>
      <c r="I30" s="65">
        <v>526.24900000000002</v>
      </c>
      <c r="J30" s="65">
        <v>518.50599999999997</v>
      </c>
      <c r="K30" s="65">
        <v>510.77600000000001</v>
      </c>
      <c r="L30" s="65">
        <v>503.04899999999998</v>
      </c>
      <c r="M30" s="65">
        <v>495.35899999999998</v>
      </c>
      <c r="N30" s="65">
        <v>487.69900000000001</v>
      </c>
      <c r="O30" s="65">
        <v>479.92500000000001</v>
      </c>
      <c r="P30" s="65">
        <v>471.96600000000001</v>
      </c>
      <c r="Q30" s="65">
        <v>463.87099999999998</v>
      </c>
      <c r="R30" s="65">
        <v>455.77600000000001</v>
      </c>
      <c r="S30" s="65">
        <v>447.678</v>
      </c>
      <c r="T30" s="65">
        <v>439.46300000000002</v>
      </c>
      <c r="U30" s="65">
        <v>431.09300000000002</v>
      </c>
      <c r="V30" s="65">
        <v>422.62599999999998</v>
      </c>
      <c r="W30" s="65">
        <v>414.16800000000001</v>
      </c>
      <c r="X30" s="65">
        <v>405.71100000000001</v>
      </c>
      <c r="Y30" s="65">
        <v>397.291</v>
      </c>
      <c r="Z30" s="65">
        <v>388.94499999999999</v>
      </c>
      <c r="AA30" s="65">
        <v>380.67</v>
      </c>
      <c r="AB30" s="65">
        <v>372.39600000000002</v>
      </c>
      <c r="AC30" s="65">
        <v>364.09399999999999</v>
      </c>
      <c r="AD30" s="65">
        <v>356.02</v>
      </c>
      <c r="AE30" s="65">
        <v>348.279</v>
      </c>
      <c r="AF30" s="65">
        <v>340.74200000000002</v>
      </c>
      <c r="AG30" s="65">
        <v>333.19200000000001</v>
      </c>
      <c r="AH30" s="65">
        <v>325.68900000000002</v>
      </c>
      <c r="AI30" s="65">
        <v>318.00099999999998</v>
      </c>
      <c r="AJ30" s="65">
        <v>309.99700000000001</v>
      </c>
      <c r="AK30" s="65">
        <v>301.78699999999998</v>
      </c>
      <c r="AL30" s="65">
        <v>293.65600000000001</v>
      </c>
      <c r="AM30" s="65">
        <v>285.58800000000002</v>
      </c>
      <c r="AN30" s="65">
        <v>277.44200000000001</v>
      </c>
      <c r="AO30" s="65">
        <v>269.18799999999999</v>
      </c>
      <c r="AP30" s="65">
        <v>260.90699999999998</v>
      </c>
      <c r="AQ30" s="65">
        <v>252.67699999999999</v>
      </c>
      <c r="AR30" s="65">
        <v>244.45099999999999</v>
      </c>
      <c r="AS30" s="65">
        <v>236.56800000000001</v>
      </c>
      <c r="AT30" s="65">
        <v>229.19399999999999</v>
      </c>
      <c r="AU30" s="65">
        <v>222.17</v>
      </c>
      <c r="AV30" s="65">
        <v>215.17400000000001</v>
      </c>
      <c r="AW30" s="65">
        <v>208.27</v>
      </c>
      <c r="AX30" s="65">
        <v>201.345</v>
      </c>
      <c r="AY30" s="65">
        <v>194.31</v>
      </c>
      <c r="AZ30" s="65">
        <v>187.226</v>
      </c>
      <c r="BA30" s="65">
        <v>180.267</v>
      </c>
      <c r="BB30" s="65">
        <v>173.42500000000001</v>
      </c>
      <c r="BC30" s="65">
        <v>166.56700000000001</v>
      </c>
      <c r="BD30" s="65">
        <v>159.65100000000001</v>
      </c>
      <c r="BE30" s="65">
        <v>152.74299999999999</v>
      </c>
      <c r="BF30" s="65">
        <v>145.93899999999999</v>
      </c>
      <c r="BG30" s="65">
        <v>139.209</v>
      </c>
      <c r="BH30" s="65">
        <v>132.71100000000001</v>
      </c>
      <c r="BI30" s="65">
        <v>126.52500000000001</v>
      </c>
      <c r="BJ30" s="65">
        <v>120.586</v>
      </c>
      <c r="BK30" s="65">
        <v>114.732</v>
      </c>
      <c r="BL30" s="65">
        <v>108.992</v>
      </c>
      <c r="BM30" s="65">
        <v>103.366</v>
      </c>
      <c r="BN30" s="65">
        <v>97.832999999999998</v>
      </c>
      <c r="BO30" s="65">
        <v>92.402000000000001</v>
      </c>
      <c r="BP30" s="65">
        <v>87.100999999999999</v>
      </c>
      <c r="BQ30" s="65">
        <v>81.936000000000007</v>
      </c>
      <c r="BR30" s="65">
        <v>76.840999999999994</v>
      </c>
      <c r="BS30" s="65">
        <v>71.792000000000002</v>
      </c>
      <c r="BT30" s="65">
        <v>66.819000000000003</v>
      </c>
      <c r="BU30" s="65">
        <v>61.981999999999999</v>
      </c>
      <c r="BV30" s="65">
        <v>57.276000000000003</v>
      </c>
      <c r="BW30" s="65">
        <v>52.701999999999998</v>
      </c>
      <c r="BX30" s="65">
        <v>48.271999999999998</v>
      </c>
      <c r="BY30" s="65">
        <v>43.987000000000002</v>
      </c>
      <c r="BZ30" s="65">
        <v>39.860999999999997</v>
      </c>
      <c r="CA30" s="65">
        <v>35.909999999999997</v>
      </c>
      <c r="CB30" s="65">
        <v>32.091000000000001</v>
      </c>
      <c r="CC30" s="65">
        <v>28.39</v>
      </c>
      <c r="CD30" s="65">
        <v>24.843</v>
      </c>
      <c r="CE30" s="65">
        <v>21.498999999999999</v>
      </c>
      <c r="CF30" s="65">
        <v>18.341999999999999</v>
      </c>
      <c r="CG30" s="65">
        <v>15.48</v>
      </c>
      <c r="CH30" s="65">
        <v>12.972</v>
      </c>
      <c r="CI30" s="65">
        <v>10.771000000000001</v>
      </c>
      <c r="CJ30" s="65">
        <v>8.7210000000000001</v>
      </c>
      <c r="CK30" s="65">
        <v>6.899</v>
      </c>
      <c r="CL30" s="65">
        <v>5.4139999999999997</v>
      </c>
      <c r="CM30" s="65">
        <v>4.2</v>
      </c>
      <c r="CN30" s="65">
        <v>3.2050000000000001</v>
      </c>
      <c r="CO30" s="65">
        <v>2.2879999999999998</v>
      </c>
      <c r="CP30" s="65">
        <v>1.6930000000000001</v>
      </c>
      <c r="CQ30" s="65">
        <v>1.359</v>
      </c>
      <c r="CR30" s="65">
        <v>0.98399999999999999</v>
      </c>
      <c r="CS30" s="65">
        <v>0.56399999999999995</v>
      </c>
      <c r="CT30" s="65">
        <v>0.34300000000000003</v>
      </c>
      <c r="CU30" s="65">
        <v>0.26500000000000001</v>
      </c>
      <c r="CV30" s="65">
        <v>0.18099999999999999</v>
      </c>
      <c r="CW30" s="65">
        <v>9.0999999999999998E-2</v>
      </c>
      <c r="CX30" s="65">
        <v>0.12</v>
      </c>
      <c r="CZ30">
        <f t="shared" si="2"/>
        <v>22438.951000000001</v>
      </c>
      <c r="DA30">
        <f t="shared" si="3"/>
        <v>21855.447000000004</v>
      </c>
      <c r="DB30">
        <f t="shared" si="4"/>
        <v>130.76700000000346</v>
      </c>
    </row>
    <row r="31" spans="1:106" x14ac:dyDescent="0.3">
      <c r="A31" s="64">
        <v>2047</v>
      </c>
      <c r="B31" s="65">
        <v>589.67899999999997</v>
      </c>
      <c r="C31" s="65">
        <v>580.84799999999996</v>
      </c>
      <c r="D31" s="65">
        <v>573.15800000000002</v>
      </c>
      <c r="E31" s="65">
        <v>564.81399999999996</v>
      </c>
      <c r="F31" s="65">
        <v>556.67100000000005</v>
      </c>
      <c r="G31" s="65">
        <v>548.697</v>
      </c>
      <c r="H31" s="65">
        <v>540.86</v>
      </c>
      <c r="I31" s="65">
        <v>533.14200000000005</v>
      </c>
      <c r="J31" s="65">
        <v>525.52499999999998</v>
      </c>
      <c r="K31" s="65">
        <v>517.91300000000001</v>
      </c>
      <c r="L31" s="65">
        <v>510.24799999999999</v>
      </c>
      <c r="M31" s="65">
        <v>502.53800000000001</v>
      </c>
      <c r="N31" s="65">
        <v>494.85199999999998</v>
      </c>
      <c r="O31" s="65">
        <v>487.18200000000002</v>
      </c>
      <c r="P31" s="65">
        <v>479.38200000000001</v>
      </c>
      <c r="Q31" s="65">
        <v>471.38600000000002</v>
      </c>
      <c r="R31" s="65">
        <v>463.245</v>
      </c>
      <c r="S31" s="65">
        <v>455.09500000000003</v>
      </c>
      <c r="T31" s="65">
        <v>446.93099999999998</v>
      </c>
      <c r="U31" s="65">
        <v>438.66300000000001</v>
      </c>
      <c r="V31" s="65">
        <v>430.262</v>
      </c>
      <c r="W31" s="65">
        <v>421.779</v>
      </c>
      <c r="X31" s="65">
        <v>413.3</v>
      </c>
      <c r="Y31" s="65">
        <v>404.822</v>
      </c>
      <c r="Z31" s="65">
        <v>396.39100000000002</v>
      </c>
      <c r="AA31" s="65">
        <v>388.04300000000001</v>
      </c>
      <c r="AB31" s="65">
        <v>379.77</v>
      </c>
      <c r="AC31" s="65">
        <v>371.50099999999998</v>
      </c>
      <c r="AD31" s="65">
        <v>363.20699999999999</v>
      </c>
      <c r="AE31" s="65">
        <v>355.137</v>
      </c>
      <c r="AF31" s="65">
        <v>347.39600000000002</v>
      </c>
      <c r="AG31" s="65">
        <v>339.85700000000003</v>
      </c>
      <c r="AH31" s="65">
        <v>332.30399999999997</v>
      </c>
      <c r="AI31" s="65">
        <v>324.79899999999998</v>
      </c>
      <c r="AJ31" s="65">
        <v>317.10500000000002</v>
      </c>
      <c r="AK31" s="65">
        <v>309.08999999999997</v>
      </c>
      <c r="AL31" s="65">
        <v>300.86599999999999</v>
      </c>
      <c r="AM31" s="65">
        <v>292.71699999999998</v>
      </c>
      <c r="AN31" s="65">
        <v>284.63099999999997</v>
      </c>
      <c r="AO31" s="65">
        <v>276.46699999999998</v>
      </c>
      <c r="AP31" s="65">
        <v>268.19900000000001</v>
      </c>
      <c r="AQ31" s="65">
        <v>259.90300000000002</v>
      </c>
      <c r="AR31" s="65">
        <v>251.65799999999999</v>
      </c>
      <c r="AS31" s="65">
        <v>243.41300000000001</v>
      </c>
      <c r="AT31" s="65">
        <v>235.505</v>
      </c>
      <c r="AU31" s="65">
        <v>228.09800000000001</v>
      </c>
      <c r="AV31" s="65">
        <v>221.035</v>
      </c>
      <c r="AW31" s="65">
        <v>213.99700000000001</v>
      </c>
      <c r="AX31" s="65">
        <v>207.05</v>
      </c>
      <c r="AY31" s="65">
        <v>200.08099999999999</v>
      </c>
      <c r="AZ31" s="65">
        <v>193.001</v>
      </c>
      <c r="BA31" s="65">
        <v>185.874</v>
      </c>
      <c r="BB31" s="65">
        <v>178.86799999999999</v>
      </c>
      <c r="BC31" s="65">
        <v>171.97499999999999</v>
      </c>
      <c r="BD31" s="65">
        <v>165.066</v>
      </c>
      <c r="BE31" s="65">
        <v>158.102</v>
      </c>
      <c r="BF31" s="65">
        <v>151.14400000000001</v>
      </c>
      <c r="BG31" s="65">
        <v>144.28800000000001</v>
      </c>
      <c r="BH31" s="65">
        <v>137.506</v>
      </c>
      <c r="BI31" s="65">
        <v>130.94399999999999</v>
      </c>
      <c r="BJ31" s="65">
        <v>124.68</v>
      </c>
      <c r="BK31" s="65">
        <v>118.652</v>
      </c>
      <c r="BL31" s="65">
        <v>112.711</v>
      </c>
      <c r="BM31" s="65">
        <v>106.884</v>
      </c>
      <c r="BN31" s="65">
        <v>101.169</v>
      </c>
      <c r="BO31" s="65">
        <v>95.548000000000002</v>
      </c>
      <c r="BP31" s="65">
        <v>90.028000000000006</v>
      </c>
      <c r="BQ31" s="65">
        <v>84.644000000000005</v>
      </c>
      <c r="BR31" s="65">
        <v>79.400999999999996</v>
      </c>
      <c r="BS31" s="65">
        <v>74.233000000000004</v>
      </c>
      <c r="BT31" s="65">
        <v>69.117999999999995</v>
      </c>
      <c r="BU31" s="65">
        <v>64.085999999999999</v>
      </c>
      <c r="BV31" s="65">
        <v>59.2</v>
      </c>
      <c r="BW31" s="65">
        <v>54.459000000000003</v>
      </c>
      <c r="BX31" s="65">
        <v>49.865000000000002</v>
      </c>
      <c r="BY31" s="65">
        <v>45.430999999999997</v>
      </c>
      <c r="BZ31" s="65">
        <v>41.16</v>
      </c>
      <c r="CA31" s="65">
        <v>37.061999999999998</v>
      </c>
      <c r="CB31" s="65">
        <v>33.15</v>
      </c>
      <c r="CC31" s="65">
        <v>29.405999999999999</v>
      </c>
      <c r="CD31" s="65">
        <v>25.824000000000002</v>
      </c>
      <c r="CE31" s="65">
        <v>22.428999999999998</v>
      </c>
      <c r="CF31" s="65">
        <v>19.245000000000001</v>
      </c>
      <c r="CG31" s="65">
        <v>16.254999999999999</v>
      </c>
      <c r="CH31" s="65">
        <v>13.577</v>
      </c>
      <c r="CI31" s="65">
        <v>11.269</v>
      </c>
      <c r="CJ31" s="65">
        <v>9.2789999999999999</v>
      </c>
      <c r="CK31" s="65">
        <v>7.4039999999999999</v>
      </c>
      <c r="CL31" s="65">
        <v>5.8040000000000003</v>
      </c>
      <c r="CM31" s="65">
        <v>4.5670000000000002</v>
      </c>
      <c r="CN31" s="65">
        <v>3.5169999999999999</v>
      </c>
      <c r="CO31" s="65">
        <v>2.6139999999999999</v>
      </c>
      <c r="CP31" s="65">
        <v>1.84</v>
      </c>
      <c r="CQ31" s="65">
        <v>1.3720000000000001</v>
      </c>
      <c r="CR31" s="65">
        <v>1.0980000000000001</v>
      </c>
      <c r="CS31" s="65">
        <v>0.79100000000000004</v>
      </c>
      <c r="CT31" s="65">
        <v>0.45</v>
      </c>
      <c r="CU31" s="65">
        <v>0.27500000000000002</v>
      </c>
      <c r="CV31" s="65">
        <v>0.188</v>
      </c>
      <c r="CW31" s="65">
        <v>9.4E-2</v>
      </c>
      <c r="CX31" s="65">
        <v>0.124</v>
      </c>
      <c r="CZ31">
        <f t="shared" si="2"/>
        <v>22894.883000000005</v>
      </c>
      <c r="DA31">
        <f t="shared" si="3"/>
        <v>22305.204000000002</v>
      </c>
      <c r="DB31">
        <f t="shared" si="4"/>
        <v>133.74699999999939</v>
      </c>
    </row>
    <row r="32" spans="1:106" x14ac:dyDescent="0.3">
      <c r="A32" s="64">
        <v>2048</v>
      </c>
      <c r="B32" s="65">
        <v>595.82100000000003</v>
      </c>
      <c r="C32" s="65">
        <v>586.98400000000004</v>
      </c>
      <c r="D32" s="65">
        <v>578.44799999999998</v>
      </c>
      <c r="E32" s="65">
        <v>571.04899999999998</v>
      </c>
      <c r="F32" s="65">
        <v>562.98299999999995</v>
      </c>
      <c r="G32" s="65">
        <v>555.09900000000005</v>
      </c>
      <c r="H32" s="65">
        <v>547.36300000000006</v>
      </c>
      <c r="I32" s="65">
        <v>539.74199999999996</v>
      </c>
      <c r="J32" s="65">
        <v>532.221</v>
      </c>
      <c r="K32" s="65">
        <v>524.78499999999997</v>
      </c>
      <c r="L32" s="65">
        <v>517.30399999999997</v>
      </c>
      <c r="M32" s="65">
        <v>509.70499999999998</v>
      </c>
      <c r="N32" s="65">
        <v>502.012</v>
      </c>
      <c r="O32" s="65">
        <v>494.33</v>
      </c>
      <c r="P32" s="65">
        <v>486.649</v>
      </c>
      <c r="Q32" s="65">
        <v>478.822</v>
      </c>
      <c r="R32" s="65">
        <v>470.78899999999999</v>
      </c>
      <c r="S32" s="65">
        <v>462.60399999999998</v>
      </c>
      <c r="T32" s="65">
        <v>454.399</v>
      </c>
      <c r="U32" s="65">
        <v>446.17099999999999</v>
      </c>
      <c r="V32" s="65">
        <v>437.84800000000001</v>
      </c>
      <c r="W32" s="65">
        <v>429.416</v>
      </c>
      <c r="X32" s="65">
        <v>420.91800000000001</v>
      </c>
      <c r="Y32" s="65">
        <v>412.41899999999998</v>
      </c>
      <c r="Z32" s="65">
        <v>403.92099999999999</v>
      </c>
      <c r="AA32" s="65">
        <v>395.47800000000001</v>
      </c>
      <c r="AB32" s="65">
        <v>387.12599999999998</v>
      </c>
      <c r="AC32" s="65">
        <v>378.85899999999998</v>
      </c>
      <c r="AD32" s="65">
        <v>370.59500000000003</v>
      </c>
      <c r="AE32" s="65">
        <v>362.30799999999999</v>
      </c>
      <c r="AF32" s="65">
        <v>354.24400000000003</v>
      </c>
      <c r="AG32" s="65">
        <v>346.50400000000002</v>
      </c>
      <c r="AH32" s="65">
        <v>338.96100000000001</v>
      </c>
      <c r="AI32" s="65">
        <v>331.40600000000001</v>
      </c>
      <c r="AJ32" s="65">
        <v>323.899</v>
      </c>
      <c r="AK32" s="65">
        <v>316.2</v>
      </c>
      <c r="AL32" s="65">
        <v>308.173</v>
      </c>
      <c r="AM32" s="65">
        <v>299.935</v>
      </c>
      <c r="AN32" s="65">
        <v>291.77</v>
      </c>
      <c r="AO32" s="65">
        <v>283.666</v>
      </c>
      <c r="AP32" s="65">
        <v>275.48399999999998</v>
      </c>
      <c r="AQ32" s="65">
        <v>267.2</v>
      </c>
      <c r="AR32" s="65">
        <v>258.892</v>
      </c>
      <c r="AS32" s="65">
        <v>250.62899999999999</v>
      </c>
      <c r="AT32" s="65">
        <v>242.36699999999999</v>
      </c>
      <c r="AU32" s="65">
        <v>234.434</v>
      </c>
      <c r="AV32" s="65">
        <v>226.994</v>
      </c>
      <c r="AW32" s="65">
        <v>219.892</v>
      </c>
      <c r="AX32" s="65">
        <v>212.81399999999999</v>
      </c>
      <c r="AY32" s="65">
        <v>205.82300000000001</v>
      </c>
      <c r="AZ32" s="65">
        <v>198.81</v>
      </c>
      <c r="BA32" s="65">
        <v>191.68700000000001</v>
      </c>
      <c r="BB32" s="65">
        <v>184.51599999999999</v>
      </c>
      <c r="BC32" s="65">
        <v>177.46299999999999</v>
      </c>
      <c r="BD32" s="65">
        <v>170.52099999999999</v>
      </c>
      <c r="BE32" s="65">
        <v>163.56100000000001</v>
      </c>
      <c r="BF32" s="65">
        <v>156.548</v>
      </c>
      <c r="BG32" s="65">
        <v>149.541</v>
      </c>
      <c r="BH32" s="65">
        <v>142.63300000000001</v>
      </c>
      <c r="BI32" s="65">
        <v>135.798</v>
      </c>
      <c r="BJ32" s="65">
        <v>129.172</v>
      </c>
      <c r="BK32" s="65">
        <v>122.831</v>
      </c>
      <c r="BL32" s="65">
        <v>116.714</v>
      </c>
      <c r="BM32" s="65">
        <v>110.68600000000001</v>
      </c>
      <c r="BN32" s="65">
        <v>104.773</v>
      </c>
      <c r="BO32" s="65">
        <v>98.968999999999994</v>
      </c>
      <c r="BP32" s="65">
        <v>93.259</v>
      </c>
      <c r="BQ32" s="65">
        <v>87.652000000000001</v>
      </c>
      <c r="BR32" s="65">
        <v>82.185000000000002</v>
      </c>
      <c r="BS32" s="65">
        <v>76.863</v>
      </c>
      <c r="BT32" s="65">
        <v>71.622</v>
      </c>
      <c r="BU32" s="65">
        <v>66.44</v>
      </c>
      <c r="BV32" s="65">
        <v>61.348999999999997</v>
      </c>
      <c r="BW32" s="65">
        <v>56.417000000000002</v>
      </c>
      <c r="BX32" s="65">
        <v>51.64</v>
      </c>
      <c r="BY32" s="65">
        <v>47.026000000000003</v>
      </c>
      <c r="BZ32" s="65">
        <v>42.588000000000001</v>
      </c>
      <c r="CA32" s="65">
        <v>38.332000000000001</v>
      </c>
      <c r="CB32" s="65">
        <v>34.262</v>
      </c>
      <c r="CC32" s="65">
        <v>30.39</v>
      </c>
      <c r="CD32" s="65">
        <v>26.72</v>
      </c>
      <c r="CE32" s="65">
        <v>23.257000000000001</v>
      </c>
      <c r="CF32" s="65">
        <v>20.015999999999998</v>
      </c>
      <c r="CG32" s="65">
        <v>16.991</v>
      </c>
      <c r="CH32" s="65">
        <v>14.167</v>
      </c>
      <c r="CI32" s="65">
        <v>11.673</v>
      </c>
      <c r="CJ32" s="65">
        <v>9.5649999999999995</v>
      </c>
      <c r="CK32" s="65">
        <v>7.7859999999999996</v>
      </c>
      <c r="CL32" s="65">
        <v>6.0860000000000003</v>
      </c>
      <c r="CM32" s="65">
        <v>4.7069999999999999</v>
      </c>
      <c r="CN32" s="65">
        <v>3.72</v>
      </c>
      <c r="CO32" s="65">
        <v>2.8330000000000002</v>
      </c>
      <c r="CP32" s="65">
        <v>2.0230000000000001</v>
      </c>
      <c r="CQ32" s="65">
        <v>1.39</v>
      </c>
      <c r="CR32" s="65">
        <v>1.0509999999999999</v>
      </c>
      <c r="CS32" s="65">
        <v>0.83699999999999997</v>
      </c>
      <c r="CT32" s="65">
        <v>0.59899999999999998</v>
      </c>
      <c r="CU32" s="65">
        <v>0.33600000000000002</v>
      </c>
      <c r="CV32" s="65">
        <v>0.19600000000000001</v>
      </c>
      <c r="CW32" s="65">
        <v>9.8000000000000004E-2</v>
      </c>
      <c r="CX32" s="65">
        <v>0.128</v>
      </c>
      <c r="CZ32">
        <f t="shared" si="2"/>
        <v>23353.881999999998</v>
      </c>
      <c r="DA32">
        <f t="shared" si="3"/>
        <v>22758.061000000002</v>
      </c>
      <c r="DB32">
        <f t="shared" si="4"/>
        <v>136.82200000000375</v>
      </c>
    </row>
    <row r="33" spans="1:106" x14ac:dyDescent="0.3">
      <c r="A33" s="64">
        <v>2049</v>
      </c>
      <c r="B33" s="65">
        <v>601.88300000000004</v>
      </c>
      <c r="C33" s="65">
        <v>593.04300000000001</v>
      </c>
      <c r="D33" s="65">
        <v>584.53</v>
      </c>
      <c r="E33" s="65">
        <v>576.30200000000002</v>
      </c>
      <c r="F33" s="65">
        <v>568.91399999999999</v>
      </c>
      <c r="G33" s="65">
        <v>561.12699999999995</v>
      </c>
      <c r="H33" s="65">
        <v>553.50300000000004</v>
      </c>
      <c r="I33" s="65">
        <v>546.00699999999995</v>
      </c>
      <c r="J33" s="65">
        <v>538.601</v>
      </c>
      <c r="K33" s="65">
        <v>531.27700000000004</v>
      </c>
      <c r="L33" s="65">
        <v>524.02200000000005</v>
      </c>
      <c r="M33" s="65">
        <v>516.673</v>
      </c>
      <c r="N33" s="65">
        <v>509.13900000000001</v>
      </c>
      <c r="O33" s="65">
        <v>501.464</v>
      </c>
      <c r="P33" s="65">
        <v>493.78699999999998</v>
      </c>
      <c r="Q33" s="65">
        <v>486.09500000000003</v>
      </c>
      <c r="R33" s="65">
        <v>478.24200000000002</v>
      </c>
      <c r="S33" s="65">
        <v>470.173</v>
      </c>
      <c r="T33" s="65">
        <v>461.94299999999998</v>
      </c>
      <c r="U33" s="65">
        <v>453.68299999999999</v>
      </c>
      <c r="V33" s="65">
        <v>445.39</v>
      </c>
      <c r="W33" s="65">
        <v>437.01499999999999</v>
      </c>
      <c r="X33" s="65">
        <v>428.55099999999999</v>
      </c>
      <c r="Y33" s="65">
        <v>420.03800000000001</v>
      </c>
      <c r="Z33" s="65">
        <v>411.52100000000002</v>
      </c>
      <c r="AA33" s="65">
        <v>403.00299999999999</v>
      </c>
      <c r="AB33" s="65">
        <v>394.54700000000003</v>
      </c>
      <c r="AC33" s="65">
        <v>386.19400000000002</v>
      </c>
      <c r="AD33" s="65">
        <v>377.93200000000002</v>
      </c>
      <c r="AE33" s="65">
        <v>369.673</v>
      </c>
      <c r="AF33" s="65">
        <v>361.39299999999997</v>
      </c>
      <c r="AG33" s="65">
        <v>353.33499999999998</v>
      </c>
      <c r="AH33" s="65">
        <v>345.59500000000003</v>
      </c>
      <c r="AI33" s="65">
        <v>338.05099999999999</v>
      </c>
      <c r="AJ33" s="65">
        <v>330.49400000000003</v>
      </c>
      <c r="AK33" s="65">
        <v>322.98500000000001</v>
      </c>
      <c r="AL33" s="65">
        <v>315.28100000000001</v>
      </c>
      <c r="AM33" s="65">
        <v>307.24400000000003</v>
      </c>
      <c r="AN33" s="65">
        <v>298.99099999999999</v>
      </c>
      <c r="AO33" s="65">
        <v>290.81099999999998</v>
      </c>
      <c r="AP33" s="65">
        <v>282.68799999999999</v>
      </c>
      <c r="AQ33" s="65">
        <v>274.48899999999998</v>
      </c>
      <c r="AR33" s="65">
        <v>266.19099999999997</v>
      </c>
      <c r="AS33" s="65">
        <v>257.86799999999999</v>
      </c>
      <c r="AT33" s="65">
        <v>249.59</v>
      </c>
      <c r="AU33" s="65">
        <v>241.31</v>
      </c>
      <c r="AV33" s="65">
        <v>233.35300000000001</v>
      </c>
      <c r="AW33" s="65">
        <v>225.881</v>
      </c>
      <c r="AX33" s="65">
        <v>218.739</v>
      </c>
      <c r="AY33" s="65">
        <v>211.62</v>
      </c>
      <c r="AZ33" s="65">
        <v>204.58699999999999</v>
      </c>
      <c r="BA33" s="65">
        <v>197.53</v>
      </c>
      <c r="BB33" s="65">
        <v>190.36500000000001</v>
      </c>
      <c r="BC33" s="65">
        <v>183.15100000000001</v>
      </c>
      <c r="BD33" s="65">
        <v>176.05099999999999</v>
      </c>
      <c r="BE33" s="65">
        <v>169.05799999999999</v>
      </c>
      <c r="BF33" s="65">
        <v>162.04900000000001</v>
      </c>
      <c r="BG33" s="65">
        <v>154.98699999999999</v>
      </c>
      <c r="BH33" s="65">
        <v>147.93100000000001</v>
      </c>
      <c r="BI33" s="65">
        <v>140.971</v>
      </c>
      <c r="BJ33" s="65">
        <v>134.084</v>
      </c>
      <c r="BK33" s="65">
        <v>127.395</v>
      </c>
      <c r="BL33" s="65">
        <v>120.976</v>
      </c>
      <c r="BM33" s="65">
        <v>114.77200000000001</v>
      </c>
      <c r="BN33" s="65">
        <v>108.65600000000001</v>
      </c>
      <c r="BO33" s="65">
        <v>102.65600000000001</v>
      </c>
      <c r="BP33" s="65">
        <v>96.765000000000001</v>
      </c>
      <c r="BQ33" s="65">
        <v>90.965999999999994</v>
      </c>
      <c r="BR33" s="65">
        <v>85.272999999999996</v>
      </c>
      <c r="BS33" s="65">
        <v>79.721999999999994</v>
      </c>
      <c r="BT33" s="65">
        <v>74.322000000000003</v>
      </c>
      <c r="BU33" s="65">
        <v>69.009</v>
      </c>
      <c r="BV33" s="65">
        <v>63.76</v>
      </c>
      <c r="BW33" s="65">
        <v>58.61</v>
      </c>
      <c r="BX33" s="65">
        <v>53.63</v>
      </c>
      <c r="BY33" s="65">
        <v>48.819000000000003</v>
      </c>
      <c r="BZ33" s="65">
        <v>44.183999999999997</v>
      </c>
      <c r="CA33" s="65">
        <v>39.743000000000002</v>
      </c>
      <c r="CB33" s="65">
        <v>35.502000000000002</v>
      </c>
      <c r="CC33" s="65">
        <v>31.46</v>
      </c>
      <c r="CD33" s="65">
        <v>27.629000000000001</v>
      </c>
      <c r="CE33" s="65">
        <v>24.032</v>
      </c>
      <c r="CF33" s="65">
        <v>20.69</v>
      </c>
      <c r="CG33" s="65">
        <v>17.600999999999999</v>
      </c>
      <c r="CH33" s="65">
        <v>14.734999999999999</v>
      </c>
      <c r="CI33" s="65">
        <v>12.079000000000001</v>
      </c>
      <c r="CJ33" s="65">
        <v>9.7680000000000007</v>
      </c>
      <c r="CK33" s="65">
        <v>7.8620000000000001</v>
      </c>
      <c r="CL33" s="65">
        <v>6.2930000000000001</v>
      </c>
      <c r="CM33" s="65">
        <v>4.7690000000000001</v>
      </c>
      <c r="CN33" s="65">
        <v>3.6110000000000002</v>
      </c>
      <c r="CO33" s="65">
        <v>2.871</v>
      </c>
      <c r="CP33" s="65">
        <v>2.149</v>
      </c>
      <c r="CQ33" s="65">
        <v>1.4330000000000001</v>
      </c>
      <c r="CR33" s="65">
        <v>0.94199999999999995</v>
      </c>
      <c r="CS33" s="65">
        <v>0.72899999999999998</v>
      </c>
      <c r="CT33" s="65">
        <v>0.57599999999999996</v>
      </c>
      <c r="CU33" s="65">
        <v>0.40600000000000003</v>
      </c>
      <c r="CV33" s="65">
        <v>0.221</v>
      </c>
      <c r="CW33" s="65">
        <v>0.10199999999999999</v>
      </c>
      <c r="CX33" s="65">
        <v>0.13200000000000001</v>
      </c>
      <c r="CZ33">
        <f t="shared" si="2"/>
        <v>23815.795000000002</v>
      </c>
      <c r="DA33">
        <f t="shared" si="3"/>
        <v>23213.912000000008</v>
      </c>
      <c r="DB33">
        <f t="shared" si="4"/>
        <v>139.96999999999025</v>
      </c>
    </row>
    <row r="34" spans="1:106" x14ac:dyDescent="0.3">
      <c r="A34" s="64">
        <v>2050</v>
      </c>
      <c r="B34" s="65">
        <v>607.82799999999997</v>
      </c>
      <c r="C34" s="65">
        <v>599.01199999999994</v>
      </c>
      <c r="D34" s="65">
        <v>590.53499999999997</v>
      </c>
      <c r="E34" s="65">
        <v>582.35699999999997</v>
      </c>
      <c r="F34" s="65">
        <v>574.44100000000003</v>
      </c>
      <c r="G34" s="65">
        <v>566.74800000000005</v>
      </c>
      <c r="H34" s="65">
        <v>559.23900000000003</v>
      </c>
      <c r="I34" s="65">
        <v>551.875</v>
      </c>
      <c r="J34" s="65">
        <v>544.61800000000005</v>
      </c>
      <c r="K34" s="65">
        <v>537.42999999999995</v>
      </c>
      <c r="L34" s="65">
        <v>530.30200000000002</v>
      </c>
      <c r="M34" s="65">
        <v>523.23</v>
      </c>
      <c r="N34" s="65">
        <v>516.01099999999997</v>
      </c>
      <c r="O34" s="65">
        <v>508.54399999999998</v>
      </c>
      <c r="P34" s="65">
        <v>500.88600000000002</v>
      </c>
      <c r="Q34" s="65">
        <v>493.21499999999997</v>
      </c>
      <c r="R34" s="65">
        <v>485.51400000000001</v>
      </c>
      <c r="S34" s="65">
        <v>477.63400000000001</v>
      </c>
      <c r="T34" s="65">
        <v>469.529</v>
      </c>
      <c r="U34" s="65">
        <v>461.25599999999997</v>
      </c>
      <c r="V34" s="65">
        <v>452.94099999999997</v>
      </c>
      <c r="W34" s="65">
        <v>444.584</v>
      </c>
      <c r="X34" s="65">
        <v>436.15600000000001</v>
      </c>
      <c r="Y34" s="65">
        <v>427.66300000000001</v>
      </c>
      <c r="Z34" s="65">
        <v>419.13400000000001</v>
      </c>
      <c r="AA34" s="65">
        <v>410.59899999999999</v>
      </c>
      <c r="AB34" s="65">
        <v>402.06200000000001</v>
      </c>
      <c r="AC34" s="65">
        <v>393.59399999999999</v>
      </c>
      <c r="AD34" s="65">
        <v>385.238</v>
      </c>
      <c r="AE34" s="65">
        <v>376.98200000000003</v>
      </c>
      <c r="AF34" s="65">
        <v>368.72899999999998</v>
      </c>
      <c r="AG34" s="65">
        <v>360.459</v>
      </c>
      <c r="AH34" s="65">
        <v>352.40600000000001</v>
      </c>
      <c r="AI34" s="65">
        <v>344.66699999999997</v>
      </c>
      <c r="AJ34" s="65">
        <v>337.12099999999998</v>
      </c>
      <c r="AK34" s="65">
        <v>329.56299999999999</v>
      </c>
      <c r="AL34" s="65">
        <v>322.053</v>
      </c>
      <c r="AM34" s="65">
        <v>314.34300000000002</v>
      </c>
      <c r="AN34" s="65">
        <v>306.29599999999999</v>
      </c>
      <c r="AO34" s="65">
        <v>298.02999999999997</v>
      </c>
      <c r="AP34" s="65">
        <v>289.834</v>
      </c>
      <c r="AQ34" s="65">
        <v>281.69200000000001</v>
      </c>
      <c r="AR34" s="65">
        <v>273.47800000000001</v>
      </c>
      <c r="AS34" s="65">
        <v>265.166</v>
      </c>
      <c r="AT34" s="65">
        <v>256.83100000000002</v>
      </c>
      <c r="AU34" s="65">
        <v>248.536</v>
      </c>
      <c r="AV34" s="65">
        <v>240.239</v>
      </c>
      <c r="AW34" s="65">
        <v>232.26</v>
      </c>
      <c r="AX34" s="65">
        <v>224.755</v>
      </c>
      <c r="AY34" s="65">
        <v>217.57499999999999</v>
      </c>
      <c r="AZ34" s="65">
        <v>210.41499999999999</v>
      </c>
      <c r="BA34" s="65">
        <v>203.339</v>
      </c>
      <c r="BB34" s="65">
        <v>196.239</v>
      </c>
      <c r="BC34" s="65">
        <v>189.03200000000001</v>
      </c>
      <c r="BD34" s="65">
        <v>181.77500000000001</v>
      </c>
      <c r="BE34" s="65">
        <v>174.62899999999999</v>
      </c>
      <c r="BF34" s="65">
        <v>167.58600000000001</v>
      </c>
      <c r="BG34" s="65">
        <v>160.52699999999999</v>
      </c>
      <c r="BH34" s="65">
        <v>153.41800000000001</v>
      </c>
      <c r="BI34" s="65">
        <v>146.31399999999999</v>
      </c>
      <c r="BJ34" s="65">
        <v>139.30199999999999</v>
      </c>
      <c r="BK34" s="65">
        <v>132.36199999999999</v>
      </c>
      <c r="BL34" s="65">
        <v>125.61</v>
      </c>
      <c r="BM34" s="65">
        <v>119.114</v>
      </c>
      <c r="BN34" s="65">
        <v>112.822</v>
      </c>
      <c r="BO34" s="65">
        <v>106.621</v>
      </c>
      <c r="BP34" s="65">
        <v>100.53400000000001</v>
      </c>
      <c r="BQ34" s="65">
        <v>94.555999999999997</v>
      </c>
      <c r="BR34" s="65">
        <v>88.668999999999997</v>
      </c>
      <c r="BS34" s="65">
        <v>82.888000000000005</v>
      </c>
      <c r="BT34" s="65">
        <v>77.254000000000005</v>
      </c>
      <c r="BU34" s="65">
        <v>71.777000000000001</v>
      </c>
      <c r="BV34" s="65">
        <v>66.391999999999996</v>
      </c>
      <c r="BW34" s="65">
        <v>61.076999999999998</v>
      </c>
      <c r="BX34" s="65">
        <v>55.869</v>
      </c>
      <c r="BY34" s="65">
        <v>50.841000000000001</v>
      </c>
      <c r="BZ34" s="65">
        <v>45.996000000000002</v>
      </c>
      <c r="CA34" s="65">
        <v>41.341999999999999</v>
      </c>
      <c r="CB34" s="65">
        <v>36.896000000000001</v>
      </c>
      <c r="CC34" s="65">
        <v>32.67</v>
      </c>
      <c r="CD34" s="65">
        <v>28.657</v>
      </c>
      <c r="CE34" s="65">
        <v>24.864999999999998</v>
      </c>
      <c r="CF34" s="65">
        <v>21.344000000000001</v>
      </c>
      <c r="CG34" s="65">
        <v>18.120999999999999</v>
      </c>
      <c r="CH34" s="65">
        <v>15.183999999999999</v>
      </c>
      <c r="CI34" s="65">
        <v>12.478999999999999</v>
      </c>
      <c r="CJ34" s="65">
        <v>9.99</v>
      </c>
      <c r="CK34" s="65">
        <v>7.8630000000000004</v>
      </c>
      <c r="CL34" s="65">
        <v>6.1580000000000004</v>
      </c>
      <c r="CM34" s="65">
        <v>4.8</v>
      </c>
      <c r="CN34" s="65">
        <v>3.45</v>
      </c>
      <c r="CO34" s="65">
        <v>2.5139999999999998</v>
      </c>
      <c r="CP34" s="65">
        <v>2.024</v>
      </c>
      <c r="CQ34" s="65">
        <v>1.466</v>
      </c>
      <c r="CR34" s="65">
        <v>0.84199999999999997</v>
      </c>
      <c r="CS34" s="65">
        <v>0.49299999999999999</v>
      </c>
      <c r="CT34" s="65">
        <v>0.40799999999999997</v>
      </c>
      <c r="CU34" s="65">
        <v>0.314</v>
      </c>
      <c r="CV34" s="65">
        <v>0.214</v>
      </c>
      <c r="CW34" s="65">
        <v>0.106</v>
      </c>
      <c r="CX34" s="65">
        <v>0.13600000000000001</v>
      </c>
      <c r="CZ34">
        <f t="shared" si="2"/>
        <v>24280.483999999997</v>
      </c>
      <c r="DA34">
        <f t="shared" si="3"/>
        <v>23672.655999999999</v>
      </c>
      <c r="DB34">
        <f t="shared" si="4"/>
        <v>143.13900000000285</v>
      </c>
    </row>
    <row r="35" spans="1:106" x14ac:dyDescent="0.3">
      <c r="A35" s="64">
        <v>2051</v>
      </c>
      <c r="B35" s="65">
        <v>613.77300000000002</v>
      </c>
      <c r="C35" s="65">
        <v>605.798</v>
      </c>
      <c r="D35" s="65">
        <v>597.29999999999995</v>
      </c>
      <c r="E35" s="65">
        <v>589.10199999999998</v>
      </c>
      <c r="F35" s="65">
        <v>581.16600000000005</v>
      </c>
      <c r="G35" s="65">
        <v>573.45500000000004</v>
      </c>
      <c r="H35" s="65">
        <v>565.93499999999995</v>
      </c>
      <c r="I35" s="65">
        <v>558.56799999999998</v>
      </c>
      <c r="J35" s="65">
        <v>551.30799999999999</v>
      </c>
      <c r="K35" s="65">
        <v>544.11099999999999</v>
      </c>
      <c r="L35" s="65">
        <v>536.947</v>
      </c>
      <c r="M35" s="65">
        <v>529.82500000000005</v>
      </c>
      <c r="N35" s="65">
        <v>522.74</v>
      </c>
      <c r="O35" s="65">
        <v>515.49199999999996</v>
      </c>
      <c r="P35" s="65">
        <v>507.98500000000001</v>
      </c>
      <c r="Q35" s="65">
        <v>500.27699999999999</v>
      </c>
      <c r="R35" s="65">
        <v>492.54700000000003</v>
      </c>
      <c r="S35" s="65">
        <v>484.77600000000001</v>
      </c>
      <c r="T35" s="65">
        <v>476.84</v>
      </c>
      <c r="U35" s="65">
        <v>468.7</v>
      </c>
      <c r="V35" s="65">
        <v>460.40800000000002</v>
      </c>
      <c r="W35" s="65">
        <v>452.07100000000003</v>
      </c>
      <c r="X35" s="65">
        <v>443.69</v>
      </c>
      <c r="Y35" s="65">
        <v>435.24599999999998</v>
      </c>
      <c r="Z35" s="65">
        <v>426.74900000000002</v>
      </c>
      <c r="AA35" s="65">
        <v>418.22199999999998</v>
      </c>
      <c r="AB35" s="65">
        <v>409.69099999999997</v>
      </c>
      <c r="AC35" s="65">
        <v>401.15800000000002</v>
      </c>
      <c r="AD35" s="65">
        <v>392.69499999999999</v>
      </c>
      <c r="AE35" s="65">
        <v>384.339</v>
      </c>
      <c r="AF35" s="65">
        <v>376.07799999999997</v>
      </c>
      <c r="AG35" s="65">
        <v>367.82100000000003</v>
      </c>
      <c r="AH35" s="65">
        <v>359.548</v>
      </c>
      <c r="AI35" s="65">
        <v>351.48599999999999</v>
      </c>
      <c r="AJ35" s="65">
        <v>343.73200000000003</v>
      </c>
      <c r="AK35" s="65">
        <v>336.16399999999999</v>
      </c>
      <c r="AL35" s="65">
        <v>328.58300000000003</v>
      </c>
      <c r="AM35" s="65">
        <v>321.04700000000003</v>
      </c>
      <c r="AN35" s="65">
        <v>313.31200000000001</v>
      </c>
      <c r="AO35" s="65">
        <v>305.24299999999999</v>
      </c>
      <c r="AP35" s="65">
        <v>296.95499999999998</v>
      </c>
      <c r="AQ35" s="65">
        <v>288.73399999999998</v>
      </c>
      <c r="AR35" s="65">
        <v>280.56599999999997</v>
      </c>
      <c r="AS35" s="65">
        <v>272.31799999999998</v>
      </c>
      <c r="AT35" s="65">
        <v>263.96800000000002</v>
      </c>
      <c r="AU35" s="65">
        <v>255.58799999999999</v>
      </c>
      <c r="AV35" s="65">
        <v>247.24799999999999</v>
      </c>
      <c r="AW35" s="65">
        <v>238.90100000000001</v>
      </c>
      <c r="AX35" s="65">
        <v>230.87</v>
      </c>
      <c r="AY35" s="65">
        <v>223.31</v>
      </c>
      <c r="AZ35" s="65">
        <v>216.07400000000001</v>
      </c>
      <c r="BA35" s="65">
        <v>208.85499999999999</v>
      </c>
      <c r="BB35" s="65">
        <v>201.715</v>
      </c>
      <c r="BC35" s="65">
        <v>194.54900000000001</v>
      </c>
      <c r="BD35" s="65">
        <v>187.27600000000001</v>
      </c>
      <c r="BE35" s="65">
        <v>179.95099999999999</v>
      </c>
      <c r="BF35" s="65">
        <v>172.73400000000001</v>
      </c>
      <c r="BG35" s="65">
        <v>165.619</v>
      </c>
      <c r="BH35" s="65">
        <v>158.47900000000001</v>
      </c>
      <c r="BI35" s="65">
        <v>151.27500000000001</v>
      </c>
      <c r="BJ35" s="65">
        <v>144.06700000000001</v>
      </c>
      <c r="BK35" s="65">
        <v>136.953</v>
      </c>
      <c r="BL35" s="65">
        <v>129.91200000000001</v>
      </c>
      <c r="BM35" s="65">
        <v>123.056</v>
      </c>
      <c r="BN35" s="65">
        <v>116.455</v>
      </c>
      <c r="BO35" s="65">
        <v>110.059</v>
      </c>
      <c r="BP35" s="65">
        <v>103.759</v>
      </c>
      <c r="BQ35" s="65">
        <v>97.581000000000003</v>
      </c>
      <c r="BR35" s="65">
        <v>91.513999999999996</v>
      </c>
      <c r="BS35" s="65">
        <v>85.545000000000002</v>
      </c>
      <c r="BT35" s="65">
        <v>79.69</v>
      </c>
      <c r="BU35" s="65">
        <v>73.995999999999995</v>
      </c>
      <c r="BV35" s="65">
        <v>68.47</v>
      </c>
      <c r="BW35" s="65">
        <v>63.057000000000002</v>
      </c>
      <c r="BX35" s="65">
        <v>57.738</v>
      </c>
      <c r="BY35" s="65">
        <v>52.55</v>
      </c>
      <c r="BZ35" s="65">
        <v>47.56</v>
      </c>
      <c r="CA35" s="65">
        <v>42.764000000000003</v>
      </c>
      <c r="CB35" s="65">
        <v>38.195</v>
      </c>
      <c r="CC35" s="65">
        <v>33.875999999999998</v>
      </c>
      <c r="CD35" s="65">
        <v>29.809000000000001</v>
      </c>
      <c r="CE35" s="65">
        <v>25.966000000000001</v>
      </c>
      <c r="CF35" s="65">
        <v>22.352</v>
      </c>
      <c r="CG35" s="65">
        <v>19.033000000000001</v>
      </c>
      <c r="CH35" s="65">
        <v>16.042000000000002</v>
      </c>
      <c r="CI35" s="65">
        <v>13.356999999999999</v>
      </c>
      <c r="CJ35" s="65">
        <v>10.856999999999999</v>
      </c>
      <c r="CK35" s="65">
        <v>8.6310000000000002</v>
      </c>
      <c r="CL35" s="65">
        <v>6.806</v>
      </c>
      <c r="CM35" s="65">
        <v>5.3010000000000002</v>
      </c>
      <c r="CN35" s="65">
        <v>4.0549999999999997</v>
      </c>
      <c r="CO35" s="65">
        <v>2.8860000000000001</v>
      </c>
      <c r="CP35" s="65">
        <v>2.1160000000000001</v>
      </c>
      <c r="CQ35" s="65">
        <v>1.6990000000000001</v>
      </c>
      <c r="CR35" s="65">
        <v>1.2270000000000001</v>
      </c>
      <c r="CS35" s="65">
        <v>0.7</v>
      </c>
      <c r="CT35" s="65">
        <v>0.42699999999999999</v>
      </c>
      <c r="CU35" s="65">
        <v>0.32900000000000001</v>
      </c>
      <c r="CV35" s="65">
        <v>0.223</v>
      </c>
      <c r="CW35" s="65">
        <v>0.111</v>
      </c>
      <c r="CX35" s="65">
        <v>0.14099999999999999</v>
      </c>
      <c r="CZ35">
        <f t="shared" si="2"/>
        <v>24747.778000000009</v>
      </c>
      <c r="DA35">
        <f t="shared" si="3"/>
        <v>24134.005000000005</v>
      </c>
      <c r="DB35">
        <f t="shared" si="4"/>
        <v>146.47899999999208</v>
      </c>
    </row>
    <row r="36" spans="1:106" x14ac:dyDescent="0.3">
      <c r="A36" s="64">
        <v>2052</v>
      </c>
      <c r="B36" s="65">
        <v>619.61199999999997</v>
      </c>
      <c r="C36" s="65">
        <v>610.93600000000004</v>
      </c>
      <c r="D36" s="65">
        <v>603.755</v>
      </c>
      <c r="E36" s="65">
        <v>595.57600000000002</v>
      </c>
      <c r="F36" s="65">
        <v>587.65700000000004</v>
      </c>
      <c r="G36" s="65">
        <v>579.96299999999997</v>
      </c>
      <c r="H36" s="65">
        <v>572.45699999999999</v>
      </c>
      <c r="I36" s="65">
        <v>565.10799999999995</v>
      </c>
      <c r="J36" s="65">
        <v>557.88599999999997</v>
      </c>
      <c r="K36" s="65">
        <v>550.72900000000004</v>
      </c>
      <c r="L36" s="65">
        <v>543.59199999999998</v>
      </c>
      <c r="M36" s="65">
        <v>536.452</v>
      </c>
      <c r="N36" s="65">
        <v>529.33600000000001</v>
      </c>
      <c r="O36" s="65">
        <v>522.23800000000006</v>
      </c>
      <c r="P36" s="65">
        <v>514.96199999999999</v>
      </c>
      <c r="Q36" s="65">
        <v>507.41300000000001</v>
      </c>
      <c r="R36" s="65">
        <v>499.65600000000001</v>
      </c>
      <c r="S36" s="65">
        <v>491.86700000000002</v>
      </c>
      <c r="T36" s="65">
        <v>484.02800000000002</v>
      </c>
      <c r="U36" s="65">
        <v>476.03500000000003</v>
      </c>
      <c r="V36" s="65">
        <v>467.86</v>
      </c>
      <c r="W36" s="65">
        <v>459.54899999999998</v>
      </c>
      <c r="X36" s="65">
        <v>451.19</v>
      </c>
      <c r="Y36" s="65">
        <v>442.786</v>
      </c>
      <c r="Z36" s="65">
        <v>434.32799999999997</v>
      </c>
      <c r="AA36" s="65">
        <v>425.82600000000002</v>
      </c>
      <c r="AB36" s="65">
        <v>417.30099999999999</v>
      </c>
      <c r="AC36" s="65">
        <v>408.77300000000002</v>
      </c>
      <c r="AD36" s="65">
        <v>400.24599999999998</v>
      </c>
      <c r="AE36" s="65">
        <v>391.78500000000003</v>
      </c>
      <c r="AF36" s="65">
        <v>383.43</v>
      </c>
      <c r="AG36" s="65">
        <v>375.16399999999999</v>
      </c>
      <c r="AH36" s="65">
        <v>366.90600000000001</v>
      </c>
      <c r="AI36" s="65">
        <v>358.62900000000002</v>
      </c>
      <c r="AJ36" s="65">
        <v>350.55900000000003</v>
      </c>
      <c r="AK36" s="65">
        <v>342.78800000000001</v>
      </c>
      <c r="AL36" s="65">
        <v>335.19900000000001</v>
      </c>
      <c r="AM36" s="65">
        <v>327.59500000000003</v>
      </c>
      <c r="AN36" s="65">
        <v>320.03399999999999</v>
      </c>
      <c r="AO36" s="65">
        <v>312.274</v>
      </c>
      <c r="AP36" s="65">
        <v>304.18299999999999</v>
      </c>
      <c r="AQ36" s="65">
        <v>295.87299999999999</v>
      </c>
      <c r="AR36" s="65">
        <v>287.62799999999999</v>
      </c>
      <c r="AS36" s="65">
        <v>279.43299999999999</v>
      </c>
      <c r="AT36" s="65">
        <v>271.15300000000002</v>
      </c>
      <c r="AU36" s="65">
        <v>262.76400000000001</v>
      </c>
      <c r="AV36" s="65">
        <v>254.34100000000001</v>
      </c>
      <c r="AW36" s="65">
        <v>245.95500000000001</v>
      </c>
      <c r="AX36" s="65">
        <v>237.55799999999999</v>
      </c>
      <c r="AY36" s="65">
        <v>229.47499999999999</v>
      </c>
      <c r="AZ36" s="65">
        <v>221.86199999999999</v>
      </c>
      <c r="BA36" s="65">
        <v>214.56899999999999</v>
      </c>
      <c r="BB36" s="65">
        <v>207.28899999999999</v>
      </c>
      <c r="BC36" s="65">
        <v>200.08600000000001</v>
      </c>
      <c r="BD36" s="65">
        <v>192.85499999999999</v>
      </c>
      <c r="BE36" s="65">
        <v>185.51599999999999</v>
      </c>
      <c r="BF36" s="65">
        <v>178.12299999999999</v>
      </c>
      <c r="BG36" s="65">
        <v>170.83500000000001</v>
      </c>
      <c r="BH36" s="65">
        <v>163.649</v>
      </c>
      <c r="BI36" s="65">
        <v>156.42699999999999</v>
      </c>
      <c r="BJ36" s="65">
        <v>149.12799999999999</v>
      </c>
      <c r="BK36" s="65">
        <v>141.81800000000001</v>
      </c>
      <c r="BL36" s="65">
        <v>134.602</v>
      </c>
      <c r="BM36" s="65">
        <v>127.45699999999999</v>
      </c>
      <c r="BN36" s="65">
        <v>120.5</v>
      </c>
      <c r="BO36" s="65">
        <v>113.79300000000001</v>
      </c>
      <c r="BP36" s="65">
        <v>107.294</v>
      </c>
      <c r="BQ36" s="65">
        <v>100.89400000000001</v>
      </c>
      <c r="BR36" s="65">
        <v>94.623999999999995</v>
      </c>
      <c r="BS36" s="65">
        <v>88.471000000000004</v>
      </c>
      <c r="BT36" s="65">
        <v>82.418999999999997</v>
      </c>
      <c r="BU36" s="65">
        <v>76.489999999999995</v>
      </c>
      <c r="BV36" s="65">
        <v>70.733999999999995</v>
      </c>
      <c r="BW36" s="65">
        <v>65.161000000000001</v>
      </c>
      <c r="BX36" s="65">
        <v>59.72</v>
      </c>
      <c r="BY36" s="65">
        <v>54.398000000000003</v>
      </c>
      <c r="BZ36" s="65">
        <v>49.231000000000002</v>
      </c>
      <c r="CA36" s="65">
        <v>44.276000000000003</v>
      </c>
      <c r="CB36" s="65">
        <v>39.530999999999999</v>
      </c>
      <c r="CC36" s="65">
        <v>35.045999999999999</v>
      </c>
      <c r="CD36" s="65">
        <v>30.853999999999999</v>
      </c>
      <c r="CE36" s="65">
        <v>26.946999999999999</v>
      </c>
      <c r="CF36" s="65">
        <v>23.273</v>
      </c>
      <c r="CG36" s="65">
        <v>19.837</v>
      </c>
      <c r="CH36" s="65">
        <v>16.722000000000001</v>
      </c>
      <c r="CI36" s="65">
        <v>13.964</v>
      </c>
      <c r="CJ36" s="65">
        <v>11.528</v>
      </c>
      <c r="CK36" s="65">
        <v>9.234</v>
      </c>
      <c r="CL36" s="65">
        <v>7.2729999999999997</v>
      </c>
      <c r="CM36" s="65">
        <v>5.7489999999999997</v>
      </c>
      <c r="CN36" s="65">
        <v>4.444</v>
      </c>
      <c r="CO36" s="65">
        <v>3.31</v>
      </c>
      <c r="CP36" s="65">
        <v>2.3220000000000001</v>
      </c>
      <c r="CQ36" s="65">
        <v>1.7170000000000001</v>
      </c>
      <c r="CR36" s="65">
        <v>1.375</v>
      </c>
      <c r="CS36" s="65">
        <v>0.98899999999999999</v>
      </c>
      <c r="CT36" s="65">
        <v>0.55900000000000005</v>
      </c>
      <c r="CU36" s="65">
        <v>0.34499999999999997</v>
      </c>
      <c r="CV36" s="65">
        <v>0.23499999999999999</v>
      </c>
      <c r="CW36" s="65">
        <v>0.115</v>
      </c>
      <c r="CX36" s="65">
        <v>0.14599999999999999</v>
      </c>
      <c r="CZ36">
        <f t="shared" si="2"/>
        <v>25217.579000000027</v>
      </c>
      <c r="DA36">
        <f t="shared" si="3"/>
        <v>24597.967000000026</v>
      </c>
      <c r="DB36">
        <f t="shared" si="4"/>
        <v>149.81099999998332</v>
      </c>
    </row>
    <row r="37" spans="1:106" x14ac:dyDescent="0.3">
      <c r="A37" s="64">
        <v>2053</v>
      </c>
      <c r="B37" s="65">
        <v>625.37400000000002</v>
      </c>
      <c r="C37" s="65">
        <v>616.79700000000003</v>
      </c>
      <c r="D37" s="65">
        <v>608.54399999999998</v>
      </c>
      <c r="E37" s="65">
        <v>601.68700000000001</v>
      </c>
      <c r="F37" s="65">
        <v>593.82600000000002</v>
      </c>
      <c r="G37" s="65">
        <v>586.18700000000001</v>
      </c>
      <c r="H37" s="65">
        <v>578.73500000000001</v>
      </c>
      <c r="I37" s="65">
        <v>571.43499999999995</v>
      </c>
      <c r="J37" s="65">
        <v>564.25800000000004</v>
      </c>
      <c r="K37" s="65">
        <v>557.17999999999995</v>
      </c>
      <c r="L37" s="65">
        <v>550.12599999999998</v>
      </c>
      <c r="M37" s="65">
        <v>543.04899999999998</v>
      </c>
      <c r="N37" s="65">
        <v>535.93499999999995</v>
      </c>
      <c r="O37" s="65">
        <v>528.82500000000005</v>
      </c>
      <c r="P37" s="65">
        <v>521.71500000000003</v>
      </c>
      <c r="Q37" s="65">
        <v>514.41</v>
      </c>
      <c r="R37" s="65">
        <v>506.822</v>
      </c>
      <c r="S37" s="65">
        <v>499.01499999999999</v>
      </c>
      <c r="T37" s="65">
        <v>491.166</v>
      </c>
      <c r="U37" s="65">
        <v>483.25900000000001</v>
      </c>
      <c r="V37" s="65">
        <v>475.21100000000001</v>
      </c>
      <c r="W37" s="65">
        <v>467.00099999999998</v>
      </c>
      <c r="X37" s="65">
        <v>458.67099999999999</v>
      </c>
      <c r="Y37" s="65">
        <v>450.29</v>
      </c>
      <c r="Z37" s="65">
        <v>441.863</v>
      </c>
      <c r="AA37" s="65">
        <v>433.39</v>
      </c>
      <c r="AB37" s="65">
        <v>424.88299999999998</v>
      </c>
      <c r="AC37" s="65">
        <v>416.36200000000002</v>
      </c>
      <c r="AD37" s="65">
        <v>407.83800000000002</v>
      </c>
      <c r="AE37" s="65">
        <v>399.31599999999997</v>
      </c>
      <c r="AF37" s="65">
        <v>390.86</v>
      </c>
      <c r="AG37" s="65">
        <v>382.50400000000002</v>
      </c>
      <c r="AH37" s="65">
        <v>374.23700000000002</v>
      </c>
      <c r="AI37" s="65">
        <v>365.97500000000002</v>
      </c>
      <c r="AJ37" s="65">
        <v>357.69499999999999</v>
      </c>
      <c r="AK37" s="65">
        <v>349.61700000000002</v>
      </c>
      <c r="AL37" s="65">
        <v>341.83100000000002</v>
      </c>
      <c r="AM37" s="65">
        <v>334.221</v>
      </c>
      <c r="AN37" s="65">
        <v>326.59300000000002</v>
      </c>
      <c r="AO37" s="65">
        <v>319.00599999999997</v>
      </c>
      <c r="AP37" s="65">
        <v>311.22199999999998</v>
      </c>
      <c r="AQ37" s="65">
        <v>303.11</v>
      </c>
      <c r="AR37" s="65">
        <v>294.779</v>
      </c>
      <c r="AS37" s="65">
        <v>286.50900000000001</v>
      </c>
      <c r="AT37" s="65">
        <v>278.28699999999998</v>
      </c>
      <c r="AU37" s="65">
        <v>269.976</v>
      </c>
      <c r="AV37" s="65">
        <v>261.54899999999998</v>
      </c>
      <c r="AW37" s="65">
        <v>253.08199999999999</v>
      </c>
      <c r="AX37" s="65">
        <v>244.649</v>
      </c>
      <c r="AY37" s="65">
        <v>236.20500000000001</v>
      </c>
      <c r="AZ37" s="65">
        <v>228.071</v>
      </c>
      <c r="BA37" s="65">
        <v>220.404</v>
      </c>
      <c r="BB37" s="65">
        <v>213.05600000000001</v>
      </c>
      <c r="BC37" s="65">
        <v>205.71600000000001</v>
      </c>
      <c r="BD37" s="65">
        <v>198.44800000000001</v>
      </c>
      <c r="BE37" s="65">
        <v>191.15199999999999</v>
      </c>
      <c r="BF37" s="65">
        <v>183.74700000000001</v>
      </c>
      <c r="BG37" s="65">
        <v>176.28800000000001</v>
      </c>
      <c r="BH37" s="65">
        <v>168.93</v>
      </c>
      <c r="BI37" s="65">
        <v>161.67099999999999</v>
      </c>
      <c r="BJ37" s="65">
        <v>154.36699999999999</v>
      </c>
      <c r="BK37" s="65">
        <v>146.97499999999999</v>
      </c>
      <c r="BL37" s="65">
        <v>139.56100000000001</v>
      </c>
      <c r="BM37" s="65">
        <v>132.24299999999999</v>
      </c>
      <c r="BN37" s="65">
        <v>124.998</v>
      </c>
      <c r="BO37" s="65">
        <v>117.937</v>
      </c>
      <c r="BP37" s="65">
        <v>111.126</v>
      </c>
      <c r="BQ37" s="65">
        <v>104.523</v>
      </c>
      <c r="BR37" s="65">
        <v>98.025000000000006</v>
      </c>
      <c r="BS37" s="65">
        <v>91.664000000000001</v>
      </c>
      <c r="BT37" s="65">
        <v>85.424000000000007</v>
      </c>
      <c r="BU37" s="65">
        <v>79.290000000000006</v>
      </c>
      <c r="BV37" s="65">
        <v>73.286000000000001</v>
      </c>
      <c r="BW37" s="65">
        <v>67.47</v>
      </c>
      <c r="BX37" s="65">
        <v>61.848999999999997</v>
      </c>
      <c r="BY37" s="65">
        <v>56.38</v>
      </c>
      <c r="BZ37" s="65">
        <v>51.055</v>
      </c>
      <c r="CA37" s="65">
        <v>45.908000000000001</v>
      </c>
      <c r="CB37" s="65">
        <v>40.988999999999997</v>
      </c>
      <c r="CC37" s="65">
        <v>36.295999999999999</v>
      </c>
      <c r="CD37" s="65">
        <v>31.896000000000001</v>
      </c>
      <c r="CE37" s="65">
        <v>27.831</v>
      </c>
      <c r="CF37" s="65">
        <v>24.084</v>
      </c>
      <c r="CG37" s="65">
        <v>20.58</v>
      </c>
      <c r="CH37" s="65">
        <v>17.321000000000002</v>
      </c>
      <c r="CI37" s="65">
        <v>14.41</v>
      </c>
      <c r="CJ37" s="65">
        <v>11.884</v>
      </c>
      <c r="CK37" s="65">
        <v>9.6980000000000004</v>
      </c>
      <c r="CL37" s="65">
        <v>7.6109999999999998</v>
      </c>
      <c r="CM37" s="65">
        <v>5.9130000000000003</v>
      </c>
      <c r="CN37" s="65">
        <v>4.6920000000000002</v>
      </c>
      <c r="CO37" s="65">
        <v>3.5859999999999999</v>
      </c>
      <c r="CP37" s="65">
        <v>2.5640000000000001</v>
      </c>
      <c r="CQ37" s="65">
        <v>1.7569999999999999</v>
      </c>
      <c r="CR37" s="65">
        <v>1.3180000000000001</v>
      </c>
      <c r="CS37" s="65">
        <v>1.05</v>
      </c>
      <c r="CT37" s="65">
        <v>0.749</v>
      </c>
      <c r="CU37" s="65">
        <v>0.41699999999999998</v>
      </c>
      <c r="CV37" s="65">
        <v>0.246</v>
      </c>
      <c r="CW37" s="65">
        <v>0.121</v>
      </c>
      <c r="CX37" s="65">
        <v>0.153</v>
      </c>
      <c r="CZ37">
        <f t="shared" si="2"/>
        <v>25689.80699999999</v>
      </c>
      <c r="DA37">
        <f t="shared" si="3"/>
        <v>25064.432999999994</v>
      </c>
      <c r="DB37">
        <f t="shared" si="4"/>
        <v>153.14600000003338</v>
      </c>
    </row>
    <row r="38" spans="1:106" x14ac:dyDescent="0.3">
      <c r="A38" s="64">
        <v>2054</v>
      </c>
      <c r="B38" s="65">
        <v>631.10500000000002</v>
      </c>
      <c r="C38" s="65">
        <v>622.61800000000005</v>
      </c>
      <c r="D38" s="65">
        <v>614.44000000000005</v>
      </c>
      <c r="E38" s="65">
        <v>606.54100000000005</v>
      </c>
      <c r="F38" s="65">
        <v>599.58199999999999</v>
      </c>
      <c r="G38" s="65">
        <v>592.04</v>
      </c>
      <c r="H38" s="65">
        <v>584.67999999999995</v>
      </c>
      <c r="I38" s="65">
        <v>577.471</v>
      </c>
      <c r="J38" s="65">
        <v>570.37699999999995</v>
      </c>
      <c r="K38" s="65">
        <v>563.375</v>
      </c>
      <c r="L38" s="65">
        <v>556.44000000000005</v>
      </c>
      <c r="M38" s="65">
        <v>549.49</v>
      </c>
      <c r="N38" s="65">
        <v>542.47299999999996</v>
      </c>
      <c r="O38" s="65">
        <v>535.38499999999999</v>
      </c>
      <c r="P38" s="65">
        <v>528.28099999999995</v>
      </c>
      <c r="Q38" s="65">
        <v>521.15899999999999</v>
      </c>
      <c r="R38" s="65">
        <v>513.82799999999997</v>
      </c>
      <c r="S38" s="65">
        <v>506.19799999999998</v>
      </c>
      <c r="T38" s="65">
        <v>498.34399999999999</v>
      </c>
      <c r="U38" s="65">
        <v>490.43599999999998</v>
      </c>
      <c r="V38" s="65">
        <v>482.46100000000001</v>
      </c>
      <c r="W38" s="65">
        <v>474.35599999999999</v>
      </c>
      <c r="X38" s="65">
        <v>466.11399999999998</v>
      </c>
      <c r="Y38" s="65">
        <v>457.76600000000002</v>
      </c>
      <c r="Z38" s="65">
        <v>449.363</v>
      </c>
      <c r="AA38" s="65">
        <v>440.91399999999999</v>
      </c>
      <c r="AB38" s="65">
        <v>432.42599999999999</v>
      </c>
      <c r="AC38" s="65">
        <v>423.916</v>
      </c>
      <c r="AD38" s="65">
        <v>415.399</v>
      </c>
      <c r="AE38" s="65">
        <v>406.87900000000002</v>
      </c>
      <c r="AF38" s="65">
        <v>398.363</v>
      </c>
      <c r="AG38" s="65">
        <v>389.911</v>
      </c>
      <c r="AH38" s="65">
        <v>381.55500000000001</v>
      </c>
      <c r="AI38" s="65">
        <v>373.28500000000003</v>
      </c>
      <c r="AJ38" s="65">
        <v>365.02</v>
      </c>
      <c r="AK38" s="65">
        <v>356.73899999999998</v>
      </c>
      <c r="AL38" s="65">
        <v>348.654</v>
      </c>
      <c r="AM38" s="65">
        <v>340.85199999999998</v>
      </c>
      <c r="AN38" s="65">
        <v>333.221</v>
      </c>
      <c r="AO38" s="65">
        <v>325.572</v>
      </c>
      <c r="AP38" s="65">
        <v>317.95999999999998</v>
      </c>
      <c r="AQ38" s="65">
        <v>310.15100000000001</v>
      </c>
      <c r="AR38" s="65">
        <v>302.017</v>
      </c>
      <c r="AS38" s="65">
        <v>293.666</v>
      </c>
      <c r="AT38" s="65">
        <v>285.37299999999999</v>
      </c>
      <c r="AU38" s="65">
        <v>277.125</v>
      </c>
      <c r="AV38" s="65">
        <v>268.78199999999998</v>
      </c>
      <c r="AW38" s="65">
        <v>260.31799999999998</v>
      </c>
      <c r="AX38" s="65">
        <v>251.80799999999999</v>
      </c>
      <c r="AY38" s="65">
        <v>243.33099999999999</v>
      </c>
      <c r="AZ38" s="65">
        <v>234.83699999999999</v>
      </c>
      <c r="BA38" s="65">
        <v>226.65199999999999</v>
      </c>
      <c r="BB38" s="65">
        <v>218.93199999999999</v>
      </c>
      <c r="BC38" s="65">
        <v>211.52799999999999</v>
      </c>
      <c r="BD38" s="65">
        <v>204.13</v>
      </c>
      <c r="BE38" s="65">
        <v>196.798</v>
      </c>
      <c r="BF38" s="65">
        <v>189.43799999999999</v>
      </c>
      <c r="BG38" s="65">
        <v>181.96799999999999</v>
      </c>
      <c r="BH38" s="65">
        <v>174.44200000000001</v>
      </c>
      <c r="BI38" s="65">
        <v>167.01400000000001</v>
      </c>
      <c r="BJ38" s="65">
        <v>159.68299999999999</v>
      </c>
      <c r="BK38" s="65">
        <v>152.29900000000001</v>
      </c>
      <c r="BL38" s="65">
        <v>144.81299999999999</v>
      </c>
      <c r="BM38" s="65">
        <v>137.297</v>
      </c>
      <c r="BN38" s="65">
        <v>129.87700000000001</v>
      </c>
      <c r="BO38" s="65">
        <v>122.532</v>
      </c>
      <c r="BP38" s="65">
        <v>115.367</v>
      </c>
      <c r="BQ38" s="65">
        <v>108.452</v>
      </c>
      <c r="BR38" s="65">
        <v>101.746</v>
      </c>
      <c r="BS38" s="65">
        <v>95.15</v>
      </c>
      <c r="BT38" s="65">
        <v>88.697999999999993</v>
      </c>
      <c r="BU38" s="65">
        <v>82.370999999999995</v>
      </c>
      <c r="BV38" s="65">
        <v>76.155000000000001</v>
      </c>
      <c r="BW38" s="65">
        <v>70.078999999999994</v>
      </c>
      <c r="BX38" s="65">
        <v>64.200999999999993</v>
      </c>
      <c r="BY38" s="65">
        <v>58.533000000000001</v>
      </c>
      <c r="BZ38" s="65">
        <v>53.036999999999999</v>
      </c>
      <c r="CA38" s="65">
        <v>47.709000000000003</v>
      </c>
      <c r="CB38" s="65">
        <v>42.582999999999998</v>
      </c>
      <c r="CC38" s="65">
        <v>37.701000000000001</v>
      </c>
      <c r="CD38" s="65">
        <v>33.058999999999997</v>
      </c>
      <c r="CE38" s="65">
        <v>28.742999999999999</v>
      </c>
      <c r="CF38" s="65">
        <v>24.806000000000001</v>
      </c>
      <c r="CG38" s="65">
        <v>21.218</v>
      </c>
      <c r="CH38" s="65">
        <v>17.885000000000002</v>
      </c>
      <c r="CI38" s="65">
        <v>14.804</v>
      </c>
      <c r="CJ38" s="65">
        <v>12.096</v>
      </c>
      <c r="CK38" s="65">
        <v>9.8030000000000008</v>
      </c>
      <c r="CL38" s="65">
        <v>7.867</v>
      </c>
      <c r="CM38" s="65">
        <v>5.9859999999999998</v>
      </c>
      <c r="CN38" s="65">
        <v>4.5540000000000003</v>
      </c>
      <c r="CO38" s="65">
        <v>3.6339999999999999</v>
      </c>
      <c r="CP38" s="65">
        <v>2.7280000000000002</v>
      </c>
      <c r="CQ38" s="65">
        <v>1.819</v>
      </c>
      <c r="CR38" s="65">
        <v>1.1919999999999999</v>
      </c>
      <c r="CS38" s="65">
        <v>0.91800000000000004</v>
      </c>
      <c r="CT38" s="65">
        <v>0.72499999999999998</v>
      </c>
      <c r="CU38" s="65">
        <v>0.51100000000000001</v>
      </c>
      <c r="CV38" s="65">
        <v>0.27500000000000002</v>
      </c>
      <c r="CW38" s="65">
        <v>0.127</v>
      </c>
      <c r="CX38" s="65">
        <v>0.159</v>
      </c>
      <c r="CZ38">
        <f t="shared" si="2"/>
        <v>26164.490999999984</v>
      </c>
      <c r="DA38">
        <f t="shared" si="3"/>
        <v>25533.385999999984</v>
      </c>
      <c r="DB38">
        <f t="shared" si="4"/>
        <v>156.42100000000573</v>
      </c>
    </row>
    <row r="39" spans="1:106" x14ac:dyDescent="0.3">
      <c r="A39" s="64">
        <v>2055</v>
      </c>
      <c r="B39" s="65">
        <v>636.83100000000002</v>
      </c>
      <c r="C39" s="65">
        <v>628.404</v>
      </c>
      <c r="D39" s="65">
        <v>620.28399999999999</v>
      </c>
      <c r="E39" s="65">
        <v>612.43499999999995</v>
      </c>
      <c r="F39" s="65">
        <v>604.82899999999995</v>
      </c>
      <c r="G39" s="65">
        <v>597.43100000000004</v>
      </c>
      <c r="H39" s="65">
        <v>590.20799999999997</v>
      </c>
      <c r="I39" s="65">
        <v>583.13</v>
      </c>
      <c r="J39" s="65">
        <v>576.16300000000001</v>
      </c>
      <c r="K39" s="65">
        <v>569.27599999999995</v>
      </c>
      <c r="L39" s="65">
        <v>562.44600000000003</v>
      </c>
      <c r="M39" s="65">
        <v>555.65599999999995</v>
      </c>
      <c r="N39" s="65">
        <v>548.81100000000004</v>
      </c>
      <c r="O39" s="65">
        <v>541.85599999999999</v>
      </c>
      <c r="P39" s="65">
        <v>534.79399999999998</v>
      </c>
      <c r="Q39" s="65">
        <v>527.69600000000003</v>
      </c>
      <c r="R39" s="65">
        <v>520.56399999999996</v>
      </c>
      <c r="S39" s="65">
        <v>513.20399999999995</v>
      </c>
      <c r="T39" s="65">
        <v>505.536</v>
      </c>
      <c r="U39" s="65">
        <v>497.63299999999998</v>
      </c>
      <c r="V39" s="65">
        <v>489.66899999999998</v>
      </c>
      <c r="W39" s="65">
        <v>481.62599999999998</v>
      </c>
      <c r="X39" s="65">
        <v>473.46499999999997</v>
      </c>
      <c r="Y39" s="65">
        <v>465.19099999999997</v>
      </c>
      <c r="Z39" s="65">
        <v>456.82400000000001</v>
      </c>
      <c r="AA39" s="65">
        <v>448.40100000000001</v>
      </c>
      <c r="AB39" s="65">
        <v>439.93</v>
      </c>
      <c r="AC39" s="65">
        <v>431.42899999999997</v>
      </c>
      <c r="AD39" s="65">
        <v>422.916</v>
      </c>
      <c r="AE39" s="65">
        <v>414.40199999999999</v>
      </c>
      <c r="AF39" s="65">
        <v>405.887</v>
      </c>
      <c r="AG39" s="65">
        <v>397.37900000000002</v>
      </c>
      <c r="AH39" s="65">
        <v>388.93200000000002</v>
      </c>
      <c r="AI39" s="65">
        <v>380.577</v>
      </c>
      <c r="AJ39" s="65">
        <v>372.30399999999997</v>
      </c>
      <c r="AK39" s="65">
        <v>364.03899999999999</v>
      </c>
      <c r="AL39" s="65">
        <v>355.755</v>
      </c>
      <c r="AM39" s="65">
        <v>347.66300000000001</v>
      </c>
      <c r="AN39" s="65">
        <v>339.84699999999998</v>
      </c>
      <c r="AO39" s="65">
        <v>332.19600000000003</v>
      </c>
      <c r="AP39" s="65">
        <v>324.52600000000001</v>
      </c>
      <c r="AQ39" s="65">
        <v>316.88900000000001</v>
      </c>
      <c r="AR39" s="65">
        <v>309.05799999999999</v>
      </c>
      <c r="AS39" s="65">
        <v>300.90300000000002</v>
      </c>
      <c r="AT39" s="65">
        <v>292.53100000000001</v>
      </c>
      <c r="AU39" s="65">
        <v>284.21499999999997</v>
      </c>
      <c r="AV39" s="65">
        <v>275.94200000000001</v>
      </c>
      <c r="AW39" s="65">
        <v>267.56900000000002</v>
      </c>
      <c r="AX39" s="65">
        <v>259.06700000000001</v>
      </c>
      <c r="AY39" s="65">
        <v>250.51400000000001</v>
      </c>
      <c r="AZ39" s="65">
        <v>241.99199999999999</v>
      </c>
      <c r="BA39" s="65">
        <v>233.452</v>
      </c>
      <c r="BB39" s="65">
        <v>225.21700000000001</v>
      </c>
      <c r="BC39" s="65">
        <v>217.44399999999999</v>
      </c>
      <c r="BD39" s="65">
        <v>209.98400000000001</v>
      </c>
      <c r="BE39" s="65">
        <v>202.52699999999999</v>
      </c>
      <c r="BF39" s="65">
        <v>195.13399999999999</v>
      </c>
      <c r="BG39" s="65">
        <v>187.709</v>
      </c>
      <c r="BH39" s="65">
        <v>180.17400000000001</v>
      </c>
      <c r="BI39" s="65">
        <v>172.58199999999999</v>
      </c>
      <c r="BJ39" s="65">
        <v>165.08500000000001</v>
      </c>
      <c r="BK39" s="65">
        <v>157.68299999999999</v>
      </c>
      <c r="BL39" s="65">
        <v>150.22</v>
      </c>
      <c r="BM39" s="65">
        <v>142.63999999999999</v>
      </c>
      <c r="BN39" s="65">
        <v>135.023</v>
      </c>
      <c r="BO39" s="65">
        <v>127.501</v>
      </c>
      <c r="BP39" s="65">
        <v>120.056</v>
      </c>
      <c r="BQ39" s="65">
        <v>112.789</v>
      </c>
      <c r="BR39" s="65">
        <v>105.771</v>
      </c>
      <c r="BS39" s="65">
        <v>98.962000000000003</v>
      </c>
      <c r="BT39" s="65">
        <v>92.268000000000001</v>
      </c>
      <c r="BU39" s="65">
        <v>85.724999999999994</v>
      </c>
      <c r="BV39" s="65">
        <v>79.311999999999998</v>
      </c>
      <c r="BW39" s="65">
        <v>73.016000000000005</v>
      </c>
      <c r="BX39" s="65">
        <v>66.866</v>
      </c>
      <c r="BY39" s="65">
        <v>60.927999999999997</v>
      </c>
      <c r="BZ39" s="65">
        <v>55.213999999999999</v>
      </c>
      <c r="CA39" s="65">
        <v>49.691000000000003</v>
      </c>
      <c r="CB39" s="65">
        <v>44.36</v>
      </c>
      <c r="CC39" s="65">
        <v>39.255000000000003</v>
      </c>
      <c r="CD39" s="65">
        <v>34.411000000000001</v>
      </c>
      <c r="CE39" s="65">
        <v>29.818999999999999</v>
      </c>
      <c r="CF39" s="65">
        <v>25.588999999999999</v>
      </c>
      <c r="CG39" s="65">
        <v>21.78</v>
      </c>
      <c r="CH39" s="65">
        <v>18.353000000000002</v>
      </c>
      <c r="CI39" s="65">
        <v>15.189</v>
      </c>
      <c r="CJ39" s="65">
        <v>12.287000000000001</v>
      </c>
      <c r="CK39" s="65">
        <v>9.782</v>
      </c>
      <c r="CL39" s="65">
        <v>7.7220000000000004</v>
      </c>
      <c r="CM39" s="65">
        <v>6.0369999999999999</v>
      </c>
      <c r="CN39" s="65">
        <v>4.3620000000000001</v>
      </c>
      <c r="CO39" s="65">
        <v>3.1930000000000001</v>
      </c>
      <c r="CP39" s="65">
        <v>2.5760000000000001</v>
      </c>
      <c r="CQ39" s="65">
        <v>1.87</v>
      </c>
      <c r="CR39" s="65">
        <v>1.0740000000000001</v>
      </c>
      <c r="CS39" s="65">
        <v>0.628</v>
      </c>
      <c r="CT39" s="65">
        <v>0.51900000000000002</v>
      </c>
      <c r="CU39" s="65">
        <v>0.40100000000000002</v>
      </c>
      <c r="CV39" s="65">
        <v>0.27200000000000002</v>
      </c>
      <c r="CW39" s="65">
        <v>0.13400000000000001</v>
      </c>
      <c r="CX39" s="65">
        <v>0.16700000000000001</v>
      </c>
      <c r="CZ39">
        <f t="shared" si="2"/>
        <v>26641.578000000001</v>
      </c>
      <c r="DA39">
        <f t="shared" si="3"/>
        <v>26004.747000000003</v>
      </c>
      <c r="DB39">
        <f t="shared" si="4"/>
        <v>159.74399999998059</v>
      </c>
    </row>
    <row r="40" spans="1:106" x14ac:dyDescent="0.3">
      <c r="A40" s="64">
        <v>2056</v>
      </c>
      <c r="B40" s="65">
        <v>642.79300000000001</v>
      </c>
      <c r="C40" s="65">
        <v>634.97199999999998</v>
      </c>
      <c r="D40" s="65">
        <v>626.83000000000004</v>
      </c>
      <c r="E40" s="65">
        <v>618.96299999999997</v>
      </c>
      <c r="F40" s="65">
        <v>611.33699999999999</v>
      </c>
      <c r="G40" s="65">
        <v>603.91899999999998</v>
      </c>
      <c r="H40" s="65">
        <v>596.68200000000002</v>
      </c>
      <c r="I40" s="65">
        <v>589.59699999999998</v>
      </c>
      <c r="J40" s="65">
        <v>582.61699999999996</v>
      </c>
      <c r="K40" s="65">
        <v>575.70399999999995</v>
      </c>
      <c r="L40" s="65">
        <v>568.83600000000001</v>
      </c>
      <c r="M40" s="65">
        <v>562.00900000000001</v>
      </c>
      <c r="N40" s="65">
        <v>555.20500000000004</v>
      </c>
      <c r="O40" s="65">
        <v>548.32899999999995</v>
      </c>
      <c r="P40" s="65">
        <v>541.32899999999995</v>
      </c>
      <c r="Q40" s="65">
        <v>534.21299999999997</v>
      </c>
      <c r="R40" s="65">
        <v>527.05200000000002</v>
      </c>
      <c r="S40" s="65">
        <v>519.84699999999998</v>
      </c>
      <c r="T40" s="65">
        <v>512.42700000000002</v>
      </c>
      <c r="U40" s="65">
        <v>504.72199999999998</v>
      </c>
      <c r="V40" s="65">
        <v>496.79599999999999</v>
      </c>
      <c r="W40" s="65">
        <v>488.80599999999998</v>
      </c>
      <c r="X40" s="65">
        <v>480.738</v>
      </c>
      <c r="Y40" s="65">
        <v>472.56</v>
      </c>
      <c r="Z40" s="65">
        <v>464.27800000000002</v>
      </c>
      <c r="AA40" s="65">
        <v>455.91199999999998</v>
      </c>
      <c r="AB40" s="65">
        <v>447.48899999999998</v>
      </c>
      <c r="AC40" s="65">
        <v>439.02</v>
      </c>
      <c r="AD40" s="65">
        <v>430.52</v>
      </c>
      <c r="AE40" s="65">
        <v>422.005</v>
      </c>
      <c r="AF40" s="65">
        <v>413.48599999999999</v>
      </c>
      <c r="AG40" s="65">
        <v>404.96499999999997</v>
      </c>
      <c r="AH40" s="65">
        <v>396.45</v>
      </c>
      <c r="AI40" s="65">
        <v>387.99299999999999</v>
      </c>
      <c r="AJ40" s="65">
        <v>379.61900000000003</v>
      </c>
      <c r="AK40" s="65">
        <v>371.32299999999998</v>
      </c>
      <c r="AL40" s="65">
        <v>363.03199999999998</v>
      </c>
      <c r="AM40" s="65">
        <v>354.71800000000002</v>
      </c>
      <c r="AN40" s="65">
        <v>346.596</v>
      </c>
      <c r="AO40" s="65">
        <v>338.75200000000001</v>
      </c>
      <c r="AP40" s="65">
        <v>331.07</v>
      </c>
      <c r="AQ40" s="65">
        <v>323.36700000000002</v>
      </c>
      <c r="AR40" s="65">
        <v>315.69400000000002</v>
      </c>
      <c r="AS40" s="65">
        <v>307.82</v>
      </c>
      <c r="AT40" s="65">
        <v>299.61500000000001</v>
      </c>
      <c r="AU40" s="65">
        <v>291.18700000000001</v>
      </c>
      <c r="AV40" s="65">
        <v>282.81200000000001</v>
      </c>
      <c r="AW40" s="65">
        <v>274.47300000000001</v>
      </c>
      <c r="AX40" s="65">
        <v>266.03699999999998</v>
      </c>
      <c r="AY40" s="65">
        <v>257.47300000000001</v>
      </c>
      <c r="AZ40" s="65">
        <v>248.858</v>
      </c>
      <c r="BA40" s="65">
        <v>240.268</v>
      </c>
      <c r="BB40" s="65">
        <v>231.65700000000001</v>
      </c>
      <c r="BC40" s="65">
        <v>223.345</v>
      </c>
      <c r="BD40" s="65">
        <v>215.49199999999999</v>
      </c>
      <c r="BE40" s="65">
        <v>207.947</v>
      </c>
      <c r="BF40" s="65">
        <v>200.40100000000001</v>
      </c>
      <c r="BG40" s="65">
        <v>192.91800000000001</v>
      </c>
      <c r="BH40" s="65">
        <v>185.39</v>
      </c>
      <c r="BI40" s="65">
        <v>177.733</v>
      </c>
      <c r="BJ40" s="65">
        <v>170.005</v>
      </c>
      <c r="BK40" s="65">
        <v>162.374</v>
      </c>
      <c r="BL40" s="65">
        <v>154.83799999999999</v>
      </c>
      <c r="BM40" s="65">
        <v>147.24199999999999</v>
      </c>
      <c r="BN40" s="65">
        <v>139.535</v>
      </c>
      <c r="BO40" s="65">
        <v>131.797</v>
      </c>
      <c r="BP40" s="65">
        <v>124.16</v>
      </c>
      <c r="BQ40" s="65">
        <v>116.60599999999999</v>
      </c>
      <c r="BR40" s="65">
        <v>109.236</v>
      </c>
      <c r="BS40" s="65">
        <v>102.119</v>
      </c>
      <c r="BT40" s="65">
        <v>95.218999999999994</v>
      </c>
      <c r="BU40" s="65">
        <v>88.451999999999998</v>
      </c>
      <c r="BV40" s="65">
        <v>81.849999999999994</v>
      </c>
      <c r="BW40" s="65">
        <v>75.400000000000006</v>
      </c>
      <c r="BX40" s="65">
        <v>69.093000000000004</v>
      </c>
      <c r="BY40" s="65">
        <v>62.959000000000003</v>
      </c>
      <c r="BZ40" s="65">
        <v>57.055999999999997</v>
      </c>
      <c r="CA40" s="65">
        <v>51.392000000000003</v>
      </c>
      <c r="CB40" s="65">
        <v>45.963000000000001</v>
      </c>
      <c r="CC40" s="65">
        <v>40.78</v>
      </c>
      <c r="CD40" s="65">
        <v>35.863999999999997</v>
      </c>
      <c r="CE40" s="65">
        <v>31.22</v>
      </c>
      <c r="CF40" s="65">
        <v>26.84</v>
      </c>
      <c r="CG40" s="65">
        <v>22.849</v>
      </c>
      <c r="CH40" s="65">
        <v>19.305</v>
      </c>
      <c r="CI40" s="65">
        <v>16.161000000000001</v>
      </c>
      <c r="CJ40" s="65">
        <v>13.231999999999999</v>
      </c>
      <c r="CK40" s="65">
        <v>10.634</v>
      </c>
      <c r="CL40" s="65">
        <v>8.4770000000000003</v>
      </c>
      <c r="CM40" s="65">
        <v>6.6520000000000001</v>
      </c>
      <c r="CN40" s="65">
        <v>5.1040000000000001</v>
      </c>
      <c r="CO40" s="65">
        <v>3.6520000000000001</v>
      </c>
      <c r="CP40" s="65">
        <v>2.69</v>
      </c>
      <c r="CQ40" s="65">
        <v>2.165</v>
      </c>
      <c r="CR40" s="65">
        <v>1.5669999999999999</v>
      </c>
      <c r="CS40" s="65">
        <v>0.89300000000000002</v>
      </c>
      <c r="CT40" s="65">
        <v>0.54600000000000004</v>
      </c>
      <c r="CU40" s="65">
        <v>0.42099999999999999</v>
      </c>
      <c r="CV40" s="65">
        <v>0.28699999999999998</v>
      </c>
      <c r="CW40" s="65">
        <v>0.14000000000000001</v>
      </c>
      <c r="CX40" s="65">
        <v>0.17499999999999999</v>
      </c>
      <c r="CZ40">
        <f t="shared" si="2"/>
        <v>27120.947999999993</v>
      </c>
      <c r="DA40">
        <f t="shared" si="3"/>
        <v>26478.154999999992</v>
      </c>
      <c r="DB40">
        <f t="shared" si="4"/>
        <v>163.42300000000978</v>
      </c>
    </row>
    <row r="41" spans="1:106" x14ac:dyDescent="0.3">
      <c r="A41" s="64">
        <v>2057</v>
      </c>
      <c r="B41" s="65">
        <v>648.76400000000001</v>
      </c>
      <c r="C41" s="65">
        <v>640.34400000000005</v>
      </c>
      <c r="D41" s="65">
        <v>633.077</v>
      </c>
      <c r="E41" s="65">
        <v>625.221</v>
      </c>
      <c r="F41" s="65">
        <v>617.60699999999997</v>
      </c>
      <c r="G41" s="65">
        <v>610.20299999999997</v>
      </c>
      <c r="H41" s="65">
        <v>602.976</v>
      </c>
      <c r="I41" s="65">
        <v>595.90099999999995</v>
      </c>
      <c r="J41" s="65">
        <v>588.95299999999997</v>
      </c>
      <c r="K41" s="65">
        <v>582.072</v>
      </c>
      <c r="L41" s="65">
        <v>575.21299999999997</v>
      </c>
      <c r="M41" s="65">
        <v>568.36500000000001</v>
      </c>
      <c r="N41" s="65">
        <v>561.54100000000005</v>
      </c>
      <c r="O41" s="65">
        <v>554.72299999999996</v>
      </c>
      <c r="P41" s="65">
        <v>547.81700000000001</v>
      </c>
      <c r="Q41" s="65">
        <v>540.77300000000002</v>
      </c>
      <c r="R41" s="65">
        <v>533.60199999999998</v>
      </c>
      <c r="S41" s="65">
        <v>526.37800000000004</v>
      </c>
      <c r="T41" s="65">
        <v>519.101</v>
      </c>
      <c r="U41" s="65">
        <v>511.62200000000001</v>
      </c>
      <c r="V41" s="65">
        <v>503.87900000000002</v>
      </c>
      <c r="W41" s="65">
        <v>495.93299999999999</v>
      </c>
      <c r="X41" s="65">
        <v>487.91800000000001</v>
      </c>
      <c r="Y41" s="65">
        <v>479.82400000000001</v>
      </c>
      <c r="Z41" s="65">
        <v>471.62799999999999</v>
      </c>
      <c r="AA41" s="65">
        <v>463.339</v>
      </c>
      <c r="AB41" s="65">
        <v>454.97300000000001</v>
      </c>
      <c r="AC41" s="65">
        <v>446.55200000000002</v>
      </c>
      <c r="AD41" s="65">
        <v>438.08699999999999</v>
      </c>
      <c r="AE41" s="65">
        <v>429.58800000000002</v>
      </c>
      <c r="AF41" s="65">
        <v>421.07100000000003</v>
      </c>
      <c r="AG41" s="65">
        <v>412.54700000000003</v>
      </c>
      <c r="AH41" s="65">
        <v>404.02100000000002</v>
      </c>
      <c r="AI41" s="65">
        <v>395.50099999999998</v>
      </c>
      <c r="AJ41" s="65">
        <v>387.03199999999998</v>
      </c>
      <c r="AK41" s="65">
        <v>378.64100000000002</v>
      </c>
      <c r="AL41" s="65">
        <v>370.32100000000003</v>
      </c>
      <c r="AM41" s="65">
        <v>362.00400000000002</v>
      </c>
      <c r="AN41" s="65">
        <v>353.66199999999998</v>
      </c>
      <c r="AO41" s="65">
        <v>345.51</v>
      </c>
      <c r="AP41" s="65">
        <v>337.637</v>
      </c>
      <c r="AQ41" s="65">
        <v>329.92599999999999</v>
      </c>
      <c r="AR41" s="65">
        <v>322.19</v>
      </c>
      <c r="AS41" s="65">
        <v>314.48099999999999</v>
      </c>
      <c r="AT41" s="65">
        <v>306.56599999999997</v>
      </c>
      <c r="AU41" s="65">
        <v>298.31</v>
      </c>
      <c r="AV41" s="65">
        <v>289.82600000000002</v>
      </c>
      <c r="AW41" s="65">
        <v>281.39100000000002</v>
      </c>
      <c r="AX41" s="65">
        <v>272.99099999999999</v>
      </c>
      <c r="AY41" s="65">
        <v>264.49099999999999</v>
      </c>
      <c r="AZ41" s="65">
        <v>255.86500000000001</v>
      </c>
      <c r="BA41" s="65">
        <v>247.18700000000001</v>
      </c>
      <c r="BB41" s="65">
        <v>238.53100000000001</v>
      </c>
      <c r="BC41" s="65">
        <v>229.84800000000001</v>
      </c>
      <c r="BD41" s="65">
        <v>221.46</v>
      </c>
      <c r="BE41" s="65">
        <v>213.52799999999999</v>
      </c>
      <c r="BF41" s="65">
        <v>205.898</v>
      </c>
      <c r="BG41" s="65">
        <v>198.26400000000001</v>
      </c>
      <c r="BH41" s="65">
        <v>190.691</v>
      </c>
      <c r="BI41" s="65">
        <v>183.059</v>
      </c>
      <c r="BJ41" s="65">
        <v>175.28</v>
      </c>
      <c r="BK41" s="65">
        <v>167.417</v>
      </c>
      <c r="BL41" s="65">
        <v>159.65199999999999</v>
      </c>
      <c r="BM41" s="65">
        <v>151.983</v>
      </c>
      <c r="BN41" s="65">
        <v>144.255</v>
      </c>
      <c r="BO41" s="65">
        <v>136.423</v>
      </c>
      <c r="BP41" s="65">
        <v>128.56299999999999</v>
      </c>
      <c r="BQ41" s="65">
        <v>120.81</v>
      </c>
      <c r="BR41" s="65">
        <v>113.149</v>
      </c>
      <c r="BS41" s="65">
        <v>105.67700000000001</v>
      </c>
      <c r="BT41" s="65">
        <v>98.460999999999999</v>
      </c>
      <c r="BU41" s="65">
        <v>91.471000000000004</v>
      </c>
      <c r="BV41" s="65">
        <v>84.628</v>
      </c>
      <c r="BW41" s="65">
        <v>77.968999999999994</v>
      </c>
      <c r="BX41" s="65">
        <v>71.483999999999995</v>
      </c>
      <c r="BY41" s="65">
        <v>65.165999999999997</v>
      </c>
      <c r="BZ41" s="65">
        <v>59.046999999999997</v>
      </c>
      <c r="CA41" s="65">
        <v>53.179000000000002</v>
      </c>
      <c r="CB41" s="65">
        <v>47.566000000000003</v>
      </c>
      <c r="CC41" s="65">
        <v>42.231000000000002</v>
      </c>
      <c r="CD41" s="65">
        <v>37.195999999999998</v>
      </c>
      <c r="CE41" s="65">
        <v>32.47</v>
      </c>
      <c r="CF41" s="65">
        <v>28.027000000000001</v>
      </c>
      <c r="CG41" s="65">
        <v>23.86</v>
      </c>
      <c r="CH41" s="65">
        <v>20.106000000000002</v>
      </c>
      <c r="CI41" s="65">
        <v>16.829000000000001</v>
      </c>
      <c r="CJ41" s="65">
        <v>13.968999999999999</v>
      </c>
      <c r="CK41" s="65">
        <v>11.275</v>
      </c>
      <c r="CL41" s="65">
        <v>8.9789999999999992</v>
      </c>
      <c r="CM41" s="65">
        <v>7.1689999999999996</v>
      </c>
      <c r="CN41" s="65">
        <v>5.5810000000000004</v>
      </c>
      <c r="CO41" s="65">
        <v>4.1710000000000003</v>
      </c>
      <c r="CP41" s="65">
        <v>2.9420000000000002</v>
      </c>
      <c r="CQ41" s="65">
        <v>2.1850000000000001</v>
      </c>
      <c r="CR41" s="65">
        <v>1.754</v>
      </c>
      <c r="CS41" s="65">
        <v>1.2629999999999999</v>
      </c>
      <c r="CT41" s="65">
        <v>0.71399999999999997</v>
      </c>
      <c r="CU41" s="65">
        <v>0.44500000000000001</v>
      </c>
      <c r="CV41" s="65">
        <v>0.30199999999999999</v>
      </c>
      <c r="CW41" s="65">
        <v>0.14899999999999999</v>
      </c>
      <c r="CX41" s="65">
        <v>0.184</v>
      </c>
      <c r="CZ41">
        <f t="shared" si="2"/>
        <v>27602.404999999999</v>
      </c>
      <c r="DA41">
        <f t="shared" si="3"/>
        <v>26953.641000000003</v>
      </c>
      <c r="DB41">
        <f t="shared" si="4"/>
        <v>167.30699999998978</v>
      </c>
    </row>
    <row r="42" spans="1:106" x14ac:dyDescent="0.3">
      <c r="A42" s="64">
        <v>2058</v>
      </c>
      <c r="B42" s="65">
        <v>654.60900000000004</v>
      </c>
      <c r="C42" s="65">
        <v>646.19100000000003</v>
      </c>
      <c r="D42" s="65">
        <v>638.101</v>
      </c>
      <c r="E42" s="65">
        <v>631.13800000000003</v>
      </c>
      <c r="F42" s="65">
        <v>623.57000000000005</v>
      </c>
      <c r="G42" s="65">
        <v>616.21</v>
      </c>
      <c r="H42" s="65">
        <v>609.02800000000002</v>
      </c>
      <c r="I42" s="65">
        <v>601.99099999999999</v>
      </c>
      <c r="J42" s="65">
        <v>595.07899999999995</v>
      </c>
      <c r="K42" s="65">
        <v>588.26900000000001</v>
      </c>
      <c r="L42" s="65">
        <v>581.48599999999999</v>
      </c>
      <c r="M42" s="65">
        <v>574.68299999999999</v>
      </c>
      <c r="N42" s="65">
        <v>567.85299999999995</v>
      </c>
      <c r="O42" s="65">
        <v>561.03300000000002</v>
      </c>
      <c r="P42" s="65">
        <v>554.202</v>
      </c>
      <c r="Q42" s="65">
        <v>547.26599999999996</v>
      </c>
      <c r="R42" s="65">
        <v>540.17899999999997</v>
      </c>
      <c r="S42" s="65">
        <v>532.95399999999995</v>
      </c>
      <c r="T42" s="65">
        <v>525.66800000000001</v>
      </c>
      <c r="U42" s="65">
        <v>518.32000000000005</v>
      </c>
      <c r="V42" s="65">
        <v>510.78100000000001</v>
      </c>
      <c r="W42" s="65">
        <v>503.00200000000001</v>
      </c>
      <c r="X42" s="65">
        <v>495.03399999999999</v>
      </c>
      <c r="Y42" s="65">
        <v>486.995</v>
      </c>
      <c r="Z42" s="65">
        <v>478.875</v>
      </c>
      <c r="AA42" s="65">
        <v>470.66399999999999</v>
      </c>
      <c r="AB42" s="65">
        <v>462.36799999999999</v>
      </c>
      <c r="AC42" s="65">
        <v>454.00400000000002</v>
      </c>
      <c r="AD42" s="65">
        <v>445.58499999999998</v>
      </c>
      <c r="AE42" s="65">
        <v>437.12200000000001</v>
      </c>
      <c r="AF42" s="65">
        <v>428.62599999999998</v>
      </c>
      <c r="AG42" s="65">
        <v>420.10700000000003</v>
      </c>
      <c r="AH42" s="65">
        <v>411.57900000000001</v>
      </c>
      <c r="AI42" s="65">
        <v>403.04899999999998</v>
      </c>
      <c r="AJ42" s="65">
        <v>394.52300000000002</v>
      </c>
      <c r="AK42" s="65">
        <v>386.04500000000002</v>
      </c>
      <c r="AL42" s="65">
        <v>377.63600000000002</v>
      </c>
      <c r="AM42" s="65">
        <v>369.29300000000001</v>
      </c>
      <c r="AN42" s="65">
        <v>360.95</v>
      </c>
      <c r="AO42" s="65">
        <v>352.58</v>
      </c>
      <c r="AP42" s="65">
        <v>344.4</v>
      </c>
      <c r="AQ42" s="65">
        <v>336.49900000000002</v>
      </c>
      <c r="AR42" s="65">
        <v>328.75900000000001</v>
      </c>
      <c r="AS42" s="65">
        <v>320.99</v>
      </c>
      <c r="AT42" s="65">
        <v>313.24799999999999</v>
      </c>
      <c r="AU42" s="65">
        <v>305.29000000000002</v>
      </c>
      <c r="AV42" s="65">
        <v>296.98500000000001</v>
      </c>
      <c r="AW42" s="65">
        <v>288.44499999999999</v>
      </c>
      <c r="AX42" s="65">
        <v>279.95100000000002</v>
      </c>
      <c r="AY42" s="65">
        <v>271.488</v>
      </c>
      <c r="AZ42" s="65">
        <v>262.92500000000001</v>
      </c>
      <c r="BA42" s="65">
        <v>254.239</v>
      </c>
      <c r="BB42" s="65">
        <v>245.5</v>
      </c>
      <c r="BC42" s="65">
        <v>236.77699999999999</v>
      </c>
      <c r="BD42" s="65">
        <v>228.023</v>
      </c>
      <c r="BE42" s="65">
        <v>219.56</v>
      </c>
      <c r="BF42" s="65">
        <v>211.548</v>
      </c>
      <c r="BG42" s="65">
        <v>203.833</v>
      </c>
      <c r="BH42" s="65">
        <v>196.11199999999999</v>
      </c>
      <c r="BI42" s="65">
        <v>188.45</v>
      </c>
      <c r="BJ42" s="65">
        <v>180.715</v>
      </c>
      <c r="BK42" s="65">
        <v>172.815</v>
      </c>
      <c r="BL42" s="65">
        <v>164.81700000000001</v>
      </c>
      <c r="BM42" s="65">
        <v>156.91999999999999</v>
      </c>
      <c r="BN42" s="65">
        <v>149.11699999999999</v>
      </c>
      <c r="BO42" s="65">
        <v>141.25899999999999</v>
      </c>
      <c r="BP42" s="65">
        <v>133.30000000000001</v>
      </c>
      <c r="BQ42" s="65">
        <v>125.32</v>
      </c>
      <c r="BR42" s="65">
        <v>117.452</v>
      </c>
      <c r="BS42" s="65">
        <v>109.684</v>
      </c>
      <c r="BT42" s="65">
        <v>102.11</v>
      </c>
      <c r="BU42" s="65">
        <v>94.796000000000006</v>
      </c>
      <c r="BV42" s="65">
        <v>87.715999999999994</v>
      </c>
      <c r="BW42" s="65">
        <v>80.799000000000007</v>
      </c>
      <c r="BX42" s="65">
        <v>74.082999999999998</v>
      </c>
      <c r="BY42" s="65">
        <v>67.561000000000007</v>
      </c>
      <c r="BZ42" s="65">
        <v>61.234000000000002</v>
      </c>
      <c r="CA42" s="65">
        <v>55.131999999999998</v>
      </c>
      <c r="CB42" s="65">
        <v>49.298000000000002</v>
      </c>
      <c r="CC42" s="65">
        <v>43.735999999999997</v>
      </c>
      <c r="CD42" s="65">
        <v>38.496000000000002</v>
      </c>
      <c r="CE42" s="65">
        <v>33.61</v>
      </c>
      <c r="CF42" s="65">
        <v>29.074000000000002</v>
      </c>
      <c r="CG42" s="65">
        <v>24.832999999999998</v>
      </c>
      <c r="CH42" s="65">
        <v>20.876999999999999</v>
      </c>
      <c r="CI42" s="65">
        <v>17.361999999999998</v>
      </c>
      <c r="CJ42" s="65">
        <v>14.352</v>
      </c>
      <c r="CK42" s="65">
        <v>11.775</v>
      </c>
      <c r="CL42" s="65">
        <v>9.3170000000000002</v>
      </c>
      <c r="CM42" s="65">
        <v>7.3239999999999998</v>
      </c>
      <c r="CN42" s="65">
        <v>5.8620000000000001</v>
      </c>
      <c r="CO42" s="65">
        <v>4.5090000000000003</v>
      </c>
      <c r="CP42" s="65">
        <v>3.238</v>
      </c>
      <c r="CQ42" s="65">
        <v>2.2309999999999999</v>
      </c>
      <c r="CR42" s="65">
        <v>1.68</v>
      </c>
      <c r="CS42" s="65">
        <v>1.343</v>
      </c>
      <c r="CT42" s="65">
        <v>0.96</v>
      </c>
      <c r="CU42" s="65">
        <v>0.53400000000000003</v>
      </c>
      <c r="CV42" s="65">
        <v>0.318</v>
      </c>
      <c r="CW42" s="65">
        <v>0.156</v>
      </c>
      <c r="CX42" s="65">
        <v>0.19400000000000001</v>
      </c>
      <c r="CZ42">
        <f t="shared" si="2"/>
        <v>28085.579000000002</v>
      </c>
      <c r="DA42">
        <f t="shared" si="3"/>
        <v>27430.970000000005</v>
      </c>
      <c r="DB42">
        <f t="shared" si="4"/>
        <v>171.43499999999403</v>
      </c>
    </row>
    <row r="43" spans="1:106" x14ac:dyDescent="0.3">
      <c r="A43" s="64">
        <v>2059</v>
      </c>
      <c r="B43" s="65">
        <v>660.154</v>
      </c>
      <c r="C43" s="65">
        <v>651.80999999999995</v>
      </c>
      <c r="D43" s="65">
        <v>643.78800000000001</v>
      </c>
      <c r="E43" s="65">
        <v>636.05600000000004</v>
      </c>
      <c r="F43" s="65">
        <v>629.15300000000002</v>
      </c>
      <c r="G43" s="65">
        <v>621.87199999999996</v>
      </c>
      <c r="H43" s="65">
        <v>614.76800000000003</v>
      </c>
      <c r="I43" s="65">
        <v>607.80799999999999</v>
      </c>
      <c r="J43" s="65">
        <v>600.96299999999997</v>
      </c>
      <c r="K43" s="65">
        <v>594.21400000000006</v>
      </c>
      <c r="L43" s="65">
        <v>587.54100000000005</v>
      </c>
      <c r="M43" s="65">
        <v>580.85799999999995</v>
      </c>
      <c r="N43" s="65">
        <v>574.11</v>
      </c>
      <c r="O43" s="65">
        <v>567.30200000000002</v>
      </c>
      <c r="P43" s="65">
        <v>560.48400000000004</v>
      </c>
      <c r="Q43" s="65">
        <v>553.64099999999996</v>
      </c>
      <c r="R43" s="65">
        <v>546.67600000000004</v>
      </c>
      <c r="S43" s="65">
        <v>539.54499999999996</v>
      </c>
      <c r="T43" s="65">
        <v>532.26800000000003</v>
      </c>
      <c r="U43" s="65">
        <v>524.91999999999996</v>
      </c>
      <c r="V43" s="65">
        <v>517.5</v>
      </c>
      <c r="W43" s="65">
        <v>509.90300000000002</v>
      </c>
      <c r="X43" s="65">
        <v>502.08699999999999</v>
      </c>
      <c r="Y43" s="65">
        <v>494.09899999999999</v>
      </c>
      <c r="Z43" s="65">
        <v>486.03699999999998</v>
      </c>
      <c r="AA43" s="65">
        <v>477.89299999999997</v>
      </c>
      <c r="AB43" s="65">
        <v>469.66500000000002</v>
      </c>
      <c r="AC43" s="65">
        <v>461.36399999999998</v>
      </c>
      <c r="AD43" s="65">
        <v>453.00099999999998</v>
      </c>
      <c r="AE43" s="65">
        <v>444.58499999999998</v>
      </c>
      <c r="AF43" s="65">
        <v>436.12599999999998</v>
      </c>
      <c r="AG43" s="65">
        <v>427.63299999999998</v>
      </c>
      <c r="AH43" s="65">
        <v>419.113</v>
      </c>
      <c r="AI43" s="65">
        <v>410.58</v>
      </c>
      <c r="AJ43" s="65">
        <v>402.04599999999999</v>
      </c>
      <c r="AK43" s="65">
        <v>393.517</v>
      </c>
      <c r="AL43" s="65">
        <v>385.029</v>
      </c>
      <c r="AM43" s="65">
        <v>376.60300000000001</v>
      </c>
      <c r="AN43" s="65">
        <v>368.238</v>
      </c>
      <c r="AO43" s="65">
        <v>359.87099999999998</v>
      </c>
      <c r="AP43" s="65">
        <v>351.47300000000001</v>
      </c>
      <c r="AQ43" s="65">
        <v>343.26400000000001</v>
      </c>
      <c r="AR43" s="65">
        <v>335.33600000000001</v>
      </c>
      <c r="AS43" s="65">
        <v>327.56799999999998</v>
      </c>
      <c r="AT43" s="65">
        <v>319.767</v>
      </c>
      <c r="AU43" s="65">
        <v>311.99</v>
      </c>
      <c r="AV43" s="65">
        <v>303.99200000000002</v>
      </c>
      <c r="AW43" s="65">
        <v>295.63900000000001</v>
      </c>
      <c r="AX43" s="65">
        <v>287.04399999999998</v>
      </c>
      <c r="AY43" s="65">
        <v>278.49099999999999</v>
      </c>
      <c r="AZ43" s="65">
        <v>269.96600000000001</v>
      </c>
      <c r="BA43" s="65">
        <v>261.34100000000001</v>
      </c>
      <c r="BB43" s="65">
        <v>252.59399999999999</v>
      </c>
      <c r="BC43" s="65">
        <v>243.79400000000001</v>
      </c>
      <c r="BD43" s="65">
        <v>235.006</v>
      </c>
      <c r="BE43" s="65">
        <v>226.18100000000001</v>
      </c>
      <c r="BF43" s="65">
        <v>217.64400000000001</v>
      </c>
      <c r="BG43" s="65">
        <v>209.553</v>
      </c>
      <c r="BH43" s="65">
        <v>201.755</v>
      </c>
      <c r="BI43" s="65">
        <v>193.947</v>
      </c>
      <c r="BJ43" s="65">
        <v>186.196</v>
      </c>
      <c r="BK43" s="65">
        <v>178.36</v>
      </c>
      <c r="BL43" s="65">
        <v>170.33699999999999</v>
      </c>
      <c r="BM43" s="65">
        <v>162.20699999999999</v>
      </c>
      <c r="BN43" s="65">
        <v>154.17599999999999</v>
      </c>
      <c r="BO43" s="65">
        <v>146.24100000000001</v>
      </c>
      <c r="BP43" s="65">
        <v>138.25200000000001</v>
      </c>
      <c r="BQ43" s="65">
        <v>130.16900000000001</v>
      </c>
      <c r="BR43" s="65">
        <v>122.06699999999999</v>
      </c>
      <c r="BS43" s="65">
        <v>114.08499999999999</v>
      </c>
      <c r="BT43" s="65">
        <v>106.211</v>
      </c>
      <c r="BU43" s="65">
        <v>98.536000000000001</v>
      </c>
      <c r="BV43" s="65">
        <v>91.123000000000005</v>
      </c>
      <c r="BW43" s="65">
        <v>83.954999999999998</v>
      </c>
      <c r="BX43" s="65">
        <v>76.965000000000003</v>
      </c>
      <c r="BY43" s="65">
        <v>70.191000000000003</v>
      </c>
      <c r="BZ43" s="65">
        <v>63.634999999999998</v>
      </c>
      <c r="CA43" s="65">
        <v>57.298000000000002</v>
      </c>
      <c r="CB43" s="65">
        <v>51.212000000000003</v>
      </c>
      <c r="CC43" s="65">
        <v>45.414000000000001</v>
      </c>
      <c r="CD43" s="65">
        <v>39.904000000000003</v>
      </c>
      <c r="CE43" s="65">
        <v>34.759</v>
      </c>
      <c r="CF43" s="65">
        <v>30.021999999999998</v>
      </c>
      <c r="CG43" s="65">
        <v>25.675999999999998</v>
      </c>
      <c r="CH43" s="65">
        <v>21.635999999999999</v>
      </c>
      <c r="CI43" s="65">
        <v>17.893000000000001</v>
      </c>
      <c r="CJ43" s="65">
        <v>14.617000000000001</v>
      </c>
      <c r="CK43" s="65">
        <v>11.874000000000001</v>
      </c>
      <c r="CL43" s="65">
        <v>9.5809999999999995</v>
      </c>
      <c r="CM43" s="65">
        <v>7.3570000000000002</v>
      </c>
      <c r="CN43" s="65">
        <v>5.6680000000000001</v>
      </c>
      <c r="CO43" s="65">
        <v>4.5540000000000003</v>
      </c>
      <c r="CP43" s="65">
        <v>3.4380000000000002</v>
      </c>
      <c r="CQ43" s="65">
        <v>2.3050000000000002</v>
      </c>
      <c r="CR43" s="65">
        <v>1.52</v>
      </c>
      <c r="CS43" s="65">
        <v>1.1759999999999999</v>
      </c>
      <c r="CT43" s="65">
        <v>0.93</v>
      </c>
      <c r="CU43" s="65">
        <v>0.65600000000000003</v>
      </c>
      <c r="CV43" s="65">
        <v>0.35299999999999998</v>
      </c>
      <c r="CW43" s="65">
        <v>0.16500000000000001</v>
      </c>
      <c r="CX43" s="65">
        <v>0.20399999999999999</v>
      </c>
      <c r="CZ43">
        <f t="shared" si="2"/>
        <v>28570.083999999999</v>
      </c>
      <c r="DA43">
        <f t="shared" si="3"/>
        <v>27909.929999999997</v>
      </c>
      <c r="DB43">
        <f t="shared" si="4"/>
        <v>175.64900000000489</v>
      </c>
    </row>
    <row r="44" spans="1:106" x14ac:dyDescent="0.3">
      <c r="A44" s="64">
        <v>2060</v>
      </c>
      <c r="B44" s="65">
        <v>665.28099999999995</v>
      </c>
      <c r="C44" s="65">
        <v>657.12199999999996</v>
      </c>
      <c r="D44" s="65">
        <v>649.25599999999997</v>
      </c>
      <c r="E44" s="65">
        <v>641.654</v>
      </c>
      <c r="F44" s="65">
        <v>634.28499999999997</v>
      </c>
      <c r="G44" s="65">
        <v>627.11800000000005</v>
      </c>
      <c r="H44" s="65">
        <v>620.12599999999998</v>
      </c>
      <c r="I44" s="65">
        <v>613.27599999999995</v>
      </c>
      <c r="J44" s="65">
        <v>606.53899999999999</v>
      </c>
      <c r="K44" s="65">
        <v>599.88599999999997</v>
      </c>
      <c r="L44" s="65">
        <v>593.29999999999995</v>
      </c>
      <c r="M44" s="65">
        <v>586.76700000000005</v>
      </c>
      <c r="N44" s="65">
        <v>580.18399999999997</v>
      </c>
      <c r="O44" s="65">
        <v>573.49199999999996</v>
      </c>
      <c r="P44" s="65">
        <v>566.70500000000004</v>
      </c>
      <c r="Q44" s="65">
        <v>559.89200000000005</v>
      </c>
      <c r="R44" s="65">
        <v>553.03700000000003</v>
      </c>
      <c r="S44" s="65">
        <v>546.04200000000003</v>
      </c>
      <c r="T44" s="65">
        <v>538.86900000000003</v>
      </c>
      <c r="U44" s="65">
        <v>531.53899999999999</v>
      </c>
      <c r="V44" s="65">
        <v>524.13</v>
      </c>
      <c r="W44" s="65">
        <v>516.64</v>
      </c>
      <c r="X44" s="65">
        <v>508.98399999999998</v>
      </c>
      <c r="Y44" s="65">
        <v>501.13299999999998</v>
      </c>
      <c r="Z44" s="65">
        <v>493.12599999999998</v>
      </c>
      <c r="AA44" s="65">
        <v>485.041</v>
      </c>
      <c r="AB44" s="65">
        <v>476.87200000000001</v>
      </c>
      <c r="AC44" s="65">
        <v>468.62799999999999</v>
      </c>
      <c r="AD44" s="65">
        <v>460.32299999999998</v>
      </c>
      <c r="AE44" s="65">
        <v>451.96199999999999</v>
      </c>
      <c r="AF44" s="65">
        <v>443.54899999999998</v>
      </c>
      <c r="AG44" s="65">
        <v>435.096</v>
      </c>
      <c r="AH44" s="65">
        <v>426.60700000000003</v>
      </c>
      <c r="AI44" s="65">
        <v>418.08600000000001</v>
      </c>
      <c r="AJ44" s="65">
        <v>409.55</v>
      </c>
      <c r="AK44" s="65">
        <v>401.012</v>
      </c>
      <c r="AL44" s="65">
        <v>392.48</v>
      </c>
      <c r="AM44" s="65">
        <v>383.98200000000003</v>
      </c>
      <c r="AN44" s="65">
        <v>375.54199999999997</v>
      </c>
      <c r="AO44" s="65">
        <v>367.154</v>
      </c>
      <c r="AP44" s="65">
        <v>358.76400000000001</v>
      </c>
      <c r="AQ44" s="65">
        <v>350.339</v>
      </c>
      <c r="AR44" s="65">
        <v>342.10199999999998</v>
      </c>
      <c r="AS44" s="65">
        <v>334.14600000000002</v>
      </c>
      <c r="AT44" s="65">
        <v>326.351</v>
      </c>
      <c r="AU44" s="65">
        <v>318.52</v>
      </c>
      <c r="AV44" s="65">
        <v>310.709</v>
      </c>
      <c r="AW44" s="65">
        <v>302.67</v>
      </c>
      <c r="AX44" s="65">
        <v>294.26799999999997</v>
      </c>
      <c r="AY44" s="65">
        <v>285.61900000000003</v>
      </c>
      <c r="AZ44" s="65">
        <v>277.01</v>
      </c>
      <c r="BA44" s="65">
        <v>268.423</v>
      </c>
      <c r="BB44" s="65">
        <v>259.73599999999999</v>
      </c>
      <c r="BC44" s="65">
        <v>250.929</v>
      </c>
      <c r="BD44" s="65">
        <v>242.06899999999999</v>
      </c>
      <c r="BE44" s="65">
        <v>233.21600000000001</v>
      </c>
      <c r="BF44" s="65">
        <v>224.321</v>
      </c>
      <c r="BG44" s="65">
        <v>215.71100000000001</v>
      </c>
      <c r="BH44" s="65">
        <v>207.542</v>
      </c>
      <c r="BI44" s="65">
        <v>199.661</v>
      </c>
      <c r="BJ44" s="65">
        <v>191.76499999999999</v>
      </c>
      <c r="BK44" s="65">
        <v>183.928</v>
      </c>
      <c r="BL44" s="65">
        <v>175.989</v>
      </c>
      <c r="BM44" s="65">
        <v>167.84700000000001</v>
      </c>
      <c r="BN44" s="65">
        <v>159.584</v>
      </c>
      <c r="BO44" s="65">
        <v>151.42099999999999</v>
      </c>
      <c r="BP44" s="65">
        <v>143.35400000000001</v>
      </c>
      <c r="BQ44" s="65">
        <v>135.23599999999999</v>
      </c>
      <c r="BR44" s="65">
        <v>127.026</v>
      </c>
      <c r="BS44" s="65">
        <v>118.807</v>
      </c>
      <c r="BT44" s="65">
        <v>110.71</v>
      </c>
      <c r="BU44" s="65">
        <v>102.73</v>
      </c>
      <c r="BV44" s="65">
        <v>94.953000000000003</v>
      </c>
      <c r="BW44" s="65">
        <v>87.444000000000003</v>
      </c>
      <c r="BX44" s="65">
        <v>80.186999999999998</v>
      </c>
      <c r="BY44" s="65">
        <v>73.125</v>
      </c>
      <c r="BZ44" s="65">
        <v>66.293999999999997</v>
      </c>
      <c r="CA44" s="65">
        <v>59.703000000000003</v>
      </c>
      <c r="CB44" s="65">
        <v>53.357999999999997</v>
      </c>
      <c r="CC44" s="65">
        <v>47.29</v>
      </c>
      <c r="CD44" s="65">
        <v>41.527000000000001</v>
      </c>
      <c r="CE44" s="65">
        <v>36.069000000000003</v>
      </c>
      <c r="CF44" s="65">
        <v>31.018999999999998</v>
      </c>
      <c r="CG44" s="65">
        <v>26.431999999999999</v>
      </c>
      <c r="CH44" s="65">
        <v>22.276</v>
      </c>
      <c r="CI44" s="65">
        <v>18.440000000000001</v>
      </c>
      <c r="CJ44" s="65">
        <v>14.909000000000001</v>
      </c>
      <c r="CK44" s="65">
        <v>11.87</v>
      </c>
      <c r="CL44" s="65">
        <v>9.3940000000000001</v>
      </c>
      <c r="CM44" s="65">
        <v>7.3869999999999996</v>
      </c>
      <c r="CN44" s="65">
        <v>5.3979999999999997</v>
      </c>
      <c r="CO44" s="65">
        <v>4.0110000000000001</v>
      </c>
      <c r="CP44" s="65">
        <v>3.2469999999999999</v>
      </c>
      <c r="CQ44" s="65">
        <v>2.367</v>
      </c>
      <c r="CR44" s="65">
        <v>1.371</v>
      </c>
      <c r="CS44" s="65">
        <v>0.80900000000000005</v>
      </c>
      <c r="CT44" s="65">
        <v>0.67100000000000004</v>
      </c>
      <c r="CU44" s="65">
        <v>0.51900000000000002</v>
      </c>
      <c r="CV44" s="65">
        <v>0.35299999999999998</v>
      </c>
      <c r="CW44" s="65">
        <v>0.17299999999999999</v>
      </c>
      <c r="CX44" s="65">
        <v>0.215</v>
      </c>
      <c r="CZ44">
        <f t="shared" si="2"/>
        <v>29055.580999999987</v>
      </c>
      <c r="DA44">
        <f t="shared" si="3"/>
        <v>28390.299999999988</v>
      </c>
      <c r="DB44">
        <f t="shared" si="4"/>
        <v>179.78400000001056</v>
      </c>
    </row>
    <row r="45" spans="1:106" x14ac:dyDescent="0.3">
      <c r="A45" s="64">
        <v>2061</v>
      </c>
      <c r="B45" s="65">
        <v>670.15099999999995</v>
      </c>
      <c r="C45" s="65">
        <v>663.42499999999995</v>
      </c>
      <c r="D45" s="65">
        <v>655.61900000000003</v>
      </c>
      <c r="E45" s="65">
        <v>648.04200000000003</v>
      </c>
      <c r="F45" s="65">
        <v>640.673</v>
      </c>
      <c r="G45" s="65">
        <v>633.48500000000001</v>
      </c>
      <c r="H45" s="65">
        <v>626.45299999999997</v>
      </c>
      <c r="I45" s="65">
        <v>619.54899999999998</v>
      </c>
      <c r="J45" s="65">
        <v>612.76300000000003</v>
      </c>
      <c r="K45" s="65">
        <v>606.07500000000005</v>
      </c>
      <c r="L45" s="65">
        <v>599.45399999999995</v>
      </c>
      <c r="M45" s="65">
        <v>592.87400000000002</v>
      </c>
      <c r="N45" s="65">
        <v>586.32600000000002</v>
      </c>
      <c r="O45" s="65">
        <v>579.71100000000001</v>
      </c>
      <c r="P45" s="65">
        <v>572.971</v>
      </c>
      <c r="Q45" s="65">
        <v>566.12699999999995</v>
      </c>
      <c r="R45" s="65">
        <v>559.24900000000002</v>
      </c>
      <c r="S45" s="65">
        <v>552.31899999999996</v>
      </c>
      <c r="T45" s="65">
        <v>545.26400000000001</v>
      </c>
      <c r="U45" s="65">
        <v>538.04899999999998</v>
      </c>
      <c r="V45" s="65">
        <v>530.69500000000005</v>
      </c>
      <c r="W45" s="65">
        <v>523.25800000000004</v>
      </c>
      <c r="X45" s="65">
        <v>515.73900000000003</v>
      </c>
      <c r="Y45" s="65">
        <v>508.06400000000002</v>
      </c>
      <c r="Z45" s="65">
        <v>500.20400000000001</v>
      </c>
      <c r="AA45" s="65">
        <v>492.19499999999999</v>
      </c>
      <c r="AB45" s="65">
        <v>484.108</v>
      </c>
      <c r="AC45" s="65">
        <v>475.94200000000001</v>
      </c>
      <c r="AD45" s="65">
        <v>467.69600000000003</v>
      </c>
      <c r="AE45" s="65">
        <v>459.38600000000002</v>
      </c>
      <c r="AF45" s="65">
        <v>451.01799999999997</v>
      </c>
      <c r="AG45" s="65">
        <v>442.596</v>
      </c>
      <c r="AH45" s="65">
        <v>434.13400000000001</v>
      </c>
      <c r="AI45" s="65">
        <v>425.63099999999997</v>
      </c>
      <c r="AJ45" s="65">
        <v>417.089</v>
      </c>
      <c r="AK45" s="65">
        <v>408.52499999999998</v>
      </c>
      <c r="AL45" s="65">
        <v>399.95800000000003</v>
      </c>
      <c r="AM45" s="65">
        <v>391.39100000000002</v>
      </c>
      <c r="AN45" s="65">
        <v>382.86099999999999</v>
      </c>
      <c r="AO45" s="65">
        <v>374.38799999999998</v>
      </c>
      <c r="AP45" s="65">
        <v>365.96800000000002</v>
      </c>
      <c r="AQ45" s="65">
        <v>357.54</v>
      </c>
      <c r="AR45" s="65">
        <v>349.07400000000001</v>
      </c>
      <c r="AS45" s="65">
        <v>340.78899999999999</v>
      </c>
      <c r="AT45" s="65">
        <v>332.77300000000002</v>
      </c>
      <c r="AU45" s="65">
        <v>324.90800000000002</v>
      </c>
      <c r="AV45" s="65">
        <v>317.00299999999999</v>
      </c>
      <c r="AW45" s="65">
        <v>309.11500000000001</v>
      </c>
      <c r="AX45" s="65">
        <v>300.99799999999999</v>
      </c>
      <c r="AY45" s="65">
        <v>292.51799999999997</v>
      </c>
      <c r="AZ45" s="65">
        <v>283.79000000000002</v>
      </c>
      <c r="BA45" s="65">
        <v>275.09699999999998</v>
      </c>
      <c r="BB45" s="65">
        <v>266.41899999999998</v>
      </c>
      <c r="BC45" s="65">
        <v>257.64100000000002</v>
      </c>
      <c r="BD45" s="65">
        <v>248.74299999999999</v>
      </c>
      <c r="BE45" s="65">
        <v>239.791</v>
      </c>
      <c r="BF45" s="65">
        <v>230.84</v>
      </c>
      <c r="BG45" s="65">
        <v>221.845</v>
      </c>
      <c r="BH45" s="65">
        <v>213.11600000000001</v>
      </c>
      <c r="BI45" s="65">
        <v>204.8</v>
      </c>
      <c r="BJ45" s="65">
        <v>196.75299999999999</v>
      </c>
      <c r="BK45" s="65">
        <v>188.69399999999999</v>
      </c>
      <c r="BL45" s="65">
        <v>180.69300000000001</v>
      </c>
      <c r="BM45" s="65">
        <v>172.58799999999999</v>
      </c>
      <c r="BN45" s="65">
        <v>164.28</v>
      </c>
      <c r="BO45" s="65">
        <v>155.85400000000001</v>
      </c>
      <c r="BP45" s="65">
        <v>147.536</v>
      </c>
      <c r="BQ45" s="65">
        <v>139.321</v>
      </c>
      <c r="BR45" s="65">
        <v>131.06700000000001</v>
      </c>
      <c r="BS45" s="65">
        <v>122.73399999999999</v>
      </c>
      <c r="BT45" s="65">
        <v>114.408</v>
      </c>
      <c r="BU45" s="65">
        <v>106.22199999999999</v>
      </c>
      <c r="BV45" s="65">
        <v>98.173000000000002</v>
      </c>
      <c r="BW45" s="65">
        <v>90.350999999999999</v>
      </c>
      <c r="BX45" s="65">
        <v>82.825000000000003</v>
      </c>
      <c r="BY45" s="65">
        <v>75.58</v>
      </c>
      <c r="BZ45" s="65">
        <v>68.552000000000007</v>
      </c>
      <c r="CA45" s="65">
        <v>61.776000000000003</v>
      </c>
      <c r="CB45" s="65">
        <v>55.29</v>
      </c>
      <c r="CC45" s="65">
        <v>49.110999999999997</v>
      </c>
      <c r="CD45" s="65">
        <v>43.256999999999998</v>
      </c>
      <c r="CE45" s="65">
        <v>37.723999999999997</v>
      </c>
      <c r="CF45" s="65">
        <v>32.506999999999998</v>
      </c>
      <c r="CG45" s="65">
        <v>27.731999999999999</v>
      </c>
      <c r="CH45" s="65">
        <v>23.46</v>
      </c>
      <c r="CI45" s="65">
        <v>19.643999999999998</v>
      </c>
      <c r="CJ45" s="65">
        <v>16.085000000000001</v>
      </c>
      <c r="CK45" s="65">
        <v>12.916</v>
      </c>
      <c r="CL45" s="65">
        <v>10.297000000000001</v>
      </c>
      <c r="CM45" s="65">
        <v>8.1020000000000003</v>
      </c>
      <c r="CN45" s="65">
        <v>6.2519999999999998</v>
      </c>
      <c r="CO45" s="65">
        <v>4.5250000000000004</v>
      </c>
      <c r="CP45" s="65">
        <v>3.38</v>
      </c>
      <c r="CQ45" s="65">
        <v>2.73</v>
      </c>
      <c r="CR45" s="65">
        <v>1.984</v>
      </c>
      <c r="CS45" s="65">
        <v>1.1419999999999999</v>
      </c>
      <c r="CT45" s="65">
        <v>0.70499999999999996</v>
      </c>
      <c r="CU45" s="65">
        <v>0.54600000000000004</v>
      </c>
      <c r="CV45" s="65">
        <v>0.372</v>
      </c>
      <c r="CW45" s="65">
        <v>0.182</v>
      </c>
      <c r="CX45" s="65">
        <v>0.22700000000000001</v>
      </c>
      <c r="CZ45">
        <f t="shared" si="2"/>
        <v>29541.802000000007</v>
      </c>
      <c r="DA45">
        <f t="shared" si="3"/>
        <v>28871.651000000009</v>
      </c>
      <c r="DB45">
        <f t="shared" si="4"/>
        <v>183.92999999997846</v>
      </c>
    </row>
    <row r="46" spans="1:106" x14ac:dyDescent="0.3">
      <c r="A46" s="64">
        <v>2062</v>
      </c>
      <c r="B46" s="65">
        <v>674.61599999999999</v>
      </c>
      <c r="C46" s="65">
        <v>667.21199999999999</v>
      </c>
      <c r="D46" s="65">
        <v>661.54700000000003</v>
      </c>
      <c r="E46" s="65">
        <v>654.09299999999996</v>
      </c>
      <c r="F46" s="65">
        <v>646.80700000000002</v>
      </c>
      <c r="G46" s="65">
        <v>639.66999999999996</v>
      </c>
      <c r="H46" s="65">
        <v>632.66499999999996</v>
      </c>
      <c r="I46" s="65">
        <v>625.76700000000005</v>
      </c>
      <c r="J46" s="65">
        <v>618.952</v>
      </c>
      <c r="K46" s="65">
        <v>612.23</v>
      </c>
      <c r="L46" s="65">
        <v>605.59100000000001</v>
      </c>
      <c r="M46" s="65">
        <v>599.00199999999995</v>
      </c>
      <c r="N46" s="65">
        <v>592.428</v>
      </c>
      <c r="O46" s="65">
        <v>585.86500000000001</v>
      </c>
      <c r="P46" s="65">
        <v>579.21699999999998</v>
      </c>
      <c r="Q46" s="65">
        <v>572.43299999999999</v>
      </c>
      <c r="R46" s="65">
        <v>565.53</v>
      </c>
      <c r="S46" s="65">
        <v>558.58699999999999</v>
      </c>
      <c r="T46" s="65">
        <v>551.58399999999995</v>
      </c>
      <c r="U46" s="65">
        <v>544.46600000000001</v>
      </c>
      <c r="V46" s="65">
        <v>537.21199999999999</v>
      </c>
      <c r="W46" s="65">
        <v>529.83299999999997</v>
      </c>
      <c r="X46" s="65">
        <v>522.36900000000003</v>
      </c>
      <c r="Y46" s="65">
        <v>514.82100000000003</v>
      </c>
      <c r="Z46" s="65">
        <v>507.12599999999998</v>
      </c>
      <c r="AA46" s="65">
        <v>499.25700000000001</v>
      </c>
      <c r="AB46" s="65">
        <v>491.24700000000001</v>
      </c>
      <c r="AC46" s="65">
        <v>483.16</v>
      </c>
      <c r="AD46" s="65">
        <v>474.99400000000003</v>
      </c>
      <c r="AE46" s="65">
        <v>466.74799999999999</v>
      </c>
      <c r="AF46" s="65">
        <v>458.43299999999999</v>
      </c>
      <c r="AG46" s="65">
        <v>450.05599999999998</v>
      </c>
      <c r="AH46" s="65">
        <v>441.62700000000001</v>
      </c>
      <c r="AI46" s="65">
        <v>433.15800000000002</v>
      </c>
      <c r="AJ46" s="65">
        <v>424.64</v>
      </c>
      <c r="AK46" s="65">
        <v>416.077</v>
      </c>
      <c r="AL46" s="65">
        <v>407.48700000000002</v>
      </c>
      <c r="AM46" s="65">
        <v>398.89</v>
      </c>
      <c r="AN46" s="65">
        <v>390.291</v>
      </c>
      <c r="AO46" s="65">
        <v>381.726</v>
      </c>
      <c r="AP46" s="65">
        <v>373.221</v>
      </c>
      <c r="AQ46" s="65">
        <v>364.76900000000001</v>
      </c>
      <c r="AR46" s="65">
        <v>356.30399999999997</v>
      </c>
      <c r="AS46" s="65">
        <v>347.79899999999998</v>
      </c>
      <c r="AT46" s="65">
        <v>339.46499999999997</v>
      </c>
      <c r="AU46" s="65">
        <v>331.38799999999998</v>
      </c>
      <c r="AV46" s="65">
        <v>323.45400000000001</v>
      </c>
      <c r="AW46" s="65">
        <v>315.476</v>
      </c>
      <c r="AX46" s="65">
        <v>307.51</v>
      </c>
      <c r="AY46" s="65">
        <v>299.315</v>
      </c>
      <c r="AZ46" s="65">
        <v>290.75799999999998</v>
      </c>
      <c r="BA46" s="65">
        <v>281.952</v>
      </c>
      <c r="BB46" s="65">
        <v>273.17500000000001</v>
      </c>
      <c r="BC46" s="65">
        <v>264.40600000000001</v>
      </c>
      <c r="BD46" s="65">
        <v>255.535</v>
      </c>
      <c r="BE46" s="65">
        <v>246.54900000000001</v>
      </c>
      <c r="BF46" s="65">
        <v>237.50399999999999</v>
      </c>
      <c r="BG46" s="65">
        <v>228.45500000000001</v>
      </c>
      <c r="BH46" s="65">
        <v>219.36199999999999</v>
      </c>
      <c r="BI46" s="65">
        <v>210.51400000000001</v>
      </c>
      <c r="BJ46" s="65">
        <v>202.05099999999999</v>
      </c>
      <c r="BK46" s="65">
        <v>193.839</v>
      </c>
      <c r="BL46" s="65">
        <v>185.61500000000001</v>
      </c>
      <c r="BM46" s="65">
        <v>177.45</v>
      </c>
      <c r="BN46" s="65">
        <v>169.18100000000001</v>
      </c>
      <c r="BO46" s="65">
        <v>160.70699999999999</v>
      </c>
      <c r="BP46" s="65">
        <v>152.12</v>
      </c>
      <c r="BQ46" s="65">
        <v>143.64500000000001</v>
      </c>
      <c r="BR46" s="65">
        <v>135.28399999999999</v>
      </c>
      <c r="BS46" s="65">
        <v>126.89100000000001</v>
      </c>
      <c r="BT46" s="65">
        <v>118.438</v>
      </c>
      <c r="BU46" s="65">
        <v>110.004</v>
      </c>
      <c r="BV46" s="65">
        <v>101.73099999999999</v>
      </c>
      <c r="BW46" s="65">
        <v>93.611999999999995</v>
      </c>
      <c r="BX46" s="65">
        <v>85.745000000000005</v>
      </c>
      <c r="BY46" s="65">
        <v>78.201999999999998</v>
      </c>
      <c r="BZ46" s="65">
        <v>70.968000000000004</v>
      </c>
      <c r="CA46" s="65">
        <v>63.975000000000001</v>
      </c>
      <c r="CB46" s="65">
        <v>57.255000000000003</v>
      </c>
      <c r="CC46" s="65">
        <v>50.872999999999998</v>
      </c>
      <c r="CD46" s="65">
        <v>44.860999999999997</v>
      </c>
      <c r="CE46" s="65">
        <v>39.222000000000001</v>
      </c>
      <c r="CF46" s="65">
        <v>33.917999999999999</v>
      </c>
      <c r="CG46" s="65">
        <v>28.943000000000001</v>
      </c>
      <c r="CH46" s="65">
        <v>24.443999999999999</v>
      </c>
      <c r="CI46" s="65">
        <v>20.486999999999998</v>
      </c>
      <c r="CJ46" s="65">
        <v>17.009</v>
      </c>
      <c r="CK46" s="65">
        <v>13.728999999999999</v>
      </c>
      <c r="CL46" s="65">
        <v>10.923999999999999</v>
      </c>
      <c r="CM46" s="65">
        <v>8.7240000000000002</v>
      </c>
      <c r="CN46" s="65">
        <v>6.8090000000000002</v>
      </c>
      <c r="CO46" s="65">
        <v>5.1180000000000003</v>
      </c>
      <c r="CP46" s="65">
        <v>3.6520000000000001</v>
      </c>
      <c r="CQ46" s="65">
        <v>2.7490000000000001</v>
      </c>
      <c r="CR46" s="65">
        <v>2.2130000000000001</v>
      </c>
      <c r="CS46" s="65">
        <v>1.601</v>
      </c>
      <c r="CT46" s="65">
        <v>0.91200000000000003</v>
      </c>
      <c r="CU46" s="65">
        <v>0.57399999999999995</v>
      </c>
      <c r="CV46" s="65">
        <v>0.39100000000000001</v>
      </c>
      <c r="CW46" s="65">
        <v>0.192</v>
      </c>
      <c r="CX46" s="65">
        <v>0.24</v>
      </c>
      <c r="CZ46">
        <f t="shared" si="2"/>
        <v>30028.623</v>
      </c>
      <c r="DA46">
        <f t="shared" si="3"/>
        <v>29354.006999999998</v>
      </c>
      <c r="DB46">
        <f t="shared" si="4"/>
        <v>187.79500000000917</v>
      </c>
    </row>
    <row r="47" spans="1:106" x14ac:dyDescent="0.3">
      <c r="A47" s="64">
        <v>2063</v>
      </c>
      <c r="B47" s="65">
        <v>678.82799999999997</v>
      </c>
      <c r="C47" s="65">
        <v>671.89200000000005</v>
      </c>
      <c r="D47" s="65">
        <v>665.02599999999995</v>
      </c>
      <c r="E47" s="65">
        <v>659.62800000000004</v>
      </c>
      <c r="F47" s="65">
        <v>652.52700000000004</v>
      </c>
      <c r="G47" s="65">
        <v>645.53099999999995</v>
      </c>
      <c r="H47" s="65">
        <v>638.62800000000004</v>
      </c>
      <c r="I47" s="65">
        <v>631.80399999999997</v>
      </c>
      <c r="J47" s="65">
        <v>625.04100000000005</v>
      </c>
      <c r="K47" s="65">
        <v>618.31600000000003</v>
      </c>
      <c r="L47" s="65">
        <v>611.65700000000004</v>
      </c>
      <c r="M47" s="65">
        <v>605.06899999999996</v>
      </c>
      <c r="N47" s="65">
        <v>598.51300000000003</v>
      </c>
      <c r="O47" s="65">
        <v>591.94500000000005</v>
      </c>
      <c r="P47" s="65">
        <v>585.36699999999996</v>
      </c>
      <c r="Q47" s="65">
        <v>578.68799999999999</v>
      </c>
      <c r="R47" s="65">
        <v>571.85699999999997</v>
      </c>
      <c r="S47" s="65">
        <v>564.89800000000002</v>
      </c>
      <c r="T47" s="65">
        <v>557.89</v>
      </c>
      <c r="U47" s="65">
        <v>550.81299999999999</v>
      </c>
      <c r="V47" s="65">
        <v>543.63400000000001</v>
      </c>
      <c r="W47" s="65">
        <v>536.34100000000001</v>
      </c>
      <c r="X47" s="65">
        <v>528.93899999999996</v>
      </c>
      <c r="Y47" s="65">
        <v>521.447</v>
      </c>
      <c r="Z47" s="65">
        <v>513.87099999999998</v>
      </c>
      <c r="AA47" s="65">
        <v>506.15600000000001</v>
      </c>
      <c r="AB47" s="65">
        <v>498.279</v>
      </c>
      <c r="AC47" s="65">
        <v>490.26799999999997</v>
      </c>
      <c r="AD47" s="65">
        <v>482.18099999999998</v>
      </c>
      <c r="AE47" s="65">
        <v>474.017</v>
      </c>
      <c r="AF47" s="65">
        <v>465.77100000000002</v>
      </c>
      <c r="AG47" s="65">
        <v>457.452</v>
      </c>
      <c r="AH47" s="65">
        <v>449.06799999999998</v>
      </c>
      <c r="AI47" s="65">
        <v>440.63099999999997</v>
      </c>
      <c r="AJ47" s="65">
        <v>432.154</v>
      </c>
      <c r="AK47" s="65">
        <v>423.62299999999999</v>
      </c>
      <c r="AL47" s="65">
        <v>415.03899999999999</v>
      </c>
      <c r="AM47" s="65">
        <v>406.423</v>
      </c>
      <c r="AN47" s="65">
        <v>397.79700000000003</v>
      </c>
      <c r="AO47" s="65">
        <v>389.16500000000002</v>
      </c>
      <c r="AP47" s="65">
        <v>380.56700000000001</v>
      </c>
      <c r="AQ47" s="65">
        <v>372.03100000000001</v>
      </c>
      <c r="AR47" s="65">
        <v>363.54700000000003</v>
      </c>
      <c r="AS47" s="65">
        <v>355.04599999999999</v>
      </c>
      <c r="AT47" s="65">
        <v>346.50200000000001</v>
      </c>
      <c r="AU47" s="65">
        <v>338.12</v>
      </c>
      <c r="AV47" s="65">
        <v>329.98200000000003</v>
      </c>
      <c r="AW47" s="65">
        <v>321.97899999999998</v>
      </c>
      <c r="AX47" s="65">
        <v>313.92899999999997</v>
      </c>
      <c r="AY47" s="65">
        <v>305.887</v>
      </c>
      <c r="AZ47" s="65">
        <v>297.61399999999998</v>
      </c>
      <c r="BA47" s="65">
        <v>288.97899999999998</v>
      </c>
      <c r="BB47" s="65">
        <v>280.096</v>
      </c>
      <c r="BC47" s="65">
        <v>271.23500000000001</v>
      </c>
      <c r="BD47" s="65">
        <v>262.37700000000001</v>
      </c>
      <c r="BE47" s="65">
        <v>253.416</v>
      </c>
      <c r="BF47" s="65">
        <v>244.33799999999999</v>
      </c>
      <c r="BG47" s="65">
        <v>235.202</v>
      </c>
      <c r="BH47" s="65">
        <v>226.05600000000001</v>
      </c>
      <c r="BI47" s="65">
        <v>216.864</v>
      </c>
      <c r="BJ47" s="65">
        <v>207.898</v>
      </c>
      <c r="BK47" s="65">
        <v>199.28800000000001</v>
      </c>
      <c r="BL47" s="65">
        <v>190.911</v>
      </c>
      <c r="BM47" s="65">
        <v>182.52500000000001</v>
      </c>
      <c r="BN47" s="65">
        <v>174.196</v>
      </c>
      <c r="BO47" s="65">
        <v>165.762</v>
      </c>
      <c r="BP47" s="65">
        <v>157.124</v>
      </c>
      <c r="BQ47" s="65">
        <v>148.374</v>
      </c>
      <c r="BR47" s="65">
        <v>139.745</v>
      </c>
      <c r="BS47" s="65">
        <v>131.23699999999999</v>
      </c>
      <c r="BT47" s="65">
        <v>122.709</v>
      </c>
      <c r="BU47" s="65">
        <v>114.133</v>
      </c>
      <c r="BV47" s="65">
        <v>105.59399999999999</v>
      </c>
      <c r="BW47" s="65">
        <v>97.231999999999999</v>
      </c>
      <c r="BX47" s="65">
        <v>89.043999999999997</v>
      </c>
      <c r="BY47" s="65">
        <v>81.134</v>
      </c>
      <c r="BZ47" s="65">
        <v>73.573999999999998</v>
      </c>
      <c r="CA47" s="65">
        <v>66.352000000000004</v>
      </c>
      <c r="CB47" s="65">
        <v>59.393999999999998</v>
      </c>
      <c r="CC47" s="65">
        <v>52.73</v>
      </c>
      <c r="CD47" s="65">
        <v>46.453000000000003</v>
      </c>
      <c r="CE47" s="65">
        <v>40.609000000000002</v>
      </c>
      <c r="CF47" s="65">
        <v>35.185000000000002</v>
      </c>
      <c r="CG47" s="65">
        <v>30.11</v>
      </c>
      <c r="CH47" s="65">
        <v>25.376999999999999</v>
      </c>
      <c r="CI47" s="65">
        <v>21.155000000000001</v>
      </c>
      <c r="CJ47" s="65">
        <v>17.512</v>
      </c>
      <c r="CK47" s="65">
        <v>14.374000000000001</v>
      </c>
      <c r="CL47" s="65">
        <v>11.372999999999999</v>
      </c>
      <c r="CM47" s="65">
        <v>8.9290000000000003</v>
      </c>
      <c r="CN47" s="65">
        <v>7.1509999999999998</v>
      </c>
      <c r="CO47" s="65">
        <v>5.5149999999999997</v>
      </c>
      <c r="CP47" s="65">
        <v>3.9830000000000001</v>
      </c>
      <c r="CQ47" s="65">
        <v>2.778</v>
      </c>
      <c r="CR47" s="65">
        <v>2.1179999999999999</v>
      </c>
      <c r="CS47" s="65">
        <v>1.6970000000000001</v>
      </c>
      <c r="CT47" s="65">
        <v>1.218</v>
      </c>
      <c r="CU47" s="65">
        <v>0.68300000000000005</v>
      </c>
      <c r="CV47" s="65">
        <v>0.41</v>
      </c>
      <c r="CW47" s="65">
        <v>0.20200000000000001</v>
      </c>
      <c r="CX47" s="65">
        <v>0.254</v>
      </c>
      <c r="CZ47">
        <f t="shared" si="2"/>
        <v>30515.983000000004</v>
      </c>
      <c r="DA47">
        <f t="shared" si="3"/>
        <v>29837.155000000006</v>
      </c>
      <c r="DB47">
        <f t="shared" si="4"/>
        <v>191.46799999999348</v>
      </c>
    </row>
    <row r="48" spans="1:106" x14ac:dyDescent="0.3">
      <c r="A48" s="64">
        <v>2064</v>
      </c>
      <c r="B48" s="65">
        <v>683.00699999999995</v>
      </c>
      <c r="C48" s="65">
        <v>676.46</v>
      </c>
      <c r="D48" s="65">
        <v>669.92100000000005</v>
      </c>
      <c r="E48" s="65">
        <v>663.38699999999994</v>
      </c>
      <c r="F48" s="65">
        <v>657.64599999999996</v>
      </c>
      <c r="G48" s="65">
        <v>650.89800000000002</v>
      </c>
      <c r="H48" s="65">
        <v>644.19299999999998</v>
      </c>
      <c r="I48" s="65">
        <v>637.52499999999998</v>
      </c>
      <c r="J48" s="65">
        <v>630.88400000000001</v>
      </c>
      <c r="K48" s="65">
        <v>624.25599999999997</v>
      </c>
      <c r="L48" s="65">
        <v>617.62099999999998</v>
      </c>
      <c r="M48" s="65">
        <v>611.02700000000004</v>
      </c>
      <c r="N48" s="65">
        <v>604.48900000000003</v>
      </c>
      <c r="O48" s="65">
        <v>597.96699999999998</v>
      </c>
      <c r="P48" s="65">
        <v>591.40499999999997</v>
      </c>
      <c r="Q48" s="65">
        <v>584.81399999999996</v>
      </c>
      <c r="R48" s="65">
        <v>578.10400000000004</v>
      </c>
      <c r="S48" s="65">
        <v>571.22699999999998</v>
      </c>
      <c r="T48" s="65">
        <v>564.21299999999997</v>
      </c>
      <c r="U48" s="65">
        <v>557.14</v>
      </c>
      <c r="V48" s="65">
        <v>549.99099999999999</v>
      </c>
      <c r="W48" s="65">
        <v>542.75</v>
      </c>
      <c r="X48" s="65">
        <v>535.41999999999996</v>
      </c>
      <c r="Y48" s="65">
        <v>527.99400000000003</v>
      </c>
      <c r="Z48" s="65">
        <v>520.476</v>
      </c>
      <c r="AA48" s="65">
        <v>512.87300000000005</v>
      </c>
      <c r="AB48" s="65">
        <v>505.13900000000001</v>
      </c>
      <c r="AC48" s="65">
        <v>497.25400000000002</v>
      </c>
      <c r="AD48" s="65">
        <v>489.24299999999999</v>
      </c>
      <c r="AE48" s="65">
        <v>481.15699999999998</v>
      </c>
      <c r="AF48" s="65">
        <v>472.995</v>
      </c>
      <c r="AG48" s="65">
        <v>464.75</v>
      </c>
      <c r="AH48" s="65">
        <v>456.428</v>
      </c>
      <c r="AI48" s="65">
        <v>448.03699999999998</v>
      </c>
      <c r="AJ48" s="65">
        <v>439.59399999999999</v>
      </c>
      <c r="AK48" s="65">
        <v>431.10899999999998</v>
      </c>
      <c r="AL48" s="65">
        <v>422.56599999999997</v>
      </c>
      <c r="AM48" s="65">
        <v>413.96199999999999</v>
      </c>
      <c r="AN48" s="65">
        <v>405.32</v>
      </c>
      <c r="AO48" s="65">
        <v>396.66699999999997</v>
      </c>
      <c r="AP48" s="65">
        <v>388.00200000000001</v>
      </c>
      <c r="AQ48" s="65">
        <v>379.37200000000001</v>
      </c>
      <c r="AR48" s="65">
        <v>370.80500000000001</v>
      </c>
      <c r="AS48" s="65">
        <v>362.291</v>
      </c>
      <c r="AT48" s="65">
        <v>353.75400000000002</v>
      </c>
      <c r="AU48" s="65">
        <v>345.17200000000003</v>
      </c>
      <c r="AV48" s="65">
        <v>336.74299999999999</v>
      </c>
      <c r="AW48" s="65">
        <v>328.54500000000002</v>
      </c>
      <c r="AX48" s="65">
        <v>320.47300000000001</v>
      </c>
      <c r="AY48" s="65">
        <v>312.35199999999998</v>
      </c>
      <c r="AZ48" s="65">
        <v>304.23399999999998</v>
      </c>
      <c r="BA48" s="65">
        <v>295.88400000000001</v>
      </c>
      <c r="BB48" s="65">
        <v>287.17399999999998</v>
      </c>
      <c r="BC48" s="65">
        <v>278.21300000000002</v>
      </c>
      <c r="BD48" s="65">
        <v>269.26900000000001</v>
      </c>
      <c r="BE48" s="65">
        <v>260.322</v>
      </c>
      <c r="BF48" s="65">
        <v>251.27</v>
      </c>
      <c r="BG48" s="65">
        <v>242.10400000000001</v>
      </c>
      <c r="BH48" s="65">
        <v>232.87799999999999</v>
      </c>
      <c r="BI48" s="65">
        <v>223.636</v>
      </c>
      <c r="BJ48" s="65">
        <v>214.34700000000001</v>
      </c>
      <c r="BK48" s="65">
        <v>205.262</v>
      </c>
      <c r="BL48" s="65">
        <v>196.50700000000001</v>
      </c>
      <c r="BM48" s="65">
        <v>187.96600000000001</v>
      </c>
      <c r="BN48" s="65">
        <v>179.417</v>
      </c>
      <c r="BO48" s="65">
        <v>170.92599999999999</v>
      </c>
      <c r="BP48" s="65">
        <v>162.328</v>
      </c>
      <c r="BQ48" s="65">
        <v>153.52600000000001</v>
      </c>
      <c r="BR48" s="65">
        <v>144.61500000000001</v>
      </c>
      <c r="BS48" s="65">
        <v>135.83099999999999</v>
      </c>
      <c r="BT48" s="65">
        <v>127.17700000000001</v>
      </c>
      <c r="BU48" s="65">
        <v>118.515</v>
      </c>
      <c r="BV48" s="65">
        <v>109.818</v>
      </c>
      <c r="BW48" s="65">
        <v>101.173</v>
      </c>
      <c r="BX48" s="65">
        <v>92.722999999999999</v>
      </c>
      <c r="BY48" s="65">
        <v>84.468000000000004</v>
      </c>
      <c r="BZ48" s="65">
        <v>76.513999999999996</v>
      </c>
      <c r="CA48" s="65">
        <v>68.938000000000002</v>
      </c>
      <c r="CB48" s="65">
        <v>61.728999999999999</v>
      </c>
      <c r="CC48" s="65">
        <v>54.807000000000002</v>
      </c>
      <c r="CD48" s="65">
        <v>48.2</v>
      </c>
      <c r="CE48" s="65">
        <v>42.029000000000003</v>
      </c>
      <c r="CF48" s="65">
        <v>36.351999999999997</v>
      </c>
      <c r="CG48" s="65">
        <v>31.143999999999998</v>
      </c>
      <c r="CH48" s="65">
        <v>26.298999999999999</v>
      </c>
      <c r="CI48" s="65">
        <v>21.808</v>
      </c>
      <c r="CJ48" s="65">
        <v>17.861999999999998</v>
      </c>
      <c r="CK48" s="65">
        <v>14.536</v>
      </c>
      <c r="CL48" s="65">
        <v>11.737</v>
      </c>
      <c r="CM48" s="65">
        <v>9.0139999999999993</v>
      </c>
      <c r="CN48" s="65">
        <v>6.9349999999999996</v>
      </c>
      <c r="CO48" s="65">
        <v>5.5759999999999996</v>
      </c>
      <c r="CP48" s="65">
        <v>4.22</v>
      </c>
      <c r="CQ48" s="65">
        <v>2.8479999999999999</v>
      </c>
      <c r="CR48" s="65">
        <v>1.903</v>
      </c>
      <c r="CS48" s="65">
        <v>1.486</v>
      </c>
      <c r="CT48" s="65">
        <v>1.179</v>
      </c>
      <c r="CU48" s="65">
        <v>0.83499999999999996</v>
      </c>
      <c r="CV48" s="65">
        <v>0.45400000000000001</v>
      </c>
      <c r="CW48" s="65">
        <v>0.21299999999999999</v>
      </c>
      <c r="CX48" s="65">
        <v>0.26800000000000002</v>
      </c>
      <c r="CZ48">
        <f t="shared" si="2"/>
        <v>31003.887000000006</v>
      </c>
      <c r="DA48">
        <f t="shared" si="3"/>
        <v>30320.880000000008</v>
      </c>
      <c r="DB48">
        <f t="shared" si="4"/>
        <v>195.10299999999552</v>
      </c>
    </row>
    <row r="49" spans="1:106" x14ac:dyDescent="0.3">
      <c r="A49" s="64">
        <v>2065</v>
      </c>
      <c r="B49" s="65">
        <v>687.30600000000004</v>
      </c>
      <c r="C49" s="65">
        <v>680.99300000000005</v>
      </c>
      <c r="D49" s="65">
        <v>674.66600000000005</v>
      </c>
      <c r="E49" s="65">
        <v>668.32399999999996</v>
      </c>
      <c r="F49" s="65">
        <v>661.96500000000003</v>
      </c>
      <c r="G49" s="65">
        <v>655.59</v>
      </c>
      <c r="H49" s="65">
        <v>649.19600000000003</v>
      </c>
      <c r="I49" s="65">
        <v>642.78300000000002</v>
      </c>
      <c r="J49" s="65">
        <v>636.34900000000005</v>
      </c>
      <c r="K49" s="65">
        <v>629.89300000000003</v>
      </c>
      <c r="L49" s="65">
        <v>623.4</v>
      </c>
      <c r="M49" s="65">
        <v>616.85699999999997</v>
      </c>
      <c r="N49" s="65">
        <v>610.32799999999997</v>
      </c>
      <c r="O49" s="65">
        <v>603.84100000000001</v>
      </c>
      <c r="P49" s="65">
        <v>597.35299999999995</v>
      </c>
      <c r="Q49" s="65">
        <v>590.79899999999998</v>
      </c>
      <c r="R49" s="65">
        <v>584.19500000000005</v>
      </c>
      <c r="S49" s="65">
        <v>577.45399999999995</v>
      </c>
      <c r="T49" s="65">
        <v>570.53300000000002</v>
      </c>
      <c r="U49" s="65">
        <v>563.46400000000006</v>
      </c>
      <c r="V49" s="65">
        <v>556.32799999999997</v>
      </c>
      <c r="W49" s="65">
        <v>549.10699999999997</v>
      </c>
      <c r="X49" s="65">
        <v>541.80600000000004</v>
      </c>
      <c r="Y49" s="65">
        <v>534.43600000000004</v>
      </c>
      <c r="Z49" s="65">
        <v>526.98800000000006</v>
      </c>
      <c r="AA49" s="65">
        <v>519.44500000000005</v>
      </c>
      <c r="AB49" s="65">
        <v>511.81599999999997</v>
      </c>
      <c r="AC49" s="65">
        <v>504.065</v>
      </c>
      <c r="AD49" s="65">
        <v>496.173</v>
      </c>
      <c r="AE49" s="65">
        <v>488.16300000000001</v>
      </c>
      <c r="AF49" s="65">
        <v>480.07799999999997</v>
      </c>
      <c r="AG49" s="65">
        <v>471.91899999999998</v>
      </c>
      <c r="AH49" s="65">
        <v>463.67599999999999</v>
      </c>
      <c r="AI49" s="65">
        <v>455.351</v>
      </c>
      <c r="AJ49" s="65">
        <v>446.95499999999998</v>
      </c>
      <c r="AK49" s="65">
        <v>438.50599999999997</v>
      </c>
      <c r="AL49" s="65">
        <v>430.01499999999999</v>
      </c>
      <c r="AM49" s="65">
        <v>421.46100000000001</v>
      </c>
      <c r="AN49" s="65">
        <v>412.839</v>
      </c>
      <c r="AO49" s="65">
        <v>404.17200000000003</v>
      </c>
      <c r="AP49" s="65">
        <v>395.49200000000002</v>
      </c>
      <c r="AQ49" s="65">
        <v>386.79500000000002</v>
      </c>
      <c r="AR49" s="65">
        <v>378.13499999999999</v>
      </c>
      <c r="AS49" s="65">
        <v>369.53899999999999</v>
      </c>
      <c r="AT49" s="65">
        <v>360.99299999999999</v>
      </c>
      <c r="AU49" s="65">
        <v>352.423</v>
      </c>
      <c r="AV49" s="65">
        <v>343.80200000000002</v>
      </c>
      <c r="AW49" s="65">
        <v>335.327</v>
      </c>
      <c r="AX49" s="65">
        <v>327.072</v>
      </c>
      <c r="AY49" s="65">
        <v>318.93200000000002</v>
      </c>
      <c r="AZ49" s="65">
        <v>310.74</v>
      </c>
      <c r="BA49" s="65">
        <v>302.548</v>
      </c>
      <c r="BB49" s="65">
        <v>294.12099999999998</v>
      </c>
      <c r="BC49" s="65">
        <v>285.33600000000001</v>
      </c>
      <c r="BD49" s="65">
        <v>276.3</v>
      </c>
      <c r="BE49" s="65">
        <v>267.274</v>
      </c>
      <c r="BF49" s="65">
        <v>258.238</v>
      </c>
      <c r="BG49" s="65">
        <v>249.09800000000001</v>
      </c>
      <c r="BH49" s="65">
        <v>239.84399999999999</v>
      </c>
      <c r="BI49" s="65">
        <v>230.52799999999999</v>
      </c>
      <c r="BJ49" s="65">
        <v>221.191</v>
      </c>
      <c r="BK49" s="65">
        <v>211.804</v>
      </c>
      <c r="BL49" s="65">
        <v>202.60400000000001</v>
      </c>
      <c r="BM49" s="65">
        <v>193.70500000000001</v>
      </c>
      <c r="BN49" s="65">
        <v>185</v>
      </c>
      <c r="BO49" s="65">
        <v>176.28899999999999</v>
      </c>
      <c r="BP49" s="65">
        <v>167.637</v>
      </c>
      <c r="BQ49" s="65">
        <v>158.876</v>
      </c>
      <c r="BR49" s="65">
        <v>149.911</v>
      </c>
      <c r="BS49" s="65">
        <v>140.84100000000001</v>
      </c>
      <c r="BT49" s="65">
        <v>131.90299999999999</v>
      </c>
      <c r="BU49" s="65">
        <v>123.104</v>
      </c>
      <c r="BV49" s="65">
        <v>114.309</v>
      </c>
      <c r="BW49" s="65">
        <v>105.491</v>
      </c>
      <c r="BX49" s="65">
        <v>96.742000000000004</v>
      </c>
      <c r="BY49" s="65">
        <v>88.206000000000003</v>
      </c>
      <c r="BZ49" s="65">
        <v>79.884</v>
      </c>
      <c r="CA49" s="65">
        <v>71.887</v>
      </c>
      <c r="CB49" s="65">
        <v>64.295000000000002</v>
      </c>
      <c r="CC49" s="65">
        <v>57.1</v>
      </c>
      <c r="CD49" s="65">
        <v>50.215000000000003</v>
      </c>
      <c r="CE49" s="65">
        <v>43.664999999999999</v>
      </c>
      <c r="CF49" s="65">
        <v>37.600999999999999</v>
      </c>
      <c r="CG49" s="65">
        <v>32.091999999999999</v>
      </c>
      <c r="CH49" s="65">
        <v>27.1</v>
      </c>
      <c r="CI49" s="65">
        <v>22.486000000000001</v>
      </c>
      <c r="CJ49" s="65">
        <v>18.238</v>
      </c>
      <c r="CK49" s="65">
        <v>14.569000000000001</v>
      </c>
      <c r="CL49" s="65">
        <v>11.558999999999999</v>
      </c>
      <c r="CM49" s="65">
        <v>9.1</v>
      </c>
      <c r="CN49" s="65">
        <v>6.6559999999999997</v>
      </c>
      <c r="CO49" s="65">
        <v>4.9390000000000001</v>
      </c>
      <c r="CP49" s="65">
        <v>4.0010000000000003</v>
      </c>
      <c r="CQ49" s="65">
        <v>2.9249999999999998</v>
      </c>
      <c r="CR49" s="65">
        <v>1.712</v>
      </c>
      <c r="CS49" s="65">
        <v>1.028</v>
      </c>
      <c r="CT49" s="65">
        <v>0.85399999999999998</v>
      </c>
      <c r="CU49" s="65">
        <v>0.66200000000000003</v>
      </c>
      <c r="CV49" s="65">
        <v>0.45100000000000001</v>
      </c>
      <c r="CW49" s="65">
        <v>0.224</v>
      </c>
      <c r="CX49" s="65">
        <v>0.28299999999999997</v>
      </c>
      <c r="CZ49">
        <f t="shared" si="2"/>
        <v>31492.263999999981</v>
      </c>
      <c r="DA49">
        <f t="shared" si="3"/>
        <v>30804.957999999981</v>
      </c>
      <c r="DB49">
        <f t="shared" si="4"/>
        <v>198.92900000002555</v>
      </c>
    </row>
    <row r="50" spans="1:106" x14ac:dyDescent="0.3">
      <c r="A50" s="64">
        <v>2066</v>
      </c>
      <c r="B50" s="65">
        <v>692.14700000000005</v>
      </c>
      <c r="C50" s="65">
        <v>685.90899999999999</v>
      </c>
      <c r="D50" s="65">
        <v>679.71799999999996</v>
      </c>
      <c r="E50" s="65">
        <v>673.53</v>
      </c>
      <c r="F50" s="65">
        <v>667.33900000000006</v>
      </c>
      <c r="G50" s="65">
        <v>661.13400000000001</v>
      </c>
      <c r="H50" s="65">
        <v>654.91800000000001</v>
      </c>
      <c r="I50" s="65">
        <v>648.69299999999998</v>
      </c>
      <c r="J50" s="65">
        <v>642.399</v>
      </c>
      <c r="K50" s="65">
        <v>636.00900000000001</v>
      </c>
      <c r="L50" s="65">
        <v>629.54300000000001</v>
      </c>
      <c r="M50" s="65">
        <v>623.04100000000005</v>
      </c>
      <c r="N50" s="65">
        <v>616.48099999999999</v>
      </c>
      <c r="O50" s="65">
        <v>609.91999999999996</v>
      </c>
      <c r="P50" s="65">
        <v>603.38300000000004</v>
      </c>
      <c r="Q50" s="65">
        <v>596.83399999999995</v>
      </c>
      <c r="R50" s="65">
        <v>590.21199999999999</v>
      </c>
      <c r="S50" s="65">
        <v>583.53</v>
      </c>
      <c r="T50" s="65">
        <v>576.726</v>
      </c>
      <c r="U50" s="65">
        <v>569.76300000000003</v>
      </c>
      <c r="V50" s="65">
        <v>562.66600000000005</v>
      </c>
      <c r="W50" s="65">
        <v>555.50099999999998</v>
      </c>
      <c r="X50" s="65">
        <v>548.24800000000005</v>
      </c>
      <c r="Y50" s="65">
        <v>540.92600000000004</v>
      </c>
      <c r="Z50" s="65">
        <v>533.54600000000005</v>
      </c>
      <c r="AA50" s="65">
        <v>526.09299999999996</v>
      </c>
      <c r="AB50" s="65">
        <v>518.54600000000005</v>
      </c>
      <c r="AC50" s="65">
        <v>510.91500000000002</v>
      </c>
      <c r="AD50" s="65">
        <v>503.16</v>
      </c>
      <c r="AE50" s="65">
        <v>495.26100000000002</v>
      </c>
      <c r="AF50" s="65">
        <v>487.23899999999998</v>
      </c>
      <c r="AG50" s="65">
        <v>479.14400000000001</v>
      </c>
      <c r="AH50" s="65">
        <v>470.97300000000001</v>
      </c>
      <c r="AI50" s="65">
        <v>462.71300000000002</v>
      </c>
      <c r="AJ50" s="65">
        <v>454.36200000000002</v>
      </c>
      <c r="AK50" s="65">
        <v>445.93299999999999</v>
      </c>
      <c r="AL50" s="65">
        <v>437.45</v>
      </c>
      <c r="AM50" s="65">
        <v>428.92</v>
      </c>
      <c r="AN50" s="65">
        <v>420.327</v>
      </c>
      <c r="AO50" s="65">
        <v>411.66699999999997</v>
      </c>
      <c r="AP50" s="65">
        <v>402.96199999999999</v>
      </c>
      <c r="AQ50" s="65">
        <v>394.23899999999998</v>
      </c>
      <c r="AR50" s="65">
        <v>385.49599999999998</v>
      </c>
      <c r="AS50" s="65">
        <v>376.779</v>
      </c>
      <c r="AT50" s="65">
        <v>368.11599999999999</v>
      </c>
      <c r="AU50" s="65">
        <v>359.49299999999999</v>
      </c>
      <c r="AV50" s="65">
        <v>350.84199999999998</v>
      </c>
      <c r="AW50" s="65">
        <v>342.13600000000002</v>
      </c>
      <c r="AX50" s="65">
        <v>333.57100000000003</v>
      </c>
      <c r="AY50" s="65">
        <v>325.22300000000001</v>
      </c>
      <c r="AZ50" s="65">
        <v>316.988</v>
      </c>
      <c r="BA50" s="65">
        <v>308.69499999999999</v>
      </c>
      <c r="BB50" s="65">
        <v>300.39100000000002</v>
      </c>
      <c r="BC50" s="65">
        <v>291.85399999999998</v>
      </c>
      <c r="BD50" s="65">
        <v>282.95699999999999</v>
      </c>
      <c r="BE50" s="65">
        <v>273.80500000000001</v>
      </c>
      <c r="BF50" s="65">
        <v>264.65699999999998</v>
      </c>
      <c r="BG50" s="65">
        <v>255.49600000000001</v>
      </c>
      <c r="BH50" s="65">
        <v>246.21299999999999</v>
      </c>
      <c r="BI50" s="65">
        <v>236.79300000000001</v>
      </c>
      <c r="BJ50" s="65">
        <v>227.29300000000001</v>
      </c>
      <c r="BK50" s="65">
        <v>217.773</v>
      </c>
      <c r="BL50" s="65">
        <v>208.20400000000001</v>
      </c>
      <c r="BM50" s="65">
        <v>198.81200000000001</v>
      </c>
      <c r="BN50" s="65">
        <v>189.71299999999999</v>
      </c>
      <c r="BO50" s="65">
        <v>180.804</v>
      </c>
      <c r="BP50" s="65">
        <v>171.898</v>
      </c>
      <c r="BQ50" s="65">
        <v>163.06</v>
      </c>
      <c r="BR50" s="65">
        <v>154.12299999999999</v>
      </c>
      <c r="BS50" s="65">
        <v>144.988</v>
      </c>
      <c r="BT50" s="65">
        <v>135.761</v>
      </c>
      <c r="BU50" s="65">
        <v>126.688</v>
      </c>
      <c r="BV50" s="65">
        <v>117.77500000000001</v>
      </c>
      <c r="BW50" s="65">
        <v>108.902</v>
      </c>
      <c r="BX50" s="65">
        <v>100.051</v>
      </c>
      <c r="BY50" s="65">
        <v>91.311000000000007</v>
      </c>
      <c r="BZ50" s="65">
        <v>82.81</v>
      </c>
      <c r="CA50" s="65">
        <v>74.549000000000007</v>
      </c>
      <c r="CB50" s="65">
        <v>66.67</v>
      </c>
      <c r="CC50" s="65">
        <v>59.265999999999998</v>
      </c>
      <c r="CD50" s="65">
        <v>52.314</v>
      </c>
      <c r="CE50" s="65">
        <v>45.69</v>
      </c>
      <c r="CF50" s="65">
        <v>39.417999999999999</v>
      </c>
      <c r="CG50" s="65">
        <v>33.673000000000002</v>
      </c>
      <c r="CH50" s="65">
        <v>28.532</v>
      </c>
      <c r="CI50" s="65">
        <v>23.937000000000001</v>
      </c>
      <c r="CJ50" s="65">
        <v>19.646999999999998</v>
      </c>
      <c r="CK50" s="65">
        <v>15.827</v>
      </c>
      <c r="CL50" s="65">
        <v>12.657999999999999</v>
      </c>
      <c r="CM50" s="65">
        <v>9.9819999999999993</v>
      </c>
      <c r="CN50" s="65">
        <v>7.7119999999999997</v>
      </c>
      <c r="CO50" s="65">
        <v>5.5860000000000003</v>
      </c>
      <c r="CP50" s="65">
        <v>4.1669999999999998</v>
      </c>
      <c r="CQ50" s="65">
        <v>3.3690000000000002</v>
      </c>
      <c r="CR50" s="65">
        <v>2.4550000000000001</v>
      </c>
      <c r="CS50" s="65">
        <v>1.427</v>
      </c>
      <c r="CT50" s="65">
        <v>0.89500000000000002</v>
      </c>
      <c r="CU50" s="65">
        <v>0.69399999999999995</v>
      </c>
      <c r="CV50" s="65">
        <v>0.47399999999999998</v>
      </c>
      <c r="CW50" s="65">
        <v>0.23499999999999999</v>
      </c>
      <c r="CX50" s="65">
        <v>0.29799999999999999</v>
      </c>
      <c r="CZ50">
        <f t="shared" si="2"/>
        <v>31980.966000000008</v>
      </c>
      <c r="DA50">
        <f t="shared" si="3"/>
        <v>31288.81900000001</v>
      </c>
      <c r="DB50">
        <f t="shared" si="4"/>
        <v>203.44499999997061</v>
      </c>
    </row>
    <row r="51" spans="1:106" x14ac:dyDescent="0.3">
      <c r="A51" s="64">
        <v>2067</v>
      </c>
      <c r="B51" s="65">
        <v>697.10299999999995</v>
      </c>
      <c r="C51" s="65">
        <v>690.70100000000002</v>
      </c>
      <c r="D51" s="65">
        <v>684.43399999999997</v>
      </c>
      <c r="E51" s="65">
        <v>678.36500000000001</v>
      </c>
      <c r="F51" s="65">
        <v>672.31799999999998</v>
      </c>
      <c r="G51" s="65">
        <v>666.27700000000004</v>
      </c>
      <c r="H51" s="65">
        <v>660.22799999999995</v>
      </c>
      <c r="I51" s="65">
        <v>654.173</v>
      </c>
      <c r="J51" s="65">
        <v>648.11699999999996</v>
      </c>
      <c r="K51" s="65">
        <v>641.94399999999996</v>
      </c>
      <c r="L51" s="65">
        <v>635.59799999999996</v>
      </c>
      <c r="M51" s="65">
        <v>629.12300000000005</v>
      </c>
      <c r="N51" s="65">
        <v>622.61099999999999</v>
      </c>
      <c r="O51" s="65">
        <v>616.03700000000003</v>
      </c>
      <c r="P51" s="65">
        <v>609.44299999999998</v>
      </c>
      <c r="Q51" s="65">
        <v>602.85699999999997</v>
      </c>
      <c r="R51" s="65">
        <v>596.24800000000005</v>
      </c>
      <c r="S51" s="65">
        <v>589.55700000000002</v>
      </c>
      <c r="T51" s="65">
        <v>582.80100000000004</v>
      </c>
      <c r="U51" s="65">
        <v>575.93299999999999</v>
      </c>
      <c r="V51" s="65">
        <v>568.928</v>
      </c>
      <c r="W51" s="65">
        <v>561.80600000000004</v>
      </c>
      <c r="X51" s="65">
        <v>554.61199999999997</v>
      </c>
      <c r="Y51" s="65">
        <v>547.33000000000004</v>
      </c>
      <c r="Z51" s="65">
        <v>539.98599999999999</v>
      </c>
      <c r="AA51" s="65">
        <v>532.59500000000003</v>
      </c>
      <c r="AB51" s="65">
        <v>525.13900000000001</v>
      </c>
      <c r="AC51" s="65">
        <v>517.58799999999997</v>
      </c>
      <c r="AD51" s="65">
        <v>509.95600000000002</v>
      </c>
      <c r="AE51" s="65">
        <v>502.19799999999998</v>
      </c>
      <c r="AF51" s="65">
        <v>494.29300000000001</v>
      </c>
      <c r="AG51" s="65">
        <v>486.26100000000002</v>
      </c>
      <c r="AH51" s="65">
        <v>478.15499999999997</v>
      </c>
      <c r="AI51" s="65">
        <v>469.97399999999999</v>
      </c>
      <c r="AJ51" s="65">
        <v>461.69600000000003</v>
      </c>
      <c r="AK51" s="65">
        <v>453.32100000000003</v>
      </c>
      <c r="AL51" s="65">
        <v>444.86099999999999</v>
      </c>
      <c r="AM51" s="65">
        <v>436.34399999999999</v>
      </c>
      <c r="AN51" s="65">
        <v>427.77600000000001</v>
      </c>
      <c r="AO51" s="65">
        <v>419.14499999999998</v>
      </c>
      <c r="AP51" s="65">
        <v>410.44900000000001</v>
      </c>
      <c r="AQ51" s="65">
        <v>401.70699999999999</v>
      </c>
      <c r="AR51" s="65">
        <v>392.94200000000001</v>
      </c>
      <c r="AS51" s="65">
        <v>384.15300000000002</v>
      </c>
      <c r="AT51" s="65">
        <v>375.38200000000001</v>
      </c>
      <c r="AU51" s="65">
        <v>366.65100000000001</v>
      </c>
      <c r="AV51" s="65">
        <v>357.95400000000001</v>
      </c>
      <c r="AW51" s="65">
        <v>349.22199999999998</v>
      </c>
      <c r="AX51" s="65">
        <v>340.43099999999998</v>
      </c>
      <c r="AY51" s="65">
        <v>331.77600000000001</v>
      </c>
      <c r="AZ51" s="65">
        <v>323.339</v>
      </c>
      <c r="BA51" s="65">
        <v>315.00799999999998</v>
      </c>
      <c r="BB51" s="65">
        <v>306.613</v>
      </c>
      <c r="BC51" s="65">
        <v>298.202</v>
      </c>
      <c r="BD51" s="65">
        <v>289.553</v>
      </c>
      <c r="BE51" s="65">
        <v>280.54500000000002</v>
      </c>
      <c r="BF51" s="65">
        <v>271.279</v>
      </c>
      <c r="BG51" s="65">
        <v>262.01100000000002</v>
      </c>
      <c r="BH51" s="65">
        <v>252.72499999999999</v>
      </c>
      <c r="BI51" s="65">
        <v>243.3</v>
      </c>
      <c r="BJ51" s="65">
        <v>233.715</v>
      </c>
      <c r="BK51" s="65">
        <v>224.03299999999999</v>
      </c>
      <c r="BL51" s="65">
        <v>214.33</v>
      </c>
      <c r="BM51" s="65">
        <v>204.578</v>
      </c>
      <c r="BN51" s="65">
        <v>194.99700000000001</v>
      </c>
      <c r="BO51" s="65">
        <v>185.697</v>
      </c>
      <c r="BP51" s="65">
        <v>176.58799999999999</v>
      </c>
      <c r="BQ51" s="65">
        <v>167.48699999999999</v>
      </c>
      <c r="BR51" s="65">
        <v>158.46600000000001</v>
      </c>
      <c r="BS51" s="65">
        <v>149.34899999999999</v>
      </c>
      <c r="BT51" s="65">
        <v>140.04599999999999</v>
      </c>
      <c r="BU51" s="65">
        <v>130.66300000000001</v>
      </c>
      <c r="BV51" s="65">
        <v>121.456</v>
      </c>
      <c r="BW51" s="65">
        <v>112.432</v>
      </c>
      <c r="BX51" s="65">
        <v>103.48099999999999</v>
      </c>
      <c r="BY51" s="65">
        <v>94.599000000000004</v>
      </c>
      <c r="BZ51" s="65">
        <v>85.867999999999995</v>
      </c>
      <c r="CA51" s="65">
        <v>77.403000000000006</v>
      </c>
      <c r="CB51" s="65">
        <v>69.203999999999994</v>
      </c>
      <c r="CC51" s="65">
        <v>61.444000000000003</v>
      </c>
      <c r="CD51" s="65">
        <v>54.228999999999999</v>
      </c>
      <c r="CE51" s="65">
        <v>47.52</v>
      </c>
      <c r="CF51" s="65">
        <v>41.16</v>
      </c>
      <c r="CG51" s="65">
        <v>35.164999999999999</v>
      </c>
      <c r="CH51" s="65">
        <v>29.741</v>
      </c>
      <c r="CI51" s="65">
        <v>24.966999999999999</v>
      </c>
      <c r="CJ51" s="65">
        <v>20.771000000000001</v>
      </c>
      <c r="CK51" s="65">
        <v>16.806999999999999</v>
      </c>
      <c r="CL51" s="65">
        <v>13.414</v>
      </c>
      <c r="CM51" s="65">
        <v>10.746</v>
      </c>
      <c r="CN51" s="65">
        <v>8.4039999999999999</v>
      </c>
      <c r="CO51" s="65">
        <v>6.3230000000000004</v>
      </c>
      <c r="CP51" s="65">
        <v>4.5140000000000002</v>
      </c>
      <c r="CQ51" s="65">
        <v>3.395</v>
      </c>
      <c r="CR51" s="65">
        <v>2.7349999999999999</v>
      </c>
      <c r="CS51" s="65">
        <v>1.984</v>
      </c>
      <c r="CT51" s="65">
        <v>1.1419999999999999</v>
      </c>
      <c r="CU51" s="65">
        <v>0.72599999999999998</v>
      </c>
      <c r="CV51" s="65">
        <v>0.496</v>
      </c>
      <c r="CW51" s="65">
        <v>0.247</v>
      </c>
      <c r="CX51" s="65">
        <v>0.315</v>
      </c>
      <c r="CZ51">
        <f t="shared" si="2"/>
        <v>32469.710999999996</v>
      </c>
      <c r="DA51">
        <f t="shared" si="3"/>
        <v>31772.607999999997</v>
      </c>
      <c r="DB51">
        <f t="shared" si="4"/>
        <v>208.35800000001109</v>
      </c>
    </row>
    <row r="52" spans="1:106" x14ac:dyDescent="0.3">
      <c r="A52" s="64">
        <v>2068</v>
      </c>
      <c r="B52" s="65">
        <v>701.98800000000006</v>
      </c>
      <c r="C52" s="65">
        <v>695.4</v>
      </c>
      <c r="D52" s="65">
        <v>688.98400000000004</v>
      </c>
      <c r="E52" s="65">
        <v>682.88599999999997</v>
      </c>
      <c r="F52" s="65">
        <v>676.94</v>
      </c>
      <c r="G52" s="65">
        <v>671.03399999999999</v>
      </c>
      <c r="H52" s="65">
        <v>665.14599999999996</v>
      </c>
      <c r="I52" s="65">
        <v>659.25</v>
      </c>
      <c r="J52" s="65">
        <v>653.35699999999997</v>
      </c>
      <c r="K52" s="65">
        <v>647.47199999999998</v>
      </c>
      <c r="L52" s="65">
        <v>641.41999999999996</v>
      </c>
      <c r="M52" s="65">
        <v>635.11800000000005</v>
      </c>
      <c r="N52" s="65">
        <v>628.63499999999999</v>
      </c>
      <c r="O52" s="65">
        <v>622.11599999999999</v>
      </c>
      <c r="P52" s="65">
        <v>615.52700000000004</v>
      </c>
      <c r="Q52" s="65">
        <v>608.90099999999995</v>
      </c>
      <c r="R52" s="65">
        <v>602.26599999999996</v>
      </c>
      <c r="S52" s="65">
        <v>595.59799999999996</v>
      </c>
      <c r="T52" s="65">
        <v>588.84100000000001</v>
      </c>
      <c r="U52" s="65">
        <v>582.00900000000001</v>
      </c>
      <c r="V52" s="65">
        <v>575.07799999999997</v>
      </c>
      <c r="W52" s="65">
        <v>568.03300000000002</v>
      </c>
      <c r="X52" s="65">
        <v>560.88599999999997</v>
      </c>
      <c r="Y52" s="65">
        <v>553.66399999999999</v>
      </c>
      <c r="Z52" s="65">
        <v>546.35299999999995</v>
      </c>
      <c r="AA52" s="65">
        <v>538.98800000000006</v>
      </c>
      <c r="AB52" s="65">
        <v>531.58699999999999</v>
      </c>
      <c r="AC52" s="65">
        <v>524.12800000000004</v>
      </c>
      <c r="AD52" s="65">
        <v>516.57600000000002</v>
      </c>
      <c r="AE52" s="65">
        <v>508.94299999999998</v>
      </c>
      <c r="AF52" s="65">
        <v>501.18299999999999</v>
      </c>
      <c r="AG52" s="65">
        <v>493.27100000000002</v>
      </c>
      <c r="AH52" s="65">
        <v>485.23</v>
      </c>
      <c r="AI52" s="65">
        <v>477.11500000000001</v>
      </c>
      <c r="AJ52" s="65">
        <v>468.92399999999998</v>
      </c>
      <c r="AK52" s="65">
        <v>460.63099999999997</v>
      </c>
      <c r="AL52" s="65">
        <v>452.23200000000003</v>
      </c>
      <c r="AM52" s="65">
        <v>443.74200000000002</v>
      </c>
      <c r="AN52" s="65">
        <v>435.19200000000001</v>
      </c>
      <c r="AO52" s="65">
        <v>426.58800000000002</v>
      </c>
      <c r="AP52" s="65">
        <v>417.91800000000001</v>
      </c>
      <c r="AQ52" s="65">
        <v>409.18700000000001</v>
      </c>
      <c r="AR52" s="65">
        <v>400.40800000000002</v>
      </c>
      <c r="AS52" s="65">
        <v>391.60199999999998</v>
      </c>
      <c r="AT52" s="65">
        <v>382.76900000000001</v>
      </c>
      <c r="AU52" s="65">
        <v>373.94400000000002</v>
      </c>
      <c r="AV52" s="65">
        <v>365.14800000000002</v>
      </c>
      <c r="AW52" s="65">
        <v>356.37400000000002</v>
      </c>
      <c r="AX52" s="65">
        <v>347.565</v>
      </c>
      <c r="AY52" s="65">
        <v>338.68900000000002</v>
      </c>
      <c r="AZ52" s="65">
        <v>329.947</v>
      </c>
      <c r="BA52" s="65">
        <v>321.41800000000001</v>
      </c>
      <c r="BB52" s="65">
        <v>312.995</v>
      </c>
      <c r="BC52" s="65">
        <v>304.49900000000002</v>
      </c>
      <c r="BD52" s="65">
        <v>295.98</v>
      </c>
      <c r="BE52" s="65">
        <v>287.221</v>
      </c>
      <c r="BF52" s="65">
        <v>278.10300000000001</v>
      </c>
      <c r="BG52" s="65">
        <v>268.72399999999999</v>
      </c>
      <c r="BH52" s="65">
        <v>259.33600000000001</v>
      </c>
      <c r="BI52" s="65">
        <v>249.92599999999999</v>
      </c>
      <c r="BJ52" s="65">
        <v>240.36099999999999</v>
      </c>
      <c r="BK52" s="65">
        <v>230.61099999999999</v>
      </c>
      <c r="BL52" s="65">
        <v>220.74799999999999</v>
      </c>
      <c r="BM52" s="65">
        <v>210.86500000000001</v>
      </c>
      <c r="BN52" s="65">
        <v>200.93100000000001</v>
      </c>
      <c r="BO52" s="65">
        <v>191.16</v>
      </c>
      <c r="BP52" s="65">
        <v>181.66300000000001</v>
      </c>
      <c r="BQ52" s="65">
        <v>172.351</v>
      </c>
      <c r="BR52" s="65">
        <v>163.05699999999999</v>
      </c>
      <c r="BS52" s="65">
        <v>153.85300000000001</v>
      </c>
      <c r="BT52" s="65">
        <v>144.56</v>
      </c>
      <c r="BU52" s="65">
        <v>135.08799999999999</v>
      </c>
      <c r="BV52" s="65">
        <v>125.55200000000001</v>
      </c>
      <c r="BW52" s="65">
        <v>116.212</v>
      </c>
      <c r="BX52" s="65">
        <v>107.075</v>
      </c>
      <c r="BY52" s="65">
        <v>98.05</v>
      </c>
      <c r="BZ52" s="65">
        <v>89.135999999999996</v>
      </c>
      <c r="CA52" s="65">
        <v>80.415999999999997</v>
      </c>
      <c r="CB52" s="65">
        <v>71.988</v>
      </c>
      <c r="CC52" s="65">
        <v>63.850999999999999</v>
      </c>
      <c r="CD52" s="65">
        <v>56.210999999999999</v>
      </c>
      <c r="CE52" s="65">
        <v>49.186</v>
      </c>
      <c r="CF52" s="65">
        <v>42.720999999999997</v>
      </c>
      <c r="CG52" s="65">
        <v>36.624000000000002</v>
      </c>
      <c r="CH52" s="65">
        <v>30.908000000000001</v>
      </c>
      <c r="CI52" s="65">
        <v>25.803999999999998</v>
      </c>
      <c r="CJ52" s="65">
        <v>21.4</v>
      </c>
      <c r="CK52" s="65">
        <v>17.602</v>
      </c>
      <c r="CL52" s="65">
        <v>13.962999999999999</v>
      </c>
      <c r="CM52" s="65">
        <v>10.997999999999999</v>
      </c>
      <c r="CN52" s="65">
        <v>8.8309999999999995</v>
      </c>
      <c r="CO52" s="65">
        <v>6.8239999999999998</v>
      </c>
      <c r="CP52" s="65">
        <v>4.9329999999999998</v>
      </c>
      <c r="CQ52" s="65">
        <v>3.4420000000000002</v>
      </c>
      <c r="CR52" s="65">
        <v>2.6230000000000002</v>
      </c>
      <c r="CS52" s="65">
        <v>2.1019999999999999</v>
      </c>
      <c r="CT52" s="65">
        <v>1.514</v>
      </c>
      <c r="CU52" s="65">
        <v>0.85699999999999998</v>
      </c>
      <c r="CV52" s="65">
        <v>0.52</v>
      </c>
      <c r="CW52" s="65">
        <v>0.25900000000000001</v>
      </c>
      <c r="CX52" s="65">
        <v>0.33100000000000002</v>
      </c>
      <c r="CZ52">
        <f t="shared" si="2"/>
        <v>32958.166000000005</v>
      </c>
      <c r="DA52">
        <f t="shared" si="3"/>
        <v>32256.177999999993</v>
      </c>
      <c r="DB52">
        <f t="shared" si="4"/>
        <v>213.53300000000309</v>
      </c>
    </row>
    <row r="53" spans="1:106" x14ac:dyDescent="0.3">
      <c r="A53" s="64">
        <v>2069</v>
      </c>
      <c r="B53" s="65">
        <v>706.54</v>
      </c>
      <c r="C53" s="65">
        <v>699.83699999999999</v>
      </c>
      <c r="D53" s="65">
        <v>693.37599999999998</v>
      </c>
      <c r="E53" s="65">
        <v>687.12300000000005</v>
      </c>
      <c r="F53" s="65">
        <v>681.27499999999998</v>
      </c>
      <c r="G53" s="65">
        <v>675.45299999999997</v>
      </c>
      <c r="H53" s="65">
        <v>669.68899999999996</v>
      </c>
      <c r="I53" s="65">
        <v>663.95299999999997</v>
      </c>
      <c r="J53" s="65">
        <v>658.21400000000006</v>
      </c>
      <c r="K53" s="65">
        <v>652.48199999999997</v>
      </c>
      <c r="L53" s="65">
        <v>646.76800000000003</v>
      </c>
      <c r="M53" s="65">
        <v>640.83699999999999</v>
      </c>
      <c r="N53" s="65">
        <v>634.58199999999999</v>
      </c>
      <c r="O53" s="65">
        <v>628.09</v>
      </c>
      <c r="P53" s="65">
        <v>621.56399999999996</v>
      </c>
      <c r="Q53" s="65">
        <v>614.96199999999999</v>
      </c>
      <c r="R53" s="65">
        <v>608.30399999999997</v>
      </c>
      <c r="S53" s="65">
        <v>601.62199999999996</v>
      </c>
      <c r="T53" s="65">
        <v>594.89400000000001</v>
      </c>
      <c r="U53" s="65">
        <v>588.07100000000003</v>
      </c>
      <c r="V53" s="65">
        <v>581.16399999999999</v>
      </c>
      <c r="W53" s="65">
        <v>574.16999999999996</v>
      </c>
      <c r="X53" s="65">
        <v>567.08600000000001</v>
      </c>
      <c r="Y53" s="65">
        <v>559.91499999999996</v>
      </c>
      <c r="Z53" s="65">
        <v>552.66499999999996</v>
      </c>
      <c r="AA53" s="65">
        <v>545.32500000000005</v>
      </c>
      <c r="AB53" s="65">
        <v>537.94100000000003</v>
      </c>
      <c r="AC53" s="65">
        <v>530.53099999999995</v>
      </c>
      <c r="AD53" s="65">
        <v>523.07000000000005</v>
      </c>
      <c r="AE53" s="65">
        <v>515.51700000000005</v>
      </c>
      <c r="AF53" s="65">
        <v>507.88400000000001</v>
      </c>
      <c r="AG53" s="65">
        <v>500.12200000000001</v>
      </c>
      <c r="AH53" s="65">
        <v>492.20600000000002</v>
      </c>
      <c r="AI53" s="65">
        <v>484.15699999999998</v>
      </c>
      <c r="AJ53" s="65">
        <v>476.03199999999998</v>
      </c>
      <c r="AK53" s="65">
        <v>467.83199999999999</v>
      </c>
      <c r="AL53" s="65">
        <v>459.524</v>
      </c>
      <c r="AM53" s="65">
        <v>451.101</v>
      </c>
      <c r="AN53" s="65">
        <v>442.58300000000003</v>
      </c>
      <c r="AO53" s="65">
        <v>434.00099999999998</v>
      </c>
      <c r="AP53" s="65">
        <v>425.35899999999998</v>
      </c>
      <c r="AQ53" s="65">
        <v>416.654</v>
      </c>
      <c r="AR53" s="65">
        <v>407.887</v>
      </c>
      <c r="AS53" s="65">
        <v>399.07499999999999</v>
      </c>
      <c r="AT53" s="65">
        <v>390.22800000000001</v>
      </c>
      <c r="AU53" s="65">
        <v>381.35</v>
      </c>
      <c r="AV53" s="65">
        <v>372.47199999999998</v>
      </c>
      <c r="AW53" s="65">
        <v>363.61099999999999</v>
      </c>
      <c r="AX53" s="65">
        <v>354.76400000000001</v>
      </c>
      <c r="AY53" s="65">
        <v>345.87599999999998</v>
      </c>
      <c r="AZ53" s="65">
        <v>336.91699999999997</v>
      </c>
      <c r="BA53" s="65">
        <v>328.08800000000002</v>
      </c>
      <c r="BB53" s="65">
        <v>319.47000000000003</v>
      </c>
      <c r="BC53" s="65">
        <v>310.95299999999997</v>
      </c>
      <c r="BD53" s="65">
        <v>302.35700000000003</v>
      </c>
      <c r="BE53" s="65">
        <v>293.73200000000003</v>
      </c>
      <c r="BF53" s="65">
        <v>284.86399999999998</v>
      </c>
      <c r="BG53" s="65">
        <v>275.637</v>
      </c>
      <c r="BH53" s="65">
        <v>266.14499999999998</v>
      </c>
      <c r="BI53" s="65">
        <v>256.63799999999998</v>
      </c>
      <c r="BJ53" s="65">
        <v>247.10499999999999</v>
      </c>
      <c r="BK53" s="65">
        <v>237.4</v>
      </c>
      <c r="BL53" s="65">
        <v>227.48699999999999</v>
      </c>
      <c r="BM53" s="65">
        <v>217.44399999999999</v>
      </c>
      <c r="BN53" s="65">
        <v>207.37899999999999</v>
      </c>
      <c r="BO53" s="65">
        <v>197.26599999999999</v>
      </c>
      <c r="BP53" s="65">
        <v>187.30600000000001</v>
      </c>
      <c r="BQ53" s="65">
        <v>177.613</v>
      </c>
      <c r="BR53" s="65">
        <v>168.1</v>
      </c>
      <c r="BS53" s="65">
        <v>158.613</v>
      </c>
      <c r="BT53" s="65">
        <v>149.226</v>
      </c>
      <c r="BU53" s="65">
        <v>139.75899999999999</v>
      </c>
      <c r="BV53" s="65">
        <v>130.12</v>
      </c>
      <c r="BW53" s="65">
        <v>120.431</v>
      </c>
      <c r="BX53" s="65">
        <v>110.958</v>
      </c>
      <c r="BY53" s="65">
        <v>101.71</v>
      </c>
      <c r="BZ53" s="65">
        <v>92.608999999999995</v>
      </c>
      <c r="CA53" s="65">
        <v>83.665000000000006</v>
      </c>
      <c r="CB53" s="65">
        <v>74.956000000000003</v>
      </c>
      <c r="CC53" s="65">
        <v>66.566999999999993</v>
      </c>
      <c r="CD53" s="65">
        <v>58.494</v>
      </c>
      <c r="CE53" s="65">
        <v>50.972999999999999</v>
      </c>
      <c r="CF53" s="65">
        <v>44.137999999999998</v>
      </c>
      <c r="CG53" s="65">
        <v>37.917000000000002</v>
      </c>
      <c r="CH53" s="65">
        <v>32.085000000000001</v>
      </c>
      <c r="CI53" s="65">
        <v>26.649000000000001</v>
      </c>
      <c r="CJ53" s="65">
        <v>21.866</v>
      </c>
      <c r="CK53" s="65">
        <v>17.831</v>
      </c>
      <c r="CL53" s="65">
        <v>14.432</v>
      </c>
      <c r="CM53" s="65">
        <v>11.118</v>
      </c>
      <c r="CN53" s="65">
        <v>8.5830000000000002</v>
      </c>
      <c r="CO53" s="65">
        <v>6.9169999999999998</v>
      </c>
      <c r="CP53" s="65">
        <v>5.2450000000000001</v>
      </c>
      <c r="CQ53" s="65">
        <v>3.5430000000000001</v>
      </c>
      <c r="CR53" s="65">
        <v>2.3690000000000002</v>
      </c>
      <c r="CS53" s="65">
        <v>1.85</v>
      </c>
      <c r="CT53" s="65">
        <v>1.4690000000000001</v>
      </c>
      <c r="CU53" s="65">
        <v>1.0429999999999999</v>
      </c>
      <c r="CV53" s="65">
        <v>0.57099999999999995</v>
      </c>
      <c r="CW53" s="65">
        <v>0.27200000000000002</v>
      </c>
      <c r="CX53" s="65">
        <v>0.34899999999999998</v>
      </c>
      <c r="CZ53">
        <f t="shared" si="2"/>
        <v>33445.966999999982</v>
      </c>
      <c r="DA53">
        <f t="shared" si="3"/>
        <v>32739.426999999992</v>
      </c>
      <c r="DB53">
        <f t="shared" si="4"/>
        <v>218.73900000001231</v>
      </c>
    </row>
    <row r="54" spans="1:106" x14ac:dyDescent="0.3">
      <c r="A54" s="64">
        <v>2070</v>
      </c>
      <c r="B54" s="65">
        <v>710.56600000000003</v>
      </c>
      <c r="C54" s="65">
        <v>703.91800000000001</v>
      </c>
      <c r="D54" s="65">
        <v>697.53700000000003</v>
      </c>
      <c r="E54" s="65">
        <v>691.38199999999995</v>
      </c>
      <c r="F54" s="65">
        <v>685.41800000000001</v>
      </c>
      <c r="G54" s="65">
        <v>679.60500000000002</v>
      </c>
      <c r="H54" s="65">
        <v>673.90700000000004</v>
      </c>
      <c r="I54" s="65">
        <v>668.28499999999997</v>
      </c>
      <c r="J54" s="65">
        <v>662.702</v>
      </c>
      <c r="K54" s="65">
        <v>657.12</v>
      </c>
      <c r="L54" s="65">
        <v>651.54999999999995</v>
      </c>
      <c r="M54" s="65">
        <v>646.005</v>
      </c>
      <c r="N54" s="65">
        <v>640.19799999999998</v>
      </c>
      <c r="O54" s="65">
        <v>633.98900000000003</v>
      </c>
      <c r="P54" s="65">
        <v>627.49</v>
      </c>
      <c r="Q54" s="65">
        <v>620.95600000000002</v>
      </c>
      <c r="R54" s="65">
        <v>614.34100000000001</v>
      </c>
      <c r="S54" s="65">
        <v>607.65300000000002</v>
      </c>
      <c r="T54" s="65">
        <v>600.92399999999998</v>
      </c>
      <c r="U54" s="65">
        <v>594.13800000000003</v>
      </c>
      <c r="V54" s="65">
        <v>587.24900000000002</v>
      </c>
      <c r="W54" s="65">
        <v>580.26800000000003</v>
      </c>
      <c r="X54" s="65">
        <v>573.21299999999997</v>
      </c>
      <c r="Y54" s="65">
        <v>566.08799999999997</v>
      </c>
      <c r="Z54" s="65">
        <v>558.89400000000001</v>
      </c>
      <c r="AA54" s="65">
        <v>551.61699999999996</v>
      </c>
      <c r="AB54" s="65">
        <v>544.25</v>
      </c>
      <c r="AC54" s="65">
        <v>536.84699999999998</v>
      </c>
      <c r="AD54" s="65">
        <v>529.428</v>
      </c>
      <c r="AE54" s="65">
        <v>521.96500000000003</v>
      </c>
      <c r="AF54" s="65">
        <v>514.41200000000003</v>
      </c>
      <c r="AG54" s="65">
        <v>506.78</v>
      </c>
      <c r="AH54" s="65">
        <v>499.01900000000001</v>
      </c>
      <c r="AI54" s="65">
        <v>491.096</v>
      </c>
      <c r="AJ54" s="65">
        <v>483.04</v>
      </c>
      <c r="AK54" s="65">
        <v>474.90699999999998</v>
      </c>
      <c r="AL54" s="65">
        <v>466.69799999999998</v>
      </c>
      <c r="AM54" s="65">
        <v>458.375</v>
      </c>
      <c r="AN54" s="65">
        <v>449.93099999999998</v>
      </c>
      <c r="AO54" s="65">
        <v>441.38400000000001</v>
      </c>
      <c r="AP54" s="65">
        <v>432.77</v>
      </c>
      <c r="AQ54" s="65">
        <v>424.09300000000002</v>
      </c>
      <c r="AR54" s="65">
        <v>415.35199999999998</v>
      </c>
      <c r="AS54" s="65">
        <v>406.553</v>
      </c>
      <c r="AT54" s="65">
        <v>397.70499999999998</v>
      </c>
      <c r="AU54" s="65">
        <v>388.81799999999998</v>
      </c>
      <c r="AV54" s="65">
        <v>379.89800000000002</v>
      </c>
      <c r="AW54" s="65">
        <v>370.96699999999998</v>
      </c>
      <c r="AX54" s="65">
        <v>362.04300000000001</v>
      </c>
      <c r="AY54" s="65">
        <v>353.12099999999998</v>
      </c>
      <c r="AZ54" s="65">
        <v>344.15600000000001</v>
      </c>
      <c r="BA54" s="65">
        <v>335.11599999999999</v>
      </c>
      <c r="BB54" s="65">
        <v>326.2</v>
      </c>
      <c r="BC54" s="65">
        <v>317.49299999999999</v>
      </c>
      <c r="BD54" s="65">
        <v>308.88400000000001</v>
      </c>
      <c r="BE54" s="65">
        <v>300.18900000000002</v>
      </c>
      <c r="BF54" s="65">
        <v>291.45800000000003</v>
      </c>
      <c r="BG54" s="65">
        <v>282.48200000000003</v>
      </c>
      <c r="BH54" s="65">
        <v>273.14600000000002</v>
      </c>
      <c r="BI54" s="65">
        <v>263.54199999999997</v>
      </c>
      <c r="BJ54" s="65">
        <v>253.917</v>
      </c>
      <c r="BK54" s="65">
        <v>244.26300000000001</v>
      </c>
      <c r="BL54" s="65">
        <v>234.41900000000001</v>
      </c>
      <c r="BM54" s="65">
        <v>224.34299999999999</v>
      </c>
      <c r="BN54" s="65">
        <v>214.12100000000001</v>
      </c>
      <c r="BO54" s="65">
        <v>203.87700000000001</v>
      </c>
      <c r="BP54" s="65">
        <v>193.584</v>
      </c>
      <c r="BQ54" s="65">
        <v>183.43700000000001</v>
      </c>
      <c r="BR54" s="65">
        <v>173.547</v>
      </c>
      <c r="BS54" s="65">
        <v>163.83500000000001</v>
      </c>
      <c r="BT54" s="65">
        <v>154.15600000000001</v>
      </c>
      <c r="BU54" s="65">
        <v>144.589</v>
      </c>
      <c r="BV54" s="65">
        <v>134.946</v>
      </c>
      <c r="BW54" s="65">
        <v>125.14</v>
      </c>
      <c r="BX54" s="65">
        <v>115.29900000000001</v>
      </c>
      <c r="BY54" s="65">
        <v>105.69499999999999</v>
      </c>
      <c r="BZ54" s="65">
        <v>96.337000000000003</v>
      </c>
      <c r="CA54" s="65">
        <v>87.162999999999997</v>
      </c>
      <c r="CB54" s="65">
        <v>78.188000000000002</v>
      </c>
      <c r="CC54" s="65">
        <v>69.492000000000004</v>
      </c>
      <c r="CD54" s="65">
        <v>61.140999999999998</v>
      </c>
      <c r="CE54" s="65">
        <v>53.131999999999998</v>
      </c>
      <c r="CF54" s="65">
        <v>45.732999999999997</v>
      </c>
      <c r="CG54" s="65">
        <v>39.088000000000001</v>
      </c>
      <c r="CH54" s="65">
        <v>33.113</v>
      </c>
      <c r="CI54" s="65">
        <v>27.544</v>
      </c>
      <c r="CJ54" s="65">
        <v>22.388999999999999</v>
      </c>
      <c r="CK54" s="65">
        <v>17.928000000000001</v>
      </c>
      <c r="CL54" s="65">
        <v>14.262</v>
      </c>
      <c r="CM54" s="65">
        <v>11.260999999999999</v>
      </c>
      <c r="CN54" s="65">
        <v>8.2729999999999997</v>
      </c>
      <c r="CO54" s="65">
        <v>6.1660000000000004</v>
      </c>
      <c r="CP54" s="65">
        <v>5.0030000000000001</v>
      </c>
      <c r="CQ54" s="65">
        <v>3.665</v>
      </c>
      <c r="CR54" s="65">
        <v>2.1520000000000001</v>
      </c>
      <c r="CS54" s="65">
        <v>1.2969999999999999</v>
      </c>
      <c r="CT54" s="65">
        <v>1.077</v>
      </c>
      <c r="CU54" s="65">
        <v>0.83599999999999997</v>
      </c>
      <c r="CV54" s="65">
        <v>0.57099999999999995</v>
      </c>
      <c r="CW54" s="65">
        <v>0.28599999999999998</v>
      </c>
      <c r="CX54" s="65">
        <v>0.36799999999999999</v>
      </c>
      <c r="CZ54">
        <f t="shared" si="2"/>
        <v>33932.764000000017</v>
      </c>
      <c r="DA54">
        <f t="shared" si="3"/>
        <v>33222.198000000011</v>
      </c>
      <c r="DB54">
        <f t="shared" si="4"/>
        <v>223.76899999997113</v>
      </c>
    </row>
    <row r="55" spans="1:106" x14ac:dyDescent="0.3">
      <c r="A55" s="64">
        <v>2071</v>
      </c>
      <c r="B55" s="65">
        <v>714.33199999999999</v>
      </c>
      <c r="C55" s="65">
        <v>708.952</v>
      </c>
      <c r="D55" s="65">
        <v>702.64099999999996</v>
      </c>
      <c r="E55" s="65">
        <v>696.529</v>
      </c>
      <c r="F55" s="65">
        <v>690.58299999999997</v>
      </c>
      <c r="G55" s="65">
        <v>684.77499999999998</v>
      </c>
      <c r="H55" s="65">
        <v>679.06799999999998</v>
      </c>
      <c r="I55" s="65">
        <v>673.42700000000002</v>
      </c>
      <c r="J55" s="65">
        <v>667.84500000000003</v>
      </c>
      <c r="K55" s="65">
        <v>662.3</v>
      </c>
      <c r="L55" s="65">
        <v>656.74900000000002</v>
      </c>
      <c r="M55" s="65">
        <v>651.18200000000002</v>
      </c>
      <c r="N55" s="65">
        <v>645.62099999999998</v>
      </c>
      <c r="O55" s="65">
        <v>639.779</v>
      </c>
      <c r="P55" s="65">
        <v>633.51800000000003</v>
      </c>
      <c r="Q55" s="65">
        <v>626.95600000000002</v>
      </c>
      <c r="R55" s="65">
        <v>620.35299999999995</v>
      </c>
      <c r="S55" s="65">
        <v>613.65899999999999</v>
      </c>
      <c r="T55" s="65">
        <v>606.90599999999995</v>
      </c>
      <c r="U55" s="65">
        <v>600.13400000000001</v>
      </c>
      <c r="V55" s="65">
        <v>593.32100000000003</v>
      </c>
      <c r="W55" s="65">
        <v>586.40099999999995</v>
      </c>
      <c r="X55" s="65">
        <v>579.38900000000001</v>
      </c>
      <c r="Y55" s="65">
        <v>572.31100000000004</v>
      </c>
      <c r="Z55" s="65">
        <v>565.17399999999998</v>
      </c>
      <c r="AA55" s="65">
        <v>557.97500000000002</v>
      </c>
      <c r="AB55" s="65">
        <v>550.69299999999998</v>
      </c>
      <c r="AC55" s="65">
        <v>543.32399999999996</v>
      </c>
      <c r="AD55" s="65">
        <v>535.91399999999999</v>
      </c>
      <c r="AE55" s="65">
        <v>528.48599999999999</v>
      </c>
      <c r="AF55" s="65">
        <v>521.01099999999997</v>
      </c>
      <c r="AG55" s="65">
        <v>513.44399999999996</v>
      </c>
      <c r="AH55" s="65">
        <v>505.798</v>
      </c>
      <c r="AI55" s="65">
        <v>498.01600000000002</v>
      </c>
      <c r="AJ55" s="65">
        <v>490.06599999999997</v>
      </c>
      <c r="AK55" s="65">
        <v>481.97300000000001</v>
      </c>
      <c r="AL55" s="65">
        <v>473.803</v>
      </c>
      <c r="AM55" s="65">
        <v>465.55099999999999</v>
      </c>
      <c r="AN55" s="65">
        <v>457.185</v>
      </c>
      <c r="AO55" s="65">
        <v>448.69900000000001</v>
      </c>
      <c r="AP55" s="65">
        <v>440.108</v>
      </c>
      <c r="AQ55" s="65">
        <v>431.447</v>
      </c>
      <c r="AR55" s="65">
        <v>422.71699999999998</v>
      </c>
      <c r="AS55" s="65">
        <v>413.91300000000001</v>
      </c>
      <c r="AT55" s="65">
        <v>405.03899999999999</v>
      </c>
      <c r="AU55" s="65">
        <v>396.10500000000002</v>
      </c>
      <c r="AV55" s="65">
        <v>387.12900000000002</v>
      </c>
      <c r="AW55" s="65">
        <v>378.11099999999999</v>
      </c>
      <c r="AX55" s="65">
        <v>369.08100000000002</v>
      </c>
      <c r="AY55" s="65">
        <v>360.05799999999999</v>
      </c>
      <c r="AZ55" s="65">
        <v>351.036</v>
      </c>
      <c r="BA55" s="65">
        <v>341.959</v>
      </c>
      <c r="BB55" s="65">
        <v>332.79899999999998</v>
      </c>
      <c r="BC55" s="65">
        <v>323.76</v>
      </c>
      <c r="BD55" s="65">
        <v>314.923</v>
      </c>
      <c r="BE55" s="65">
        <v>306.17700000000002</v>
      </c>
      <c r="BF55" s="65">
        <v>297.33800000000002</v>
      </c>
      <c r="BG55" s="65">
        <v>288.45800000000003</v>
      </c>
      <c r="BH55" s="65">
        <v>279.31200000000001</v>
      </c>
      <c r="BI55" s="65">
        <v>269.77499999999998</v>
      </c>
      <c r="BJ55" s="65">
        <v>259.95100000000002</v>
      </c>
      <c r="BK55" s="65">
        <v>250.10300000000001</v>
      </c>
      <c r="BL55" s="65">
        <v>240.22300000000001</v>
      </c>
      <c r="BM55" s="65">
        <v>230.15199999999999</v>
      </c>
      <c r="BN55" s="65">
        <v>219.85</v>
      </c>
      <c r="BO55" s="65">
        <v>209.405</v>
      </c>
      <c r="BP55" s="65">
        <v>198.94399999999999</v>
      </c>
      <c r="BQ55" s="65">
        <v>188.44399999999999</v>
      </c>
      <c r="BR55" s="65">
        <v>178.09100000000001</v>
      </c>
      <c r="BS55" s="65">
        <v>167.989</v>
      </c>
      <c r="BT55" s="65">
        <v>158.07</v>
      </c>
      <c r="BU55" s="65">
        <v>148.209</v>
      </c>
      <c r="BV55" s="65">
        <v>138.48599999999999</v>
      </c>
      <c r="BW55" s="65">
        <v>128.72399999999999</v>
      </c>
      <c r="BX55" s="65">
        <v>118.84099999999999</v>
      </c>
      <c r="BY55" s="65">
        <v>108.967</v>
      </c>
      <c r="BZ55" s="65">
        <v>99.361999999999995</v>
      </c>
      <c r="CA55" s="65">
        <v>90.033000000000001</v>
      </c>
      <c r="CB55" s="65">
        <v>80.963999999999999</v>
      </c>
      <c r="CC55" s="65">
        <v>72.194000000000003</v>
      </c>
      <c r="CD55" s="65">
        <v>63.779000000000003</v>
      </c>
      <c r="CE55" s="65">
        <v>55.73</v>
      </c>
      <c r="CF55" s="65">
        <v>48.045999999999999</v>
      </c>
      <c r="CG55" s="65">
        <v>41.021000000000001</v>
      </c>
      <c r="CH55" s="65">
        <v>34.805999999999997</v>
      </c>
      <c r="CI55" s="65">
        <v>29.297999999999998</v>
      </c>
      <c r="CJ55" s="65">
        <v>24.109000000000002</v>
      </c>
      <c r="CK55" s="65">
        <v>19.460999999999999</v>
      </c>
      <c r="CL55" s="65">
        <v>15.602</v>
      </c>
      <c r="CM55" s="65">
        <v>12.334</v>
      </c>
      <c r="CN55" s="65">
        <v>9.5549999999999997</v>
      </c>
      <c r="CO55" s="65">
        <v>6.95</v>
      </c>
      <c r="CP55" s="65">
        <v>5.21</v>
      </c>
      <c r="CQ55" s="65">
        <v>4.2169999999999996</v>
      </c>
      <c r="CR55" s="65">
        <v>3.0790000000000002</v>
      </c>
      <c r="CS55" s="65">
        <v>1.796</v>
      </c>
      <c r="CT55" s="65">
        <v>1.131</v>
      </c>
      <c r="CU55" s="65">
        <v>0.878</v>
      </c>
      <c r="CV55" s="65">
        <v>0.60099999999999998</v>
      </c>
      <c r="CW55" s="65">
        <v>0.3</v>
      </c>
      <c r="CX55" s="65">
        <v>0.38800000000000001</v>
      </c>
      <c r="CZ55">
        <f t="shared" si="2"/>
        <v>34418.381000000001</v>
      </c>
      <c r="DA55">
        <f t="shared" si="3"/>
        <v>33704.048999999999</v>
      </c>
      <c r="DB55">
        <f t="shared" si="4"/>
        <v>228.71500000001834</v>
      </c>
    </row>
    <row r="56" spans="1:106" x14ac:dyDescent="0.3">
      <c r="A56" s="64">
        <v>2072</v>
      </c>
      <c r="B56" s="65">
        <v>717.61699999999996</v>
      </c>
      <c r="C56" s="65">
        <v>711.63499999999999</v>
      </c>
      <c r="D56" s="65">
        <v>707.29399999999998</v>
      </c>
      <c r="E56" s="65">
        <v>701.32</v>
      </c>
      <c r="F56" s="65">
        <v>695.47799999999995</v>
      </c>
      <c r="G56" s="65">
        <v>689.74300000000005</v>
      </c>
      <c r="H56" s="65">
        <v>684.09</v>
      </c>
      <c r="I56" s="65">
        <v>678.48900000000003</v>
      </c>
      <c r="J56" s="65">
        <v>672.90599999999995</v>
      </c>
      <c r="K56" s="65">
        <v>667.36400000000003</v>
      </c>
      <c r="L56" s="65">
        <v>661.85799999999995</v>
      </c>
      <c r="M56" s="65">
        <v>656.33699999999999</v>
      </c>
      <c r="N56" s="65">
        <v>650.774</v>
      </c>
      <c r="O56" s="65">
        <v>645.197</v>
      </c>
      <c r="P56" s="65">
        <v>639.32100000000003</v>
      </c>
      <c r="Q56" s="65">
        <v>633.00900000000001</v>
      </c>
      <c r="R56" s="65">
        <v>626.38400000000001</v>
      </c>
      <c r="S56" s="65">
        <v>619.71199999999999</v>
      </c>
      <c r="T56" s="65">
        <v>612.94100000000003</v>
      </c>
      <c r="U56" s="65">
        <v>606.12199999999996</v>
      </c>
      <c r="V56" s="65">
        <v>599.30799999999999</v>
      </c>
      <c r="W56" s="65">
        <v>592.46799999999996</v>
      </c>
      <c r="X56" s="65">
        <v>585.51800000000003</v>
      </c>
      <c r="Y56" s="65">
        <v>578.47500000000002</v>
      </c>
      <c r="Z56" s="65">
        <v>571.375</v>
      </c>
      <c r="AA56" s="65">
        <v>564.226</v>
      </c>
      <c r="AB56" s="65">
        <v>557.02200000000005</v>
      </c>
      <c r="AC56" s="65">
        <v>549.73699999999997</v>
      </c>
      <c r="AD56" s="65">
        <v>542.36300000000006</v>
      </c>
      <c r="AE56" s="65">
        <v>534.95000000000005</v>
      </c>
      <c r="AF56" s="65">
        <v>527.51199999999994</v>
      </c>
      <c r="AG56" s="65">
        <v>520.02499999999998</v>
      </c>
      <c r="AH56" s="65">
        <v>512.44500000000005</v>
      </c>
      <c r="AI56" s="65">
        <v>504.78500000000003</v>
      </c>
      <c r="AJ56" s="65">
        <v>496.983</v>
      </c>
      <c r="AK56" s="65">
        <v>489.00599999999997</v>
      </c>
      <c r="AL56" s="65">
        <v>480.87799999999999</v>
      </c>
      <c r="AM56" s="65">
        <v>472.67</v>
      </c>
      <c r="AN56" s="65">
        <v>464.375</v>
      </c>
      <c r="AO56" s="65">
        <v>455.96699999999998</v>
      </c>
      <c r="AP56" s="65">
        <v>447.43900000000002</v>
      </c>
      <c r="AQ56" s="65">
        <v>438.80700000000002</v>
      </c>
      <c r="AR56" s="65">
        <v>430.096</v>
      </c>
      <c r="AS56" s="65">
        <v>421.31400000000002</v>
      </c>
      <c r="AT56" s="65">
        <v>412.44799999999998</v>
      </c>
      <c r="AU56" s="65">
        <v>403.49900000000002</v>
      </c>
      <c r="AV56" s="65">
        <v>394.48099999999999</v>
      </c>
      <c r="AW56" s="65">
        <v>385.41500000000002</v>
      </c>
      <c r="AX56" s="65">
        <v>376.30200000000002</v>
      </c>
      <c r="AY56" s="65">
        <v>367.173</v>
      </c>
      <c r="AZ56" s="65">
        <v>358.05099999999999</v>
      </c>
      <c r="BA56" s="65">
        <v>348.92700000000002</v>
      </c>
      <c r="BB56" s="65">
        <v>339.74099999999999</v>
      </c>
      <c r="BC56" s="65">
        <v>330.46300000000002</v>
      </c>
      <c r="BD56" s="65">
        <v>321.3</v>
      </c>
      <c r="BE56" s="65">
        <v>312.33300000000003</v>
      </c>
      <c r="BF56" s="65">
        <v>303.45100000000002</v>
      </c>
      <c r="BG56" s="65">
        <v>294.46899999999999</v>
      </c>
      <c r="BH56" s="65">
        <v>285.44</v>
      </c>
      <c r="BI56" s="65">
        <v>276.12400000000002</v>
      </c>
      <c r="BJ56" s="65">
        <v>266.387</v>
      </c>
      <c r="BK56" s="65">
        <v>256.34100000000001</v>
      </c>
      <c r="BL56" s="65">
        <v>246.27199999999999</v>
      </c>
      <c r="BM56" s="65">
        <v>236.16800000000001</v>
      </c>
      <c r="BN56" s="65">
        <v>225.87</v>
      </c>
      <c r="BO56" s="65">
        <v>215.34200000000001</v>
      </c>
      <c r="BP56" s="65">
        <v>204.67400000000001</v>
      </c>
      <c r="BQ56" s="65">
        <v>193.99600000000001</v>
      </c>
      <c r="BR56" s="65">
        <v>183.29300000000001</v>
      </c>
      <c r="BS56" s="65">
        <v>172.733</v>
      </c>
      <c r="BT56" s="65">
        <v>162.41900000000001</v>
      </c>
      <c r="BU56" s="65">
        <v>152.29300000000001</v>
      </c>
      <c r="BV56" s="65">
        <v>142.25200000000001</v>
      </c>
      <c r="BW56" s="65">
        <v>132.374</v>
      </c>
      <c r="BX56" s="65">
        <v>122.492</v>
      </c>
      <c r="BY56" s="65">
        <v>112.533</v>
      </c>
      <c r="BZ56" s="65">
        <v>102.627</v>
      </c>
      <c r="CA56" s="65">
        <v>93.022000000000006</v>
      </c>
      <c r="CB56" s="65">
        <v>83.721000000000004</v>
      </c>
      <c r="CC56" s="65">
        <v>74.757999999999996</v>
      </c>
      <c r="CD56" s="65">
        <v>66.192999999999998</v>
      </c>
      <c r="CE56" s="65">
        <v>58.058999999999997</v>
      </c>
      <c r="CF56" s="65">
        <v>50.316000000000003</v>
      </c>
      <c r="CG56" s="65">
        <v>42.954999999999998</v>
      </c>
      <c r="CH56" s="65">
        <v>36.305999999999997</v>
      </c>
      <c r="CI56" s="65">
        <v>30.521999999999998</v>
      </c>
      <c r="CJ56" s="65">
        <v>25.48</v>
      </c>
      <c r="CK56" s="65">
        <v>20.67</v>
      </c>
      <c r="CL56" s="65">
        <v>16.530999999999999</v>
      </c>
      <c r="CM56" s="65">
        <v>13.273999999999999</v>
      </c>
      <c r="CN56" s="65">
        <v>10.406000000000001</v>
      </c>
      <c r="CO56" s="65">
        <v>7.8490000000000002</v>
      </c>
      <c r="CP56" s="65">
        <v>5.6280000000000001</v>
      </c>
      <c r="CQ56" s="65">
        <v>4.2519999999999998</v>
      </c>
      <c r="CR56" s="65">
        <v>3.431</v>
      </c>
      <c r="CS56" s="65">
        <v>2.4929999999999999</v>
      </c>
      <c r="CT56" s="65">
        <v>1.4379999999999999</v>
      </c>
      <c r="CU56" s="65">
        <v>0.92200000000000004</v>
      </c>
      <c r="CV56" s="65">
        <v>0.63100000000000001</v>
      </c>
      <c r="CW56" s="65">
        <v>0.315</v>
      </c>
      <c r="CX56" s="65">
        <v>0.40799999999999997</v>
      </c>
      <c r="CZ56">
        <f t="shared" si="2"/>
        <v>34902.598000000005</v>
      </c>
      <c r="DA56">
        <f t="shared" si="3"/>
        <v>34184.981000000007</v>
      </c>
      <c r="DB56">
        <f t="shared" si="4"/>
        <v>233.39999999999418</v>
      </c>
    </row>
    <row r="57" spans="1:106" x14ac:dyDescent="0.3">
      <c r="A57" s="64">
        <v>2073</v>
      </c>
      <c r="B57" s="65">
        <v>720.51</v>
      </c>
      <c r="C57" s="65">
        <v>715.02800000000002</v>
      </c>
      <c r="D57" s="65">
        <v>709.61699999999996</v>
      </c>
      <c r="E57" s="65">
        <v>705.57600000000002</v>
      </c>
      <c r="F57" s="65">
        <v>699.94200000000001</v>
      </c>
      <c r="G57" s="65">
        <v>694.37</v>
      </c>
      <c r="H57" s="65">
        <v>688.84400000000005</v>
      </c>
      <c r="I57" s="65">
        <v>683.34900000000005</v>
      </c>
      <c r="J57" s="65">
        <v>677.85500000000002</v>
      </c>
      <c r="K57" s="65">
        <v>672.32799999999997</v>
      </c>
      <c r="L57" s="65">
        <v>666.82600000000002</v>
      </c>
      <c r="M57" s="65">
        <v>661.36</v>
      </c>
      <c r="N57" s="65">
        <v>655.87099999999998</v>
      </c>
      <c r="O57" s="65">
        <v>650.31200000000001</v>
      </c>
      <c r="P57" s="65">
        <v>644.71900000000005</v>
      </c>
      <c r="Q57" s="65">
        <v>638.80999999999995</v>
      </c>
      <c r="R57" s="65">
        <v>632.447</v>
      </c>
      <c r="S57" s="65">
        <v>625.76099999999997</v>
      </c>
      <c r="T57" s="65">
        <v>619.01900000000001</v>
      </c>
      <c r="U57" s="65">
        <v>612.17100000000005</v>
      </c>
      <c r="V57" s="65">
        <v>605.28800000000001</v>
      </c>
      <c r="W57" s="65">
        <v>598.43200000000002</v>
      </c>
      <c r="X57" s="65">
        <v>591.56500000000005</v>
      </c>
      <c r="Y57" s="65">
        <v>584.58600000000001</v>
      </c>
      <c r="Z57" s="65">
        <v>577.51300000000003</v>
      </c>
      <c r="AA57" s="65">
        <v>570.39</v>
      </c>
      <c r="AB57" s="65">
        <v>563.23</v>
      </c>
      <c r="AC57" s="65">
        <v>556.02200000000005</v>
      </c>
      <c r="AD57" s="65">
        <v>548.73299999999995</v>
      </c>
      <c r="AE57" s="65">
        <v>541.35799999999995</v>
      </c>
      <c r="AF57" s="65">
        <v>533.94000000000005</v>
      </c>
      <c r="AG57" s="65">
        <v>526.495</v>
      </c>
      <c r="AH57" s="65">
        <v>518.99599999999998</v>
      </c>
      <c r="AI57" s="65">
        <v>511.404</v>
      </c>
      <c r="AJ57" s="65">
        <v>503.73</v>
      </c>
      <c r="AK57" s="65">
        <v>495.91</v>
      </c>
      <c r="AL57" s="65">
        <v>487.90300000000002</v>
      </c>
      <c r="AM57" s="65">
        <v>479.74299999999999</v>
      </c>
      <c r="AN57" s="65">
        <v>471.49799999999999</v>
      </c>
      <c r="AO57" s="65">
        <v>463.161</v>
      </c>
      <c r="AP57" s="65">
        <v>454.71</v>
      </c>
      <c r="AQ57" s="65">
        <v>446.14100000000002</v>
      </c>
      <c r="AR57" s="65">
        <v>437.46699999999998</v>
      </c>
      <c r="AS57" s="65">
        <v>428.709</v>
      </c>
      <c r="AT57" s="65">
        <v>419.87599999999998</v>
      </c>
      <c r="AU57" s="65">
        <v>410.94900000000001</v>
      </c>
      <c r="AV57" s="65">
        <v>401.92500000000001</v>
      </c>
      <c r="AW57" s="65">
        <v>392.82400000000001</v>
      </c>
      <c r="AX57" s="65">
        <v>383.66899999999998</v>
      </c>
      <c r="AY57" s="65">
        <v>374.46</v>
      </c>
      <c r="AZ57" s="65">
        <v>365.23500000000001</v>
      </c>
      <c r="BA57" s="65">
        <v>356.01299999999998</v>
      </c>
      <c r="BB57" s="65">
        <v>346.78899999999999</v>
      </c>
      <c r="BC57" s="65">
        <v>337.495</v>
      </c>
      <c r="BD57" s="65">
        <v>328.09899999999999</v>
      </c>
      <c r="BE57" s="65">
        <v>318.81200000000001</v>
      </c>
      <c r="BF57" s="65">
        <v>309.71699999999998</v>
      </c>
      <c r="BG57" s="65">
        <v>300.69900000000001</v>
      </c>
      <c r="BH57" s="65">
        <v>291.57400000000001</v>
      </c>
      <c r="BI57" s="65">
        <v>282.39800000000002</v>
      </c>
      <c r="BJ57" s="65">
        <v>272.91300000000001</v>
      </c>
      <c r="BK57" s="65">
        <v>262.97699999999998</v>
      </c>
      <c r="BL57" s="65">
        <v>252.71100000000001</v>
      </c>
      <c r="BM57" s="65">
        <v>242.42</v>
      </c>
      <c r="BN57" s="65">
        <v>232.09200000000001</v>
      </c>
      <c r="BO57" s="65">
        <v>221.56800000000001</v>
      </c>
      <c r="BP57" s="65">
        <v>210.816</v>
      </c>
      <c r="BQ57" s="65">
        <v>199.92599999999999</v>
      </c>
      <c r="BR57" s="65">
        <v>189.03200000000001</v>
      </c>
      <c r="BS57" s="65">
        <v>178.125</v>
      </c>
      <c r="BT57" s="65">
        <v>167.36</v>
      </c>
      <c r="BU57" s="65">
        <v>156.834</v>
      </c>
      <c r="BV57" s="65">
        <v>146.50399999999999</v>
      </c>
      <c r="BW57" s="65">
        <v>136.28299999999999</v>
      </c>
      <c r="BX57" s="65">
        <v>126.25</v>
      </c>
      <c r="BY57" s="65">
        <v>116.25</v>
      </c>
      <c r="BZ57" s="65">
        <v>106.214</v>
      </c>
      <c r="CA57" s="65">
        <v>96.277000000000001</v>
      </c>
      <c r="CB57" s="65">
        <v>86.673000000000002</v>
      </c>
      <c r="CC57" s="65">
        <v>77.400000000000006</v>
      </c>
      <c r="CD57" s="65">
        <v>68.545000000000002</v>
      </c>
      <c r="CE57" s="65">
        <v>60.186999999999998</v>
      </c>
      <c r="CF57" s="65">
        <v>52.335000000000001</v>
      </c>
      <c r="CG57" s="65">
        <v>44.895000000000003</v>
      </c>
      <c r="CH57" s="65">
        <v>37.86</v>
      </c>
      <c r="CI57" s="65">
        <v>31.585999999999999</v>
      </c>
      <c r="CJ57" s="65">
        <v>26.234999999999999</v>
      </c>
      <c r="CK57" s="65">
        <v>21.66</v>
      </c>
      <c r="CL57" s="65">
        <v>17.23</v>
      </c>
      <c r="CM57" s="65">
        <v>13.599</v>
      </c>
      <c r="CN57" s="65">
        <v>10.945</v>
      </c>
      <c r="CO57" s="65">
        <v>8.4760000000000009</v>
      </c>
      <c r="CP57" s="65">
        <v>6.1420000000000003</v>
      </c>
      <c r="CQ57" s="65">
        <v>4.3040000000000003</v>
      </c>
      <c r="CR57" s="65">
        <v>3.294</v>
      </c>
      <c r="CS57" s="65">
        <v>2.6440000000000001</v>
      </c>
      <c r="CT57" s="65">
        <v>1.9059999999999999</v>
      </c>
      <c r="CU57" s="65">
        <v>1.0820000000000001</v>
      </c>
      <c r="CV57" s="65">
        <v>0.66300000000000003</v>
      </c>
      <c r="CW57" s="65">
        <v>0.33200000000000002</v>
      </c>
      <c r="CX57" s="65">
        <v>0.43</v>
      </c>
      <c r="CZ57">
        <f t="shared" si="2"/>
        <v>35385.148000000016</v>
      </c>
      <c r="DA57">
        <f t="shared" si="3"/>
        <v>34664.638000000021</v>
      </c>
      <c r="DB57">
        <f t="shared" si="4"/>
        <v>237.95999999998457</v>
      </c>
    </row>
    <row r="58" spans="1:106" x14ac:dyDescent="0.3">
      <c r="A58" s="64">
        <v>2074</v>
      </c>
      <c r="B58" s="65">
        <v>723.15099999999995</v>
      </c>
      <c r="C58" s="65">
        <v>718.149</v>
      </c>
      <c r="D58" s="65">
        <v>713.13499999999999</v>
      </c>
      <c r="E58" s="65">
        <v>708.10199999999998</v>
      </c>
      <c r="F58" s="65">
        <v>703.78</v>
      </c>
      <c r="G58" s="65">
        <v>698.48400000000004</v>
      </c>
      <c r="H58" s="65">
        <v>693.18399999999997</v>
      </c>
      <c r="I58" s="65">
        <v>687.86900000000003</v>
      </c>
      <c r="J58" s="65">
        <v>682.53200000000004</v>
      </c>
      <c r="K58" s="65">
        <v>677.14400000000001</v>
      </c>
      <c r="L58" s="65">
        <v>671.67600000000004</v>
      </c>
      <c r="M58" s="65">
        <v>666.21500000000003</v>
      </c>
      <c r="N58" s="65">
        <v>660.78899999999999</v>
      </c>
      <c r="O58" s="65">
        <v>655.33299999999997</v>
      </c>
      <c r="P58" s="65">
        <v>649.77800000000002</v>
      </c>
      <c r="Q58" s="65">
        <v>644.16899999999998</v>
      </c>
      <c r="R58" s="65">
        <v>638.22699999999998</v>
      </c>
      <c r="S58" s="65">
        <v>631.81399999999996</v>
      </c>
      <c r="T58" s="65">
        <v>625.06600000000003</v>
      </c>
      <c r="U58" s="65">
        <v>618.25699999999995</v>
      </c>
      <c r="V58" s="65">
        <v>611.33299999999997</v>
      </c>
      <c r="W58" s="65">
        <v>604.38599999999997</v>
      </c>
      <c r="X58" s="65">
        <v>597.48900000000003</v>
      </c>
      <c r="Y58" s="65">
        <v>590.59699999999998</v>
      </c>
      <c r="Z58" s="65">
        <v>583.58799999999997</v>
      </c>
      <c r="AA58" s="65">
        <v>576.48599999999999</v>
      </c>
      <c r="AB58" s="65">
        <v>569.34199999999998</v>
      </c>
      <c r="AC58" s="65">
        <v>562.17200000000003</v>
      </c>
      <c r="AD58" s="65">
        <v>554.96</v>
      </c>
      <c r="AE58" s="65">
        <v>547.66899999999998</v>
      </c>
      <c r="AF58" s="65">
        <v>540.29200000000003</v>
      </c>
      <c r="AG58" s="65">
        <v>532.87099999999998</v>
      </c>
      <c r="AH58" s="65">
        <v>525.41899999999998</v>
      </c>
      <c r="AI58" s="65">
        <v>517.90800000000002</v>
      </c>
      <c r="AJ58" s="65">
        <v>510.30500000000001</v>
      </c>
      <c r="AK58" s="65">
        <v>502.62</v>
      </c>
      <c r="AL58" s="65">
        <v>494.78100000000001</v>
      </c>
      <c r="AM58" s="65">
        <v>486.74799999999999</v>
      </c>
      <c r="AN58" s="65">
        <v>478.55500000000001</v>
      </c>
      <c r="AO58" s="65">
        <v>470.274</v>
      </c>
      <c r="AP58" s="65">
        <v>461.89600000000002</v>
      </c>
      <c r="AQ58" s="65">
        <v>453.40300000000002</v>
      </c>
      <c r="AR58" s="65">
        <v>444.79399999999998</v>
      </c>
      <c r="AS58" s="65">
        <v>436.07900000000001</v>
      </c>
      <c r="AT58" s="65">
        <v>427.27499999999998</v>
      </c>
      <c r="AU58" s="65">
        <v>418.39100000000002</v>
      </c>
      <c r="AV58" s="65">
        <v>409.404</v>
      </c>
      <c r="AW58" s="65">
        <v>400.30799999999999</v>
      </c>
      <c r="AX58" s="65">
        <v>391.12299999999999</v>
      </c>
      <c r="AY58" s="65">
        <v>381.88099999999997</v>
      </c>
      <c r="AZ58" s="65">
        <v>372.577</v>
      </c>
      <c r="BA58" s="65">
        <v>363.25400000000002</v>
      </c>
      <c r="BB58" s="65">
        <v>353.93700000000001</v>
      </c>
      <c r="BC58" s="65">
        <v>344.613</v>
      </c>
      <c r="BD58" s="65">
        <v>335.21100000000001</v>
      </c>
      <c r="BE58" s="65">
        <v>325.69900000000001</v>
      </c>
      <c r="BF58" s="65">
        <v>316.28899999999999</v>
      </c>
      <c r="BG58" s="65">
        <v>307.06700000000001</v>
      </c>
      <c r="BH58" s="65">
        <v>297.91399999999999</v>
      </c>
      <c r="BI58" s="65">
        <v>288.64600000000002</v>
      </c>
      <c r="BJ58" s="65">
        <v>279.32499999999999</v>
      </c>
      <c r="BK58" s="65">
        <v>269.67099999999999</v>
      </c>
      <c r="BL58" s="65">
        <v>259.53699999999998</v>
      </c>
      <c r="BM58" s="65">
        <v>249.05199999999999</v>
      </c>
      <c r="BN58" s="65">
        <v>238.542</v>
      </c>
      <c r="BO58" s="65">
        <v>227.99100000000001</v>
      </c>
      <c r="BP58" s="65">
        <v>217.24299999999999</v>
      </c>
      <c r="BQ58" s="65">
        <v>206.267</v>
      </c>
      <c r="BR58" s="65">
        <v>195.15600000000001</v>
      </c>
      <c r="BS58" s="65">
        <v>184.04900000000001</v>
      </c>
      <c r="BT58" s="65">
        <v>172.93899999999999</v>
      </c>
      <c r="BU58" s="65">
        <v>161.96899999999999</v>
      </c>
      <c r="BV58" s="65">
        <v>151.233</v>
      </c>
      <c r="BW58" s="65">
        <v>140.69900000000001</v>
      </c>
      <c r="BX58" s="65">
        <v>130.298</v>
      </c>
      <c r="BY58" s="65">
        <v>120.113</v>
      </c>
      <c r="BZ58" s="65">
        <v>109.994</v>
      </c>
      <c r="CA58" s="65">
        <v>99.885000000000005</v>
      </c>
      <c r="CB58" s="65">
        <v>89.917000000000002</v>
      </c>
      <c r="CC58" s="65">
        <v>80.314999999999998</v>
      </c>
      <c r="CD58" s="65">
        <v>71.072999999999993</v>
      </c>
      <c r="CE58" s="65">
        <v>62.325000000000003</v>
      </c>
      <c r="CF58" s="65">
        <v>54.173000000000002</v>
      </c>
      <c r="CG58" s="65">
        <v>46.603999999999999</v>
      </c>
      <c r="CH58" s="65">
        <v>39.47</v>
      </c>
      <c r="CI58" s="65">
        <v>32.761000000000003</v>
      </c>
      <c r="CJ58" s="65">
        <v>26.863</v>
      </c>
      <c r="CK58" s="65">
        <v>21.943999999999999</v>
      </c>
      <c r="CL58" s="65">
        <v>17.837</v>
      </c>
      <c r="CM58" s="65">
        <v>13.788</v>
      </c>
      <c r="CN58" s="65">
        <v>10.666</v>
      </c>
      <c r="CO58" s="65">
        <v>8.6140000000000008</v>
      </c>
      <c r="CP58" s="65">
        <v>6.5449999999999999</v>
      </c>
      <c r="CQ58" s="65">
        <v>4.4340000000000002</v>
      </c>
      <c r="CR58" s="65">
        <v>2.9809999999999999</v>
      </c>
      <c r="CS58" s="65">
        <v>2.3359999999999999</v>
      </c>
      <c r="CT58" s="65">
        <v>1.857</v>
      </c>
      <c r="CU58" s="65">
        <v>1.32</v>
      </c>
      <c r="CV58" s="65">
        <v>0.72499999999999998</v>
      </c>
      <c r="CW58" s="65">
        <v>0.35</v>
      </c>
      <c r="CX58" s="65">
        <v>0.45300000000000001</v>
      </c>
      <c r="CZ58">
        <f t="shared" si="2"/>
        <v>35865.724000000024</v>
      </c>
      <c r="DA58">
        <f t="shared" si="3"/>
        <v>35142.573000000019</v>
      </c>
      <c r="DB58">
        <f t="shared" si="4"/>
        <v>242.57499999999709</v>
      </c>
    </row>
    <row r="59" spans="1:106" x14ac:dyDescent="0.3">
      <c r="A59" s="64">
        <v>2075</v>
      </c>
      <c r="B59" s="65">
        <v>725.65800000000002</v>
      </c>
      <c r="C59" s="65">
        <v>721.03499999999997</v>
      </c>
      <c r="D59" s="65">
        <v>716.351</v>
      </c>
      <c r="E59" s="65">
        <v>711.601</v>
      </c>
      <c r="F59" s="65">
        <v>706.78300000000002</v>
      </c>
      <c r="G59" s="65">
        <v>701.89800000000002</v>
      </c>
      <c r="H59" s="65">
        <v>696.94100000000003</v>
      </c>
      <c r="I59" s="65">
        <v>691.91200000000003</v>
      </c>
      <c r="J59" s="65">
        <v>686.80899999999997</v>
      </c>
      <c r="K59" s="65">
        <v>681.63</v>
      </c>
      <c r="L59" s="65">
        <v>676.34799999999996</v>
      </c>
      <c r="M59" s="65">
        <v>670.94</v>
      </c>
      <c r="N59" s="65">
        <v>665.52</v>
      </c>
      <c r="O59" s="65">
        <v>660.13599999999997</v>
      </c>
      <c r="P59" s="65">
        <v>654.71199999999999</v>
      </c>
      <c r="Q59" s="65">
        <v>649.16200000000003</v>
      </c>
      <c r="R59" s="65">
        <v>643.53899999999999</v>
      </c>
      <c r="S59" s="65">
        <v>637.56399999999996</v>
      </c>
      <c r="T59" s="65">
        <v>631.10299999999995</v>
      </c>
      <c r="U59" s="65">
        <v>624.29499999999996</v>
      </c>
      <c r="V59" s="65">
        <v>617.41800000000001</v>
      </c>
      <c r="W59" s="65">
        <v>610.41899999999998</v>
      </c>
      <c r="X59" s="65">
        <v>603.41</v>
      </c>
      <c r="Y59" s="65">
        <v>596.47199999999998</v>
      </c>
      <c r="Z59" s="65">
        <v>589.55499999999995</v>
      </c>
      <c r="AA59" s="65">
        <v>582.51900000000001</v>
      </c>
      <c r="AB59" s="65">
        <v>575.38699999999994</v>
      </c>
      <c r="AC59" s="65">
        <v>568.22299999999996</v>
      </c>
      <c r="AD59" s="65">
        <v>561.04399999999998</v>
      </c>
      <c r="AE59" s="65">
        <v>553.83000000000004</v>
      </c>
      <c r="AF59" s="65">
        <v>546.53700000000003</v>
      </c>
      <c r="AG59" s="65">
        <v>539.16</v>
      </c>
      <c r="AH59" s="65">
        <v>531.73699999999997</v>
      </c>
      <c r="AI59" s="65">
        <v>524.27700000000004</v>
      </c>
      <c r="AJ59" s="65">
        <v>516.75699999999995</v>
      </c>
      <c r="AK59" s="65">
        <v>509.14299999999997</v>
      </c>
      <c r="AL59" s="65">
        <v>501.447</v>
      </c>
      <c r="AM59" s="65">
        <v>493.59</v>
      </c>
      <c r="AN59" s="65">
        <v>485.53199999999998</v>
      </c>
      <c r="AO59" s="65">
        <v>477.30700000000002</v>
      </c>
      <c r="AP59" s="65">
        <v>468.99</v>
      </c>
      <c r="AQ59" s="65">
        <v>460.572</v>
      </c>
      <c r="AR59" s="65">
        <v>452.03899999999999</v>
      </c>
      <c r="AS59" s="65">
        <v>443.39299999999997</v>
      </c>
      <c r="AT59" s="65">
        <v>434.637</v>
      </c>
      <c r="AU59" s="65">
        <v>425.78800000000001</v>
      </c>
      <c r="AV59" s="65">
        <v>416.85399999999998</v>
      </c>
      <c r="AW59" s="65">
        <v>407.80799999999999</v>
      </c>
      <c r="AX59" s="65">
        <v>398.64</v>
      </c>
      <c r="AY59" s="65">
        <v>389.37400000000002</v>
      </c>
      <c r="AZ59" s="65">
        <v>380.04500000000002</v>
      </c>
      <c r="BA59" s="65">
        <v>370.64800000000002</v>
      </c>
      <c r="BB59" s="65">
        <v>361.23</v>
      </c>
      <c r="BC59" s="65">
        <v>351.81599999999997</v>
      </c>
      <c r="BD59" s="65">
        <v>342.39499999999998</v>
      </c>
      <c r="BE59" s="65">
        <v>332.88499999999999</v>
      </c>
      <c r="BF59" s="65">
        <v>323.25799999999998</v>
      </c>
      <c r="BG59" s="65">
        <v>313.72800000000001</v>
      </c>
      <c r="BH59" s="65">
        <v>304.38</v>
      </c>
      <c r="BI59" s="65">
        <v>295.09300000000002</v>
      </c>
      <c r="BJ59" s="65">
        <v>285.68400000000003</v>
      </c>
      <c r="BK59" s="65">
        <v>276.21800000000002</v>
      </c>
      <c r="BL59" s="65">
        <v>266.39600000000002</v>
      </c>
      <c r="BM59" s="65">
        <v>256.065</v>
      </c>
      <c r="BN59" s="65">
        <v>245.364</v>
      </c>
      <c r="BO59" s="65">
        <v>234.63399999999999</v>
      </c>
      <c r="BP59" s="65">
        <v>223.86199999999999</v>
      </c>
      <c r="BQ59" s="65">
        <v>212.89</v>
      </c>
      <c r="BR59" s="65">
        <v>201.69399999999999</v>
      </c>
      <c r="BS59" s="65">
        <v>190.363</v>
      </c>
      <c r="BT59" s="65">
        <v>179.04300000000001</v>
      </c>
      <c r="BU59" s="65">
        <v>167.73</v>
      </c>
      <c r="BV59" s="65">
        <v>156.559</v>
      </c>
      <c r="BW59" s="65">
        <v>145.614</v>
      </c>
      <c r="BX59" s="65">
        <v>134.87700000000001</v>
      </c>
      <c r="BY59" s="65">
        <v>124.29900000000001</v>
      </c>
      <c r="BZ59" s="65">
        <v>113.961</v>
      </c>
      <c r="CA59" s="65">
        <v>103.727</v>
      </c>
      <c r="CB59" s="65">
        <v>93.543999999999997</v>
      </c>
      <c r="CC59" s="65">
        <v>83.548000000000002</v>
      </c>
      <c r="CD59" s="65">
        <v>73.947999999999993</v>
      </c>
      <c r="CE59" s="65">
        <v>64.738</v>
      </c>
      <c r="CF59" s="65">
        <v>56.098999999999997</v>
      </c>
      <c r="CG59" s="65">
        <v>48.154000000000003</v>
      </c>
      <c r="CH59" s="65">
        <v>40.871000000000002</v>
      </c>
      <c r="CI59" s="65">
        <v>34.042000000000002</v>
      </c>
      <c r="CJ59" s="65">
        <v>27.658999999999999</v>
      </c>
      <c r="CK59" s="65">
        <v>22.138999999999999</v>
      </c>
      <c r="CL59" s="65">
        <v>17.652000000000001</v>
      </c>
      <c r="CM59" s="65">
        <v>14.013</v>
      </c>
      <c r="CN59" s="65">
        <v>10.345000000000001</v>
      </c>
      <c r="CO59" s="65">
        <v>7.7329999999999997</v>
      </c>
      <c r="CP59" s="65">
        <v>6.2830000000000004</v>
      </c>
      <c r="CQ59" s="65">
        <v>4.6150000000000002</v>
      </c>
      <c r="CR59" s="65">
        <v>2.726</v>
      </c>
      <c r="CS59" s="65">
        <v>1.6559999999999999</v>
      </c>
      <c r="CT59" s="65">
        <v>1.3779999999999999</v>
      </c>
      <c r="CU59" s="65">
        <v>1.07</v>
      </c>
      <c r="CV59" s="65">
        <v>0.73399999999999999</v>
      </c>
      <c r="CW59" s="65">
        <v>0.36799999999999999</v>
      </c>
      <c r="CX59" s="65">
        <v>0.47699999999999998</v>
      </c>
      <c r="CZ59">
        <f t="shared" si="2"/>
        <v>36344.046000000024</v>
      </c>
      <c r="DA59">
        <f t="shared" si="3"/>
        <v>35618.388000000021</v>
      </c>
      <c r="DB59">
        <f t="shared" si="4"/>
        <v>247.33600000000297</v>
      </c>
    </row>
    <row r="60" spans="1:106" x14ac:dyDescent="0.3">
      <c r="A60" s="64">
        <v>2076</v>
      </c>
      <c r="B60" s="65">
        <v>728.43299999999999</v>
      </c>
      <c r="C60" s="65">
        <v>724.44299999999998</v>
      </c>
      <c r="D60" s="65">
        <v>719.952</v>
      </c>
      <c r="E60" s="65">
        <v>715.40200000000004</v>
      </c>
      <c r="F60" s="65">
        <v>710.78800000000001</v>
      </c>
      <c r="G60" s="65">
        <v>706.10299999999995</v>
      </c>
      <c r="H60" s="65">
        <v>701.34500000000003</v>
      </c>
      <c r="I60" s="65">
        <v>696.51700000000005</v>
      </c>
      <c r="J60" s="65">
        <v>691.57899999999995</v>
      </c>
      <c r="K60" s="65">
        <v>686.50900000000001</v>
      </c>
      <c r="L60" s="65">
        <v>681.322</v>
      </c>
      <c r="M60" s="65">
        <v>676.03099999999995</v>
      </c>
      <c r="N60" s="65">
        <v>670.60599999999999</v>
      </c>
      <c r="O60" s="65">
        <v>665.15099999999995</v>
      </c>
      <c r="P60" s="65">
        <v>659.71199999999999</v>
      </c>
      <c r="Q60" s="65">
        <v>654.22299999999996</v>
      </c>
      <c r="R60" s="65">
        <v>648.6</v>
      </c>
      <c r="S60" s="65">
        <v>642.89700000000005</v>
      </c>
      <c r="T60" s="65">
        <v>636.85500000000002</v>
      </c>
      <c r="U60" s="65">
        <v>630.34900000000005</v>
      </c>
      <c r="V60" s="65">
        <v>623.51199999999994</v>
      </c>
      <c r="W60" s="65">
        <v>616.60299999999995</v>
      </c>
      <c r="X60" s="65">
        <v>609.572</v>
      </c>
      <c r="Y60" s="65">
        <v>602.53899999999999</v>
      </c>
      <c r="Z60" s="65">
        <v>595.58699999999999</v>
      </c>
      <c r="AA60" s="65">
        <v>588.66399999999999</v>
      </c>
      <c r="AB60" s="65">
        <v>581.62199999999996</v>
      </c>
      <c r="AC60" s="65">
        <v>574.48599999999999</v>
      </c>
      <c r="AD60" s="65">
        <v>567.31600000000003</v>
      </c>
      <c r="AE60" s="65">
        <v>560.125</v>
      </c>
      <c r="AF60" s="65">
        <v>552.89599999999996</v>
      </c>
      <c r="AG60" s="65">
        <v>545.58799999999997</v>
      </c>
      <c r="AH60" s="65">
        <v>538.19500000000005</v>
      </c>
      <c r="AI60" s="65">
        <v>530.75</v>
      </c>
      <c r="AJ60" s="65">
        <v>523.25900000000001</v>
      </c>
      <c r="AK60" s="65">
        <v>515.69899999999996</v>
      </c>
      <c r="AL60" s="65">
        <v>508.04300000000001</v>
      </c>
      <c r="AM60" s="65">
        <v>500.29899999999998</v>
      </c>
      <c r="AN60" s="65">
        <v>492.39299999999997</v>
      </c>
      <c r="AO60" s="65">
        <v>484.28899999999999</v>
      </c>
      <c r="AP60" s="65">
        <v>476.01499999999999</v>
      </c>
      <c r="AQ60" s="65">
        <v>467.64400000000001</v>
      </c>
      <c r="AR60" s="65">
        <v>459.16800000000001</v>
      </c>
      <c r="AS60" s="65">
        <v>450.565</v>
      </c>
      <c r="AT60" s="65">
        <v>441.834</v>
      </c>
      <c r="AU60" s="65">
        <v>432.983</v>
      </c>
      <c r="AV60" s="65">
        <v>424.03300000000002</v>
      </c>
      <c r="AW60" s="65">
        <v>414.99200000000002</v>
      </c>
      <c r="AX60" s="65">
        <v>405.83600000000001</v>
      </c>
      <c r="AY60" s="65">
        <v>396.55599999999998</v>
      </c>
      <c r="AZ60" s="65">
        <v>387.178</v>
      </c>
      <c r="BA60" s="65">
        <v>377.726</v>
      </c>
      <c r="BB60" s="65">
        <v>368.19600000000003</v>
      </c>
      <c r="BC60" s="65">
        <v>358.64</v>
      </c>
      <c r="BD60" s="65">
        <v>349.08800000000002</v>
      </c>
      <c r="BE60" s="65">
        <v>339.52</v>
      </c>
      <c r="BF60" s="65">
        <v>329.85500000000002</v>
      </c>
      <c r="BG60" s="65">
        <v>320.06700000000001</v>
      </c>
      <c r="BH60" s="65">
        <v>310.346</v>
      </c>
      <c r="BI60" s="65">
        <v>300.76499999999999</v>
      </c>
      <c r="BJ60" s="65">
        <v>291.21699999999998</v>
      </c>
      <c r="BK60" s="65">
        <v>281.54700000000003</v>
      </c>
      <c r="BL60" s="65">
        <v>271.815</v>
      </c>
      <c r="BM60" s="65">
        <v>261.72199999999998</v>
      </c>
      <c r="BN60" s="65">
        <v>251.11500000000001</v>
      </c>
      <c r="BO60" s="65">
        <v>240.13800000000001</v>
      </c>
      <c r="BP60" s="65">
        <v>229.137</v>
      </c>
      <c r="BQ60" s="65">
        <v>218.10499999999999</v>
      </c>
      <c r="BR60" s="65">
        <v>206.87899999999999</v>
      </c>
      <c r="BS60" s="65">
        <v>195.435</v>
      </c>
      <c r="BT60" s="65">
        <v>183.874</v>
      </c>
      <c r="BU60" s="65">
        <v>172.346</v>
      </c>
      <c r="BV60" s="65">
        <v>160.85900000000001</v>
      </c>
      <c r="BW60" s="65">
        <v>149.53700000000001</v>
      </c>
      <c r="BX60" s="65">
        <v>138.47200000000001</v>
      </c>
      <c r="BY60" s="65">
        <v>127.651</v>
      </c>
      <c r="BZ60" s="65">
        <v>117.029</v>
      </c>
      <c r="CA60" s="65">
        <v>106.682</v>
      </c>
      <c r="CB60" s="65">
        <v>96.525999999999996</v>
      </c>
      <c r="CC60" s="65">
        <v>86.534999999999997</v>
      </c>
      <c r="CD60" s="65">
        <v>76.819999999999993</v>
      </c>
      <c r="CE60" s="65">
        <v>67.528999999999996</v>
      </c>
      <c r="CF60" s="65">
        <v>58.649000000000001</v>
      </c>
      <c r="CG60" s="65">
        <v>50.417000000000002</v>
      </c>
      <c r="CH60" s="65">
        <v>42.97</v>
      </c>
      <c r="CI60" s="65">
        <v>36.241</v>
      </c>
      <c r="CJ60" s="65">
        <v>29.856999999999999</v>
      </c>
      <c r="CK60" s="65">
        <v>24.082000000000001</v>
      </c>
      <c r="CL60" s="65">
        <v>19.302</v>
      </c>
      <c r="CM60" s="65">
        <v>15.292999999999999</v>
      </c>
      <c r="CN60" s="65">
        <v>11.907</v>
      </c>
      <c r="CO60" s="65">
        <v>8.7040000000000006</v>
      </c>
      <c r="CP60" s="65">
        <v>6.5430000000000001</v>
      </c>
      <c r="CQ60" s="65">
        <v>5.3040000000000003</v>
      </c>
      <c r="CR60" s="65">
        <v>3.8820000000000001</v>
      </c>
      <c r="CS60" s="65">
        <v>2.2770000000000001</v>
      </c>
      <c r="CT60" s="65">
        <v>1.4490000000000001</v>
      </c>
      <c r="CU60" s="65">
        <v>1.125</v>
      </c>
      <c r="CV60" s="65">
        <v>0.77200000000000002</v>
      </c>
      <c r="CW60" s="65">
        <v>0.38700000000000001</v>
      </c>
      <c r="CX60" s="65">
        <v>0.503</v>
      </c>
      <c r="CZ60">
        <f t="shared" si="2"/>
        <v>36819.894999999997</v>
      </c>
      <c r="DA60">
        <f t="shared" si="3"/>
        <v>36091.461999999992</v>
      </c>
      <c r="DB60">
        <f t="shared" si="4"/>
        <v>252.58400000003166</v>
      </c>
    </row>
    <row r="61" spans="1:106" x14ac:dyDescent="0.3">
      <c r="A61" s="64">
        <v>2077</v>
      </c>
      <c r="B61" s="65">
        <v>731.06899999999996</v>
      </c>
      <c r="C61" s="65">
        <v>726.89400000000001</v>
      </c>
      <c r="D61" s="65">
        <v>723.15300000000002</v>
      </c>
      <c r="E61" s="65">
        <v>718.79300000000001</v>
      </c>
      <c r="F61" s="65">
        <v>714.38</v>
      </c>
      <c r="G61" s="65">
        <v>709.90200000000004</v>
      </c>
      <c r="H61" s="65">
        <v>705.34699999999998</v>
      </c>
      <c r="I61" s="65">
        <v>700.71900000000005</v>
      </c>
      <c r="J61" s="65">
        <v>696.02</v>
      </c>
      <c r="K61" s="65">
        <v>691.17200000000003</v>
      </c>
      <c r="L61" s="65">
        <v>686.13699999999994</v>
      </c>
      <c r="M61" s="65">
        <v>680.94600000000003</v>
      </c>
      <c r="N61" s="65">
        <v>675.64400000000001</v>
      </c>
      <c r="O61" s="65">
        <v>670.20100000000002</v>
      </c>
      <c r="P61" s="65">
        <v>664.71100000000001</v>
      </c>
      <c r="Q61" s="65">
        <v>659.21900000000005</v>
      </c>
      <c r="R61" s="65">
        <v>653.66399999999999</v>
      </c>
      <c r="S61" s="65">
        <v>647.96900000000005</v>
      </c>
      <c r="T61" s="65">
        <v>642.18700000000001</v>
      </c>
      <c r="U61" s="65">
        <v>636.07799999999997</v>
      </c>
      <c r="V61" s="65">
        <v>629.529</v>
      </c>
      <c r="W61" s="65">
        <v>622.66399999999999</v>
      </c>
      <c r="X61" s="65">
        <v>615.72400000000005</v>
      </c>
      <c r="Y61" s="65">
        <v>608.66099999999994</v>
      </c>
      <c r="Z61" s="65">
        <v>601.60400000000004</v>
      </c>
      <c r="AA61" s="65">
        <v>594.64</v>
      </c>
      <c r="AB61" s="65">
        <v>587.71100000000001</v>
      </c>
      <c r="AC61" s="65">
        <v>580.66499999999996</v>
      </c>
      <c r="AD61" s="65">
        <v>573.524</v>
      </c>
      <c r="AE61" s="65">
        <v>566.34799999999996</v>
      </c>
      <c r="AF61" s="65">
        <v>559.14700000000005</v>
      </c>
      <c r="AG61" s="65">
        <v>551.90599999999995</v>
      </c>
      <c r="AH61" s="65">
        <v>544.58299999999997</v>
      </c>
      <c r="AI61" s="65">
        <v>537.17499999999995</v>
      </c>
      <c r="AJ61" s="65">
        <v>529.70699999999999</v>
      </c>
      <c r="AK61" s="65">
        <v>522.18499999999995</v>
      </c>
      <c r="AL61" s="65">
        <v>514.58799999999997</v>
      </c>
      <c r="AM61" s="65">
        <v>506.88900000000001</v>
      </c>
      <c r="AN61" s="65">
        <v>499.09899999999999</v>
      </c>
      <c r="AO61" s="65">
        <v>491.14499999999998</v>
      </c>
      <c r="AP61" s="65">
        <v>482.995</v>
      </c>
      <c r="AQ61" s="65">
        <v>474.673</v>
      </c>
      <c r="AR61" s="65">
        <v>466.24900000000002</v>
      </c>
      <c r="AS61" s="65">
        <v>457.71499999999997</v>
      </c>
      <c r="AT61" s="65">
        <v>449.04300000000001</v>
      </c>
      <c r="AU61" s="65">
        <v>440.22899999999998</v>
      </c>
      <c r="AV61" s="65">
        <v>431.28300000000002</v>
      </c>
      <c r="AW61" s="65">
        <v>422.233</v>
      </c>
      <c r="AX61" s="65">
        <v>413.08499999999998</v>
      </c>
      <c r="AY61" s="65">
        <v>403.81900000000002</v>
      </c>
      <c r="AZ61" s="65">
        <v>394.43099999999998</v>
      </c>
      <c r="BA61" s="65">
        <v>384.94099999999997</v>
      </c>
      <c r="BB61" s="65">
        <v>375.36599999999999</v>
      </c>
      <c r="BC61" s="65">
        <v>365.70499999999998</v>
      </c>
      <c r="BD61" s="65">
        <v>356.01299999999998</v>
      </c>
      <c r="BE61" s="65">
        <v>346.32100000000003</v>
      </c>
      <c r="BF61" s="65">
        <v>336.60899999999998</v>
      </c>
      <c r="BG61" s="65">
        <v>326.78899999999999</v>
      </c>
      <c r="BH61" s="65">
        <v>316.84100000000001</v>
      </c>
      <c r="BI61" s="65">
        <v>306.93099999999998</v>
      </c>
      <c r="BJ61" s="65">
        <v>297.11799999999999</v>
      </c>
      <c r="BK61" s="65">
        <v>287.31099999999998</v>
      </c>
      <c r="BL61" s="65">
        <v>277.37900000000002</v>
      </c>
      <c r="BM61" s="65">
        <v>267.38200000000001</v>
      </c>
      <c r="BN61" s="65">
        <v>257.01799999999997</v>
      </c>
      <c r="BO61" s="65">
        <v>246.137</v>
      </c>
      <c r="BP61" s="65">
        <v>234.88499999999999</v>
      </c>
      <c r="BQ61" s="65">
        <v>223.61500000000001</v>
      </c>
      <c r="BR61" s="65">
        <v>212.322</v>
      </c>
      <c r="BS61" s="65">
        <v>200.84399999999999</v>
      </c>
      <c r="BT61" s="65">
        <v>189.155</v>
      </c>
      <c r="BU61" s="65">
        <v>177.36099999999999</v>
      </c>
      <c r="BV61" s="65">
        <v>165.62899999999999</v>
      </c>
      <c r="BW61" s="65">
        <v>153.96600000000001</v>
      </c>
      <c r="BX61" s="65">
        <v>142.49799999999999</v>
      </c>
      <c r="BY61" s="65">
        <v>131.31299999999999</v>
      </c>
      <c r="BZ61" s="65">
        <v>120.41</v>
      </c>
      <c r="CA61" s="65">
        <v>109.745</v>
      </c>
      <c r="CB61" s="65">
        <v>99.388999999999996</v>
      </c>
      <c r="CC61" s="65">
        <v>89.311999999999998</v>
      </c>
      <c r="CD61" s="65">
        <v>79.515000000000001</v>
      </c>
      <c r="CE61" s="65">
        <v>70.081000000000003</v>
      </c>
      <c r="CF61" s="65">
        <v>61.098999999999997</v>
      </c>
      <c r="CG61" s="65">
        <v>52.552</v>
      </c>
      <c r="CH61" s="65">
        <v>44.728000000000002</v>
      </c>
      <c r="CI61" s="65">
        <v>37.779000000000003</v>
      </c>
      <c r="CJ61" s="65">
        <v>31.605</v>
      </c>
      <c r="CK61" s="65">
        <v>25.667000000000002</v>
      </c>
      <c r="CL61" s="65">
        <v>20.5</v>
      </c>
      <c r="CM61" s="65">
        <v>16.462</v>
      </c>
      <c r="CN61" s="65">
        <v>12.933</v>
      </c>
      <c r="CO61" s="65">
        <v>9.7989999999999995</v>
      </c>
      <c r="CP61" s="65">
        <v>7.0620000000000003</v>
      </c>
      <c r="CQ61" s="65">
        <v>5.351</v>
      </c>
      <c r="CR61" s="65">
        <v>4.3230000000000004</v>
      </c>
      <c r="CS61" s="65">
        <v>3.149</v>
      </c>
      <c r="CT61" s="65">
        <v>1.8260000000000001</v>
      </c>
      <c r="CU61" s="65">
        <v>1.1839999999999999</v>
      </c>
      <c r="CV61" s="65">
        <v>0.81200000000000006</v>
      </c>
      <c r="CW61" s="65">
        <v>0.40699999999999997</v>
      </c>
      <c r="CX61" s="65">
        <v>0.53100000000000003</v>
      </c>
      <c r="CZ61">
        <f t="shared" si="2"/>
        <v>37293.124000000003</v>
      </c>
      <c r="DA61">
        <f t="shared" si="3"/>
        <v>36562.055</v>
      </c>
      <c r="DB61">
        <f t="shared" si="4"/>
        <v>257.83999999999651</v>
      </c>
    </row>
    <row r="62" spans="1:106" x14ac:dyDescent="0.3">
      <c r="A62" s="64">
        <v>2078</v>
      </c>
      <c r="B62" s="65">
        <v>733.63699999999994</v>
      </c>
      <c r="C62" s="65">
        <v>729.55499999999995</v>
      </c>
      <c r="D62" s="65">
        <v>725.44399999999996</v>
      </c>
      <c r="E62" s="65">
        <v>721.78399999999999</v>
      </c>
      <c r="F62" s="65">
        <v>717.55700000000002</v>
      </c>
      <c r="G62" s="65">
        <v>713.28</v>
      </c>
      <c r="H62" s="65">
        <v>708.93799999999999</v>
      </c>
      <c r="I62" s="65">
        <v>704.51499999999999</v>
      </c>
      <c r="J62" s="65">
        <v>700.01700000000005</v>
      </c>
      <c r="K62" s="65">
        <v>695.44799999999998</v>
      </c>
      <c r="L62" s="65">
        <v>690.69100000000003</v>
      </c>
      <c r="M62" s="65">
        <v>685.69100000000003</v>
      </c>
      <c r="N62" s="65">
        <v>680.49300000000005</v>
      </c>
      <c r="O62" s="65">
        <v>675.18200000000002</v>
      </c>
      <c r="P62" s="65">
        <v>669.72299999999996</v>
      </c>
      <c r="Q62" s="65">
        <v>664.19899999999996</v>
      </c>
      <c r="R62" s="65">
        <v>658.65499999999997</v>
      </c>
      <c r="S62" s="65">
        <v>653.03399999999999</v>
      </c>
      <c r="T62" s="65">
        <v>647.26900000000001</v>
      </c>
      <c r="U62" s="65">
        <v>641.40700000000004</v>
      </c>
      <c r="V62" s="65">
        <v>635.23299999999995</v>
      </c>
      <c r="W62" s="65">
        <v>628.64</v>
      </c>
      <c r="X62" s="65">
        <v>621.74800000000005</v>
      </c>
      <c r="Y62" s="65">
        <v>614.77800000000002</v>
      </c>
      <c r="Z62" s="65">
        <v>607.68499999999995</v>
      </c>
      <c r="AA62" s="65">
        <v>600.60400000000004</v>
      </c>
      <c r="AB62" s="65">
        <v>593.62800000000004</v>
      </c>
      <c r="AC62" s="65">
        <v>586.69500000000005</v>
      </c>
      <c r="AD62" s="65">
        <v>579.64400000000001</v>
      </c>
      <c r="AE62" s="65">
        <v>572.5</v>
      </c>
      <c r="AF62" s="65">
        <v>565.32000000000005</v>
      </c>
      <c r="AG62" s="65">
        <v>558.11</v>
      </c>
      <c r="AH62" s="65">
        <v>550.85500000000002</v>
      </c>
      <c r="AI62" s="65">
        <v>543.51800000000003</v>
      </c>
      <c r="AJ62" s="65">
        <v>536.09500000000003</v>
      </c>
      <c r="AK62" s="65">
        <v>528.60699999999997</v>
      </c>
      <c r="AL62" s="65">
        <v>521.05499999999995</v>
      </c>
      <c r="AM62" s="65">
        <v>513.41999999999996</v>
      </c>
      <c r="AN62" s="65">
        <v>505.68099999999998</v>
      </c>
      <c r="AO62" s="65">
        <v>497.84399999999999</v>
      </c>
      <c r="AP62" s="65">
        <v>489.84399999999999</v>
      </c>
      <c r="AQ62" s="65">
        <v>481.649</v>
      </c>
      <c r="AR62" s="65">
        <v>473.28</v>
      </c>
      <c r="AS62" s="65">
        <v>464.80399999999997</v>
      </c>
      <c r="AT62" s="65">
        <v>456.21199999999999</v>
      </c>
      <c r="AU62" s="65">
        <v>447.47199999999998</v>
      </c>
      <c r="AV62" s="65">
        <v>438.57600000000002</v>
      </c>
      <c r="AW62" s="65">
        <v>429.536</v>
      </c>
      <c r="AX62" s="65">
        <v>420.38799999999998</v>
      </c>
      <c r="AY62" s="65">
        <v>411.13400000000001</v>
      </c>
      <c r="AZ62" s="65">
        <v>401.75900000000001</v>
      </c>
      <c r="BA62" s="65">
        <v>392.262</v>
      </c>
      <c r="BB62" s="65">
        <v>382.66</v>
      </c>
      <c r="BC62" s="65">
        <v>372.96699999999998</v>
      </c>
      <c r="BD62" s="65">
        <v>363.173</v>
      </c>
      <c r="BE62" s="65">
        <v>353.346</v>
      </c>
      <c r="BF62" s="65">
        <v>343.517</v>
      </c>
      <c r="BG62" s="65">
        <v>333.661</v>
      </c>
      <c r="BH62" s="65">
        <v>323.68700000000001</v>
      </c>
      <c r="BI62" s="65">
        <v>313.58</v>
      </c>
      <c r="BJ62" s="65">
        <v>303.48099999999999</v>
      </c>
      <c r="BK62" s="65">
        <v>293.43900000000002</v>
      </c>
      <c r="BL62" s="65">
        <v>283.37200000000001</v>
      </c>
      <c r="BM62" s="65">
        <v>273.18</v>
      </c>
      <c r="BN62" s="65">
        <v>262.91899999999998</v>
      </c>
      <c r="BO62" s="65">
        <v>252.28700000000001</v>
      </c>
      <c r="BP62" s="65">
        <v>241.131</v>
      </c>
      <c r="BQ62" s="65">
        <v>229.60499999999999</v>
      </c>
      <c r="BR62" s="65">
        <v>218.06800000000001</v>
      </c>
      <c r="BS62" s="65">
        <v>206.517</v>
      </c>
      <c r="BT62" s="65">
        <v>194.78700000000001</v>
      </c>
      <c r="BU62" s="65">
        <v>182.85300000000001</v>
      </c>
      <c r="BV62" s="65">
        <v>170.83</v>
      </c>
      <c r="BW62" s="65">
        <v>158.89400000000001</v>
      </c>
      <c r="BX62" s="65">
        <v>147.05799999999999</v>
      </c>
      <c r="BY62" s="65">
        <v>135.441</v>
      </c>
      <c r="BZ62" s="65">
        <v>124.139</v>
      </c>
      <c r="CA62" s="65">
        <v>113.155</v>
      </c>
      <c r="CB62" s="65">
        <v>102.449</v>
      </c>
      <c r="CC62" s="65">
        <v>92.084999999999994</v>
      </c>
      <c r="CD62" s="65">
        <v>82.088999999999999</v>
      </c>
      <c r="CE62" s="65">
        <v>72.483999999999995</v>
      </c>
      <c r="CF62" s="65">
        <v>63.334000000000003</v>
      </c>
      <c r="CG62" s="65">
        <v>54.661999999999999</v>
      </c>
      <c r="CH62" s="65">
        <v>46.45</v>
      </c>
      <c r="CI62" s="65">
        <v>39.033999999999999</v>
      </c>
      <c r="CJ62" s="65">
        <v>32.584000000000003</v>
      </c>
      <c r="CK62" s="65">
        <v>26.966999999999999</v>
      </c>
      <c r="CL62" s="65">
        <v>21.472000000000001</v>
      </c>
      <c r="CM62" s="65">
        <v>16.917000000000002</v>
      </c>
      <c r="CN62" s="65">
        <v>13.621</v>
      </c>
      <c r="CO62" s="65">
        <v>10.57</v>
      </c>
      <c r="CP62" s="65">
        <v>7.69</v>
      </c>
      <c r="CQ62" s="65">
        <v>5.4180000000000001</v>
      </c>
      <c r="CR62" s="65">
        <v>4.1589999999999998</v>
      </c>
      <c r="CS62" s="65">
        <v>3.343</v>
      </c>
      <c r="CT62" s="65">
        <v>2.415</v>
      </c>
      <c r="CU62" s="65">
        <v>1.377</v>
      </c>
      <c r="CV62" s="65">
        <v>0.85499999999999998</v>
      </c>
      <c r="CW62" s="65">
        <v>0.42899999999999999</v>
      </c>
      <c r="CX62" s="65">
        <v>0.56100000000000005</v>
      </c>
      <c r="CZ62">
        <f t="shared" si="2"/>
        <v>37763.807000000008</v>
      </c>
      <c r="DA62">
        <f t="shared" si="3"/>
        <v>37030.170000000006</v>
      </c>
      <c r="DB62">
        <f t="shared" si="4"/>
        <v>262.9539999999979</v>
      </c>
    </row>
    <row r="63" spans="1:106" x14ac:dyDescent="0.3">
      <c r="A63" s="64">
        <v>2079</v>
      </c>
      <c r="B63" s="65">
        <v>736.22</v>
      </c>
      <c r="C63" s="65">
        <v>732.149</v>
      </c>
      <c r="D63" s="65">
        <v>728.101</v>
      </c>
      <c r="E63" s="65">
        <v>724.06</v>
      </c>
      <c r="F63" s="65">
        <v>720.33399999999995</v>
      </c>
      <c r="G63" s="65">
        <v>716.23900000000003</v>
      </c>
      <c r="H63" s="65">
        <v>712.1</v>
      </c>
      <c r="I63" s="65">
        <v>707.89499999999998</v>
      </c>
      <c r="J63" s="65">
        <v>703.60599999999999</v>
      </c>
      <c r="K63" s="65">
        <v>699.23699999999997</v>
      </c>
      <c r="L63" s="65">
        <v>694.798</v>
      </c>
      <c r="M63" s="65">
        <v>690.13300000000004</v>
      </c>
      <c r="N63" s="65">
        <v>685.16800000000001</v>
      </c>
      <c r="O63" s="65">
        <v>679.96500000000003</v>
      </c>
      <c r="P63" s="65">
        <v>674.64599999999996</v>
      </c>
      <c r="Q63" s="65">
        <v>669.17100000000005</v>
      </c>
      <c r="R63" s="65">
        <v>663.61300000000006</v>
      </c>
      <c r="S63" s="65">
        <v>658.01599999999996</v>
      </c>
      <c r="T63" s="65">
        <v>652.33100000000002</v>
      </c>
      <c r="U63" s="65">
        <v>646.495</v>
      </c>
      <c r="V63" s="65">
        <v>640.55600000000004</v>
      </c>
      <c r="W63" s="65">
        <v>634.31500000000005</v>
      </c>
      <c r="X63" s="65">
        <v>627.68100000000004</v>
      </c>
      <c r="Y63" s="65">
        <v>620.76300000000003</v>
      </c>
      <c r="Z63" s="65">
        <v>613.76300000000003</v>
      </c>
      <c r="AA63" s="65">
        <v>606.63900000000001</v>
      </c>
      <c r="AB63" s="65">
        <v>599.53800000000001</v>
      </c>
      <c r="AC63" s="65">
        <v>592.54999999999995</v>
      </c>
      <c r="AD63" s="65">
        <v>585.61199999999997</v>
      </c>
      <c r="AE63" s="65">
        <v>578.55799999999999</v>
      </c>
      <c r="AF63" s="65">
        <v>571.41300000000001</v>
      </c>
      <c r="AG63" s="65">
        <v>564.22699999999998</v>
      </c>
      <c r="AH63" s="65">
        <v>557.00900000000001</v>
      </c>
      <c r="AI63" s="65">
        <v>549.74199999999996</v>
      </c>
      <c r="AJ63" s="65">
        <v>542.39300000000003</v>
      </c>
      <c r="AK63" s="65">
        <v>534.95600000000002</v>
      </c>
      <c r="AL63" s="65">
        <v>527.447</v>
      </c>
      <c r="AM63" s="65">
        <v>519.86500000000001</v>
      </c>
      <c r="AN63" s="65">
        <v>512.19399999999996</v>
      </c>
      <c r="AO63" s="65">
        <v>504.41500000000002</v>
      </c>
      <c r="AP63" s="65">
        <v>496.53399999999999</v>
      </c>
      <c r="AQ63" s="65">
        <v>488.488</v>
      </c>
      <c r="AR63" s="65">
        <v>480.24799999999999</v>
      </c>
      <c r="AS63" s="65">
        <v>471.83499999999998</v>
      </c>
      <c r="AT63" s="65">
        <v>463.30500000000001</v>
      </c>
      <c r="AU63" s="65">
        <v>454.65899999999999</v>
      </c>
      <c r="AV63" s="65">
        <v>445.851</v>
      </c>
      <c r="AW63" s="65">
        <v>436.87299999999999</v>
      </c>
      <c r="AX63" s="65">
        <v>427.74099999999999</v>
      </c>
      <c r="AY63" s="65">
        <v>418.495</v>
      </c>
      <c r="AZ63" s="65">
        <v>409.13600000000002</v>
      </c>
      <c r="BA63" s="65">
        <v>399.654</v>
      </c>
      <c r="BB63" s="65">
        <v>390.05099999999999</v>
      </c>
      <c r="BC63" s="65">
        <v>380.339</v>
      </c>
      <c r="BD63" s="65">
        <v>370.524</v>
      </c>
      <c r="BE63" s="65">
        <v>360.601</v>
      </c>
      <c r="BF63" s="65">
        <v>350.64</v>
      </c>
      <c r="BG63" s="65">
        <v>340.67500000000001</v>
      </c>
      <c r="BH63" s="65">
        <v>330.67399999999998</v>
      </c>
      <c r="BI63" s="65">
        <v>320.54899999999998</v>
      </c>
      <c r="BJ63" s="65">
        <v>310.28500000000003</v>
      </c>
      <c r="BK63" s="65">
        <v>299.99799999999999</v>
      </c>
      <c r="BL63" s="65">
        <v>289.72800000000001</v>
      </c>
      <c r="BM63" s="65">
        <v>279.404</v>
      </c>
      <c r="BN63" s="65">
        <v>268.952</v>
      </c>
      <c r="BO63" s="65">
        <v>258.428</v>
      </c>
      <c r="BP63" s="65">
        <v>247.52600000000001</v>
      </c>
      <c r="BQ63" s="65">
        <v>236.09800000000001</v>
      </c>
      <c r="BR63" s="65">
        <v>224.30099999999999</v>
      </c>
      <c r="BS63" s="65">
        <v>212.49600000000001</v>
      </c>
      <c r="BT63" s="65">
        <v>200.68799999999999</v>
      </c>
      <c r="BU63" s="65">
        <v>188.708</v>
      </c>
      <c r="BV63" s="65">
        <v>176.53200000000001</v>
      </c>
      <c r="BW63" s="65">
        <v>164.28</v>
      </c>
      <c r="BX63" s="65">
        <v>152.14099999999999</v>
      </c>
      <c r="BY63" s="65">
        <v>140.13200000000001</v>
      </c>
      <c r="BZ63" s="65">
        <v>128.37100000000001</v>
      </c>
      <c r="CA63" s="65">
        <v>116.95099999999999</v>
      </c>
      <c r="CB63" s="65">
        <v>105.887</v>
      </c>
      <c r="CC63" s="65">
        <v>95.141000000000005</v>
      </c>
      <c r="CD63" s="65">
        <v>84.772000000000006</v>
      </c>
      <c r="CE63" s="65">
        <v>74.855999999999995</v>
      </c>
      <c r="CF63" s="65">
        <v>65.445999999999998</v>
      </c>
      <c r="CG63" s="65">
        <v>56.581000000000003</v>
      </c>
      <c r="CH63" s="65">
        <v>48.219000000000001</v>
      </c>
      <c r="CI63" s="65">
        <v>40.341999999999999</v>
      </c>
      <c r="CJ63" s="65">
        <v>33.335999999999999</v>
      </c>
      <c r="CK63" s="65">
        <v>27.385000000000002</v>
      </c>
      <c r="CL63" s="65">
        <v>22.324999999999999</v>
      </c>
      <c r="CM63" s="65">
        <v>17.277000000000001</v>
      </c>
      <c r="CN63" s="65">
        <v>13.331</v>
      </c>
      <c r="CO63" s="65">
        <v>10.778</v>
      </c>
      <c r="CP63" s="65">
        <v>8.2070000000000007</v>
      </c>
      <c r="CQ63" s="65">
        <v>5.5810000000000004</v>
      </c>
      <c r="CR63" s="65">
        <v>3.7730000000000001</v>
      </c>
      <c r="CS63" s="65">
        <v>2.9660000000000002</v>
      </c>
      <c r="CT63" s="65">
        <v>2.3620000000000001</v>
      </c>
      <c r="CU63" s="65">
        <v>1.6819999999999999</v>
      </c>
      <c r="CV63" s="65">
        <v>0.92600000000000005</v>
      </c>
      <c r="CW63" s="65">
        <v>0.45300000000000001</v>
      </c>
      <c r="CX63" s="65">
        <v>0.59199999999999997</v>
      </c>
      <c r="CZ63">
        <f t="shared" si="2"/>
        <v>38232.02199999999</v>
      </c>
      <c r="DA63">
        <f t="shared" si="3"/>
        <v>37495.801999999996</v>
      </c>
      <c r="DB63">
        <f t="shared" si="4"/>
        <v>268.00500000001193</v>
      </c>
    </row>
    <row r="64" spans="1:106" x14ac:dyDescent="0.3">
      <c r="A64" s="64">
        <v>2080</v>
      </c>
      <c r="B64" s="65">
        <v>738.86</v>
      </c>
      <c r="C64" s="65">
        <v>734.73299999999995</v>
      </c>
      <c r="D64" s="65">
        <v>730.68700000000001</v>
      </c>
      <c r="E64" s="65">
        <v>726.7</v>
      </c>
      <c r="F64" s="65">
        <v>722.745</v>
      </c>
      <c r="G64" s="65">
        <v>718.79899999999998</v>
      </c>
      <c r="H64" s="65">
        <v>714.83699999999999</v>
      </c>
      <c r="I64" s="65">
        <v>710.83600000000001</v>
      </c>
      <c r="J64" s="65">
        <v>706.76900000000001</v>
      </c>
      <c r="K64" s="65">
        <v>702.61099999999999</v>
      </c>
      <c r="L64" s="65">
        <v>698.37400000000002</v>
      </c>
      <c r="M64" s="65">
        <v>694.06500000000005</v>
      </c>
      <c r="N64" s="65">
        <v>689.49300000000005</v>
      </c>
      <c r="O64" s="65">
        <v>684.56399999999996</v>
      </c>
      <c r="P64" s="65">
        <v>679.35699999999997</v>
      </c>
      <c r="Q64" s="65">
        <v>674.03</v>
      </c>
      <c r="R64" s="65">
        <v>668.54</v>
      </c>
      <c r="S64" s="65">
        <v>662.94899999999996</v>
      </c>
      <c r="T64" s="65">
        <v>657.3</v>
      </c>
      <c r="U64" s="65">
        <v>651.55100000000004</v>
      </c>
      <c r="V64" s="65">
        <v>645.64599999999996</v>
      </c>
      <c r="W64" s="65">
        <v>639.62900000000002</v>
      </c>
      <c r="X64" s="65">
        <v>633.32399999999996</v>
      </c>
      <c r="Y64" s="65">
        <v>626.64800000000002</v>
      </c>
      <c r="Z64" s="65">
        <v>619.70399999999995</v>
      </c>
      <c r="AA64" s="65">
        <v>612.67499999999995</v>
      </c>
      <c r="AB64" s="65">
        <v>605.52300000000002</v>
      </c>
      <c r="AC64" s="65">
        <v>598.399</v>
      </c>
      <c r="AD64" s="65">
        <v>591.40300000000002</v>
      </c>
      <c r="AE64" s="65">
        <v>584.46100000000001</v>
      </c>
      <c r="AF64" s="65">
        <v>577.404</v>
      </c>
      <c r="AG64" s="65">
        <v>570.25699999999995</v>
      </c>
      <c r="AH64" s="65">
        <v>563.06899999999996</v>
      </c>
      <c r="AI64" s="65">
        <v>555.84299999999996</v>
      </c>
      <c r="AJ64" s="65">
        <v>548.56500000000005</v>
      </c>
      <c r="AK64" s="65">
        <v>541.20299999999997</v>
      </c>
      <c r="AL64" s="65">
        <v>533.75400000000002</v>
      </c>
      <c r="AM64" s="65">
        <v>526.22500000000002</v>
      </c>
      <c r="AN64" s="65">
        <v>518.61500000000001</v>
      </c>
      <c r="AO64" s="65">
        <v>510.90800000000002</v>
      </c>
      <c r="AP64" s="65">
        <v>503.09100000000001</v>
      </c>
      <c r="AQ64" s="65">
        <v>495.16500000000002</v>
      </c>
      <c r="AR64" s="65">
        <v>487.07400000000001</v>
      </c>
      <c r="AS64" s="65">
        <v>478.791</v>
      </c>
      <c r="AT64" s="65">
        <v>470.33300000000003</v>
      </c>
      <c r="AU64" s="65">
        <v>461.75299999999999</v>
      </c>
      <c r="AV64" s="65">
        <v>453.05200000000002</v>
      </c>
      <c r="AW64" s="65">
        <v>444.178</v>
      </c>
      <c r="AX64" s="65">
        <v>435.12</v>
      </c>
      <c r="AY64" s="65">
        <v>425.89699999999999</v>
      </c>
      <c r="AZ64" s="65">
        <v>416.553</v>
      </c>
      <c r="BA64" s="65">
        <v>407.09</v>
      </c>
      <c r="BB64" s="65">
        <v>397.50299999999999</v>
      </c>
      <c r="BC64" s="65">
        <v>387.79300000000001</v>
      </c>
      <c r="BD64" s="65">
        <v>377.97300000000001</v>
      </c>
      <c r="BE64" s="65">
        <v>368.04</v>
      </c>
      <c r="BF64" s="65">
        <v>357.988</v>
      </c>
      <c r="BG64" s="65">
        <v>347.89299999999997</v>
      </c>
      <c r="BH64" s="65">
        <v>337.79199999999997</v>
      </c>
      <c r="BI64" s="65">
        <v>327.65100000000001</v>
      </c>
      <c r="BJ64" s="65">
        <v>317.375</v>
      </c>
      <c r="BK64" s="65">
        <v>306.95400000000001</v>
      </c>
      <c r="BL64" s="65">
        <v>296.48099999999999</v>
      </c>
      <c r="BM64" s="65">
        <v>285.98200000000003</v>
      </c>
      <c r="BN64" s="65">
        <v>275.40199999999999</v>
      </c>
      <c r="BO64" s="65">
        <v>264.69299999999998</v>
      </c>
      <c r="BP64" s="65">
        <v>253.90799999999999</v>
      </c>
      <c r="BQ64" s="65">
        <v>242.739</v>
      </c>
      <c r="BR64" s="65">
        <v>231.04</v>
      </c>
      <c r="BS64" s="65">
        <v>218.971</v>
      </c>
      <c r="BT64" s="65">
        <v>206.90100000000001</v>
      </c>
      <c r="BU64" s="65">
        <v>194.83799999999999</v>
      </c>
      <c r="BV64" s="65">
        <v>182.60900000000001</v>
      </c>
      <c r="BW64" s="65">
        <v>170.191</v>
      </c>
      <c r="BX64" s="65">
        <v>157.71199999999999</v>
      </c>
      <c r="BY64" s="65">
        <v>145.37200000000001</v>
      </c>
      <c r="BZ64" s="65">
        <v>133.19300000000001</v>
      </c>
      <c r="CA64" s="65">
        <v>121.288</v>
      </c>
      <c r="CB64" s="65">
        <v>109.752</v>
      </c>
      <c r="CC64" s="65">
        <v>98.608999999999995</v>
      </c>
      <c r="CD64" s="65">
        <v>87.823999999999998</v>
      </c>
      <c r="CE64" s="65">
        <v>77.45</v>
      </c>
      <c r="CF64" s="65">
        <v>67.617000000000004</v>
      </c>
      <c r="CG64" s="65">
        <v>58.402999999999999</v>
      </c>
      <c r="CH64" s="65">
        <v>49.823</v>
      </c>
      <c r="CI64" s="65">
        <v>41.774000000000001</v>
      </c>
      <c r="CJ64" s="65">
        <v>34.231000000000002</v>
      </c>
      <c r="CK64" s="65">
        <v>27.635000000000002</v>
      </c>
      <c r="CL64" s="65">
        <v>22.184000000000001</v>
      </c>
      <c r="CM64" s="65">
        <v>17.681999999999999</v>
      </c>
      <c r="CN64" s="65">
        <v>13.081</v>
      </c>
      <c r="CO64" s="65">
        <v>9.7460000000000004</v>
      </c>
      <c r="CP64" s="65">
        <v>7.9340000000000002</v>
      </c>
      <c r="CQ64" s="65">
        <v>5.843</v>
      </c>
      <c r="CR64" s="65">
        <v>3.4710000000000001</v>
      </c>
      <c r="CS64" s="65">
        <v>2.129</v>
      </c>
      <c r="CT64" s="65">
        <v>1.774</v>
      </c>
      <c r="CU64" s="65">
        <v>1.38</v>
      </c>
      <c r="CV64" s="65">
        <v>0.94699999999999995</v>
      </c>
      <c r="CW64" s="65">
        <v>0.47699999999999998</v>
      </c>
      <c r="CX64" s="65">
        <v>0.625</v>
      </c>
      <c r="CZ64">
        <f t="shared" si="2"/>
        <v>38697.82499999999</v>
      </c>
      <c r="DA64">
        <f t="shared" si="3"/>
        <v>37958.964999999997</v>
      </c>
      <c r="DB64">
        <f t="shared" si="4"/>
        <v>273.05699999999342</v>
      </c>
    </row>
    <row r="65" spans="1:106" x14ac:dyDescent="0.3">
      <c r="A65" s="64">
        <v>2081</v>
      </c>
      <c r="B65" s="65">
        <v>742.04</v>
      </c>
      <c r="C65" s="65">
        <v>737.77099999999996</v>
      </c>
      <c r="D65" s="65">
        <v>733.76099999999997</v>
      </c>
      <c r="E65" s="65">
        <v>729.83799999999997</v>
      </c>
      <c r="F65" s="65">
        <v>725.97199999999998</v>
      </c>
      <c r="G65" s="65">
        <v>722.13599999999997</v>
      </c>
      <c r="H65" s="65">
        <v>718.30700000000002</v>
      </c>
      <c r="I65" s="65">
        <v>714.46199999999999</v>
      </c>
      <c r="J65" s="65">
        <v>710.54</v>
      </c>
      <c r="K65" s="65">
        <v>706.50199999999995</v>
      </c>
      <c r="L65" s="65">
        <v>702.33699999999999</v>
      </c>
      <c r="M65" s="65">
        <v>698.08799999999997</v>
      </c>
      <c r="N65" s="65">
        <v>693.76</v>
      </c>
      <c r="O65" s="65">
        <v>689.15099999999995</v>
      </c>
      <c r="P65" s="65">
        <v>684.16800000000001</v>
      </c>
      <c r="Q65" s="65">
        <v>678.89200000000005</v>
      </c>
      <c r="R65" s="65">
        <v>673.49099999999999</v>
      </c>
      <c r="S65" s="65">
        <v>667.92</v>
      </c>
      <c r="T65" s="65">
        <v>662.26099999999997</v>
      </c>
      <c r="U65" s="65">
        <v>656.56700000000001</v>
      </c>
      <c r="V65" s="65">
        <v>650.78700000000003</v>
      </c>
      <c r="W65" s="65">
        <v>644.84799999999996</v>
      </c>
      <c r="X65" s="65">
        <v>638.798</v>
      </c>
      <c r="Y65" s="65">
        <v>632.46799999999996</v>
      </c>
      <c r="Z65" s="65">
        <v>625.77599999999995</v>
      </c>
      <c r="AA65" s="65">
        <v>618.82600000000002</v>
      </c>
      <c r="AB65" s="65">
        <v>611.79100000000005</v>
      </c>
      <c r="AC65" s="65">
        <v>604.63199999999995</v>
      </c>
      <c r="AD65" s="65">
        <v>597.50300000000004</v>
      </c>
      <c r="AE65" s="65">
        <v>590.49400000000003</v>
      </c>
      <c r="AF65" s="65">
        <v>583.53700000000003</v>
      </c>
      <c r="AG65" s="65">
        <v>576.46400000000006</v>
      </c>
      <c r="AH65" s="65">
        <v>569.29999999999995</v>
      </c>
      <c r="AI65" s="65">
        <v>562.08699999999999</v>
      </c>
      <c r="AJ65" s="65">
        <v>554.82799999999997</v>
      </c>
      <c r="AK65" s="65">
        <v>547.50800000000004</v>
      </c>
      <c r="AL65" s="65">
        <v>540.10199999999998</v>
      </c>
      <c r="AM65" s="65">
        <v>532.601</v>
      </c>
      <c r="AN65" s="65">
        <v>525.02200000000005</v>
      </c>
      <c r="AO65" s="65">
        <v>517.36</v>
      </c>
      <c r="AP65" s="65">
        <v>509.6</v>
      </c>
      <c r="AQ65" s="65">
        <v>501.72399999999999</v>
      </c>
      <c r="AR65" s="65">
        <v>493.73200000000003</v>
      </c>
      <c r="AS65" s="65">
        <v>485.565</v>
      </c>
      <c r="AT65" s="65">
        <v>477.19</v>
      </c>
      <c r="AU65" s="65">
        <v>468.62599999999998</v>
      </c>
      <c r="AV65" s="65">
        <v>459.93700000000001</v>
      </c>
      <c r="AW65" s="65">
        <v>451.11599999999999</v>
      </c>
      <c r="AX65" s="65">
        <v>442.12099999999998</v>
      </c>
      <c r="AY65" s="65">
        <v>432.94099999999997</v>
      </c>
      <c r="AZ65" s="65">
        <v>423.59399999999999</v>
      </c>
      <c r="BA65" s="65">
        <v>414.11500000000001</v>
      </c>
      <c r="BB65" s="65">
        <v>404.505</v>
      </c>
      <c r="BC65" s="65">
        <v>394.76499999999999</v>
      </c>
      <c r="BD65" s="65">
        <v>384.90300000000002</v>
      </c>
      <c r="BE65" s="65">
        <v>374.923</v>
      </c>
      <c r="BF65" s="65">
        <v>364.81799999999998</v>
      </c>
      <c r="BG65" s="65">
        <v>354.58600000000001</v>
      </c>
      <c r="BH65" s="65">
        <v>344.28199999999998</v>
      </c>
      <c r="BI65" s="65">
        <v>333.93099999999998</v>
      </c>
      <c r="BJ65" s="65">
        <v>323.51</v>
      </c>
      <c r="BK65" s="65">
        <v>312.94900000000001</v>
      </c>
      <c r="BL65" s="65">
        <v>302.238</v>
      </c>
      <c r="BM65" s="65">
        <v>291.45999999999998</v>
      </c>
      <c r="BN65" s="65">
        <v>280.64100000000002</v>
      </c>
      <c r="BO65" s="65">
        <v>269.73</v>
      </c>
      <c r="BP65" s="65">
        <v>258.69600000000003</v>
      </c>
      <c r="BQ65" s="65">
        <v>247.59700000000001</v>
      </c>
      <c r="BR65" s="65">
        <v>236.11500000000001</v>
      </c>
      <c r="BS65" s="65">
        <v>224.10400000000001</v>
      </c>
      <c r="BT65" s="65">
        <v>211.73400000000001</v>
      </c>
      <c r="BU65" s="65">
        <v>199.39099999999999</v>
      </c>
      <c r="BV65" s="65">
        <v>187.08500000000001</v>
      </c>
      <c r="BW65" s="65">
        <v>174.65299999999999</v>
      </c>
      <c r="BX65" s="65">
        <v>162.08000000000001</v>
      </c>
      <c r="BY65" s="65">
        <v>149.49700000000001</v>
      </c>
      <c r="BZ65" s="65">
        <v>137.09800000000001</v>
      </c>
      <c r="CA65" s="65">
        <v>124.902</v>
      </c>
      <c r="CB65" s="65">
        <v>113.066</v>
      </c>
      <c r="CC65" s="65">
        <v>101.70699999999999</v>
      </c>
      <c r="CD65" s="65">
        <v>90.83</v>
      </c>
      <c r="CE65" s="65">
        <v>80.346999999999994</v>
      </c>
      <c r="CF65" s="65">
        <v>70.304000000000002</v>
      </c>
      <c r="CG65" s="65">
        <v>60.899000000000001</v>
      </c>
      <c r="CH65" s="65">
        <v>52.23</v>
      </c>
      <c r="CI65" s="65">
        <v>44.274000000000001</v>
      </c>
      <c r="CJ65" s="65">
        <v>36.718000000000004</v>
      </c>
      <c r="CK65" s="65">
        <v>29.869</v>
      </c>
      <c r="CL65" s="65">
        <v>24.138999999999999</v>
      </c>
      <c r="CM65" s="65">
        <v>19.25</v>
      </c>
      <c r="CN65" s="65">
        <v>15.045</v>
      </c>
      <c r="CO65" s="65">
        <v>11.019</v>
      </c>
      <c r="CP65" s="65">
        <v>8.2590000000000003</v>
      </c>
      <c r="CQ65" s="65">
        <v>6.7080000000000002</v>
      </c>
      <c r="CR65" s="65">
        <v>4.9219999999999997</v>
      </c>
      <c r="CS65" s="65">
        <v>2.903</v>
      </c>
      <c r="CT65" s="65">
        <v>1.8680000000000001</v>
      </c>
      <c r="CU65" s="65">
        <v>1.454</v>
      </c>
      <c r="CV65" s="65">
        <v>0.999</v>
      </c>
      <c r="CW65" s="65">
        <v>0.503</v>
      </c>
      <c r="CX65" s="65">
        <v>0.66</v>
      </c>
      <c r="CZ65">
        <f t="shared" si="2"/>
        <v>39161.123000000007</v>
      </c>
      <c r="DA65">
        <f t="shared" si="3"/>
        <v>38419.083000000006</v>
      </c>
      <c r="DB65">
        <f t="shared" si="4"/>
        <v>278.74199999998382</v>
      </c>
    </row>
    <row r="66" spans="1:106" x14ac:dyDescent="0.3">
      <c r="A66" s="64">
        <v>2082</v>
      </c>
      <c r="B66" s="65">
        <v>745.28200000000004</v>
      </c>
      <c r="C66" s="65">
        <v>740.78800000000001</v>
      </c>
      <c r="D66" s="65">
        <v>736.58900000000006</v>
      </c>
      <c r="E66" s="65">
        <v>732.697</v>
      </c>
      <c r="F66" s="65">
        <v>728.89599999999996</v>
      </c>
      <c r="G66" s="65">
        <v>725.15300000000002</v>
      </c>
      <c r="H66" s="65">
        <v>721.43700000000001</v>
      </c>
      <c r="I66" s="65">
        <v>717.72400000000005</v>
      </c>
      <c r="J66" s="65">
        <v>713.995</v>
      </c>
      <c r="K66" s="65">
        <v>710.15499999999997</v>
      </c>
      <c r="L66" s="65">
        <v>706.14800000000002</v>
      </c>
      <c r="M66" s="65">
        <v>701.97500000000002</v>
      </c>
      <c r="N66" s="65">
        <v>697.71400000000006</v>
      </c>
      <c r="O66" s="65">
        <v>693.36900000000003</v>
      </c>
      <c r="P66" s="65">
        <v>688.72400000000005</v>
      </c>
      <c r="Q66" s="65">
        <v>683.68600000000004</v>
      </c>
      <c r="R66" s="65">
        <v>678.34199999999998</v>
      </c>
      <c r="S66" s="65">
        <v>672.86800000000005</v>
      </c>
      <c r="T66" s="65">
        <v>667.21699999999998</v>
      </c>
      <c r="U66" s="65">
        <v>661.49099999999999</v>
      </c>
      <c r="V66" s="65">
        <v>655.75099999999998</v>
      </c>
      <c r="W66" s="65">
        <v>649.94100000000003</v>
      </c>
      <c r="X66" s="65">
        <v>643.97</v>
      </c>
      <c r="Y66" s="65">
        <v>637.88599999999997</v>
      </c>
      <c r="Z66" s="65">
        <v>631.53099999999995</v>
      </c>
      <c r="AA66" s="65">
        <v>624.827</v>
      </c>
      <c r="AB66" s="65">
        <v>617.86900000000003</v>
      </c>
      <c r="AC66" s="65">
        <v>610.83000000000004</v>
      </c>
      <c r="AD66" s="65">
        <v>603.66600000000005</v>
      </c>
      <c r="AE66" s="65">
        <v>596.53</v>
      </c>
      <c r="AF66" s="65">
        <v>589.51099999999997</v>
      </c>
      <c r="AG66" s="65">
        <v>582.53899999999999</v>
      </c>
      <c r="AH66" s="65">
        <v>575.452</v>
      </c>
      <c r="AI66" s="65">
        <v>568.27</v>
      </c>
      <c r="AJ66" s="65">
        <v>561.03499999999997</v>
      </c>
      <c r="AK66" s="65">
        <v>553.74300000000005</v>
      </c>
      <c r="AL66" s="65">
        <v>546.38199999999995</v>
      </c>
      <c r="AM66" s="65">
        <v>538.93299999999999</v>
      </c>
      <c r="AN66" s="65">
        <v>531.38300000000004</v>
      </c>
      <c r="AO66" s="65">
        <v>523.75099999999998</v>
      </c>
      <c r="AP66" s="65">
        <v>516.04</v>
      </c>
      <c r="AQ66" s="65">
        <v>508.22800000000001</v>
      </c>
      <c r="AR66" s="65">
        <v>500.29300000000001</v>
      </c>
      <c r="AS66" s="65">
        <v>492.238</v>
      </c>
      <c r="AT66" s="65">
        <v>483.995</v>
      </c>
      <c r="AU66" s="65">
        <v>475.52699999999999</v>
      </c>
      <c r="AV66" s="65">
        <v>466.86</v>
      </c>
      <c r="AW66" s="65">
        <v>458.06200000000001</v>
      </c>
      <c r="AX66" s="65">
        <v>449.12299999999999</v>
      </c>
      <c r="AY66" s="65">
        <v>440.00799999999998</v>
      </c>
      <c r="AZ66" s="65">
        <v>430.70800000000003</v>
      </c>
      <c r="BA66" s="65">
        <v>421.23599999999999</v>
      </c>
      <c r="BB66" s="65">
        <v>411.62400000000002</v>
      </c>
      <c r="BC66" s="65">
        <v>401.86799999999999</v>
      </c>
      <c r="BD66" s="65">
        <v>391.97899999999998</v>
      </c>
      <c r="BE66" s="65">
        <v>381.964</v>
      </c>
      <c r="BF66" s="65">
        <v>371.82499999999999</v>
      </c>
      <c r="BG66" s="65">
        <v>361.55099999999999</v>
      </c>
      <c r="BH66" s="65">
        <v>351.14</v>
      </c>
      <c r="BI66" s="65">
        <v>340.62700000000001</v>
      </c>
      <c r="BJ66" s="65">
        <v>330.02699999999999</v>
      </c>
      <c r="BK66" s="65">
        <v>319.32600000000002</v>
      </c>
      <c r="BL66" s="65">
        <v>308.48200000000003</v>
      </c>
      <c r="BM66" s="65">
        <v>297.483</v>
      </c>
      <c r="BN66" s="65">
        <v>286.40100000000001</v>
      </c>
      <c r="BO66" s="65">
        <v>275.262</v>
      </c>
      <c r="BP66" s="65">
        <v>264.02300000000002</v>
      </c>
      <c r="BQ66" s="65">
        <v>252.66499999999999</v>
      </c>
      <c r="BR66" s="65">
        <v>241.25299999999999</v>
      </c>
      <c r="BS66" s="65">
        <v>229.459</v>
      </c>
      <c r="BT66" s="65">
        <v>217.136</v>
      </c>
      <c r="BU66" s="65">
        <v>204.46700000000001</v>
      </c>
      <c r="BV66" s="65">
        <v>191.852</v>
      </c>
      <c r="BW66" s="65">
        <v>179.304</v>
      </c>
      <c r="BX66" s="65">
        <v>166.672</v>
      </c>
      <c r="BY66" s="65">
        <v>153.946</v>
      </c>
      <c r="BZ66" s="65">
        <v>141.262</v>
      </c>
      <c r="CA66" s="65">
        <v>128.804</v>
      </c>
      <c r="CB66" s="65">
        <v>116.592</v>
      </c>
      <c r="CC66" s="65">
        <v>104.82599999999999</v>
      </c>
      <c r="CD66" s="65">
        <v>93.644999999999996</v>
      </c>
      <c r="CE66" s="65">
        <v>83.037000000000006</v>
      </c>
      <c r="CF66" s="65">
        <v>72.858000000000004</v>
      </c>
      <c r="CG66" s="65">
        <v>63.146999999999998</v>
      </c>
      <c r="CH66" s="65">
        <v>54.168999999999997</v>
      </c>
      <c r="CI66" s="65">
        <v>46.048999999999999</v>
      </c>
      <c r="CJ66" s="65">
        <v>38.718000000000004</v>
      </c>
      <c r="CK66" s="65">
        <v>31.655999999999999</v>
      </c>
      <c r="CL66" s="65">
        <v>25.501000000000001</v>
      </c>
      <c r="CM66" s="65">
        <v>20.638999999999999</v>
      </c>
      <c r="CN66" s="65">
        <v>16.312000000000001</v>
      </c>
      <c r="CO66" s="65">
        <v>12.404</v>
      </c>
      <c r="CP66" s="65">
        <v>8.9559999999999995</v>
      </c>
      <c r="CQ66" s="65">
        <v>6.7709999999999999</v>
      </c>
      <c r="CR66" s="65">
        <v>5.48</v>
      </c>
      <c r="CS66" s="65">
        <v>4.0010000000000003</v>
      </c>
      <c r="CT66" s="65">
        <v>2.3330000000000002</v>
      </c>
      <c r="CU66" s="65">
        <v>1.5309999999999999</v>
      </c>
      <c r="CV66" s="65">
        <v>1.052</v>
      </c>
      <c r="CW66" s="65">
        <v>0.53</v>
      </c>
      <c r="CX66" s="65">
        <v>0.69799999999999995</v>
      </c>
      <c r="CZ66">
        <f t="shared" si="2"/>
        <v>39621.674999999996</v>
      </c>
      <c r="DA66">
        <f t="shared" si="3"/>
        <v>38876.392999999996</v>
      </c>
      <c r="DB66">
        <f t="shared" si="4"/>
        <v>284.73000000001048</v>
      </c>
    </row>
    <row r="67" spans="1:106" x14ac:dyDescent="0.3">
      <c r="A67" s="64">
        <v>2083</v>
      </c>
      <c r="B67" s="65">
        <v>748.40800000000002</v>
      </c>
      <c r="C67" s="65">
        <v>743.697</v>
      </c>
      <c r="D67" s="65">
        <v>739.28599999999994</v>
      </c>
      <c r="E67" s="65">
        <v>735.32100000000003</v>
      </c>
      <c r="F67" s="65">
        <v>731.54600000000005</v>
      </c>
      <c r="G67" s="65">
        <v>727.87</v>
      </c>
      <c r="H67" s="65">
        <v>724.25</v>
      </c>
      <c r="I67" s="65">
        <v>720.65300000000002</v>
      </c>
      <c r="J67" s="65">
        <v>717.05799999999999</v>
      </c>
      <c r="K67" s="65">
        <v>713.44600000000003</v>
      </c>
      <c r="L67" s="65">
        <v>709.68799999999999</v>
      </c>
      <c r="M67" s="65">
        <v>705.71</v>
      </c>
      <c r="N67" s="65">
        <v>701.529</v>
      </c>
      <c r="O67" s="65">
        <v>697.25800000000004</v>
      </c>
      <c r="P67" s="65">
        <v>692.89599999999996</v>
      </c>
      <c r="Q67" s="65">
        <v>688.21600000000001</v>
      </c>
      <c r="R67" s="65">
        <v>683.12300000000005</v>
      </c>
      <c r="S67" s="65">
        <v>677.71199999999999</v>
      </c>
      <c r="T67" s="65">
        <v>672.16499999999996</v>
      </c>
      <c r="U67" s="65">
        <v>666.43600000000004</v>
      </c>
      <c r="V67" s="65">
        <v>660.64200000000005</v>
      </c>
      <c r="W67" s="65">
        <v>654.85699999999997</v>
      </c>
      <c r="X67" s="65">
        <v>649.01900000000001</v>
      </c>
      <c r="Y67" s="65">
        <v>643.01599999999996</v>
      </c>
      <c r="Z67" s="65">
        <v>636.899</v>
      </c>
      <c r="AA67" s="65">
        <v>630.52</v>
      </c>
      <c r="AB67" s="65">
        <v>623.803</v>
      </c>
      <c r="AC67" s="65">
        <v>616.84100000000001</v>
      </c>
      <c r="AD67" s="65">
        <v>609.79600000000005</v>
      </c>
      <c r="AE67" s="65">
        <v>602.62900000000002</v>
      </c>
      <c r="AF67" s="65">
        <v>595.48800000000006</v>
      </c>
      <c r="AG67" s="65">
        <v>588.45799999999997</v>
      </c>
      <c r="AH67" s="65">
        <v>581.47299999999996</v>
      </c>
      <c r="AI67" s="65">
        <v>574.37099999999998</v>
      </c>
      <c r="AJ67" s="65">
        <v>567.17499999999995</v>
      </c>
      <c r="AK67" s="65">
        <v>559.91499999999996</v>
      </c>
      <c r="AL67" s="65">
        <v>552.59199999999998</v>
      </c>
      <c r="AM67" s="65">
        <v>545.19299999999998</v>
      </c>
      <c r="AN67" s="65">
        <v>537.70100000000002</v>
      </c>
      <c r="AO67" s="65">
        <v>530.10199999999998</v>
      </c>
      <c r="AP67" s="65">
        <v>522.41999999999996</v>
      </c>
      <c r="AQ67" s="65">
        <v>514.65899999999999</v>
      </c>
      <c r="AR67" s="65">
        <v>506.79599999999999</v>
      </c>
      <c r="AS67" s="65">
        <v>498.803</v>
      </c>
      <c r="AT67" s="65">
        <v>490.685</v>
      </c>
      <c r="AU67" s="65">
        <v>482.36799999999999</v>
      </c>
      <c r="AV67" s="65">
        <v>473.80900000000003</v>
      </c>
      <c r="AW67" s="65">
        <v>465.03899999999999</v>
      </c>
      <c r="AX67" s="65">
        <v>456.13200000000001</v>
      </c>
      <c r="AY67" s="65">
        <v>447.07799999999997</v>
      </c>
      <c r="AZ67" s="65">
        <v>437.84300000000002</v>
      </c>
      <c r="BA67" s="65">
        <v>428.423</v>
      </c>
      <c r="BB67" s="65">
        <v>418.83</v>
      </c>
      <c r="BC67" s="65">
        <v>409.084</v>
      </c>
      <c r="BD67" s="65">
        <v>399.18400000000003</v>
      </c>
      <c r="BE67" s="65">
        <v>389.14600000000002</v>
      </c>
      <c r="BF67" s="65">
        <v>378.98</v>
      </c>
      <c r="BG67" s="65">
        <v>368.68299999999999</v>
      </c>
      <c r="BH67" s="65">
        <v>358.23899999999998</v>
      </c>
      <c r="BI67" s="65">
        <v>347.65100000000001</v>
      </c>
      <c r="BJ67" s="65">
        <v>336.93099999999998</v>
      </c>
      <c r="BK67" s="65">
        <v>326.08300000000003</v>
      </c>
      <c r="BL67" s="65">
        <v>315.10500000000002</v>
      </c>
      <c r="BM67" s="65">
        <v>303.97699999999998</v>
      </c>
      <c r="BN67" s="65">
        <v>292.69200000000001</v>
      </c>
      <c r="BO67" s="65">
        <v>281.30900000000003</v>
      </c>
      <c r="BP67" s="65">
        <v>269.851</v>
      </c>
      <c r="BQ67" s="65">
        <v>258.28399999999999</v>
      </c>
      <c r="BR67" s="65">
        <v>246.60400000000001</v>
      </c>
      <c r="BS67" s="65">
        <v>234.88</v>
      </c>
      <c r="BT67" s="65">
        <v>222.77500000000001</v>
      </c>
      <c r="BU67" s="65">
        <v>210.14400000000001</v>
      </c>
      <c r="BV67" s="65">
        <v>197.17500000000001</v>
      </c>
      <c r="BW67" s="65">
        <v>184.291</v>
      </c>
      <c r="BX67" s="65">
        <v>171.50399999999999</v>
      </c>
      <c r="BY67" s="65">
        <v>158.66999999999999</v>
      </c>
      <c r="BZ67" s="65">
        <v>145.79400000000001</v>
      </c>
      <c r="CA67" s="65">
        <v>133.00899999999999</v>
      </c>
      <c r="CB67" s="65">
        <v>120.494</v>
      </c>
      <c r="CC67" s="65">
        <v>108.267</v>
      </c>
      <c r="CD67" s="65">
        <v>96.572999999999993</v>
      </c>
      <c r="CE67" s="65">
        <v>85.572000000000003</v>
      </c>
      <c r="CF67" s="65">
        <v>75.233000000000004</v>
      </c>
      <c r="CG67" s="65">
        <v>65.358999999999995</v>
      </c>
      <c r="CH67" s="65">
        <v>55.981000000000002</v>
      </c>
      <c r="CI67" s="65">
        <v>47.433999999999997</v>
      </c>
      <c r="CJ67" s="65">
        <v>39.860999999999997</v>
      </c>
      <c r="CK67" s="65">
        <v>33.156999999999996</v>
      </c>
      <c r="CL67" s="65">
        <v>26.59</v>
      </c>
      <c r="CM67" s="65">
        <v>21.131</v>
      </c>
      <c r="CN67" s="65">
        <v>17.135000000000002</v>
      </c>
      <c r="CO67" s="65">
        <v>13.371</v>
      </c>
      <c r="CP67" s="65">
        <v>9.7629999999999999</v>
      </c>
      <c r="CQ67" s="65">
        <v>6.89</v>
      </c>
      <c r="CR67" s="65">
        <v>5.282</v>
      </c>
      <c r="CS67" s="65">
        <v>4.2519999999999998</v>
      </c>
      <c r="CT67" s="65">
        <v>3.0790000000000002</v>
      </c>
      <c r="CU67" s="65">
        <v>1.764</v>
      </c>
      <c r="CV67" s="65">
        <v>1.109</v>
      </c>
      <c r="CW67" s="65">
        <v>0.56000000000000005</v>
      </c>
      <c r="CX67" s="65">
        <v>0.73799999999999999</v>
      </c>
      <c r="CZ67">
        <f t="shared" si="2"/>
        <v>40079.282999999981</v>
      </c>
      <c r="DA67">
        <f t="shared" si="3"/>
        <v>39330.874999999978</v>
      </c>
      <c r="DB67">
        <f t="shared" si="4"/>
        <v>290.80000000001746</v>
      </c>
    </row>
    <row r="68" spans="1:106" x14ac:dyDescent="0.3">
      <c r="A68" s="64">
        <v>2084</v>
      </c>
      <c r="B68" s="65">
        <v>751.178</v>
      </c>
      <c r="C68" s="65">
        <v>746.35900000000004</v>
      </c>
      <c r="D68" s="65">
        <v>741.87800000000004</v>
      </c>
      <c r="E68" s="65">
        <v>737.68700000000001</v>
      </c>
      <c r="F68" s="65">
        <v>733.97500000000002</v>
      </c>
      <c r="G68" s="65">
        <v>730.32100000000003</v>
      </c>
      <c r="H68" s="65">
        <v>726.76599999999996</v>
      </c>
      <c r="I68" s="65">
        <v>723.27099999999996</v>
      </c>
      <c r="J68" s="65">
        <v>719.79300000000001</v>
      </c>
      <c r="K68" s="65">
        <v>716.31600000000003</v>
      </c>
      <c r="L68" s="65">
        <v>712.82100000000003</v>
      </c>
      <c r="M68" s="65">
        <v>709.14599999999996</v>
      </c>
      <c r="N68" s="65">
        <v>705.19899999999996</v>
      </c>
      <c r="O68" s="65">
        <v>701.01099999999997</v>
      </c>
      <c r="P68" s="65">
        <v>696.72900000000004</v>
      </c>
      <c r="Q68" s="65">
        <v>692.351</v>
      </c>
      <c r="R68" s="65">
        <v>687.63599999999997</v>
      </c>
      <c r="S68" s="65">
        <v>682.48900000000003</v>
      </c>
      <c r="T68" s="65">
        <v>677.01199999999994</v>
      </c>
      <c r="U68" s="65">
        <v>671.39200000000005</v>
      </c>
      <c r="V68" s="65">
        <v>665.58399999999995</v>
      </c>
      <c r="W68" s="65">
        <v>659.72299999999996</v>
      </c>
      <c r="X68" s="65">
        <v>653.89599999999996</v>
      </c>
      <c r="Y68" s="65">
        <v>648.029</v>
      </c>
      <c r="Z68" s="65">
        <v>641.99400000000003</v>
      </c>
      <c r="AA68" s="65">
        <v>635.846</v>
      </c>
      <c r="AB68" s="65">
        <v>629.44399999999996</v>
      </c>
      <c r="AC68" s="65">
        <v>622.71500000000003</v>
      </c>
      <c r="AD68" s="65">
        <v>615.74800000000005</v>
      </c>
      <c r="AE68" s="65">
        <v>608.69899999999996</v>
      </c>
      <c r="AF68" s="65">
        <v>601.53</v>
      </c>
      <c r="AG68" s="65">
        <v>594.38300000000004</v>
      </c>
      <c r="AH68" s="65">
        <v>587.34500000000003</v>
      </c>
      <c r="AI68" s="65">
        <v>580.34699999999998</v>
      </c>
      <c r="AJ68" s="65">
        <v>573.23099999999999</v>
      </c>
      <c r="AK68" s="65">
        <v>566.01900000000001</v>
      </c>
      <c r="AL68" s="65">
        <v>558.73900000000003</v>
      </c>
      <c r="AM68" s="65">
        <v>551.38300000000004</v>
      </c>
      <c r="AN68" s="65">
        <v>543.947</v>
      </c>
      <c r="AO68" s="65">
        <v>536.41099999999994</v>
      </c>
      <c r="AP68" s="65">
        <v>528.76499999999999</v>
      </c>
      <c r="AQ68" s="65">
        <v>521.03399999999999</v>
      </c>
      <c r="AR68" s="65">
        <v>513.22500000000002</v>
      </c>
      <c r="AS68" s="65">
        <v>505.31099999999998</v>
      </c>
      <c r="AT68" s="65">
        <v>497.26</v>
      </c>
      <c r="AU68" s="65">
        <v>489.08100000000002</v>
      </c>
      <c r="AV68" s="65">
        <v>480.68900000000002</v>
      </c>
      <c r="AW68" s="65">
        <v>472.04199999999997</v>
      </c>
      <c r="AX68" s="65">
        <v>463.17099999999999</v>
      </c>
      <c r="AY68" s="65">
        <v>454.15499999999997</v>
      </c>
      <c r="AZ68" s="65">
        <v>444.98500000000001</v>
      </c>
      <c r="BA68" s="65">
        <v>435.63299999999998</v>
      </c>
      <c r="BB68" s="65">
        <v>426.09399999999999</v>
      </c>
      <c r="BC68" s="65">
        <v>416.38</v>
      </c>
      <c r="BD68" s="65">
        <v>406.50200000000001</v>
      </c>
      <c r="BE68" s="65">
        <v>396.45800000000003</v>
      </c>
      <c r="BF68" s="65">
        <v>386.27199999999999</v>
      </c>
      <c r="BG68" s="65">
        <v>375.95699999999999</v>
      </c>
      <c r="BH68" s="65">
        <v>365.50299999999999</v>
      </c>
      <c r="BI68" s="65">
        <v>354.89</v>
      </c>
      <c r="BJ68" s="65">
        <v>344.12700000000001</v>
      </c>
      <c r="BK68" s="65">
        <v>333.20100000000002</v>
      </c>
      <c r="BL68" s="65">
        <v>322.10599999999999</v>
      </c>
      <c r="BM68" s="65">
        <v>310.851</v>
      </c>
      <c r="BN68" s="65">
        <v>299.44299999999998</v>
      </c>
      <c r="BO68" s="65">
        <v>287.87200000000001</v>
      </c>
      <c r="BP68" s="65">
        <v>276.18799999999999</v>
      </c>
      <c r="BQ68" s="65">
        <v>264.41199999999998</v>
      </c>
      <c r="BR68" s="65">
        <v>252.518</v>
      </c>
      <c r="BS68" s="65">
        <v>240.517</v>
      </c>
      <c r="BT68" s="65">
        <v>228.483</v>
      </c>
      <c r="BU68" s="65">
        <v>216.07</v>
      </c>
      <c r="BV68" s="65">
        <v>203.12899999999999</v>
      </c>
      <c r="BW68" s="65">
        <v>189.864</v>
      </c>
      <c r="BX68" s="65">
        <v>176.71100000000001</v>
      </c>
      <c r="BY68" s="65">
        <v>163.685</v>
      </c>
      <c r="BZ68" s="65">
        <v>150.65299999999999</v>
      </c>
      <c r="CA68" s="65">
        <v>137.62700000000001</v>
      </c>
      <c r="CB68" s="65">
        <v>124.74299999999999</v>
      </c>
      <c r="CC68" s="65">
        <v>112.172</v>
      </c>
      <c r="CD68" s="65">
        <v>99.930999999999997</v>
      </c>
      <c r="CE68" s="65">
        <v>88.311000000000007</v>
      </c>
      <c r="CF68" s="65">
        <v>77.492000000000004</v>
      </c>
      <c r="CG68" s="65">
        <v>67.421999999999997</v>
      </c>
      <c r="CH68" s="65">
        <v>57.853000000000002</v>
      </c>
      <c r="CI68" s="65">
        <v>48.811</v>
      </c>
      <c r="CJ68" s="65">
        <v>40.694000000000003</v>
      </c>
      <c r="CK68" s="65">
        <v>33.67</v>
      </c>
      <c r="CL68" s="65">
        <v>27.591999999999999</v>
      </c>
      <c r="CM68" s="65">
        <v>21.521000000000001</v>
      </c>
      <c r="CN68" s="65">
        <v>16.759</v>
      </c>
      <c r="CO68" s="65">
        <v>13.629</v>
      </c>
      <c r="CP68" s="65">
        <v>10.43</v>
      </c>
      <c r="CQ68" s="65">
        <v>7.1189999999999998</v>
      </c>
      <c r="CR68" s="65">
        <v>4.8250000000000002</v>
      </c>
      <c r="CS68" s="65">
        <v>3.7930000000000001</v>
      </c>
      <c r="CT68" s="65">
        <v>3.0230000000000001</v>
      </c>
      <c r="CU68" s="65">
        <v>2.157</v>
      </c>
      <c r="CV68" s="65">
        <v>1.194</v>
      </c>
      <c r="CW68" s="65">
        <v>0.59099999999999997</v>
      </c>
      <c r="CX68" s="65">
        <v>0.78100000000000003</v>
      </c>
      <c r="CZ68">
        <f t="shared" ref="CZ68:CZ84" si="5">+SUM(B68:CX68)</f>
        <v>40533.72</v>
      </c>
      <c r="DA68">
        <f t="shared" ref="DA68:DA84" si="6">+SUM(C68:CX68)</f>
        <v>39782.542000000001</v>
      </c>
      <c r="DB68">
        <f t="shared" ref="DB68:DB84" si="7">+CZ67-DA68</f>
        <v>296.74099999997998</v>
      </c>
    </row>
    <row r="69" spans="1:106" x14ac:dyDescent="0.3">
      <c r="A69" s="64">
        <v>2085</v>
      </c>
      <c r="B69" s="65">
        <v>753.41600000000005</v>
      </c>
      <c r="C69" s="65">
        <v>748.66600000000005</v>
      </c>
      <c r="D69" s="65">
        <v>744.25099999999998</v>
      </c>
      <c r="E69" s="65">
        <v>740.125</v>
      </c>
      <c r="F69" s="65">
        <v>736.24099999999999</v>
      </c>
      <c r="G69" s="65">
        <v>732.55399999999997</v>
      </c>
      <c r="H69" s="65">
        <v>729.01900000000001</v>
      </c>
      <c r="I69" s="65">
        <v>725.58900000000006</v>
      </c>
      <c r="J69" s="65">
        <v>722.21699999999998</v>
      </c>
      <c r="K69" s="65">
        <v>718.85900000000004</v>
      </c>
      <c r="L69" s="65">
        <v>715.5</v>
      </c>
      <c r="M69" s="65">
        <v>712.12300000000005</v>
      </c>
      <c r="N69" s="65">
        <v>708.53099999999995</v>
      </c>
      <c r="O69" s="65">
        <v>704.61400000000003</v>
      </c>
      <c r="P69" s="65">
        <v>700.42100000000005</v>
      </c>
      <c r="Q69" s="65">
        <v>696.12900000000002</v>
      </c>
      <c r="R69" s="65">
        <v>691.73299999999995</v>
      </c>
      <c r="S69" s="65">
        <v>686.98599999999999</v>
      </c>
      <c r="T69" s="65">
        <v>681.78499999999997</v>
      </c>
      <c r="U69" s="65">
        <v>676.24099999999999</v>
      </c>
      <c r="V69" s="65">
        <v>670.55100000000004</v>
      </c>
      <c r="W69" s="65">
        <v>664.66499999999996</v>
      </c>
      <c r="X69" s="65">
        <v>658.73800000000006</v>
      </c>
      <c r="Y69" s="65">
        <v>652.86599999999999</v>
      </c>
      <c r="Z69" s="65">
        <v>646.97299999999996</v>
      </c>
      <c r="AA69" s="65">
        <v>640.90700000000004</v>
      </c>
      <c r="AB69" s="65">
        <v>634.72799999999995</v>
      </c>
      <c r="AC69" s="65">
        <v>628.303</v>
      </c>
      <c r="AD69" s="65">
        <v>621.56299999999999</v>
      </c>
      <c r="AE69" s="65">
        <v>614.59199999999998</v>
      </c>
      <c r="AF69" s="65">
        <v>607.54</v>
      </c>
      <c r="AG69" s="65">
        <v>600.36800000000005</v>
      </c>
      <c r="AH69" s="65">
        <v>593.21799999999996</v>
      </c>
      <c r="AI69" s="65">
        <v>586.16999999999996</v>
      </c>
      <c r="AJ69" s="65">
        <v>579.16</v>
      </c>
      <c r="AK69" s="65">
        <v>572.03099999999995</v>
      </c>
      <c r="AL69" s="65">
        <v>564.80600000000004</v>
      </c>
      <c r="AM69" s="65">
        <v>557.50400000000002</v>
      </c>
      <c r="AN69" s="65">
        <v>550.11900000000003</v>
      </c>
      <c r="AO69" s="65">
        <v>542.64499999999998</v>
      </c>
      <c r="AP69" s="65">
        <v>535.06799999999998</v>
      </c>
      <c r="AQ69" s="65">
        <v>527.37400000000002</v>
      </c>
      <c r="AR69" s="65">
        <v>519.59400000000005</v>
      </c>
      <c r="AS69" s="65">
        <v>511.738</v>
      </c>
      <c r="AT69" s="65">
        <v>503.77499999999998</v>
      </c>
      <c r="AU69" s="65">
        <v>495.66800000000001</v>
      </c>
      <c r="AV69" s="65">
        <v>487.428</v>
      </c>
      <c r="AW69" s="65">
        <v>478.96199999999999</v>
      </c>
      <c r="AX69" s="65">
        <v>470.226</v>
      </c>
      <c r="AY69" s="65">
        <v>461.25400000000002</v>
      </c>
      <c r="AZ69" s="65">
        <v>452.13200000000001</v>
      </c>
      <c r="BA69" s="65">
        <v>442.84699999999998</v>
      </c>
      <c r="BB69" s="65">
        <v>433.37799999999999</v>
      </c>
      <c r="BC69" s="65">
        <v>423.72300000000001</v>
      </c>
      <c r="BD69" s="65">
        <v>413.88799999999998</v>
      </c>
      <c r="BE69" s="65">
        <v>403.87900000000002</v>
      </c>
      <c r="BF69" s="65">
        <v>393.69200000000001</v>
      </c>
      <c r="BG69" s="65">
        <v>383.35899999999998</v>
      </c>
      <c r="BH69" s="65">
        <v>372.89499999999998</v>
      </c>
      <c r="BI69" s="65">
        <v>362.286</v>
      </c>
      <c r="BJ69" s="65">
        <v>351.50700000000001</v>
      </c>
      <c r="BK69" s="65">
        <v>340.56799999999998</v>
      </c>
      <c r="BL69" s="65">
        <v>329.43599999999998</v>
      </c>
      <c r="BM69" s="65">
        <v>318.09699999999998</v>
      </c>
      <c r="BN69" s="65">
        <v>306.56599999999997</v>
      </c>
      <c r="BO69" s="65">
        <v>294.87799999999999</v>
      </c>
      <c r="BP69" s="65">
        <v>283.02199999999999</v>
      </c>
      <c r="BQ69" s="65">
        <v>271.03800000000001</v>
      </c>
      <c r="BR69" s="65">
        <v>258.947</v>
      </c>
      <c r="BS69" s="65">
        <v>246.72800000000001</v>
      </c>
      <c r="BT69" s="65">
        <v>234.40799999999999</v>
      </c>
      <c r="BU69" s="65">
        <v>222.06399999999999</v>
      </c>
      <c r="BV69" s="65">
        <v>209.34299999999999</v>
      </c>
      <c r="BW69" s="65">
        <v>196.096</v>
      </c>
      <c r="BX69" s="65">
        <v>182.536</v>
      </c>
      <c r="BY69" s="65">
        <v>169.11500000000001</v>
      </c>
      <c r="BZ69" s="65">
        <v>155.852</v>
      </c>
      <c r="CA69" s="65">
        <v>142.624</v>
      </c>
      <c r="CB69" s="65">
        <v>129.44800000000001</v>
      </c>
      <c r="CC69" s="65">
        <v>116.46599999999999</v>
      </c>
      <c r="CD69" s="65">
        <v>103.842</v>
      </c>
      <c r="CE69" s="65">
        <v>91.587999999999994</v>
      </c>
      <c r="CF69" s="65">
        <v>80.043000000000006</v>
      </c>
      <c r="CG69" s="65">
        <v>69.405000000000001</v>
      </c>
      <c r="CH69" s="65">
        <v>59.606999999999999</v>
      </c>
      <c r="CI69" s="65">
        <v>50.345999999999997</v>
      </c>
      <c r="CJ69" s="65">
        <v>41.637999999999998</v>
      </c>
      <c r="CK69" s="65">
        <v>33.951999999999998</v>
      </c>
      <c r="CL69" s="65">
        <v>27.477</v>
      </c>
      <c r="CM69" s="65">
        <v>22.027000000000001</v>
      </c>
      <c r="CN69" s="65">
        <v>16.452000000000002</v>
      </c>
      <c r="CO69" s="65">
        <v>12.385</v>
      </c>
      <c r="CP69" s="65">
        <v>10.124000000000001</v>
      </c>
      <c r="CQ69" s="65">
        <v>7.4880000000000004</v>
      </c>
      <c r="CR69" s="65">
        <v>4.4770000000000003</v>
      </c>
      <c r="CS69" s="65">
        <v>2.76</v>
      </c>
      <c r="CT69" s="65">
        <v>2.3029999999999999</v>
      </c>
      <c r="CU69" s="65">
        <v>1.794</v>
      </c>
      <c r="CV69" s="65">
        <v>1.2350000000000001</v>
      </c>
      <c r="CW69" s="65">
        <v>0.624</v>
      </c>
      <c r="CX69" s="65">
        <v>0.82599999999999996</v>
      </c>
      <c r="CZ69">
        <f t="shared" si="5"/>
        <v>40984.744999999988</v>
      </c>
      <c r="DA69">
        <f t="shared" si="6"/>
        <v>40231.328999999998</v>
      </c>
      <c r="DB69">
        <f t="shared" si="7"/>
        <v>302.39100000000326</v>
      </c>
    </row>
    <row r="70" spans="1:106" x14ac:dyDescent="0.3">
      <c r="A70" s="64">
        <v>2086</v>
      </c>
      <c r="B70" s="65">
        <v>755.428</v>
      </c>
      <c r="C70" s="65">
        <v>752.06899999999996</v>
      </c>
      <c r="D70" s="65">
        <v>747.66600000000005</v>
      </c>
      <c r="E70" s="65">
        <v>743.51099999999997</v>
      </c>
      <c r="F70" s="65">
        <v>739.572</v>
      </c>
      <c r="G70" s="65">
        <v>735.81299999999999</v>
      </c>
      <c r="H70" s="65">
        <v>732.18799999999999</v>
      </c>
      <c r="I70" s="65">
        <v>728.65599999999995</v>
      </c>
      <c r="J70" s="65">
        <v>725.22400000000005</v>
      </c>
      <c r="K70" s="65">
        <v>721.87800000000004</v>
      </c>
      <c r="L70" s="65">
        <v>718.55499999999995</v>
      </c>
      <c r="M70" s="65">
        <v>715.197</v>
      </c>
      <c r="N70" s="65">
        <v>711.80200000000002</v>
      </c>
      <c r="O70" s="65">
        <v>708.17200000000003</v>
      </c>
      <c r="P70" s="65">
        <v>704.19899999999996</v>
      </c>
      <c r="Q70" s="65">
        <v>699.93600000000004</v>
      </c>
      <c r="R70" s="65">
        <v>695.56899999999996</v>
      </c>
      <c r="S70" s="65">
        <v>691.09299999999996</v>
      </c>
      <c r="T70" s="65">
        <v>686.27499999999998</v>
      </c>
      <c r="U70" s="65">
        <v>681.029</v>
      </c>
      <c r="V70" s="65">
        <v>675.45600000000002</v>
      </c>
      <c r="W70" s="65">
        <v>669.73199999999997</v>
      </c>
      <c r="X70" s="65">
        <v>663.81200000000001</v>
      </c>
      <c r="Y70" s="65">
        <v>657.85900000000004</v>
      </c>
      <c r="Z70" s="65">
        <v>651.97199999999998</v>
      </c>
      <c r="AA70" s="65">
        <v>646.07000000000005</v>
      </c>
      <c r="AB70" s="65">
        <v>639.99699999999996</v>
      </c>
      <c r="AC70" s="65">
        <v>633.80999999999995</v>
      </c>
      <c r="AD70" s="65">
        <v>627.37800000000004</v>
      </c>
      <c r="AE70" s="65">
        <v>620.625</v>
      </c>
      <c r="AF70" s="65">
        <v>613.63900000000001</v>
      </c>
      <c r="AG70" s="65">
        <v>606.57000000000005</v>
      </c>
      <c r="AH70" s="65">
        <v>599.38</v>
      </c>
      <c r="AI70" s="65">
        <v>592.20500000000004</v>
      </c>
      <c r="AJ70" s="65">
        <v>585.12300000000005</v>
      </c>
      <c r="AK70" s="65">
        <v>578.07100000000003</v>
      </c>
      <c r="AL70" s="65">
        <v>570.89599999999996</v>
      </c>
      <c r="AM70" s="65">
        <v>563.61800000000005</v>
      </c>
      <c r="AN70" s="65">
        <v>556.26300000000003</v>
      </c>
      <c r="AO70" s="65">
        <v>548.82500000000005</v>
      </c>
      <c r="AP70" s="65">
        <v>541.29600000000005</v>
      </c>
      <c r="AQ70" s="65">
        <v>533.65599999999995</v>
      </c>
      <c r="AR70" s="65">
        <v>525.89400000000001</v>
      </c>
      <c r="AS70" s="65">
        <v>518.03399999999999</v>
      </c>
      <c r="AT70" s="65">
        <v>510.07900000000001</v>
      </c>
      <c r="AU70" s="65">
        <v>502.00400000000002</v>
      </c>
      <c r="AV70" s="65">
        <v>493.77800000000002</v>
      </c>
      <c r="AW70" s="65">
        <v>485.41</v>
      </c>
      <c r="AX70" s="65">
        <v>476.81400000000002</v>
      </c>
      <c r="AY70" s="65">
        <v>467.94799999999998</v>
      </c>
      <c r="AZ70" s="65">
        <v>458.84</v>
      </c>
      <c r="BA70" s="65">
        <v>449.572</v>
      </c>
      <c r="BB70" s="65">
        <v>440.12700000000001</v>
      </c>
      <c r="BC70" s="65">
        <v>430.49299999999999</v>
      </c>
      <c r="BD70" s="65">
        <v>420.67200000000003</v>
      </c>
      <c r="BE70" s="65">
        <v>410.66300000000001</v>
      </c>
      <c r="BF70" s="65">
        <v>400.46699999999998</v>
      </c>
      <c r="BG70" s="65">
        <v>390.08300000000003</v>
      </c>
      <c r="BH70" s="65">
        <v>379.52100000000002</v>
      </c>
      <c r="BI70" s="65">
        <v>368.78399999999999</v>
      </c>
      <c r="BJ70" s="65">
        <v>357.86799999999999</v>
      </c>
      <c r="BK70" s="65">
        <v>346.77499999999998</v>
      </c>
      <c r="BL70" s="65">
        <v>335.51400000000001</v>
      </c>
      <c r="BM70" s="65">
        <v>324.048</v>
      </c>
      <c r="BN70" s="65">
        <v>312.36</v>
      </c>
      <c r="BO70" s="65">
        <v>300.47399999999999</v>
      </c>
      <c r="BP70" s="65">
        <v>288.43299999999999</v>
      </c>
      <c r="BQ70" s="65">
        <v>276.23399999999998</v>
      </c>
      <c r="BR70" s="65">
        <v>263.89400000000001</v>
      </c>
      <c r="BS70" s="65">
        <v>251.42699999999999</v>
      </c>
      <c r="BT70" s="65">
        <v>238.833</v>
      </c>
      <c r="BU70" s="65">
        <v>226.16800000000001</v>
      </c>
      <c r="BV70" s="65">
        <v>213.51300000000001</v>
      </c>
      <c r="BW70" s="65">
        <v>200.517</v>
      </c>
      <c r="BX70" s="65">
        <v>187.041</v>
      </c>
      <c r="BY70" s="65">
        <v>173.303</v>
      </c>
      <c r="BZ70" s="65">
        <v>159.755</v>
      </c>
      <c r="CA70" s="65">
        <v>146.40899999999999</v>
      </c>
      <c r="CB70" s="65">
        <v>133.209</v>
      </c>
      <c r="CC70" s="65">
        <v>120.20399999999999</v>
      </c>
      <c r="CD70" s="65">
        <v>107.51</v>
      </c>
      <c r="CE70" s="65">
        <v>95.212000000000003</v>
      </c>
      <c r="CF70" s="65">
        <v>83.322999999999993</v>
      </c>
      <c r="CG70" s="65">
        <v>72.247</v>
      </c>
      <c r="CH70" s="65">
        <v>62.203000000000003</v>
      </c>
      <c r="CI70" s="65">
        <v>53.085000000000001</v>
      </c>
      <c r="CJ70" s="65">
        <v>44.359000000000002</v>
      </c>
      <c r="CK70" s="65">
        <v>36.424999999999997</v>
      </c>
      <c r="CL70" s="65">
        <v>29.718</v>
      </c>
      <c r="CM70" s="65">
        <v>23.884</v>
      </c>
      <c r="CN70" s="65">
        <v>18.774999999999999</v>
      </c>
      <c r="CO70" s="65">
        <v>13.885999999999999</v>
      </c>
      <c r="CP70" s="65">
        <v>10.513999999999999</v>
      </c>
      <c r="CQ70" s="65">
        <v>8.5730000000000004</v>
      </c>
      <c r="CR70" s="65">
        <v>6.3179999999999996</v>
      </c>
      <c r="CS70" s="65">
        <v>3.7480000000000002</v>
      </c>
      <c r="CT70" s="65">
        <v>2.431</v>
      </c>
      <c r="CU70" s="65">
        <v>1.8959999999999999</v>
      </c>
      <c r="CV70" s="65">
        <v>1.3049999999999999</v>
      </c>
      <c r="CW70" s="65">
        <v>0.66</v>
      </c>
      <c r="CX70" s="65">
        <v>0.875</v>
      </c>
      <c r="CZ70">
        <f t="shared" si="5"/>
        <v>41432.193999999996</v>
      </c>
      <c r="DA70">
        <f t="shared" si="6"/>
        <v>40676.765999999996</v>
      </c>
      <c r="DB70">
        <f t="shared" si="7"/>
        <v>307.97899999999208</v>
      </c>
    </row>
    <row r="71" spans="1:106" x14ac:dyDescent="0.3">
      <c r="A71" s="64">
        <v>2087</v>
      </c>
      <c r="B71" s="65">
        <v>756.91700000000003</v>
      </c>
      <c r="C71" s="65">
        <v>752.91399999999999</v>
      </c>
      <c r="D71" s="65">
        <v>750.66899999999998</v>
      </c>
      <c r="E71" s="65">
        <v>746.61199999999997</v>
      </c>
      <c r="F71" s="65">
        <v>742.72</v>
      </c>
      <c r="G71" s="65">
        <v>738.96799999999996</v>
      </c>
      <c r="H71" s="65">
        <v>735.33199999999999</v>
      </c>
      <c r="I71" s="65">
        <v>731.77</v>
      </c>
      <c r="J71" s="65">
        <v>728.24</v>
      </c>
      <c r="K71" s="65">
        <v>724.81</v>
      </c>
      <c r="L71" s="65">
        <v>721.48900000000003</v>
      </c>
      <c r="M71" s="65">
        <v>718.2</v>
      </c>
      <c r="N71" s="65">
        <v>714.84500000000003</v>
      </c>
      <c r="O71" s="65">
        <v>711.43</v>
      </c>
      <c r="P71" s="65">
        <v>707.76400000000001</v>
      </c>
      <c r="Q71" s="65">
        <v>703.73500000000001</v>
      </c>
      <c r="R71" s="65">
        <v>699.40099999999995</v>
      </c>
      <c r="S71" s="65">
        <v>694.96100000000001</v>
      </c>
      <c r="T71" s="65">
        <v>690.404</v>
      </c>
      <c r="U71" s="65">
        <v>685.51800000000003</v>
      </c>
      <c r="V71" s="65">
        <v>680.22699999999998</v>
      </c>
      <c r="W71" s="65">
        <v>674.62199999999996</v>
      </c>
      <c r="X71" s="65">
        <v>668.86599999999999</v>
      </c>
      <c r="Y71" s="65">
        <v>662.91200000000003</v>
      </c>
      <c r="Z71" s="65">
        <v>656.93499999999995</v>
      </c>
      <c r="AA71" s="65">
        <v>651.03300000000002</v>
      </c>
      <c r="AB71" s="65">
        <v>645.12300000000005</v>
      </c>
      <c r="AC71" s="65">
        <v>639.04200000000003</v>
      </c>
      <c r="AD71" s="65">
        <v>632.84900000000005</v>
      </c>
      <c r="AE71" s="65">
        <v>626.40800000000002</v>
      </c>
      <c r="AF71" s="65">
        <v>619.64499999999998</v>
      </c>
      <c r="AG71" s="65">
        <v>612.64300000000003</v>
      </c>
      <c r="AH71" s="65">
        <v>605.55799999999999</v>
      </c>
      <c r="AI71" s="65">
        <v>598.351</v>
      </c>
      <c r="AJ71" s="65">
        <v>591.15099999999995</v>
      </c>
      <c r="AK71" s="65">
        <v>584.03499999999997</v>
      </c>
      <c r="AL71" s="65">
        <v>576.94200000000001</v>
      </c>
      <c r="AM71" s="65">
        <v>569.721</v>
      </c>
      <c r="AN71" s="65">
        <v>562.39099999999996</v>
      </c>
      <c r="AO71" s="65">
        <v>554.98299999999995</v>
      </c>
      <c r="AP71" s="65">
        <v>547.49199999999996</v>
      </c>
      <c r="AQ71" s="65">
        <v>539.90800000000002</v>
      </c>
      <c r="AR71" s="65">
        <v>532.20699999999999</v>
      </c>
      <c r="AS71" s="65">
        <v>524.37800000000004</v>
      </c>
      <c r="AT71" s="65">
        <v>516.43600000000004</v>
      </c>
      <c r="AU71" s="65">
        <v>508.38400000000001</v>
      </c>
      <c r="AV71" s="65">
        <v>500.197</v>
      </c>
      <c r="AW71" s="65">
        <v>491.85300000000001</v>
      </c>
      <c r="AX71" s="65">
        <v>483.35899999999998</v>
      </c>
      <c r="AY71" s="65">
        <v>474.63299999999998</v>
      </c>
      <c r="AZ71" s="65">
        <v>465.63600000000002</v>
      </c>
      <c r="BA71" s="65">
        <v>456.39499999999998</v>
      </c>
      <c r="BB71" s="65">
        <v>446.97899999999998</v>
      </c>
      <c r="BC71" s="65">
        <v>437.37599999999998</v>
      </c>
      <c r="BD71" s="65">
        <v>427.57799999999997</v>
      </c>
      <c r="BE71" s="65">
        <v>417.59100000000001</v>
      </c>
      <c r="BF71" s="65">
        <v>407.40800000000002</v>
      </c>
      <c r="BG71" s="65">
        <v>397.02499999999998</v>
      </c>
      <c r="BH71" s="65">
        <v>386.447</v>
      </c>
      <c r="BI71" s="65">
        <v>375.65499999999997</v>
      </c>
      <c r="BJ71" s="65">
        <v>364.64400000000001</v>
      </c>
      <c r="BK71" s="65">
        <v>353.423</v>
      </c>
      <c r="BL71" s="65">
        <v>342.01799999999997</v>
      </c>
      <c r="BM71" s="65">
        <v>330.43599999999998</v>
      </c>
      <c r="BN71" s="65">
        <v>318.63499999999999</v>
      </c>
      <c r="BO71" s="65">
        <v>306.60000000000002</v>
      </c>
      <c r="BP71" s="65">
        <v>294.358</v>
      </c>
      <c r="BQ71" s="65">
        <v>281.96499999999997</v>
      </c>
      <c r="BR71" s="65">
        <v>269.423</v>
      </c>
      <c r="BS71" s="65">
        <v>256.72899999999998</v>
      </c>
      <c r="BT71" s="65">
        <v>243.88800000000001</v>
      </c>
      <c r="BU71" s="65">
        <v>230.91800000000001</v>
      </c>
      <c r="BV71" s="65">
        <v>217.90799999999999</v>
      </c>
      <c r="BW71" s="65">
        <v>204.94300000000001</v>
      </c>
      <c r="BX71" s="65">
        <v>191.67400000000001</v>
      </c>
      <c r="BY71" s="65">
        <v>177.96899999999999</v>
      </c>
      <c r="BZ71" s="65">
        <v>164.05600000000001</v>
      </c>
      <c r="CA71" s="65">
        <v>150.381</v>
      </c>
      <c r="CB71" s="65">
        <v>136.95400000000001</v>
      </c>
      <c r="CC71" s="65">
        <v>123.783</v>
      </c>
      <c r="CD71" s="65">
        <v>110.95</v>
      </c>
      <c r="CE71" s="65">
        <v>98.542000000000002</v>
      </c>
      <c r="CF71" s="65">
        <v>86.572000000000003</v>
      </c>
      <c r="CG71" s="65">
        <v>75.049000000000007</v>
      </c>
      <c r="CH71" s="65">
        <v>64.442999999999998</v>
      </c>
      <c r="CI71" s="65">
        <v>54.994</v>
      </c>
      <c r="CJ71" s="65">
        <v>46.557000000000002</v>
      </c>
      <c r="CK71" s="65">
        <v>38.366</v>
      </c>
      <c r="CL71" s="65">
        <v>31.207000000000001</v>
      </c>
      <c r="CM71" s="65">
        <v>25.48</v>
      </c>
      <c r="CN71" s="65">
        <v>20.289000000000001</v>
      </c>
      <c r="CO71" s="65">
        <v>15.522</v>
      </c>
      <c r="CP71" s="65">
        <v>11.317</v>
      </c>
      <c r="CQ71" s="65">
        <v>8.641</v>
      </c>
      <c r="CR71" s="65">
        <v>7.0209999999999999</v>
      </c>
      <c r="CS71" s="65">
        <v>5.1459999999999999</v>
      </c>
      <c r="CT71" s="65">
        <v>3.0179999999999998</v>
      </c>
      <c r="CU71" s="65">
        <v>2.004</v>
      </c>
      <c r="CV71" s="65">
        <v>1.38</v>
      </c>
      <c r="CW71" s="65">
        <v>0.69899999999999995</v>
      </c>
      <c r="CX71" s="65">
        <v>0.92700000000000005</v>
      </c>
      <c r="CZ71">
        <f t="shared" si="5"/>
        <v>41875.901999999995</v>
      </c>
      <c r="DA71">
        <f t="shared" si="6"/>
        <v>41118.985000000001</v>
      </c>
      <c r="DB71">
        <f t="shared" si="7"/>
        <v>313.20899999999529</v>
      </c>
    </row>
    <row r="72" spans="1:106" x14ac:dyDescent="0.3">
      <c r="A72" s="64">
        <v>2088</v>
      </c>
      <c r="B72" s="65">
        <v>757.98099999999999</v>
      </c>
      <c r="C72" s="65">
        <v>754.54499999999996</v>
      </c>
      <c r="D72" s="65">
        <v>751.16200000000003</v>
      </c>
      <c r="E72" s="65">
        <v>749.2</v>
      </c>
      <c r="F72" s="65">
        <v>745.49</v>
      </c>
      <c r="G72" s="65">
        <v>741.85900000000004</v>
      </c>
      <c r="H72" s="65">
        <v>738.29499999999996</v>
      </c>
      <c r="I72" s="65">
        <v>734.78499999999997</v>
      </c>
      <c r="J72" s="65">
        <v>731.28700000000003</v>
      </c>
      <c r="K72" s="65">
        <v>727.75900000000001</v>
      </c>
      <c r="L72" s="65">
        <v>724.32799999999997</v>
      </c>
      <c r="M72" s="65">
        <v>721.03399999999999</v>
      </c>
      <c r="N72" s="65">
        <v>717.78099999999995</v>
      </c>
      <c r="O72" s="65">
        <v>714.42600000000004</v>
      </c>
      <c r="P72" s="65">
        <v>710.99400000000003</v>
      </c>
      <c r="Q72" s="65">
        <v>707.29100000000005</v>
      </c>
      <c r="R72" s="65">
        <v>703.20600000000002</v>
      </c>
      <c r="S72" s="65">
        <v>698.803</v>
      </c>
      <c r="T72" s="65">
        <v>694.28899999999999</v>
      </c>
      <c r="U72" s="65">
        <v>689.65200000000004</v>
      </c>
      <c r="V72" s="65">
        <v>684.69799999999998</v>
      </c>
      <c r="W72" s="65">
        <v>679.36099999999999</v>
      </c>
      <c r="X72" s="65">
        <v>673.72699999999998</v>
      </c>
      <c r="Y72" s="65">
        <v>667.93899999999996</v>
      </c>
      <c r="Z72" s="65">
        <v>661.95100000000002</v>
      </c>
      <c r="AA72" s="65">
        <v>655.95</v>
      </c>
      <c r="AB72" s="65">
        <v>650.03399999999999</v>
      </c>
      <c r="AC72" s="65">
        <v>644.11599999999999</v>
      </c>
      <c r="AD72" s="65">
        <v>638.02800000000002</v>
      </c>
      <c r="AE72" s="65">
        <v>631.82899999999995</v>
      </c>
      <c r="AF72" s="65">
        <v>625.38199999999995</v>
      </c>
      <c r="AG72" s="65">
        <v>618.60699999999997</v>
      </c>
      <c r="AH72" s="65">
        <v>611.59</v>
      </c>
      <c r="AI72" s="65">
        <v>604.49</v>
      </c>
      <c r="AJ72" s="65">
        <v>597.26599999999996</v>
      </c>
      <c r="AK72" s="65">
        <v>590.04200000000003</v>
      </c>
      <c r="AL72" s="65">
        <v>582.89400000000001</v>
      </c>
      <c r="AM72" s="65">
        <v>575.75900000000001</v>
      </c>
      <c r="AN72" s="65">
        <v>568.49300000000005</v>
      </c>
      <c r="AO72" s="65">
        <v>561.11199999999997</v>
      </c>
      <c r="AP72" s="65">
        <v>553.65099999999995</v>
      </c>
      <c r="AQ72" s="65">
        <v>546.10900000000004</v>
      </c>
      <c r="AR72" s="65">
        <v>538.471</v>
      </c>
      <c r="AS72" s="65">
        <v>530.70799999999997</v>
      </c>
      <c r="AT72" s="65">
        <v>522.81200000000001</v>
      </c>
      <c r="AU72" s="65">
        <v>514.79100000000005</v>
      </c>
      <c r="AV72" s="65">
        <v>506.642</v>
      </c>
      <c r="AW72" s="65">
        <v>498.34399999999999</v>
      </c>
      <c r="AX72" s="65">
        <v>489.88299999999998</v>
      </c>
      <c r="AY72" s="65">
        <v>481.262</v>
      </c>
      <c r="AZ72" s="65">
        <v>472.40699999999998</v>
      </c>
      <c r="BA72" s="65">
        <v>463.28</v>
      </c>
      <c r="BB72" s="65">
        <v>453.90600000000001</v>
      </c>
      <c r="BC72" s="65">
        <v>444.346</v>
      </c>
      <c r="BD72" s="65">
        <v>434.584</v>
      </c>
      <c r="BE72" s="65">
        <v>424.62299999999999</v>
      </c>
      <c r="BF72" s="65">
        <v>414.47</v>
      </c>
      <c r="BG72" s="65">
        <v>404.11599999999999</v>
      </c>
      <c r="BH72" s="65">
        <v>393.54700000000003</v>
      </c>
      <c r="BI72" s="65">
        <v>382.774</v>
      </c>
      <c r="BJ72" s="65">
        <v>371.755</v>
      </c>
      <c r="BK72" s="65">
        <v>360.47199999999998</v>
      </c>
      <c r="BL72" s="65">
        <v>348.94499999999999</v>
      </c>
      <c r="BM72" s="65">
        <v>337.22800000000001</v>
      </c>
      <c r="BN72" s="65">
        <v>325.327</v>
      </c>
      <c r="BO72" s="65">
        <v>313.19200000000001</v>
      </c>
      <c r="BP72" s="65">
        <v>300.81099999999998</v>
      </c>
      <c r="BQ72" s="65">
        <v>288.21499999999997</v>
      </c>
      <c r="BR72" s="65">
        <v>275.47000000000003</v>
      </c>
      <c r="BS72" s="65">
        <v>262.58699999999999</v>
      </c>
      <c r="BT72" s="65">
        <v>249.53800000000001</v>
      </c>
      <c r="BU72" s="65">
        <v>236.32599999999999</v>
      </c>
      <c r="BV72" s="65">
        <v>222.98099999999999</v>
      </c>
      <c r="BW72" s="65">
        <v>209.62899999999999</v>
      </c>
      <c r="BX72" s="65">
        <v>196.35400000000001</v>
      </c>
      <c r="BY72" s="65">
        <v>182.81200000000001</v>
      </c>
      <c r="BZ72" s="65">
        <v>168.88</v>
      </c>
      <c r="CA72" s="65">
        <v>154.79300000000001</v>
      </c>
      <c r="CB72" s="65">
        <v>140.99100000000001</v>
      </c>
      <c r="CC72" s="65">
        <v>127.48399999999999</v>
      </c>
      <c r="CD72" s="65">
        <v>114.343</v>
      </c>
      <c r="CE72" s="65">
        <v>101.68300000000001</v>
      </c>
      <c r="CF72" s="65">
        <v>89.563999999999993</v>
      </c>
      <c r="CG72" s="65">
        <v>77.924000000000007</v>
      </c>
      <c r="CH72" s="65">
        <v>66.766999999999996</v>
      </c>
      <c r="CI72" s="65">
        <v>56.631999999999998</v>
      </c>
      <c r="CJ72" s="65">
        <v>47.78</v>
      </c>
      <c r="CK72" s="65">
        <v>40.023000000000003</v>
      </c>
      <c r="CL72" s="65">
        <v>32.371000000000002</v>
      </c>
      <c r="CM72" s="65">
        <v>25.984999999999999</v>
      </c>
      <c r="CN72" s="65">
        <v>21.24</v>
      </c>
      <c r="CO72" s="65">
        <v>16.692</v>
      </c>
      <c r="CP72" s="65">
        <v>12.266</v>
      </c>
      <c r="CQ72" s="65">
        <v>8.7469999999999999</v>
      </c>
      <c r="CR72" s="65">
        <v>6.7670000000000003</v>
      </c>
      <c r="CS72" s="65">
        <v>5.468</v>
      </c>
      <c r="CT72" s="65">
        <v>3.9750000000000001</v>
      </c>
      <c r="CU72" s="65">
        <v>2.2879999999999998</v>
      </c>
      <c r="CV72" s="65">
        <v>1.46</v>
      </c>
      <c r="CW72" s="65">
        <v>0.73899999999999999</v>
      </c>
      <c r="CX72" s="65">
        <v>0.98299999999999998</v>
      </c>
      <c r="CZ72">
        <f t="shared" si="5"/>
        <v>42315.648000000001</v>
      </c>
      <c r="DA72">
        <f t="shared" si="6"/>
        <v>41557.667000000001</v>
      </c>
      <c r="DB72">
        <f t="shared" si="7"/>
        <v>318.23499999999331</v>
      </c>
    </row>
    <row r="73" spans="1:106" x14ac:dyDescent="0.3">
      <c r="A73" s="64">
        <v>2089</v>
      </c>
      <c r="B73" s="65">
        <v>758.77599999999995</v>
      </c>
      <c r="C73" s="65">
        <v>755.89</v>
      </c>
      <c r="D73" s="65">
        <v>752.94600000000003</v>
      </c>
      <c r="E73" s="65">
        <v>749.94799999999998</v>
      </c>
      <c r="F73" s="65">
        <v>747.64400000000001</v>
      </c>
      <c r="G73" s="65">
        <v>744.28099999999995</v>
      </c>
      <c r="H73" s="65">
        <v>740.91300000000001</v>
      </c>
      <c r="I73" s="65">
        <v>737.53700000000003</v>
      </c>
      <c r="J73" s="65">
        <v>734.15099999999995</v>
      </c>
      <c r="K73" s="65">
        <v>730.71500000000003</v>
      </c>
      <c r="L73" s="65">
        <v>727.19299999999998</v>
      </c>
      <c r="M73" s="65">
        <v>723.76099999999997</v>
      </c>
      <c r="N73" s="65">
        <v>720.49300000000005</v>
      </c>
      <c r="O73" s="65">
        <v>717.27599999999995</v>
      </c>
      <c r="P73" s="65">
        <v>713.92399999999998</v>
      </c>
      <c r="Q73" s="65">
        <v>710.47400000000005</v>
      </c>
      <c r="R73" s="65">
        <v>706.73500000000001</v>
      </c>
      <c r="S73" s="65">
        <v>702.59400000000005</v>
      </c>
      <c r="T73" s="65">
        <v>698.12300000000005</v>
      </c>
      <c r="U73" s="65">
        <v>693.53599999999994</v>
      </c>
      <c r="V73" s="65">
        <v>688.81799999999998</v>
      </c>
      <c r="W73" s="65">
        <v>683.798</v>
      </c>
      <c r="X73" s="65">
        <v>678.41600000000005</v>
      </c>
      <c r="Y73" s="65">
        <v>672.75300000000004</v>
      </c>
      <c r="Z73" s="65">
        <v>666.93299999999999</v>
      </c>
      <c r="AA73" s="65">
        <v>660.91399999999999</v>
      </c>
      <c r="AB73" s="65">
        <v>654.88800000000003</v>
      </c>
      <c r="AC73" s="65">
        <v>648.95799999999997</v>
      </c>
      <c r="AD73" s="65">
        <v>643.03300000000002</v>
      </c>
      <c r="AE73" s="65">
        <v>636.93899999999996</v>
      </c>
      <c r="AF73" s="65">
        <v>630.73599999999999</v>
      </c>
      <c r="AG73" s="65">
        <v>624.28099999999995</v>
      </c>
      <c r="AH73" s="65">
        <v>617.49599999999998</v>
      </c>
      <c r="AI73" s="65">
        <v>610.46600000000001</v>
      </c>
      <c r="AJ73" s="65">
        <v>603.351</v>
      </c>
      <c r="AK73" s="65">
        <v>596.11199999999997</v>
      </c>
      <c r="AL73" s="65">
        <v>588.86400000000003</v>
      </c>
      <c r="AM73" s="65">
        <v>581.68399999999997</v>
      </c>
      <c r="AN73" s="65">
        <v>574.51</v>
      </c>
      <c r="AO73" s="65">
        <v>567.19899999999996</v>
      </c>
      <c r="AP73" s="65">
        <v>559.76700000000005</v>
      </c>
      <c r="AQ73" s="65">
        <v>552.25400000000002</v>
      </c>
      <c r="AR73" s="65">
        <v>544.66200000000003</v>
      </c>
      <c r="AS73" s="65">
        <v>536.97</v>
      </c>
      <c r="AT73" s="65">
        <v>529.14800000000002</v>
      </c>
      <c r="AU73" s="65">
        <v>521.18700000000001</v>
      </c>
      <c r="AV73" s="65">
        <v>513.08699999999999</v>
      </c>
      <c r="AW73" s="65">
        <v>504.84100000000001</v>
      </c>
      <c r="AX73" s="65">
        <v>496.43200000000002</v>
      </c>
      <c r="AY73" s="65">
        <v>487.85500000000002</v>
      </c>
      <c r="AZ73" s="65">
        <v>479.10899999999998</v>
      </c>
      <c r="BA73" s="65">
        <v>470.12599999999998</v>
      </c>
      <c r="BB73" s="65">
        <v>460.87</v>
      </c>
      <c r="BC73" s="65">
        <v>451.36399999999998</v>
      </c>
      <c r="BD73" s="65">
        <v>441.66</v>
      </c>
      <c r="BE73" s="65">
        <v>431.74099999999999</v>
      </c>
      <c r="BF73" s="65">
        <v>421.61900000000003</v>
      </c>
      <c r="BG73" s="65">
        <v>411.30200000000002</v>
      </c>
      <c r="BH73" s="65">
        <v>400.77600000000001</v>
      </c>
      <c r="BI73" s="65">
        <v>390.024</v>
      </c>
      <c r="BJ73" s="65">
        <v>379.05599999999998</v>
      </c>
      <c r="BK73" s="65">
        <v>367.81099999999998</v>
      </c>
      <c r="BL73" s="65">
        <v>356.25799999999998</v>
      </c>
      <c r="BM73" s="65">
        <v>344.42700000000002</v>
      </c>
      <c r="BN73" s="65">
        <v>332.4</v>
      </c>
      <c r="BO73" s="65">
        <v>320.17899999999997</v>
      </c>
      <c r="BP73" s="65">
        <v>307.71199999999999</v>
      </c>
      <c r="BQ73" s="65">
        <v>294.98700000000002</v>
      </c>
      <c r="BR73" s="65">
        <v>282.03800000000001</v>
      </c>
      <c r="BS73" s="65">
        <v>268.94400000000002</v>
      </c>
      <c r="BT73" s="65">
        <v>255.72</v>
      </c>
      <c r="BU73" s="65">
        <v>242.31899999999999</v>
      </c>
      <c r="BV73" s="65">
        <v>228.73500000000001</v>
      </c>
      <c r="BW73" s="65">
        <v>215.017</v>
      </c>
      <c r="BX73" s="65">
        <v>201.32400000000001</v>
      </c>
      <c r="BY73" s="65">
        <v>187.74199999999999</v>
      </c>
      <c r="BZ73" s="65">
        <v>173.93</v>
      </c>
      <c r="CA73" s="65">
        <v>159.773</v>
      </c>
      <c r="CB73" s="65">
        <v>145.51300000000001</v>
      </c>
      <c r="CC73" s="65">
        <v>131.58600000000001</v>
      </c>
      <c r="CD73" s="65">
        <v>118</v>
      </c>
      <c r="CE73" s="65">
        <v>104.892</v>
      </c>
      <c r="CF73" s="65">
        <v>92.406000000000006</v>
      </c>
      <c r="CG73" s="65">
        <v>80.575999999999993</v>
      </c>
      <c r="CH73" s="65">
        <v>69.266999999999996</v>
      </c>
      <c r="CI73" s="65">
        <v>58.476999999999997</v>
      </c>
      <c r="CJ73" s="65">
        <v>48.814999999999998</v>
      </c>
      <c r="CK73" s="65">
        <v>40.56</v>
      </c>
      <c r="CL73" s="65">
        <v>33.485999999999997</v>
      </c>
      <c r="CM73" s="65">
        <v>26.37</v>
      </c>
      <c r="CN73" s="65">
        <v>20.760999999999999</v>
      </c>
      <c r="CO73" s="65">
        <v>16.997</v>
      </c>
      <c r="CP73" s="65">
        <v>13.092000000000001</v>
      </c>
      <c r="CQ73" s="65">
        <v>9.0090000000000003</v>
      </c>
      <c r="CR73" s="65">
        <v>6.1760000000000002</v>
      </c>
      <c r="CS73" s="65">
        <v>4.8929999999999998</v>
      </c>
      <c r="CT73" s="65">
        <v>3.915</v>
      </c>
      <c r="CU73" s="65">
        <v>2.8029999999999999</v>
      </c>
      <c r="CV73" s="65">
        <v>1.5580000000000001</v>
      </c>
      <c r="CW73" s="65">
        <v>0.78300000000000003</v>
      </c>
      <c r="CX73" s="65">
        <v>1.0429999999999999</v>
      </c>
      <c r="CZ73">
        <f t="shared" si="5"/>
        <v>42751.203000000009</v>
      </c>
      <c r="DA73">
        <f t="shared" si="6"/>
        <v>41992.427000000011</v>
      </c>
      <c r="DB73">
        <f t="shared" si="7"/>
        <v>323.22099999999045</v>
      </c>
    </row>
    <row r="74" spans="1:106" x14ac:dyDescent="0.3">
      <c r="A74" s="64">
        <v>2090</v>
      </c>
      <c r="B74" s="65">
        <v>759.41899999999998</v>
      </c>
      <c r="C74" s="65">
        <v>756.98099999999999</v>
      </c>
      <c r="D74" s="65">
        <v>754.41099999999994</v>
      </c>
      <c r="E74" s="65">
        <v>751.71699999999998</v>
      </c>
      <c r="F74" s="65">
        <v>748.90700000000004</v>
      </c>
      <c r="G74" s="65">
        <v>745.99</v>
      </c>
      <c r="H74" s="65">
        <v>742.976</v>
      </c>
      <c r="I74" s="65">
        <v>739.87</v>
      </c>
      <c r="J74" s="65">
        <v>736.68299999999999</v>
      </c>
      <c r="K74" s="65">
        <v>733.42200000000003</v>
      </c>
      <c r="L74" s="65">
        <v>730.05100000000004</v>
      </c>
      <c r="M74" s="65">
        <v>726.53099999999995</v>
      </c>
      <c r="N74" s="65">
        <v>723.101</v>
      </c>
      <c r="O74" s="65">
        <v>719.86</v>
      </c>
      <c r="P74" s="65">
        <v>716.67899999999997</v>
      </c>
      <c r="Q74" s="65">
        <v>713.33100000000002</v>
      </c>
      <c r="R74" s="65">
        <v>709.86199999999997</v>
      </c>
      <c r="S74" s="65">
        <v>706.08799999999997</v>
      </c>
      <c r="T74" s="65">
        <v>701.89200000000005</v>
      </c>
      <c r="U74" s="65">
        <v>697.35400000000004</v>
      </c>
      <c r="V74" s="65">
        <v>692.69299999999998</v>
      </c>
      <c r="W74" s="65">
        <v>687.89599999999996</v>
      </c>
      <c r="X74" s="65">
        <v>682.80799999999999</v>
      </c>
      <c r="Y74" s="65">
        <v>677.38300000000004</v>
      </c>
      <c r="Z74" s="65">
        <v>671.69299999999998</v>
      </c>
      <c r="AA74" s="65">
        <v>665.84100000000001</v>
      </c>
      <c r="AB74" s="65">
        <v>659.79</v>
      </c>
      <c r="AC74" s="65">
        <v>653.74099999999999</v>
      </c>
      <c r="AD74" s="65">
        <v>647.798</v>
      </c>
      <c r="AE74" s="65">
        <v>641.86699999999996</v>
      </c>
      <c r="AF74" s="65">
        <v>635.76800000000003</v>
      </c>
      <c r="AG74" s="65">
        <v>629.55999999999995</v>
      </c>
      <c r="AH74" s="65">
        <v>623.1</v>
      </c>
      <c r="AI74" s="65">
        <v>616.30600000000004</v>
      </c>
      <c r="AJ74" s="65">
        <v>609.26400000000001</v>
      </c>
      <c r="AK74" s="65">
        <v>602.13499999999999</v>
      </c>
      <c r="AL74" s="65">
        <v>594.87900000000002</v>
      </c>
      <c r="AM74" s="65">
        <v>587.61099999999999</v>
      </c>
      <c r="AN74" s="65">
        <v>580.39800000000002</v>
      </c>
      <c r="AO74" s="65">
        <v>573.18499999999995</v>
      </c>
      <c r="AP74" s="65">
        <v>565.83100000000002</v>
      </c>
      <c r="AQ74" s="65">
        <v>558.351</v>
      </c>
      <c r="AR74" s="65">
        <v>550.78700000000003</v>
      </c>
      <c r="AS74" s="65">
        <v>543.14499999999998</v>
      </c>
      <c r="AT74" s="65">
        <v>535.40099999999995</v>
      </c>
      <c r="AU74" s="65">
        <v>527.51900000000001</v>
      </c>
      <c r="AV74" s="65">
        <v>519.49300000000005</v>
      </c>
      <c r="AW74" s="65">
        <v>511.315</v>
      </c>
      <c r="AX74" s="65">
        <v>502.97399999999999</v>
      </c>
      <c r="AY74" s="65">
        <v>494.45800000000003</v>
      </c>
      <c r="AZ74" s="65">
        <v>485.76499999999999</v>
      </c>
      <c r="BA74" s="65">
        <v>476.89499999999998</v>
      </c>
      <c r="BB74" s="65">
        <v>467.78399999999999</v>
      </c>
      <c r="BC74" s="65">
        <v>458.40100000000001</v>
      </c>
      <c r="BD74" s="65">
        <v>448.76400000000001</v>
      </c>
      <c r="BE74" s="65">
        <v>438.91800000000001</v>
      </c>
      <c r="BF74" s="65">
        <v>428.84399999999999</v>
      </c>
      <c r="BG74" s="65">
        <v>418.56099999999998</v>
      </c>
      <c r="BH74" s="65">
        <v>408.08199999999999</v>
      </c>
      <c r="BI74" s="65">
        <v>397.38499999999999</v>
      </c>
      <c r="BJ74" s="65">
        <v>386.45</v>
      </c>
      <c r="BK74" s="65">
        <v>375.291</v>
      </c>
      <c r="BL74" s="65">
        <v>363.82</v>
      </c>
      <c r="BM74" s="65">
        <v>351.99799999999999</v>
      </c>
      <c r="BN74" s="65">
        <v>339.86500000000001</v>
      </c>
      <c r="BO74" s="65">
        <v>327.529</v>
      </c>
      <c r="BP74" s="65">
        <v>314.99200000000002</v>
      </c>
      <c r="BQ74" s="65">
        <v>302.19499999999999</v>
      </c>
      <c r="BR74" s="65">
        <v>289.12599999999998</v>
      </c>
      <c r="BS74" s="65">
        <v>275.827</v>
      </c>
      <c r="BT74" s="65">
        <v>262.38400000000001</v>
      </c>
      <c r="BU74" s="65">
        <v>248.822</v>
      </c>
      <c r="BV74" s="65">
        <v>235.071</v>
      </c>
      <c r="BW74" s="65">
        <v>221.11699999999999</v>
      </c>
      <c r="BX74" s="65">
        <v>207.03</v>
      </c>
      <c r="BY74" s="65">
        <v>192.99600000000001</v>
      </c>
      <c r="BZ74" s="65">
        <v>179.10900000000001</v>
      </c>
      <c r="CA74" s="65">
        <v>165.02799999999999</v>
      </c>
      <c r="CB74" s="65">
        <v>150.64599999999999</v>
      </c>
      <c r="CC74" s="65">
        <v>136.215</v>
      </c>
      <c r="CD74" s="65">
        <v>122.167</v>
      </c>
      <c r="CE74" s="65">
        <v>108.503</v>
      </c>
      <c r="CF74" s="65">
        <v>95.429000000000002</v>
      </c>
      <c r="CG74" s="65">
        <v>83.119</v>
      </c>
      <c r="CH74" s="65">
        <v>71.581000000000003</v>
      </c>
      <c r="CI74" s="65">
        <v>60.603000000000002</v>
      </c>
      <c r="CJ74" s="65">
        <v>50.183</v>
      </c>
      <c r="CK74" s="65">
        <v>40.994</v>
      </c>
      <c r="CL74" s="65">
        <v>33.337000000000003</v>
      </c>
      <c r="CM74" s="65">
        <v>26.946000000000002</v>
      </c>
      <c r="CN74" s="65">
        <v>20.369</v>
      </c>
      <c r="CO74" s="65">
        <v>15.536</v>
      </c>
      <c r="CP74" s="65">
        <v>12.753</v>
      </c>
      <c r="CQ74" s="65">
        <v>9.4909999999999997</v>
      </c>
      <c r="CR74" s="65">
        <v>5.7530000000000001</v>
      </c>
      <c r="CS74" s="65">
        <v>3.605</v>
      </c>
      <c r="CT74" s="65">
        <v>3.0190000000000001</v>
      </c>
      <c r="CU74" s="65">
        <v>2.3610000000000002</v>
      </c>
      <c r="CV74" s="65">
        <v>1.631</v>
      </c>
      <c r="CW74" s="65">
        <v>0.82799999999999996</v>
      </c>
      <c r="CX74" s="65">
        <v>1.1080000000000001</v>
      </c>
      <c r="CZ74">
        <f t="shared" si="5"/>
        <v>43182.340999999964</v>
      </c>
      <c r="DA74">
        <f t="shared" si="6"/>
        <v>42422.921999999962</v>
      </c>
      <c r="DB74">
        <f t="shared" si="7"/>
        <v>328.28100000004633</v>
      </c>
    </row>
    <row r="75" spans="1:106" x14ac:dyDescent="0.3">
      <c r="A75" s="64">
        <v>2091</v>
      </c>
      <c r="B75" s="65">
        <v>760.39</v>
      </c>
      <c r="C75" s="65">
        <v>758.505</v>
      </c>
      <c r="D75" s="65">
        <v>756.16700000000003</v>
      </c>
      <c r="E75" s="65">
        <v>753.70100000000002</v>
      </c>
      <c r="F75" s="65">
        <v>751.11</v>
      </c>
      <c r="G75" s="65">
        <v>748.399</v>
      </c>
      <c r="H75" s="65">
        <v>745.57899999999995</v>
      </c>
      <c r="I75" s="65">
        <v>742.65899999999999</v>
      </c>
      <c r="J75" s="65">
        <v>739.61800000000005</v>
      </c>
      <c r="K75" s="65">
        <v>736.45299999999997</v>
      </c>
      <c r="L75" s="65">
        <v>733.18200000000002</v>
      </c>
      <c r="M75" s="65">
        <v>729.79700000000003</v>
      </c>
      <c r="N75" s="65">
        <v>726.25800000000004</v>
      </c>
      <c r="O75" s="65">
        <v>722.79</v>
      </c>
      <c r="P75" s="65">
        <v>719.49199999999996</v>
      </c>
      <c r="Q75" s="65">
        <v>716.24</v>
      </c>
      <c r="R75" s="65">
        <v>712.81700000000001</v>
      </c>
      <c r="S75" s="65">
        <v>709.26800000000003</v>
      </c>
      <c r="T75" s="65">
        <v>705.42499999999995</v>
      </c>
      <c r="U75" s="65">
        <v>701.18100000000004</v>
      </c>
      <c r="V75" s="65">
        <v>696.61099999999999</v>
      </c>
      <c r="W75" s="65">
        <v>691.91600000000005</v>
      </c>
      <c r="X75" s="65">
        <v>687.08399999999995</v>
      </c>
      <c r="Y75" s="65">
        <v>681.96900000000005</v>
      </c>
      <c r="Z75" s="65">
        <v>676.52800000000002</v>
      </c>
      <c r="AA75" s="65">
        <v>670.82799999999997</v>
      </c>
      <c r="AB75" s="65">
        <v>664.96900000000005</v>
      </c>
      <c r="AC75" s="65">
        <v>658.91</v>
      </c>
      <c r="AD75" s="65">
        <v>652.85199999999998</v>
      </c>
      <c r="AE75" s="65">
        <v>646.89499999999998</v>
      </c>
      <c r="AF75" s="65">
        <v>640.947</v>
      </c>
      <c r="AG75" s="65">
        <v>634.82899999999995</v>
      </c>
      <c r="AH75" s="65">
        <v>628.601</v>
      </c>
      <c r="AI75" s="65">
        <v>622.11300000000006</v>
      </c>
      <c r="AJ75" s="65">
        <v>615.28399999999999</v>
      </c>
      <c r="AK75" s="65">
        <v>608.19799999999998</v>
      </c>
      <c r="AL75" s="65">
        <v>601.02300000000002</v>
      </c>
      <c r="AM75" s="65">
        <v>593.71400000000006</v>
      </c>
      <c r="AN75" s="65">
        <v>586.39</v>
      </c>
      <c r="AO75" s="65">
        <v>579.12400000000002</v>
      </c>
      <c r="AP75" s="65">
        <v>571.85299999999995</v>
      </c>
      <c r="AQ75" s="65">
        <v>564.43399999999997</v>
      </c>
      <c r="AR75" s="65">
        <v>556.88199999999995</v>
      </c>
      <c r="AS75" s="65">
        <v>549.23400000000004</v>
      </c>
      <c r="AT75" s="65">
        <v>541.48800000000006</v>
      </c>
      <c r="AU75" s="65">
        <v>533.62699999999995</v>
      </c>
      <c r="AV75" s="65">
        <v>525.62099999999998</v>
      </c>
      <c r="AW75" s="65">
        <v>517.46</v>
      </c>
      <c r="AX75" s="65">
        <v>509.14400000000001</v>
      </c>
      <c r="AY75" s="65">
        <v>500.66300000000001</v>
      </c>
      <c r="AZ75" s="65">
        <v>492.00299999999999</v>
      </c>
      <c r="BA75" s="65">
        <v>483.15300000000002</v>
      </c>
      <c r="BB75" s="65">
        <v>474.11099999999999</v>
      </c>
      <c r="BC75" s="65">
        <v>464.82400000000001</v>
      </c>
      <c r="BD75" s="65">
        <v>455.262</v>
      </c>
      <c r="BE75" s="65">
        <v>445.43799999999999</v>
      </c>
      <c r="BF75" s="65">
        <v>435.38799999999998</v>
      </c>
      <c r="BG75" s="65">
        <v>425.101</v>
      </c>
      <c r="BH75" s="65">
        <v>414.56799999999998</v>
      </c>
      <c r="BI75" s="65">
        <v>403.791</v>
      </c>
      <c r="BJ75" s="65">
        <v>392.75799999999998</v>
      </c>
      <c r="BK75" s="65">
        <v>381.47800000000001</v>
      </c>
      <c r="BL75" s="65">
        <v>369.964</v>
      </c>
      <c r="BM75" s="65">
        <v>358.12400000000002</v>
      </c>
      <c r="BN75" s="65">
        <v>345.91800000000001</v>
      </c>
      <c r="BO75" s="65">
        <v>333.39100000000002</v>
      </c>
      <c r="BP75" s="65">
        <v>320.66199999999998</v>
      </c>
      <c r="BQ75" s="65">
        <v>307.73700000000002</v>
      </c>
      <c r="BR75" s="65">
        <v>294.541</v>
      </c>
      <c r="BS75" s="65">
        <v>281.05599999999998</v>
      </c>
      <c r="BT75" s="65">
        <v>267.33999999999997</v>
      </c>
      <c r="BU75" s="65">
        <v>253.50899999999999</v>
      </c>
      <c r="BV75" s="65">
        <v>239.59800000000001</v>
      </c>
      <c r="BW75" s="65">
        <v>225.517</v>
      </c>
      <c r="BX75" s="65">
        <v>211.25399999999999</v>
      </c>
      <c r="BY75" s="65">
        <v>196.89599999999999</v>
      </c>
      <c r="BZ75" s="65">
        <v>182.648</v>
      </c>
      <c r="CA75" s="65">
        <v>168.59700000000001</v>
      </c>
      <c r="CB75" s="65">
        <v>154.47399999999999</v>
      </c>
      <c r="CC75" s="65">
        <v>140.209</v>
      </c>
      <c r="CD75" s="65">
        <v>126.026</v>
      </c>
      <c r="CE75" s="65">
        <v>112.273</v>
      </c>
      <c r="CF75" s="65">
        <v>98.944999999999993</v>
      </c>
      <c r="CG75" s="65">
        <v>86.346999999999994</v>
      </c>
      <c r="CH75" s="65">
        <v>74.688000000000002</v>
      </c>
      <c r="CI75" s="65">
        <v>63.92</v>
      </c>
      <c r="CJ75" s="65">
        <v>53.537999999999997</v>
      </c>
      <c r="CK75" s="65">
        <v>44.002000000000002</v>
      </c>
      <c r="CL75" s="65">
        <v>35.97</v>
      </c>
      <c r="CM75" s="65">
        <v>29.045999999999999</v>
      </c>
      <c r="CN75" s="65">
        <v>23.018000000000001</v>
      </c>
      <c r="CO75" s="65">
        <v>17.23</v>
      </c>
      <c r="CP75" s="65">
        <v>13.214</v>
      </c>
      <c r="CQ75" s="65">
        <v>10.819000000000001</v>
      </c>
      <c r="CR75" s="65">
        <v>8.0210000000000008</v>
      </c>
      <c r="CS75" s="65">
        <v>4.8220000000000001</v>
      </c>
      <c r="CT75" s="65">
        <v>3.1829999999999998</v>
      </c>
      <c r="CU75" s="65">
        <v>2.4910000000000001</v>
      </c>
      <c r="CV75" s="65">
        <v>1.722</v>
      </c>
      <c r="CW75" s="65">
        <v>0.877</v>
      </c>
      <c r="CX75" s="65">
        <v>1.1779999999999999</v>
      </c>
      <c r="CZ75">
        <f t="shared" si="5"/>
        <v>43608.862000000008</v>
      </c>
      <c r="DA75">
        <f t="shared" si="6"/>
        <v>42848.472000000016</v>
      </c>
      <c r="DB75">
        <f t="shared" si="7"/>
        <v>333.86899999994785</v>
      </c>
    </row>
    <row r="76" spans="1:106" x14ac:dyDescent="0.3">
      <c r="A76" s="64">
        <v>2092</v>
      </c>
      <c r="B76" s="65">
        <v>761.23</v>
      </c>
      <c r="C76" s="65">
        <v>759.31299999999999</v>
      </c>
      <c r="D76" s="65">
        <v>757.50599999999997</v>
      </c>
      <c r="E76" s="65">
        <v>755.27</v>
      </c>
      <c r="F76" s="65">
        <v>752.90800000000002</v>
      </c>
      <c r="G76" s="65">
        <v>750.42100000000005</v>
      </c>
      <c r="H76" s="65">
        <v>747.80899999999997</v>
      </c>
      <c r="I76" s="65">
        <v>745.08500000000004</v>
      </c>
      <c r="J76" s="65">
        <v>742.26</v>
      </c>
      <c r="K76" s="65">
        <v>739.28499999999997</v>
      </c>
      <c r="L76" s="65">
        <v>736.14200000000005</v>
      </c>
      <c r="M76" s="65">
        <v>732.86099999999999</v>
      </c>
      <c r="N76" s="65">
        <v>729.46199999999999</v>
      </c>
      <c r="O76" s="65">
        <v>725.90499999999997</v>
      </c>
      <c r="P76" s="65">
        <v>722.40099999999995</v>
      </c>
      <c r="Q76" s="65">
        <v>719.04499999999996</v>
      </c>
      <c r="R76" s="65">
        <v>715.72299999999996</v>
      </c>
      <c r="S76" s="65">
        <v>712.22500000000002</v>
      </c>
      <c r="T76" s="65">
        <v>708.596</v>
      </c>
      <c r="U76" s="65">
        <v>704.68299999999999</v>
      </c>
      <c r="V76" s="65">
        <v>700.39400000000001</v>
      </c>
      <c r="W76" s="65">
        <v>695.79200000000003</v>
      </c>
      <c r="X76" s="65">
        <v>691.06200000000001</v>
      </c>
      <c r="Y76" s="65">
        <v>686.19600000000003</v>
      </c>
      <c r="Z76" s="65">
        <v>681.05399999999997</v>
      </c>
      <c r="AA76" s="65">
        <v>675.59799999999996</v>
      </c>
      <c r="AB76" s="65">
        <v>669.89</v>
      </c>
      <c r="AC76" s="65">
        <v>664.02200000000005</v>
      </c>
      <c r="AD76" s="65">
        <v>657.95699999999999</v>
      </c>
      <c r="AE76" s="65">
        <v>651.89</v>
      </c>
      <c r="AF76" s="65">
        <v>645.91999999999996</v>
      </c>
      <c r="AG76" s="65">
        <v>639.95500000000004</v>
      </c>
      <c r="AH76" s="65">
        <v>633.81899999999996</v>
      </c>
      <c r="AI76" s="65">
        <v>627.57000000000005</v>
      </c>
      <c r="AJ76" s="65">
        <v>621.05799999999999</v>
      </c>
      <c r="AK76" s="65">
        <v>614.19299999999998</v>
      </c>
      <c r="AL76" s="65">
        <v>607.06700000000001</v>
      </c>
      <c r="AM76" s="65">
        <v>599.84500000000003</v>
      </c>
      <c r="AN76" s="65">
        <v>592.48299999999995</v>
      </c>
      <c r="AO76" s="65">
        <v>585.10400000000004</v>
      </c>
      <c r="AP76" s="65">
        <v>577.78399999999999</v>
      </c>
      <c r="AQ76" s="65">
        <v>570.45699999999999</v>
      </c>
      <c r="AR76" s="65">
        <v>562.97400000000005</v>
      </c>
      <c r="AS76" s="65">
        <v>555.35199999999998</v>
      </c>
      <c r="AT76" s="65">
        <v>547.62</v>
      </c>
      <c r="AU76" s="65">
        <v>539.77200000000005</v>
      </c>
      <c r="AV76" s="65">
        <v>531.79300000000001</v>
      </c>
      <c r="AW76" s="65">
        <v>523.66300000000001</v>
      </c>
      <c r="AX76" s="65">
        <v>515.36800000000005</v>
      </c>
      <c r="AY76" s="65">
        <v>506.91500000000002</v>
      </c>
      <c r="AZ76" s="65">
        <v>498.29599999999999</v>
      </c>
      <c r="BA76" s="65">
        <v>489.49200000000002</v>
      </c>
      <c r="BB76" s="65">
        <v>480.48700000000002</v>
      </c>
      <c r="BC76" s="65">
        <v>471.27499999999998</v>
      </c>
      <c r="BD76" s="65">
        <v>461.81099999999998</v>
      </c>
      <c r="BE76" s="65">
        <v>452.072</v>
      </c>
      <c r="BF76" s="65">
        <v>442.06099999999998</v>
      </c>
      <c r="BG76" s="65">
        <v>431.81</v>
      </c>
      <c r="BH76" s="65">
        <v>421.31</v>
      </c>
      <c r="BI76" s="65">
        <v>410.529</v>
      </c>
      <c r="BJ76" s="65">
        <v>399.452</v>
      </c>
      <c r="BK76" s="65">
        <v>388.08600000000001</v>
      </c>
      <c r="BL76" s="65">
        <v>376.46300000000002</v>
      </c>
      <c r="BM76" s="65">
        <v>364.596</v>
      </c>
      <c r="BN76" s="65">
        <v>352.387</v>
      </c>
      <c r="BO76" s="65">
        <v>339.79599999999999</v>
      </c>
      <c r="BP76" s="65">
        <v>326.87799999999999</v>
      </c>
      <c r="BQ76" s="65">
        <v>313.755</v>
      </c>
      <c r="BR76" s="65">
        <v>300.44499999999999</v>
      </c>
      <c r="BS76" s="65">
        <v>286.851</v>
      </c>
      <c r="BT76" s="65">
        <v>272.95299999999997</v>
      </c>
      <c r="BU76" s="65">
        <v>258.82100000000003</v>
      </c>
      <c r="BV76" s="65">
        <v>244.60400000000001</v>
      </c>
      <c r="BW76" s="65">
        <v>230.34399999999999</v>
      </c>
      <c r="BX76" s="65">
        <v>215.935</v>
      </c>
      <c r="BY76" s="65">
        <v>201.364</v>
      </c>
      <c r="BZ76" s="65">
        <v>186.73699999999999</v>
      </c>
      <c r="CA76" s="65">
        <v>172.27699999999999</v>
      </c>
      <c r="CB76" s="65">
        <v>158.06299999999999</v>
      </c>
      <c r="CC76" s="65">
        <v>143.9</v>
      </c>
      <c r="CD76" s="65">
        <v>129.75299999999999</v>
      </c>
      <c r="CE76" s="65">
        <v>115.818</v>
      </c>
      <c r="CF76" s="65">
        <v>102.36199999999999</v>
      </c>
      <c r="CG76" s="65">
        <v>89.370999999999995</v>
      </c>
      <c r="CH76" s="65">
        <v>77.251999999999995</v>
      </c>
      <c r="CI76" s="65">
        <v>66.247</v>
      </c>
      <c r="CJ76" s="65">
        <v>56.25</v>
      </c>
      <c r="CK76" s="65">
        <v>46.462000000000003</v>
      </c>
      <c r="CL76" s="65">
        <v>37.814</v>
      </c>
      <c r="CM76" s="65">
        <v>30.939</v>
      </c>
      <c r="CN76" s="65">
        <v>24.748999999999999</v>
      </c>
      <c r="CO76" s="65">
        <v>19.085999999999999</v>
      </c>
      <c r="CP76" s="65">
        <v>14.089</v>
      </c>
      <c r="CQ76" s="65">
        <v>10.89</v>
      </c>
      <c r="CR76" s="65">
        <v>8.8819999999999997</v>
      </c>
      <c r="CS76" s="65">
        <v>6.55</v>
      </c>
      <c r="CT76" s="65">
        <v>3.891</v>
      </c>
      <c r="CU76" s="65">
        <v>2.6269999999999998</v>
      </c>
      <c r="CV76" s="65">
        <v>1.8180000000000001</v>
      </c>
      <c r="CW76" s="65">
        <v>0.92800000000000005</v>
      </c>
      <c r="CX76" s="65">
        <v>1.2529999999999999</v>
      </c>
      <c r="CZ76">
        <f t="shared" si="5"/>
        <v>44030.578000000009</v>
      </c>
      <c r="DA76">
        <f t="shared" si="6"/>
        <v>43269.348000000005</v>
      </c>
      <c r="DB76">
        <f t="shared" si="7"/>
        <v>339.51400000000285</v>
      </c>
    </row>
    <row r="77" spans="1:106" x14ac:dyDescent="0.3">
      <c r="A77" s="64">
        <v>2093</v>
      </c>
      <c r="B77" s="65">
        <v>761.86300000000006</v>
      </c>
      <c r="C77" s="65">
        <v>760.08699999999999</v>
      </c>
      <c r="D77" s="65">
        <v>758.17899999999997</v>
      </c>
      <c r="E77" s="65">
        <v>756.42100000000005</v>
      </c>
      <c r="F77" s="65">
        <v>754.28800000000001</v>
      </c>
      <c r="G77" s="65">
        <v>752.03</v>
      </c>
      <c r="H77" s="65">
        <v>749.64599999999996</v>
      </c>
      <c r="I77" s="65">
        <v>747.13400000000001</v>
      </c>
      <c r="J77" s="65">
        <v>744.50699999999995</v>
      </c>
      <c r="K77" s="65">
        <v>741.77700000000004</v>
      </c>
      <c r="L77" s="65">
        <v>738.86699999999996</v>
      </c>
      <c r="M77" s="65">
        <v>735.74699999999996</v>
      </c>
      <c r="N77" s="65">
        <v>732.45699999999999</v>
      </c>
      <c r="O77" s="65">
        <v>729.04499999999996</v>
      </c>
      <c r="P77" s="65">
        <v>725.46900000000005</v>
      </c>
      <c r="Q77" s="65">
        <v>721.928</v>
      </c>
      <c r="R77" s="65">
        <v>718.51599999999996</v>
      </c>
      <c r="S77" s="65">
        <v>715.12400000000002</v>
      </c>
      <c r="T77" s="65">
        <v>711.553</v>
      </c>
      <c r="U77" s="65">
        <v>707.84299999999996</v>
      </c>
      <c r="V77" s="65">
        <v>703.86199999999997</v>
      </c>
      <c r="W77" s="65">
        <v>699.52700000000004</v>
      </c>
      <c r="X77" s="65">
        <v>694.89300000000003</v>
      </c>
      <c r="Y77" s="65">
        <v>690.13099999999997</v>
      </c>
      <c r="Z77" s="65">
        <v>685.23</v>
      </c>
      <c r="AA77" s="65">
        <v>680.06299999999999</v>
      </c>
      <c r="AB77" s="65">
        <v>674.59100000000001</v>
      </c>
      <c r="AC77" s="65">
        <v>668.875</v>
      </c>
      <c r="AD77" s="65">
        <v>663</v>
      </c>
      <c r="AE77" s="65">
        <v>656.93</v>
      </c>
      <c r="AF77" s="65">
        <v>650.85400000000004</v>
      </c>
      <c r="AG77" s="65">
        <v>644.87199999999996</v>
      </c>
      <c r="AH77" s="65">
        <v>638.89</v>
      </c>
      <c r="AI77" s="65">
        <v>632.73699999999997</v>
      </c>
      <c r="AJ77" s="65">
        <v>626.46900000000005</v>
      </c>
      <c r="AK77" s="65">
        <v>619.93200000000002</v>
      </c>
      <c r="AL77" s="65">
        <v>613.03300000000002</v>
      </c>
      <c r="AM77" s="65">
        <v>605.86500000000001</v>
      </c>
      <c r="AN77" s="65">
        <v>598.59799999999996</v>
      </c>
      <c r="AO77" s="65">
        <v>591.18399999999997</v>
      </c>
      <c r="AP77" s="65">
        <v>583.75199999999995</v>
      </c>
      <c r="AQ77" s="65">
        <v>576.37900000000002</v>
      </c>
      <c r="AR77" s="65">
        <v>568.99599999999998</v>
      </c>
      <c r="AS77" s="65">
        <v>561.45000000000005</v>
      </c>
      <c r="AT77" s="65">
        <v>553.75900000000001</v>
      </c>
      <c r="AU77" s="65">
        <v>545.94200000000001</v>
      </c>
      <c r="AV77" s="65">
        <v>537.99300000000005</v>
      </c>
      <c r="AW77" s="65">
        <v>529.899</v>
      </c>
      <c r="AX77" s="65">
        <v>521.64599999999996</v>
      </c>
      <c r="AY77" s="65">
        <v>513.21900000000005</v>
      </c>
      <c r="AZ77" s="65">
        <v>504.62799999999999</v>
      </c>
      <c r="BA77" s="65">
        <v>495.87099999999998</v>
      </c>
      <c r="BB77" s="65">
        <v>486.92700000000002</v>
      </c>
      <c r="BC77" s="65">
        <v>477.767</v>
      </c>
      <c r="BD77" s="65">
        <v>468.38499999999999</v>
      </c>
      <c r="BE77" s="65">
        <v>458.74700000000001</v>
      </c>
      <c r="BF77" s="65">
        <v>448.82900000000001</v>
      </c>
      <c r="BG77" s="65">
        <v>438.63200000000001</v>
      </c>
      <c r="BH77" s="65">
        <v>428.18200000000002</v>
      </c>
      <c r="BI77" s="65">
        <v>417.471</v>
      </c>
      <c r="BJ77" s="65">
        <v>406.44200000000001</v>
      </c>
      <c r="BK77" s="65">
        <v>395.06900000000002</v>
      </c>
      <c r="BL77" s="65">
        <v>383.36900000000003</v>
      </c>
      <c r="BM77" s="65">
        <v>371.404</v>
      </c>
      <c r="BN77" s="65">
        <v>359.18400000000003</v>
      </c>
      <c r="BO77" s="65">
        <v>346.608</v>
      </c>
      <c r="BP77" s="65">
        <v>333.637</v>
      </c>
      <c r="BQ77" s="65">
        <v>320.32799999999997</v>
      </c>
      <c r="BR77" s="65">
        <v>306.81400000000002</v>
      </c>
      <c r="BS77" s="65">
        <v>293.11799999999999</v>
      </c>
      <c r="BT77" s="65">
        <v>279.12799999999999</v>
      </c>
      <c r="BU77" s="65">
        <v>264.81599999999997</v>
      </c>
      <c r="BV77" s="65">
        <v>250.27</v>
      </c>
      <c r="BW77" s="65">
        <v>235.67</v>
      </c>
      <c r="BX77" s="65">
        <v>221.06299999999999</v>
      </c>
      <c r="BY77" s="65">
        <v>206.328</v>
      </c>
      <c r="BZ77" s="65">
        <v>191.45</v>
      </c>
      <c r="CA77" s="65">
        <v>176.55500000000001</v>
      </c>
      <c r="CB77" s="65">
        <v>161.88300000000001</v>
      </c>
      <c r="CC77" s="65">
        <v>147.51</v>
      </c>
      <c r="CD77" s="65">
        <v>133.30799999999999</v>
      </c>
      <c r="CE77" s="65">
        <v>119.282</v>
      </c>
      <c r="CF77" s="65">
        <v>105.59699999999999</v>
      </c>
      <c r="CG77" s="65">
        <v>92.438999999999993</v>
      </c>
      <c r="CH77" s="65">
        <v>79.787999999999997</v>
      </c>
      <c r="CI77" s="65">
        <v>68.147999999999996</v>
      </c>
      <c r="CJ77" s="65">
        <v>57.795999999999999</v>
      </c>
      <c r="CK77" s="65">
        <v>48.573</v>
      </c>
      <c r="CL77" s="65">
        <v>39.381</v>
      </c>
      <c r="CM77" s="65">
        <v>31.620999999999999</v>
      </c>
      <c r="CN77" s="65">
        <v>25.904</v>
      </c>
      <c r="CO77" s="65">
        <v>20.45</v>
      </c>
      <c r="CP77" s="65">
        <v>15.151</v>
      </c>
      <c r="CQ77" s="65">
        <v>10.945</v>
      </c>
      <c r="CR77" s="65">
        <v>8.5640000000000001</v>
      </c>
      <c r="CS77" s="65">
        <v>6.9459999999999997</v>
      </c>
      <c r="CT77" s="65">
        <v>5.077</v>
      </c>
      <c r="CU77" s="65">
        <v>2.96</v>
      </c>
      <c r="CV77" s="65">
        <v>1.9179999999999999</v>
      </c>
      <c r="CW77" s="65">
        <v>0.98099999999999998</v>
      </c>
      <c r="CX77" s="65">
        <v>1.333</v>
      </c>
      <c r="CZ77">
        <f t="shared" si="5"/>
        <v>44447.298999999992</v>
      </c>
      <c r="DA77">
        <f t="shared" si="6"/>
        <v>43685.436000000002</v>
      </c>
      <c r="DB77">
        <f t="shared" si="7"/>
        <v>345.1420000000071</v>
      </c>
    </row>
    <row r="78" spans="1:106" x14ac:dyDescent="0.3">
      <c r="A78" s="64">
        <v>2094</v>
      </c>
      <c r="B78" s="65">
        <v>762.20500000000004</v>
      </c>
      <c r="C78" s="65">
        <v>760.56299999999999</v>
      </c>
      <c r="D78" s="65">
        <v>758.822</v>
      </c>
      <c r="E78" s="65">
        <v>756.97799999999995</v>
      </c>
      <c r="F78" s="65">
        <v>755.25400000000002</v>
      </c>
      <c r="G78" s="65">
        <v>753.221</v>
      </c>
      <c r="H78" s="65">
        <v>751.06899999999996</v>
      </c>
      <c r="I78" s="65">
        <v>748.78800000000001</v>
      </c>
      <c r="J78" s="65">
        <v>746.37599999999998</v>
      </c>
      <c r="K78" s="65">
        <v>743.84699999999998</v>
      </c>
      <c r="L78" s="65">
        <v>741.21199999999999</v>
      </c>
      <c r="M78" s="65">
        <v>738.36800000000005</v>
      </c>
      <c r="N78" s="65">
        <v>735.27099999999996</v>
      </c>
      <c r="O78" s="65">
        <v>731.971</v>
      </c>
      <c r="P78" s="65">
        <v>728.54700000000003</v>
      </c>
      <c r="Q78" s="65">
        <v>724.95399999999995</v>
      </c>
      <c r="R78" s="65">
        <v>721.37699999999995</v>
      </c>
      <c r="S78" s="65">
        <v>717.90800000000002</v>
      </c>
      <c r="T78" s="65">
        <v>714.447</v>
      </c>
      <c r="U78" s="65">
        <v>710.80200000000002</v>
      </c>
      <c r="V78" s="65">
        <v>707.01099999999997</v>
      </c>
      <c r="W78" s="65">
        <v>702.96299999999997</v>
      </c>
      <c r="X78" s="65">
        <v>698.58199999999999</v>
      </c>
      <c r="Y78" s="65">
        <v>693.91899999999998</v>
      </c>
      <c r="Z78" s="65">
        <v>689.12300000000005</v>
      </c>
      <c r="AA78" s="65">
        <v>684.18799999999999</v>
      </c>
      <c r="AB78" s="65">
        <v>678.99599999999998</v>
      </c>
      <c r="AC78" s="65">
        <v>673.51</v>
      </c>
      <c r="AD78" s="65">
        <v>667.78800000000001</v>
      </c>
      <c r="AE78" s="65">
        <v>661.90599999999995</v>
      </c>
      <c r="AF78" s="65">
        <v>655.82899999999995</v>
      </c>
      <c r="AG78" s="65">
        <v>649.74599999999998</v>
      </c>
      <c r="AH78" s="65">
        <v>643.75199999999995</v>
      </c>
      <c r="AI78" s="65">
        <v>637.755</v>
      </c>
      <c r="AJ78" s="65">
        <v>631.58600000000001</v>
      </c>
      <c r="AK78" s="65">
        <v>625.29999999999995</v>
      </c>
      <c r="AL78" s="65">
        <v>618.73699999999997</v>
      </c>
      <c r="AM78" s="65">
        <v>611.80600000000004</v>
      </c>
      <c r="AN78" s="65">
        <v>604.59799999999996</v>
      </c>
      <c r="AO78" s="65">
        <v>597.28599999999994</v>
      </c>
      <c r="AP78" s="65">
        <v>589.82100000000003</v>
      </c>
      <c r="AQ78" s="65">
        <v>582.33600000000001</v>
      </c>
      <c r="AR78" s="65">
        <v>574.91</v>
      </c>
      <c r="AS78" s="65">
        <v>567.47299999999996</v>
      </c>
      <c r="AT78" s="65">
        <v>559.86400000000003</v>
      </c>
      <c r="AU78" s="65">
        <v>552.10400000000004</v>
      </c>
      <c r="AV78" s="65">
        <v>544.20600000000002</v>
      </c>
      <c r="AW78" s="65">
        <v>536.15499999999997</v>
      </c>
      <c r="AX78" s="65">
        <v>527.947</v>
      </c>
      <c r="AY78" s="65">
        <v>519.57100000000003</v>
      </c>
      <c r="AZ78" s="65">
        <v>511.01299999999998</v>
      </c>
      <c r="BA78" s="65">
        <v>502.28699999999998</v>
      </c>
      <c r="BB78" s="65">
        <v>493.39299999999997</v>
      </c>
      <c r="BC78" s="65">
        <v>484.30799999999999</v>
      </c>
      <c r="BD78" s="65">
        <v>474.99299999999999</v>
      </c>
      <c r="BE78" s="65">
        <v>465.44299999999998</v>
      </c>
      <c r="BF78" s="65">
        <v>455.63</v>
      </c>
      <c r="BG78" s="65">
        <v>445.53800000000001</v>
      </c>
      <c r="BH78" s="65">
        <v>435.15699999999998</v>
      </c>
      <c r="BI78" s="65">
        <v>424.50599999999997</v>
      </c>
      <c r="BJ78" s="65">
        <v>413.58600000000001</v>
      </c>
      <c r="BK78" s="65">
        <v>402.31200000000001</v>
      </c>
      <c r="BL78" s="65">
        <v>390.642</v>
      </c>
      <c r="BM78" s="65">
        <v>378.60899999999998</v>
      </c>
      <c r="BN78" s="65">
        <v>366.30399999999997</v>
      </c>
      <c r="BO78" s="65">
        <v>353.73399999999998</v>
      </c>
      <c r="BP78" s="65">
        <v>340.791</v>
      </c>
      <c r="BQ78" s="65">
        <v>327.44099999999997</v>
      </c>
      <c r="BR78" s="65">
        <v>313.74200000000002</v>
      </c>
      <c r="BS78" s="65">
        <v>299.83800000000002</v>
      </c>
      <c r="BT78" s="65">
        <v>285.76</v>
      </c>
      <c r="BU78" s="65">
        <v>271.375</v>
      </c>
      <c r="BV78" s="65">
        <v>256.65199999999999</v>
      </c>
      <c r="BW78" s="65">
        <v>241.69399999999999</v>
      </c>
      <c r="BX78" s="65">
        <v>226.71100000000001</v>
      </c>
      <c r="BY78" s="65">
        <v>211.75800000000001</v>
      </c>
      <c r="BZ78" s="65">
        <v>196.69900000000001</v>
      </c>
      <c r="CA78" s="65">
        <v>181.51599999999999</v>
      </c>
      <c r="CB78" s="65">
        <v>166.35499999999999</v>
      </c>
      <c r="CC78" s="65">
        <v>151.47399999999999</v>
      </c>
      <c r="CD78" s="65">
        <v>136.94200000000001</v>
      </c>
      <c r="CE78" s="65">
        <v>122.70399999999999</v>
      </c>
      <c r="CF78" s="65">
        <v>108.797</v>
      </c>
      <c r="CG78" s="65">
        <v>95.364999999999995</v>
      </c>
      <c r="CH78" s="65">
        <v>82.506</v>
      </c>
      <c r="CI78" s="65">
        <v>70.195999999999998</v>
      </c>
      <c r="CJ78" s="65">
        <v>59.036999999999999</v>
      </c>
      <c r="CK78" s="65">
        <v>49.341000000000001</v>
      </c>
      <c r="CL78" s="65">
        <v>40.890999999999998</v>
      </c>
      <c r="CM78" s="65">
        <v>32.296999999999997</v>
      </c>
      <c r="CN78" s="65">
        <v>25.425000000000001</v>
      </c>
      <c r="CO78" s="65">
        <v>20.867000000000001</v>
      </c>
      <c r="CP78" s="65">
        <v>16.148</v>
      </c>
      <c r="CQ78" s="65">
        <v>11.215</v>
      </c>
      <c r="CR78" s="65">
        <v>7.8</v>
      </c>
      <c r="CS78" s="65">
        <v>6.2370000000000001</v>
      </c>
      <c r="CT78" s="65">
        <v>5.008</v>
      </c>
      <c r="CU78" s="65">
        <v>3.6040000000000001</v>
      </c>
      <c r="CV78" s="65">
        <v>2.028</v>
      </c>
      <c r="CW78" s="65">
        <v>1.0369999999999999</v>
      </c>
      <c r="CX78" s="65">
        <v>1.417</v>
      </c>
      <c r="CZ78">
        <f t="shared" si="5"/>
        <v>44858.870999999999</v>
      </c>
      <c r="DA78">
        <f t="shared" si="6"/>
        <v>44096.665999999997</v>
      </c>
      <c r="DB78">
        <f t="shared" si="7"/>
        <v>350.63299999999435</v>
      </c>
    </row>
    <row r="79" spans="1:106" x14ac:dyDescent="0.3">
      <c r="A79" s="64">
        <v>2095</v>
      </c>
      <c r="B79" s="65">
        <v>762.2</v>
      </c>
      <c r="C79" s="65">
        <v>760.72299999999996</v>
      </c>
      <c r="D79" s="65">
        <v>759.173</v>
      </c>
      <c r="E79" s="65">
        <v>757.54200000000003</v>
      </c>
      <c r="F79" s="65">
        <v>755.82100000000003</v>
      </c>
      <c r="G79" s="65">
        <v>754</v>
      </c>
      <c r="H79" s="65">
        <v>752.07</v>
      </c>
      <c r="I79" s="65">
        <v>750.02200000000005</v>
      </c>
      <c r="J79" s="65">
        <v>747.846</v>
      </c>
      <c r="K79" s="65">
        <v>745.53399999999999</v>
      </c>
      <c r="L79" s="65">
        <v>743.10199999999998</v>
      </c>
      <c r="M79" s="65">
        <v>740.56299999999999</v>
      </c>
      <c r="N79" s="65">
        <v>737.78700000000003</v>
      </c>
      <c r="O79" s="65">
        <v>734.71100000000001</v>
      </c>
      <c r="P79" s="65">
        <v>731.404</v>
      </c>
      <c r="Q79" s="65">
        <v>727.96699999999998</v>
      </c>
      <c r="R79" s="65">
        <v>724.35500000000002</v>
      </c>
      <c r="S79" s="65">
        <v>720.74300000000005</v>
      </c>
      <c r="T79" s="65">
        <v>717.21900000000005</v>
      </c>
      <c r="U79" s="65">
        <v>713.68799999999999</v>
      </c>
      <c r="V79" s="65">
        <v>709.97</v>
      </c>
      <c r="W79" s="65">
        <v>706.1</v>
      </c>
      <c r="X79" s="65">
        <v>701.98500000000001</v>
      </c>
      <c r="Y79" s="65">
        <v>697.55899999999997</v>
      </c>
      <c r="Z79" s="65">
        <v>692.86500000000001</v>
      </c>
      <c r="AA79" s="65">
        <v>688.03700000000003</v>
      </c>
      <c r="AB79" s="65">
        <v>683.06899999999996</v>
      </c>
      <c r="AC79" s="65">
        <v>677.85199999999998</v>
      </c>
      <c r="AD79" s="65">
        <v>672.35199999999998</v>
      </c>
      <c r="AE79" s="65">
        <v>666.62400000000002</v>
      </c>
      <c r="AF79" s="65">
        <v>660.73599999999999</v>
      </c>
      <c r="AG79" s="65">
        <v>654.65499999999997</v>
      </c>
      <c r="AH79" s="65">
        <v>648.56600000000003</v>
      </c>
      <c r="AI79" s="65">
        <v>642.56100000000004</v>
      </c>
      <c r="AJ79" s="65">
        <v>636.548</v>
      </c>
      <c r="AK79" s="65">
        <v>630.36300000000006</v>
      </c>
      <c r="AL79" s="65">
        <v>624.05899999999997</v>
      </c>
      <c r="AM79" s="65">
        <v>617.47199999999998</v>
      </c>
      <c r="AN79" s="65">
        <v>610.50800000000004</v>
      </c>
      <c r="AO79" s="65">
        <v>603.26199999999994</v>
      </c>
      <c r="AP79" s="65">
        <v>595.90599999999995</v>
      </c>
      <c r="AQ79" s="65">
        <v>588.39099999999996</v>
      </c>
      <c r="AR79" s="65">
        <v>580.85400000000004</v>
      </c>
      <c r="AS79" s="65">
        <v>573.37699999999995</v>
      </c>
      <c r="AT79" s="65">
        <v>565.88499999999999</v>
      </c>
      <c r="AU79" s="65">
        <v>558.21500000000003</v>
      </c>
      <c r="AV79" s="65">
        <v>550.38699999999994</v>
      </c>
      <c r="AW79" s="65">
        <v>542.40700000000004</v>
      </c>
      <c r="AX79" s="65">
        <v>534.25800000000004</v>
      </c>
      <c r="AY79" s="65">
        <v>525.93499999999995</v>
      </c>
      <c r="AZ79" s="65">
        <v>517.43799999999999</v>
      </c>
      <c r="BA79" s="65">
        <v>508.75</v>
      </c>
      <c r="BB79" s="65">
        <v>499.88799999999998</v>
      </c>
      <c r="BC79" s="65">
        <v>490.86</v>
      </c>
      <c r="BD79" s="65">
        <v>481.63499999999999</v>
      </c>
      <c r="BE79" s="65">
        <v>472.16699999999997</v>
      </c>
      <c r="BF79" s="65">
        <v>462.44900000000001</v>
      </c>
      <c r="BG79" s="65">
        <v>452.464</v>
      </c>
      <c r="BH79" s="65">
        <v>442.197</v>
      </c>
      <c r="BI79" s="65">
        <v>431.63299999999998</v>
      </c>
      <c r="BJ79" s="65">
        <v>420.78399999999999</v>
      </c>
      <c r="BK79" s="65">
        <v>409.65499999999997</v>
      </c>
      <c r="BL79" s="65">
        <v>398.13600000000002</v>
      </c>
      <c r="BM79" s="65">
        <v>386.17200000000003</v>
      </c>
      <c r="BN79" s="65">
        <v>373.80799999999999</v>
      </c>
      <c r="BO79" s="65">
        <v>361.16399999999999</v>
      </c>
      <c r="BP79" s="65">
        <v>348.245</v>
      </c>
      <c r="BQ79" s="65">
        <v>334.93900000000002</v>
      </c>
      <c r="BR79" s="65">
        <v>321.209</v>
      </c>
      <c r="BS79" s="65">
        <v>307.12299999999999</v>
      </c>
      <c r="BT79" s="65">
        <v>292.83100000000002</v>
      </c>
      <c r="BU79" s="65">
        <v>278.37099999999998</v>
      </c>
      <c r="BV79" s="65">
        <v>263.59300000000002</v>
      </c>
      <c r="BW79" s="65">
        <v>248.46100000000001</v>
      </c>
      <c r="BX79" s="65">
        <v>233.09200000000001</v>
      </c>
      <c r="BY79" s="65">
        <v>217.72900000000001</v>
      </c>
      <c r="BZ79" s="65">
        <v>202.43299999999999</v>
      </c>
      <c r="CA79" s="65">
        <v>187.05</v>
      </c>
      <c r="CB79" s="65">
        <v>171.565</v>
      </c>
      <c r="CC79" s="65">
        <v>156.13999999999999</v>
      </c>
      <c r="CD79" s="65">
        <v>141.05099999999999</v>
      </c>
      <c r="CE79" s="65">
        <v>126.361</v>
      </c>
      <c r="CF79" s="65">
        <v>112.08799999999999</v>
      </c>
      <c r="CG79" s="65">
        <v>98.304000000000002</v>
      </c>
      <c r="CH79" s="65">
        <v>85.125</v>
      </c>
      <c r="CI79" s="65">
        <v>72.566999999999993</v>
      </c>
      <c r="CJ79" s="65">
        <v>60.598999999999997</v>
      </c>
      <c r="CK79" s="65">
        <v>49.923000000000002</v>
      </c>
      <c r="CL79" s="65">
        <v>40.881</v>
      </c>
      <c r="CM79" s="65">
        <v>33.207000000000001</v>
      </c>
      <c r="CN79" s="65">
        <v>25.21</v>
      </c>
      <c r="CO79" s="65">
        <v>19.228000000000002</v>
      </c>
      <c r="CP79" s="65">
        <v>15.829000000000001</v>
      </c>
      <c r="CQ79" s="65">
        <v>11.846</v>
      </c>
      <c r="CR79" s="65">
        <v>7.2789999999999999</v>
      </c>
      <c r="CS79" s="65">
        <v>4.6550000000000002</v>
      </c>
      <c r="CT79" s="65">
        <v>3.911</v>
      </c>
      <c r="CU79" s="65">
        <v>3.069</v>
      </c>
      <c r="CV79" s="65">
        <v>2.1309999999999998</v>
      </c>
      <c r="CW79" s="65">
        <v>1.097</v>
      </c>
      <c r="CX79" s="65">
        <v>1.5069999999999999</v>
      </c>
      <c r="CZ79">
        <f t="shared" si="5"/>
        <v>45265.077000000005</v>
      </c>
      <c r="DA79">
        <f t="shared" si="6"/>
        <v>44502.877000000008</v>
      </c>
      <c r="DB79">
        <f t="shared" si="7"/>
        <v>355.9939999999915</v>
      </c>
    </row>
    <row r="80" spans="1:106" x14ac:dyDescent="0.3">
      <c r="A80" s="64">
        <v>2096</v>
      </c>
      <c r="B80" s="65">
        <v>762.25099999999998</v>
      </c>
      <c r="C80" s="65">
        <v>761.33299999999997</v>
      </c>
      <c r="D80" s="65">
        <v>759.97900000000004</v>
      </c>
      <c r="E80" s="65">
        <v>758.54300000000001</v>
      </c>
      <c r="F80" s="65">
        <v>757.01599999999996</v>
      </c>
      <c r="G80" s="65">
        <v>755.38499999999999</v>
      </c>
      <c r="H80" s="65">
        <v>753.64400000000001</v>
      </c>
      <c r="I80" s="65">
        <v>751.78499999999997</v>
      </c>
      <c r="J80" s="65">
        <v>749.78300000000002</v>
      </c>
      <c r="K80" s="65">
        <v>747.62699999999995</v>
      </c>
      <c r="L80" s="65">
        <v>745.30899999999997</v>
      </c>
      <c r="M80" s="65">
        <v>742.86400000000003</v>
      </c>
      <c r="N80" s="65">
        <v>740.30600000000004</v>
      </c>
      <c r="O80" s="65">
        <v>737.49199999999996</v>
      </c>
      <c r="P80" s="65">
        <v>734.36</v>
      </c>
      <c r="Q80" s="65">
        <v>730.98199999999997</v>
      </c>
      <c r="R80" s="65">
        <v>727.471</v>
      </c>
      <c r="S80" s="65">
        <v>723.779</v>
      </c>
      <c r="T80" s="65">
        <v>720.09900000000005</v>
      </c>
      <c r="U80" s="65">
        <v>716.52700000000004</v>
      </c>
      <c r="V80" s="65">
        <v>712.96400000000006</v>
      </c>
      <c r="W80" s="65">
        <v>709.21100000000001</v>
      </c>
      <c r="X80" s="65">
        <v>705.30600000000004</v>
      </c>
      <c r="Y80" s="65">
        <v>701.16300000000001</v>
      </c>
      <c r="Z80" s="65">
        <v>696.72</v>
      </c>
      <c r="AA80" s="65">
        <v>692.01700000000005</v>
      </c>
      <c r="AB80" s="65">
        <v>687.17899999999997</v>
      </c>
      <c r="AC80" s="65">
        <v>682.202</v>
      </c>
      <c r="AD80" s="65">
        <v>676.976</v>
      </c>
      <c r="AE80" s="65">
        <v>671.46100000000001</v>
      </c>
      <c r="AF80" s="65">
        <v>665.71400000000006</v>
      </c>
      <c r="AG80" s="65">
        <v>659.80899999999997</v>
      </c>
      <c r="AH80" s="65">
        <v>653.70600000000002</v>
      </c>
      <c r="AI80" s="65">
        <v>647.58900000000006</v>
      </c>
      <c r="AJ80" s="65">
        <v>641.548</v>
      </c>
      <c r="AK80" s="65">
        <v>635.49099999999999</v>
      </c>
      <c r="AL80" s="65">
        <v>629.25599999999997</v>
      </c>
      <c r="AM80" s="65">
        <v>622.89700000000005</v>
      </c>
      <c r="AN80" s="65">
        <v>616.25300000000004</v>
      </c>
      <c r="AO80" s="65">
        <v>609.23400000000004</v>
      </c>
      <c r="AP80" s="65">
        <v>601.92999999999995</v>
      </c>
      <c r="AQ80" s="65">
        <v>594.50699999999995</v>
      </c>
      <c r="AR80" s="65">
        <v>586.91999999999996</v>
      </c>
      <c r="AS80" s="65">
        <v>579.29700000000003</v>
      </c>
      <c r="AT80" s="65">
        <v>571.71299999999997</v>
      </c>
      <c r="AU80" s="65">
        <v>564.09900000000005</v>
      </c>
      <c r="AV80" s="65">
        <v>556.298</v>
      </c>
      <c r="AW80" s="65">
        <v>548.33100000000002</v>
      </c>
      <c r="AX80" s="65">
        <v>540.20799999999997</v>
      </c>
      <c r="AY80" s="65">
        <v>531.91300000000001</v>
      </c>
      <c r="AZ80" s="65">
        <v>523.44200000000001</v>
      </c>
      <c r="BA80" s="65">
        <v>514.78200000000004</v>
      </c>
      <c r="BB80" s="65">
        <v>505.91300000000001</v>
      </c>
      <c r="BC80" s="65">
        <v>496.86700000000002</v>
      </c>
      <c r="BD80" s="65">
        <v>487.649</v>
      </c>
      <c r="BE80" s="65">
        <v>478.226</v>
      </c>
      <c r="BF80" s="65">
        <v>468.54300000000001</v>
      </c>
      <c r="BG80" s="65">
        <v>458.59699999999998</v>
      </c>
      <c r="BH80" s="65">
        <v>448.34500000000003</v>
      </c>
      <c r="BI80" s="65">
        <v>437.755</v>
      </c>
      <c r="BJ80" s="65">
        <v>426.82799999999997</v>
      </c>
      <c r="BK80" s="65">
        <v>415.608</v>
      </c>
      <c r="BL80" s="65">
        <v>404.09300000000002</v>
      </c>
      <c r="BM80" s="65">
        <v>392.16899999999998</v>
      </c>
      <c r="BN80" s="65">
        <v>379.78399999999999</v>
      </c>
      <c r="BO80" s="65">
        <v>366.98700000000002</v>
      </c>
      <c r="BP80" s="65">
        <v>353.90499999999997</v>
      </c>
      <c r="BQ80" s="65">
        <v>340.55500000000001</v>
      </c>
      <c r="BR80" s="65">
        <v>326.8</v>
      </c>
      <c r="BS80" s="65">
        <v>312.60300000000001</v>
      </c>
      <c r="BT80" s="65">
        <v>298.04199999999997</v>
      </c>
      <c r="BU80" s="65">
        <v>283.30599999999998</v>
      </c>
      <c r="BV80" s="65">
        <v>268.43900000000002</v>
      </c>
      <c r="BW80" s="65">
        <v>253.274</v>
      </c>
      <c r="BX80" s="65">
        <v>237.77600000000001</v>
      </c>
      <c r="BY80" s="65">
        <v>222.08099999999999</v>
      </c>
      <c r="BZ80" s="65">
        <v>206.452</v>
      </c>
      <c r="CA80" s="65">
        <v>190.94800000000001</v>
      </c>
      <c r="CB80" s="65">
        <v>175.47</v>
      </c>
      <c r="CC80" s="65">
        <v>160.03299999999999</v>
      </c>
      <c r="CD80" s="65">
        <v>144.78299999999999</v>
      </c>
      <c r="CE80" s="65">
        <v>129.92699999999999</v>
      </c>
      <c r="CF80" s="65">
        <v>115.51600000000001</v>
      </c>
      <c r="CG80" s="65">
        <v>101.693</v>
      </c>
      <c r="CH80" s="65">
        <v>88.58</v>
      </c>
      <c r="CI80" s="65">
        <v>76.224000000000004</v>
      </c>
      <c r="CJ80" s="65">
        <v>64.284999999999997</v>
      </c>
      <c r="CK80" s="65">
        <v>53.283999999999999</v>
      </c>
      <c r="CL80" s="65">
        <v>43.912999999999997</v>
      </c>
      <c r="CM80" s="65">
        <v>35.698</v>
      </c>
      <c r="CN80" s="65">
        <v>28.422999999999998</v>
      </c>
      <c r="CO80" s="65">
        <v>21.367000000000001</v>
      </c>
      <c r="CP80" s="65">
        <v>16.390999999999998</v>
      </c>
      <c r="CQ80" s="65">
        <v>13.457000000000001</v>
      </c>
      <c r="CR80" s="65">
        <v>10.031000000000001</v>
      </c>
      <c r="CS80" s="65">
        <v>6.1120000000000001</v>
      </c>
      <c r="CT80" s="65">
        <v>4.1159999999999997</v>
      </c>
      <c r="CU80" s="65">
        <v>3.2320000000000002</v>
      </c>
      <c r="CV80" s="65">
        <v>2.2469999999999999</v>
      </c>
      <c r="CW80" s="65">
        <v>1.159</v>
      </c>
      <c r="CX80" s="65">
        <v>1.6020000000000001</v>
      </c>
      <c r="CZ80">
        <f t="shared" si="5"/>
        <v>45665.759000000027</v>
      </c>
      <c r="DA80">
        <f t="shared" si="6"/>
        <v>44903.508000000023</v>
      </c>
      <c r="DB80">
        <f t="shared" si="7"/>
        <v>361.56899999998132</v>
      </c>
    </row>
    <row r="81" spans="1:106" x14ac:dyDescent="0.3">
      <c r="A81" s="64">
        <v>2097</v>
      </c>
      <c r="B81" s="65">
        <v>761.97400000000005</v>
      </c>
      <c r="C81" s="65">
        <v>760.96400000000006</v>
      </c>
      <c r="D81" s="65">
        <v>760.39099999999996</v>
      </c>
      <c r="E81" s="65">
        <v>759.16099999999994</v>
      </c>
      <c r="F81" s="65">
        <v>757.83900000000006</v>
      </c>
      <c r="G81" s="65">
        <v>756.41399999999999</v>
      </c>
      <c r="H81" s="65">
        <v>754.875</v>
      </c>
      <c r="I81" s="65">
        <v>753.21400000000006</v>
      </c>
      <c r="J81" s="65">
        <v>751.42499999999995</v>
      </c>
      <c r="K81" s="65">
        <v>749.471</v>
      </c>
      <c r="L81" s="65">
        <v>747.33199999999999</v>
      </c>
      <c r="M81" s="65">
        <v>745.01099999999997</v>
      </c>
      <c r="N81" s="65">
        <v>742.55399999999997</v>
      </c>
      <c r="O81" s="65">
        <v>739.97699999999998</v>
      </c>
      <c r="P81" s="65">
        <v>737.12599999999998</v>
      </c>
      <c r="Q81" s="65">
        <v>733.93600000000004</v>
      </c>
      <c r="R81" s="65">
        <v>730.48800000000006</v>
      </c>
      <c r="S81" s="65">
        <v>726.90300000000002</v>
      </c>
      <c r="T81" s="65">
        <v>723.13199999999995</v>
      </c>
      <c r="U81" s="65">
        <v>719.38300000000004</v>
      </c>
      <c r="V81" s="65">
        <v>715.76499999999999</v>
      </c>
      <c r="W81" s="65">
        <v>712.17100000000005</v>
      </c>
      <c r="X81" s="65">
        <v>708.38199999999995</v>
      </c>
      <c r="Y81" s="65">
        <v>704.44200000000001</v>
      </c>
      <c r="Z81" s="65">
        <v>700.27200000000005</v>
      </c>
      <c r="AA81" s="65">
        <v>695.81200000000001</v>
      </c>
      <c r="AB81" s="65">
        <v>691.1</v>
      </c>
      <c r="AC81" s="65">
        <v>686.25300000000004</v>
      </c>
      <c r="AD81" s="65">
        <v>681.26900000000001</v>
      </c>
      <c r="AE81" s="65">
        <v>676.03200000000004</v>
      </c>
      <c r="AF81" s="65">
        <v>670.50400000000002</v>
      </c>
      <c r="AG81" s="65">
        <v>664.74</v>
      </c>
      <c r="AH81" s="65">
        <v>658.81500000000005</v>
      </c>
      <c r="AI81" s="65">
        <v>652.69399999999996</v>
      </c>
      <c r="AJ81" s="65">
        <v>646.54999999999995</v>
      </c>
      <c r="AK81" s="65">
        <v>640.471</v>
      </c>
      <c r="AL81" s="65">
        <v>634.37099999999998</v>
      </c>
      <c r="AM81" s="65">
        <v>628.08799999999997</v>
      </c>
      <c r="AN81" s="65">
        <v>621.673</v>
      </c>
      <c r="AO81" s="65">
        <v>614.97299999999996</v>
      </c>
      <c r="AP81" s="65">
        <v>607.899</v>
      </c>
      <c r="AQ81" s="65">
        <v>600.53700000000003</v>
      </c>
      <c r="AR81" s="65">
        <v>593.04999999999995</v>
      </c>
      <c r="AS81" s="65">
        <v>585.39200000000005</v>
      </c>
      <c r="AT81" s="65">
        <v>577.68299999999999</v>
      </c>
      <c r="AU81" s="65">
        <v>569.99300000000005</v>
      </c>
      <c r="AV81" s="65">
        <v>562.25699999999995</v>
      </c>
      <c r="AW81" s="65">
        <v>554.32799999999997</v>
      </c>
      <c r="AX81" s="65">
        <v>546.221</v>
      </c>
      <c r="AY81" s="65">
        <v>537.95399999999995</v>
      </c>
      <c r="AZ81" s="65">
        <v>529.51700000000005</v>
      </c>
      <c r="BA81" s="65">
        <v>520.89700000000005</v>
      </c>
      <c r="BB81" s="65">
        <v>512.07399999999996</v>
      </c>
      <c r="BC81" s="65">
        <v>503.02600000000001</v>
      </c>
      <c r="BD81" s="65">
        <v>493.79500000000002</v>
      </c>
      <c r="BE81" s="65">
        <v>484.39</v>
      </c>
      <c r="BF81" s="65">
        <v>474.76900000000001</v>
      </c>
      <c r="BG81" s="65">
        <v>464.87099999999998</v>
      </c>
      <c r="BH81" s="65">
        <v>454.69799999999998</v>
      </c>
      <c r="BI81" s="65">
        <v>444.17899999999997</v>
      </c>
      <c r="BJ81" s="65">
        <v>433.26900000000001</v>
      </c>
      <c r="BK81" s="65">
        <v>421.98099999999999</v>
      </c>
      <c r="BL81" s="65">
        <v>410.38799999999998</v>
      </c>
      <c r="BM81" s="65">
        <v>398.49</v>
      </c>
      <c r="BN81" s="65">
        <v>386.16199999999998</v>
      </c>
      <c r="BO81" s="65">
        <v>373.35700000000003</v>
      </c>
      <c r="BP81" s="65">
        <v>360.12599999999998</v>
      </c>
      <c r="BQ81" s="65">
        <v>346.61</v>
      </c>
      <c r="BR81" s="65">
        <v>332.827</v>
      </c>
      <c r="BS81" s="65">
        <v>318.62599999999998</v>
      </c>
      <c r="BT81" s="65">
        <v>303.96199999999999</v>
      </c>
      <c r="BU81" s="65">
        <v>288.92899999999997</v>
      </c>
      <c r="BV81" s="65">
        <v>273.75099999999998</v>
      </c>
      <c r="BW81" s="65">
        <v>258.47699999999998</v>
      </c>
      <c r="BX81" s="65">
        <v>242.92599999999999</v>
      </c>
      <c r="BY81" s="65">
        <v>227.06399999999999</v>
      </c>
      <c r="BZ81" s="65">
        <v>211.04300000000001</v>
      </c>
      <c r="CA81" s="65">
        <v>195.15</v>
      </c>
      <c r="CB81" s="65">
        <v>179.44</v>
      </c>
      <c r="CC81" s="65">
        <v>163.869</v>
      </c>
      <c r="CD81" s="65">
        <v>148.483</v>
      </c>
      <c r="CE81" s="65">
        <v>133.40700000000001</v>
      </c>
      <c r="CF81" s="65">
        <v>118.785</v>
      </c>
      <c r="CG81" s="65">
        <v>104.65600000000001</v>
      </c>
      <c r="CH81" s="65">
        <v>91.284999999999997</v>
      </c>
      <c r="CI81" s="65">
        <v>78.843000000000004</v>
      </c>
      <c r="CJ81" s="65">
        <v>67.311999999999998</v>
      </c>
      <c r="CK81" s="65">
        <v>55.994</v>
      </c>
      <c r="CL81" s="65">
        <v>45.962000000000003</v>
      </c>
      <c r="CM81" s="65">
        <v>37.896999999999998</v>
      </c>
      <c r="CN81" s="65">
        <v>30.509</v>
      </c>
      <c r="CO81" s="65">
        <v>23.634</v>
      </c>
      <c r="CP81" s="65">
        <v>17.52</v>
      </c>
      <c r="CQ81" s="65">
        <v>13.552</v>
      </c>
      <c r="CR81" s="65">
        <v>11.083</v>
      </c>
      <c r="CS81" s="65">
        <v>8.2140000000000004</v>
      </c>
      <c r="CT81" s="65">
        <v>4.944</v>
      </c>
      <c r="CU81" s="65">
        <v>3.403</v>
      </c>
      <c r="CV81" s="65">
        <v>2.367</v>
      </c>
      <c r="CW81" s="65">
        <v>1.224</v>
      </c>
      <c r="CX81" s="65">
        <v>1.702</v>
      </c>
      <c r="CZ81">
        <f t="shared" si="5"/>
        <v>46060.699999999961</v>
      </c>
      <c r="DA81">
        <f t="shared" si="6"/>
        <v>45298.725999999966</v>
      </c>
      <c r="DB81">
        <f t="shared" si="7"/>
        <v>367.03300000006129</v>
      </c>
    </row>
    <row r="82" spans="1:106" x14ac:dyDescent="0.3">
      <c r="A82" s="64">
        <v>2098</v>
      </c>
      <c r="B82" s="65">
        <v>761.43399999999997</v>
      </c>
      <c r="C82" s="65">
        <v>760.68499999999995</v>
      </c>
      <c r="D82" s="65">
        <v>759.86699999999996</v>
      </c>
      <c r="E82" s="65">
        <v>759.36599999999999</v>
      </c>
      <c r="F82" s="65">
        <v>758.25900000000001</v>
      </c>
      <c r="G82" s="65">
        <v>757.05200000000002</v>
      </c>
      <c r="H82" s="65">
        <v>755.73199999999997</v>
      </c>
      <c r="I82" s="65">
        <v>754.28399999999999</v>
      </c>
      <c r="J82" s="65">
        <v>752.702</v>
      </c>
      <c r="K82" s="65">
        <v>750.98500000000001</v>
      </c>
      <c r="L82" s="65">
        <v>749.07899999999995</v>
      </c>
      <c r="M82" s="65">
        <v>746.95799999999997</v>
      </c>
      <c r="N82" s="65">
        <v>744.63199999999995</v>
      </c>
      <c r="O82" s="65">
        <v>742.16300000000001</v>
      </c>
      <c r="P82" s="65">
        <v>739.56700000000001</v>
      </c>
      <c r="Q82" s="65">
        <v>736.68</v>
      </c>
      <c r="R82" s="65">
        <v>733.43399999999997</v>
      </c>
      <c r="S82" s="65">
        <v>729.91499999999996</v>
      </c>
      <c r="T82" s="65">
        <v>726.25699999999995</v>
      </c>
      <c r="U82" s="65">
        <v>722.40700000000004</v>
      </c>
      <c r="V82" s="65">
        <v>718.59</v>
      </c>
      <c r="W82" s="65">
        <v>714.92499999999995</v>
      </c>
      <c r="X82" s="65">
        <v>711.3</v>
      </c>
      <c r="Y82" s="65">
        <v>707.47699999999998</v>
      </c>
      <c r="Z82" s="65">
        <v>703.50199999999995</v>
      </c>
      <c r="AA82" s="65">
        <v>699.30499999999995</v>
      </c>
      <c r="AB82" s="65">
        <v>694.82899999999995</v>
      </c>
      <c r="AC82" s="65">
        <v>690.10900000000004</v>
      </c>
      <c r="AD82" s="65">
        <v>685.25300000000004</v>
      </c>
      <c r="AE82" s="65">
        <v>680.26099999999997</v>
      </c>
      <c r="AF82" s="65">
        <v>675.01400000000001</v>
      </c>
      <c r="AG82" s="65">
        <v>669.47299999999996</v>
      </c>
      <c r="AH82" s="65">
        <v>663.69299999999998</v>
      </c>
      <c r="AI82" s="65">
        <v>657.75099999999998</v>
      </c>
      <c r="AJ82" s="65">
        <v>651.61</v>
      </c>
      <c r="AK82" s="65">
        <v>645.44000000000005</v>
      </c>
      <c r="AL82" s="65">
        <v>639.327</v>
      </c>
      <c r="AM82" s="65">
        <v>633.18200000000002</v>
      </c>
      <c r="AN82" s="65">
        <v>626.851</v>
      </c>
      <c r="AO82" s="65">
        <v>620.38300000000004</v>
      </c>
      <c r="AP82" s="65">
        <v>613.62599999999998</v>
      </c>
      <c r="AQ82" s="65">
        <v>606.49800000000005</v>
      </c>
      <c r="AR82" s="65">
        <v>599.08100000000002</v>
      </c>
      <c r="AS82" s="65">
        <v>591.529</v>
      </c>
      <c r="AT82" s="65">
        <v>583.79999999999995</v>
      </c>
      <c r="AU82" s="65">
        <v>576.005</v>
      </c>
      <c r="AV82" s="65">
        <v>568.21</v>
      </c>
      <c r="AW82" s="65">
        <v>560.35500000000002</v>
      </c>
      <c r="AX82" s="65">
        <v>552.29700000000003</v>
      </c>
      <c r="AY82" s="65">
        <v>544.05100000000004</v>
      </c>
      <c r="AZ82" s="65">
        <v>535.64200000000005</v>
      </c>
      <c r="BA82" s="65">
        <v>527.06100000000004</v>
      </c>
      <c r="BB82" s="65">
        <v>518.29499999999996</v>
      </c>
      <c r="BC82" s="65">
        <v>509.31099999999998</v>
      </c>
      <c r="BD82" s="65">
        <v>500.08499999999998</v>
      </c>
      <c r="BE82" s="65">
        <v>490.67</v>
      </c>
      <c r="BF82" s="65">
        <v>481.07799999999997</v>
      </c>
      <c r="BG82" s="65">
        <v>471.26</v>
      </c>
      <c r="BH82" s="65">
        <v>461.149</v>
      </c>
      <c r="BI82" s="65">
        <v>450.75099999999998</v>
      </c>
      <c r="BJ82" s="65">
        <v>439.96600000000001</v>
      </c>
      <c r="BK82" s="65">
        <v>428.73500000000001</v>
      </c>
      <c r="BL82" s="65">
        <v>417.08800000000002</v>
      </c>
      <c r="BM82" s="65">
        <v>405.12400000000002</v>
      </c>
      <c r="BN82" s="65">
        <v>392.84199999999998</v>
      </c>
      <c r="BO82" s="65">
        <v>380.113</v>
      </c>
      <c r="BP82" s="65">
        <v>366.88900000000001</v>
      </c>
      <c r="BQ82" s="65">
        <v>353.226</v>
      </c>
      <c r="BR82" s="65">
        <v>339.27499999999998</v>
      </c>
      <c r="BS82" s="65">
        <v>325.06299999999999</v>
      </c>
      <c r="BT82" s="65">
        <v>310.41800000000001</v>
      </c>
      <c r="BU82" s="65">
        <v>295.28699999999998</v>
      </c>
      <c r="BV82" s="65">
        <v>279.78399999999999</v>
      </c>
      <c r="BW82" s="65">
        <v>264.16399999999999</v>
      </c>
      <c r="BX82" s="65">
        <v>248.48500000000001</v>
      </c>
      <c r="BY82" s="65">
        <v>232.55</v>
      </c>
      <c r="BZ82" s="65">
        <v>216.32499999999999</v>
      </c>
      <c r="CA82" s="65">
        <v>199.982</v>
      </c>
      <c r="CB82" s="65">
        <v>183.82599999999999</v>
      </c>
      <c r="CC82" s="65">
        <v>167.91200000000001</v>
      </c>
      <c r="CD82" s="65">
        <v>152.25</v>
      </c>
      <c r="CE82" s="65">
        <v>136.91399999999999</v>
      </c>
      <c r="CF82" s="65">
        <v>122.01600000000001</v>
      </c>
      <c r="CG82" s="65">
        <v>107.629</v>
      </c>
      <c r="CH82" s="65">
        <v>93.781999999999996</v>
      </c>
      <c r="CI82" s="65">
        <v>80.864999999999995</v>
      </c>
      <c r="CJ82" s="65">
        <v>69.096000000000004</v>
      </c>
      <c r="CK82" s="65">
        <v>58.392000000000003</v>
      </c>
      <c r="CL82" s="65">
        <v>47.695999999999998</v>
      </c>
      <c r="CM82" s="65">
        <v>38.633000000000003</v>
      </c>
      <c r="CN82" s="65">
        <v>31.876999999999999</v>
      </c>
      <c r="CO82" s="65">
        <v>25.315000000000001</v>
      </c>
      <c r="CP82" s="65">
        <v>18.841999999999999</v>
      </c>
      <c r="CQ82" s="65">
        <v>13.67</v>
      </c>
      <c r="CR82" s="65">
        <v>10.71</v>
      </c>
      <c r="CS82" s="65">
        <v>8.7080000000000002</v>
      </c>
      <c r="CT82" s="65">
        <v>6.3959999999999999</v>
      </c>
      <c r="CU82" s="65">
        <v>3.7749999999999999</v>
      </c>
      <c r="CV82" s="65">
        <v>2.4929999999999999</v>
      </c>
      <c r="CW82" s="65">
        <v>1.292</v>
      </c>
      <c r="CX82" s="65">
        <v>1.8080000000000001</v>
      </c>
      <c r="CZ82">
        <f t="shared" si="5"/>
        <v>46449.7</v>
      </c>
      <c r="DA82">
        <f t="shared" si="6"/>
        <v>45688.265999999996</v>
      </c>
      <c r="DB82">
        <f t="shared" si="7"/>
        <v>372.43399999996473</v>
      </c>
    </row>
    <row r="83" spans="1:106" x14ac:dyDescent="0.3">
      <c r="A83" s="64">
        <v>2099</v>
      </c>
      <c r="B83" s="65">
        <v>760.73599999999999</v>
      </c>
      <c r="C83" s="65">
        <v>760.19299999999998</v>
      </c>
      <c r="D83" s="65">
        <v>759.57899999999995</v>
      </c>
      <c r="E83" s="65">
        <v>758.88199999999995</v>
      </c>
      <c r="F83" s="65">
        <v>758.24900000000002</v>
      </c>
      <c r="G83" s="65">
        <v>757.26800000000003</v>
      </c>
      <c r="H83" s="65">
        <v>756.17499999999995</v>
      </c>
      <c r="I83" s="65">
        <v>754.95799999999997</v>
      </c>
      <c r="J83" s="65">
        <v>753.601</v>
      </c>
      <c r="K83" s="65">
        <v>752.101</v>
      </c>
      <c r="L83" s="65">
        <v>750.45299999999997</v>
      </c>
      <c r="M83" s="65">
        <v>748.59500000000003</v>
      </c>
      <c r="N83" s="65">
        <v>746.49400000000003</v>
      </c>
      <c r="O83" s="65">
        <v>744.16399999999999</v>
      </c>
      <c r="P83" s="65">
        <v>741.68200000000002</v>
      </c>
      <c r="Q83" s="65">
        <v>739.06799999999998</v>
      </c>
      <c r="R83" s="65">
        <v>736.14400000000001</v>
      </c>
      <c r="S83" s="65">
        <v>732.84299999999996</v>
      </c>
      <c r="T83" s="65">
        <v>729.255</v>
      </c>
      <c r="U83" s="65">
        <v>725.52300000000002</v>
      </c>
      <c r="V83" s="65">
        <v>721.59299999999996</v>
      </c>
      <c r="W83" s="65">
        <v>717.70899999999995</v>
      </c>
      <c r="X83" s="65">
        <v>713.99900000000002</v>
      </c>
      <c r="Y83" s="65">
        <v>710.34199999999998</v>
      </c>
      <c r="Z83" s="65">
        <v>706.48599999999999</v>
      </c>
      <c r="AA83" s="65">
        <v>702.47699999999998</v>
      </c>
      <c r="AB83" s="65">
        <v>698.255</v>
      </c>
      <c r="AC83" s="65">
        <v>693.76300000000003</v>
      </c>
      <c r="AD83" s="65">
        <v>689.03399999999999</v>
      </c>
      <c r="AE83" s="65">
        <v>684.17</v>
      </c>
      <c r="AF83" s="65">
        <v>679.17</v>
      </c>
      <c r="AG83" s="65">
        <v>673.91600000000005</v>
      </c>
      <c r="AH83" s="65">
        <v>668.36199999999997</v>
      </c>
      <c r="AI83" s="65">
        <v>662.56700000000001</v>
      </c>
      <c r="AJ83" s="65">
        <v>656.60699999999997</v>
      </c>
      <c r="AK83" s="65">
        <v>650.44799999999998</v>
      </c>
      <c r="AL83" s="65">
        <v>644.25199999999995</v>
      </c>
      <c r="AM83" s="65">
        <v>638.10400000000004</v>
      </c>
      <c r="AN83" s="65">
        <v>631.91800000000001</v>
      </c>
      <c r="AO83" s="65">
        <v>625.53899999999999</v>
      </c>
      <c r="AP83" s="65">
        <v>619.01700000000005</v>
      </c>
      <c r="AQ83" s="65">
        <v>612.20500000000004</v>
      </c>
      <c r="AR83" s="65">
        <v>605.02499999999998</v>
      </c>
      <c r="AS83" s="65">
        <v>597.55100000000004</v>
      </c>
      <c r="AT83" s="65">
        <v>589.93600000000004</v>
      </c>
      <c r="AU83" s="65">
        <v>582.13699999999994</v>
      </c>
      <c r="AV83" s="65">
        <v>574.25800000000004</v>
      </c>
      <c r="AW83" s="65">
        <v>566.35900000000004</v>
      </c>
      <c r="AX83" s="65">
        <v>558.38400000000001</v>
      </c>
      <c r="AY83" s="65">
        <v>550.19899999999996</v>
      </c>
      <c r="AZ83" s="65">
        <v>541.81600000000003</v>
      </c>
      <c r="BA83" s="65">
        <v>533.26599999999996</v>
      </c>
      <c r="BB83" s="65">
        <v>524.54399999999998</v>
      </c>
      <c r="BC83" s="65">
        <v>515.63099999999997</v>
      </c>
      <c r="BD83" s="65">
        <v>506.48599999999999</v>
      </c>
      <c r="BE83" s="65">
        <v>497.08300000000003</v>
      </c>
      <c r="BF83" s="65">
        <v>487.48599999999999</v>
      </c>
      <c r="BG83" s="65">
        <v>477.70800000000003</v>
      </c>
      <c r="BH83" s="65">
        <v>467.69499999999999</v>
      </c>
      <c r="BI83" s="65">
        <v>457.37099999999998</v>
      </c>
      <c r="BJ83" s="65">
        <v>446.74799999999999</v>
      </c>
      <c r="BK83" s="65">
        <v>435.69900000000001</v>
      </c>
      <c r="BL83" s="65">
        <v>424.15</v>
      </c>
      <c r="BM83" s="65">
        <v>412.14400000000001</v>
      </c>
      <c r="BN83" s="65">
        <v>399.81099999999998</v>
      </c>
      <c r="BO83" s="65">
        <v>387.14699999999999</v>
      </c>
      <c r="BP83" s="65">
        <v>374.01799999999997</v>
      </c>
      <c r="BQ83" s="65">
        <v>360.37599999999998</v>
      </c>
      <c r="BR83" s="65">
        <v>346.28300000000002</v>
      </c>
      <c r="BS83" s="65">
        <v>331.9</v>
      </c>
      <c r="BT83" s="65">
        <v>317.26</v>
      </c>
      <c r="BU83" s="65">
        <v>302.17200000000003</v>
      </c>
      <c r="BV83" s="65">
        <v>286.577</v>
      </c>
      <c r="BW83" s="65">
        <v>270.60599999999999</v>
      </c>
      <c r="BX83" s="65">
        <v>254.547</v>
      </c>
      <c r="BY83" s="65">
        <v>238.464</v>
      </c>
      <c r="BZ83" s="65">
        <v>222.14699999999999</v>
      </c>
      <c r="CA83" s="65">
        <v>205.56100000000001</v>
      </c>
      <c r="CB83" s="65">
        <v>188.898</v>
      </c>
      <c r="CC83" s="65">
        <v>172.48099999999999</v>
      </c>
      <c r="CD83" s="65">
        <v>156.364</v>
      </c>
      <c r="CE83" s="65">
        <v>140.61199999999999</v>
      </c>
      <c r="CF83" s="65">
        <v>125.33</v>
      </c>
      <c r="CG83" s="65">
        <v>110.611</v>
      </c>
      <c r="CH83" s="65">
        <v>96.460999999999999</v>
      </c>
      <c r="CI83" s="65">
        <v>82.897999999999996</v>
      </c>
      <c r="CJ83" s="65">
        <v>70.436999999999998</v>
      </c>
      <c r="CK83" s="65">
        <v>59.343000000000004</v>
      </c>
      <c r="CL83" s="65">
        <v>49.465000000000003</v>
      </c>
      <c r="CM83" s="65">
        <v>39.393000000000001</v>
      </c>
      <c r="CN83" s="65">
        <v>31.300999999999998</v>
      </c>
      <c r="CO83" s="65">
        <v>25.853000000000002</v>
      </c>
      <c r="CP83" s="65">
        <v>20.119</v>
      </c>
      <c r="CQ83" s="65">
        <v>14.047000000000001</v>
      </c>
      <c r="CR83" s="65">
        <v>9.82</v>
      </c>
      <c r="CS83" s="65">
        <v>7.8680000000000003</v>
      </c>
      <c r="CT83" s="65">
        <v>6.3310000000000004</v>
      </c>
      <c r="CU83" s="65">
        <v>4.5780000000000003</v>
      </c>
      <c r="CV83" s="65">
        <v>2.6059999999999999</v>
      </c>
      <c r="CW83" s="65">
        <v>1.3640000000000001</v>
      </c>
      <c r="CX83" s="65">
        <v>1.9179999999999999</v>
      </c>
      <c r="CZ83">
        <f t="shared" si="5"/>
        <v>46832.53899999999</v>
      </c>
      <c r="DA83">
        <f t="shared" si="6"/>
        <v>46071.802999999993</v>
      </c>
      <c r="DB83">
        <f t="shared" si="7"/>
        <v>377.89700000000448</v>
      </c>
    </row>
    <row r="84" spans="1:106" x14ac:dyDescent="0.3">
      <c r="A84" s="64">
        <v>2100</v>
      </c>
      <c r="B84" s="65">
        <v>760.03899999999999</v>
      </c>
      <c r="C84" s="65">
        <v>759.55899999999997</v>
      </c>
      <c r="D84" s="65">
        <v>759.03399999999999</v>
      </c>
      <c r="E84" s="65">
        <v>758.44799999999998</v>
      </c>
      <c r="F84" s="65">
        <v>757.78700000000003</v>
      </c>
      <c r="G84" s="65">
        <v>757.03599999999994</v>
      </c>
      <c r="H84" s="65">
        <v>756.17899999999997</v>
      </c>
      <c r="I84" s="65">
        <v>755.2</v>
      </c>
      <c r="J84" s="65">
        <v>754.08699999999999</v>
      </c>
      <c r="K84" s="65">
        <v>752.82100000000003</v>
      </c>
      <c r="L84" s="65">
        <v>751.40200000000004</v>
      </c>
      <c r="M84" s="65">
        <v>749.82500000000005</v>
      </c>
      <c r="N84" s="65">
        <v>748.01499999999999</v>
      </c>
      <c r="O84" s="65">
        <v>745.93299999999999</v>
      </c>
      <c r="P84" s="65">
        <v>743.59900000000005</v>
      </c>
      <c r="Q84" s="65">
        <v>741.10699999999997</v>
      </c>
      <c r="R84" s="65">
        <v>738.47500000000002</v>
      </c>
      <c r="S84" s="65">
        <v>735.51499999999999</v>
      </c>
      <c r="T84" s="65">
        <v>732.15700000000004</v>
      </c>
      <c r="U84" s="65">
        <v>728.5</v>
      </c>
      <c r="V84" s="65">
        <v>724.69600000000003</v>
      </c>
      <c r="W84" s="65">
        <v>720.68799999999999</v>
      </c>
      <c r="X84" s="65">
        <v>716.73800000000006</v>
      </c>
      <c r="Y84" s="65">
        <v>712.98199999999997</v>
      </c>
      <c r="Z84" s="65">
        <v>709.29399999999998</v>
      </c>
      <c r="AA84" s="65">
        <v>705.404</v>
      </c>
      <c r="AB84" s="65">
        <v>701.36099999999999</v>
      </c>
      <c r="AC84" s="65">
        <v>697.11300000000006</v>
      </c>
      <c r="AD84" s="65">
        <v>692.60699999999997</v>
      </c>
      <c r="AE84" s="65">
        <v>687.87</v>
      </c>
      <c r="AF84" s="65">
        <v>682.99900000000002</v>
      </c>
      <c r="AG84" s="65">
        <v>677.99400000000003</v>
      </c>
      <c r="AH84" s="65">
        <v>672.73099999999999</v>
      </c>
      <c r="AI84" s="65">
        <v>667.16600000000005</v>
      </c>
      <c r="AJ84" s="65">
        <v>661.35500000000002</v>
      </c>
      <c r="AK84" s="65">
        <v>655.38</v>
      </c>
      <c r="AL84" s="65">
        <v>649.202</v>
      </c>
      <c r="AM84" s="65">
        <v>642.98199999999997</v>
      </c>
      <c r="AN84" s="65">
        <v>636.79899999999998</v>
      </c>
      <c r="AO84" s="65">
        <v>630.57100000000003</v>
      </c>
      <c r="AP84" s="65">
        <v>624.14700000000005</v>
      </c>
      <c r="AQ84" s="65">
        <v>617.57100000000003</v>
      </c>
      <c r="AR84" s="65">
        <v>610.70699999999999</v>
      </c>
      <c r="AS84" s="65">
        <v>603.47299999999996</v>
      </c>
      <c r="AT84" s="65">
        <v>595.94500000000005</v>
      </c>
      <c r="AU84" s="65">
        <v>588.26800000000003</v>
      </c>
      <c r="AV84" s="65">
        <v>580.40099999999995</v>
      </c>
      <c r="AW84" s="65">
        <v>572.43899999999996</v>
      </c>
      <c r="AX84" s="65">
        <v>564.43600000000004</v>
      </c>
      <c r="AY84" s="65">
        <v>556.34199999999998</v>
      </c>
      <c r="AZ84" s="65">
        <v>548.03099999999995</v>
      </c>
      <c r="BA84" s="65">
        <v>539.51199999999994</v>
      </c>
      <c r="BB84" s="65">
        <v>530.822</v>
      </c>
      <c r="BC84" s="65">
        <v>521.95799999999997</v>
      </c>
      <c r="BD84" s="65">
        <v>512.90099999999995</v>
      </c>
      <c r="BE84" s="65">
        <v>503.596</v>
      </c>
      <c r="BF84" s="65">
        <v>494.01900000000001</v>
      </c>
      <c r="BG84" s="65">
        <v>484.23899999999998</v>
      </c>
      <c r="BH84" s="65">
        <v>474.27699999999999</v>
      </c>
      <c r="BI84" s="65">
        <v>464.07</v>
      </c>
      <c r="BJ84" s="65">
        <v>453.536</v>
      </c>
      <c r="BK84" s="65">
        <v>442.69</v>
      </c>
      <c r="BL84" s="65">
        <v>431.37799999999999</v>
      </c>
      <c r="BM84" s="65">
        <v>419.512</v>
      </c>
      <c r="BN84" s="65">
        <v>407.14800000000002</v>
      </c>
      <c r="BO84" s="65">
        <v>394.44900000000001</v>
      </c>
      <c r="BP84" s="65">
        <v>381.40499999999997</v>
      </c>
      <c r="BQ84" s="65">
        <v>367.87700000000001</v>
      </c>
      <c r="BR84" s="65">
        <v>353.81900000000002</v>
      </c>
      <c r="BS84" s="65">
        <v>339.298</v>
      </c>
      <c r="BT84" s="65">
        <v>324.48399999999998</v>
      </c>
      <c r="BU84" s="65">
        <v>309.41899999999998</v>
      </c>
      <c r="BV84" s="65">
        <v>293.89</v>
      </c>
      <c r="BW84" s="65">
        <v>277.83300000000003</v>
      </c>
      <c r="BX84" s="65">
        <v>261.39499999999998</v>
      </c>
      <c r="BY84" s="65">
        <v>244.9</v>
      </c>
      <c r="BZ84" s="65">
        <v>228.416</v>
      </c>
      <c r="CA84" s="65">
        <v>211.71899999999999</v>
      </c>
      <c r="CB84" s="65">
        <v>194.774</v>
      </c>
      <c r="CC84" s="65">
        <v>177.79300000000001</v>
      </c>
      <c r="CD84" s="65">
        <v>161.11699999999999</v>
      </c>
      <c r="CE84" s="65">
        <v>144.80000000000001</v>
      </c>
      <c r="CF84" s="65">
        <v>128.96100000000001</v>
      </c>
      <c r="CG84" s="65">
        <v>113.733</v>
      </c>
      <c r="CH84" s="65">
        <v>99.195999999999998</v>
      </c>
      <c r="CI84" s="65">
        <v>85.284999999999997</v>
      </c>
      <c r="CJ84" s="65">
        <v>72.007000000000005</v>
      </c>
      <c r="CK84" s="65">
        <v>60.002000000000002</v>
      </c>
      <c r="CL84" s="65">
        <v>49.584000000000003</v>
      </c>
      <c r="CM84" s="65">
        <v>40.534999999999997</v>
      </c>
      <c r="CN84" s="65">
        <v>31.087</v>
      </c>
      <c r="CO84" s="65">
        <v>23.966999999999999</v>
      </c>
      <c r="CP84" s="65">
        <v>19.827999999999999</v>
      </c>
      <c r="CQ84" s="65">
        <v>14.923</v>
      </c>
      <c r="CR84" s="65">
        <v>9.2539999999999996</v>
      </c>
      <c r="CS84" s="65">
        <v>5.97</v>
      </c>
      <c r="CT84" s="65">
        <v>5.0250000000000004</v>
      </c>
      <c r="CU84" s="65">
        <v>3.9550000000000001</v>
      </c>
      <c r="CV84" s="65">
        <v>2.7589999999999999</v>
      </c>
      <c r="CW84" s="65">
        <v>1.4370000000000001</v>
      </c>
      <c r="CX84" s="65">
        <v>2.0339999999999998</v>
      </c>
      <c r="CZ84">
        <f t="shared" si="5"/>
        <v>47208.998000000014</v>
      </c>
      <c r="DA84">
        <f t="shared" si="6"/>
        <v>46448.95900000001</v>
      </c>
      <c r="DB84">
        <f t="shared" si="7"/>
        <v>383.57999999997992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7F7-A0C9-4961-AC10-4828BC0AF4CF}">
  <dimension ref="A1:CX84"/>
  <sheetViews>
    <sheetView workbookViewId="0">
      <selection activeCell="B2" sqref="B2"/>
    </sheetView>
  </sheetViews>
  <sheetFormatPr defaultRowHeight="14.4" x14ac:dyDescent="0.3"/>
  <sheetData>
    <row r="1" spans="1:102" x14ac:dyDescent="0.3">
      <c r="B1" s="63" t="s">
        <v>1072</v>
      </c>
      <c r="C1" s="63" t="s">
        <v>1073</v>
      </c>
      <c r="D1" s="63" t="s">
        <v>1074</v>
      </c>
      <c r="E1" s="63" t="s">
        <v>1075</v>
      </c>
      <c r="F1" s="63" t="s">
        <v>1076</v>
      </c>
      <c r="G1" s="63" t="s">
        <v>1077</v>
      </c>
      <c r="H1" s="63" t="s">
        <v>1078</v>
      </c>
      <c r="I1" s="63" t="s">
        <v>1079</v>
      </c>
      <c r="J1" s="63" t="s">
        <v>1080</v>
      </c>
      <c r="K1" s="63" t="s">
        <v>1081</v>
      </c>
      <c r="L1" s="63" t="s">
        <v>1082</v>
      </c>
      <c r="M1" s="63" t="s">
        <v>1083</v>
      </c>
      <c r="N1" s="63" t="s">
        <v>1084</v>
      </c>
      <c r="O1" s="63" t="s">
        <v>1085</v>
      </c>
      <c r="P1" s="63" t="s">
        <v>1086</v>
      </c>
      <c r="Q1" s="63" t="s">
        <v>1087</v>
      </c>
      <c r="R1" s="63" t="s">
        <v>1088</v>
      </c>
      <c r="S1" s="63" t="s">
        <v>1089</v>
      </c>
      <c r="T1" s="63" t="s">
        <v>1090</v>
      </c>
      <c r="U1" s="63" t="s">
        <v>1091</v>
      </c>
      <c r="V1" s="63" t="s">
        <v>1092</v>
      </c>
      <c r="W1" s="63" t="s">
        <v>1093</v>
      </c>
      <c r="X1" s="63" t="s">
        <v>1094</v>
      </c>
      <c r="Y1" s="63" t="s">
        <v>1095</v>
      </c>
      <c r="Z1" s="63" t="s">
        <v>1096</v>
      </c>
      <c r="AA1" s="63" t="s">
        <v>1097</v>
      </c>
      <c r="AB1" s="63" t="s">
        <v>1098</v>
      </c>
      <c r="AC1" s="63" t="s">
        <v>1099</v>
      </c>
      <c r="AD1" s="63" t="s">
        <v>1100</v>
      </c>
      <c r="AE1" s="63" t="s">
        <v>1101</v>
      </c>
      <c r="AF1" s="63" t="s">
        <v>1102</v>
      </c>
      <c r="AG1" s="63" t="s">
        <v>1103</v>
      </c>
      <c r="AH1" s="63" t="s">
        <v>1104</v>
      </c>
      <c r="AI1" s="63" t="s">
        <v>1105</v>
      </c>
      <c r="AJ1" s="63" t="s">
        <v>1106</v>
      </c>
      <c r="AK1" s="63" t="s">
        <v>1107</v>
      </c>
      <c r="AL1" s="63" t="s">
        <v>1108</v>
      </c>
      <c r="AM1" s="63" t="s">
        <v>1109</v>
      </c>
      <c r="AN1" s="63" t="s">
        <v>1110</v>
      </c>
      <c r="AO1" s="63" t="s">
        <v>1111</v>
      </c>
      <c r="AP1" s="63" t="s">
        <v>1112</v>
      </c>
      <c r="AQ1" s="63" t="s">
        <v>1113</v>
      </c>
      <c r="AR1" s="63" t="s">
        <v>1114</v>
      </c>
      <c r="AS1" s="63" t="s">
        <v>1115</v>
      </c>
      <c r="AT1" s="63" t="s">
        <v>1116</v>
      </c>
      <c r="AU1" s="63" t="s">
        <v>1117</v>
      </c>
      <c r="AV1" s="63" t="s">
        <v>1118</v>
      </c>
      <c r="AW1" s="63" t="s">
        <v>1119</v>
      </c>
      <c r="AX1" s="63" t="s">
        <v>1120</v>
      </c>
      <c r="AY1" s="63" t="s">
        <v>1121</v>
      </c>
      <c r="AZ1" s="63" t="s">
        <v>1122</v>
      </c>
      <c r="BA1" s="63" t="s">
        <v>1123</v>
      </c>
      <c r="BB1" s="63" t="s">
        <v>1124</v>
      </c>
      <c r="BC1" s="63" t="s">
        <v>1125</v>
      </c>
      <c r="BD1" s="63" t="s">
        <v>1126</v>
      </c>
      <c r="BE1" s="63" t="s">
        <v>1127</v>
      </c>
      <c r="BF1" s="63" t="s">
        <v>1128</v>
      </c>
      <c r="BG1" s="63" t="s">
        <v>1129</v>
      </c>
      <c r="BH1" s="63" t="s">
        <v>1130</v>
      </c>
      <c r="BI1" s="63" t="s">
        <v>1131</v>
      </c>
      <c r="BJ1" s="63" t="s">
        <v>1132</v>
      </c>
      <c r="BK1" s="63" t="s">
        <v>1133</v>
      </c>
      <c r="BL1" s="63" t="s">
        <v>1134</v>
      </c>
      <c r="BM1" s="63" t="s">
        <v>1135</v>
      </c>
      <c r="BN1" s="63" t="s">
        <v>1136</v>
      </c>
      <c r="BO1" s="63" t="s">
        <v>1137</v>
      </c>
      <c r="BP1" s="63" t="s">
        <v>1138</v>
      </c>
      <c r="BQ1" s="63" t="s">
        <v>1139</v>
      </c>
      <c r="BR1" s="63" t="s">
        <v>1140</v>
      </c>
      <c r="BS1" s="63" t="s">
        <v>1141</v>
      </c>
      <c r="BT1" s="63" t="s">
        <v>1142</v>
      </c>
      <c r="BU1" s="63" t="s">
        <v>1143</v>
      </c>
      <c r="BV1" s="63" t="s">
        <v>1144</v>
      </c>
      <c r="BW1" s="63" t="s">
        <v>1145</v>
      </c>
      <c r="BX1" s="63" t="s">
        <v>1146</v>
      </c>
      <c r="BY1" s="63" t="s">
        <v>1147</v>
      </c>
      <c r="BZ1" s="63" t="s">
        <v>1148</v>
      </c>
      <c r="CA1" s="63" t="s">
        <v>1149</v>
      </c>
      <c r="CB1" s="63" t="s">
        <v>1150</v>
      </c>
      <c r="CC1" s="63" t="s">
        <v>1151</v>
      </c>
      <c r="CD1" s="63" t="s">
        <v>1152</v>
      </c>
      <c r="CE1" s="63" t="s">
        <v>1153</v>
      </c>
      <c r="CF1" s="63" t="s">
        <v>1154</v>
      </c>
      <c r="CG1" s="63" t="s">
        <v>1155</v>
      </c>
      <c r="CH1" s="63" t="s">
        <v>1156</v>
      </c>
      <c r="CI1" s="63" t="s">
        <v>1157</v>
      </c>
      <c r="CJ1" s="63" t="s">
        <v>1158</v>
      </c>
      <c r="CK1" s="63" t="s">
        <v>1159</v>
      </c>
      <c r="CL1" s="63" t="s">
        <v>1160</v>
      </c>
      <c r="CM1" s="63" t="s">
        <v>1161</v>
      </c>
      <c r="CN1" s="63" t="s">
        <v>1162</v>
      </c>
      <c r="CO1" s="63" t="s">
        <v>1163</v>
      </c>
      <c r="CP1" s="63" t="s">
        <v>1164</v>
      </c>
      <c r="CQ1" s="63" t="s">
        <v>1165</v>
      </c>
      <c r="CR1" s="63" t="s">
        <v>1166</v>
      </c>
      <c r="CS1" s="63" t="s">
        <v>1167</v>
      </c>
      <c r="CT1" s="63" t="s">
        <v>1168</v>
      </c>
      <c r="CU1" s="63" t="s">
        <v>1169</v>
      </c>
      <c r="CV1" s="63" t="s">
        <v>1170</v>
      </c>
      <c r="CW1" s="63" t="s">
        <v>1171</v>
      </c>
      <c r="CX1" s="63" t="s">
        <v>1172</v>
      </c>
    </row>
    <row r="2" spans="1:102" x14ac:dyDescent="0.3">
      <c r="A2" s="64">
        <v>2018</v>
      </c>
      <c r="B2" s="65">
        <v>386.75400000000002</v>
      </c>
      <c r="C2" s="65">
        <v>377.12200000000001</v>
      </c>
      <c r="D2" s="65">
        <v>367.678</v>
      </c>
      <c r="E2" s="65">
        <v>359.65199999999999</v>
      </c>
      <c r="F2" s="65">
        <v>350.40699999999998</v>
      </c>
      <c r="G2" s="65">
        <v>341.37200000000001</v>
      </c>
      <c r="H2" s="65">
        <v>332.53399999999999</v>
      </c>
      <c r="I2" s="65">
        <v>323.87799999999999</v>
      </c>
      <c r="J2" s="65">
        <v>315.41699999999997</v>
      </c>
      <c r="K2" s="65">
        <v>307.16800000000001</v>
      </c>
      <c r="L2" s="65">
        <v>298.95800000000003</v>
      </c>
      <c r="M2" s="65">
        <v>290.71100000000001</v>
      </c>
      <c r="N2" s="65">
        <v>282.50400000000002</v>
      </c>
      <c r="O2" s="65">
        <v>274.46100000000001</v>
      </c>
      <c r="P2" s="65">
        <v>266.51799999999997</v>
      </c>
      <c r="Q2" s="65">
        <v>258.89699999999999</v>
      </c>
      <c r="R2" s="65">
        <v>251.70599999999999</v>
      </c>
      <c r="S2" s="65">
        <v>244.821</v>
      </c>
      <c r="T2" s="65">
        <v>238.00899999999999</v>
      </c>
      <c r="U2" s="65">
        <v>231.32599999999999</v>
      </c>
      <c r="V2" s="65">
        <v>224.59800000000001</v>
      </c>
      <c r="W2" s="65">
        <v>217.71799999999999</v>
      </c>
      <c r="X2" s="65">
        <v>210.768</v>
      </c>
      <c r="Y2" s="65">
        <v>203.965</v>
      </c>
      <c r="Z2" s="65">
        <v>197.3</v>
      </c>
      <c r="AA2" s="65">
        <v>190.624</v>
      </c>
      <c r="AB2" s="65">
        <v>183.89500000000001</v>
      </c>
      <c r="AC2" s="65">
        <v>177.19200000000001</v>
      </c>
      <c r="AD2" s="65">
        <v>170.62200000000001</v>
      </c>
      <c r="AE2" s="65">
        <v>164.15700000000001</v>
      </c>
      <c r="AF2" s="65">
        <v>157.98400000000001</v>
      </c>
      <c r="AG2" s="65">
        <v>152.20400000000001</v>
      </c>
      <c r="AH2" s="65">
        <v>146.739</v>
      </c>
      <c r="AI2" s="65">
        <v>141.398</v>
      </c>
      <c r="AJ2" s="65">
        <v>136.209</v>
      </c>
      <c r="AK2" s="65">
        <v>131.209</v>
      </c>
      <c r="AL2" s="65">
        <v>126.39400000000001</v>
      </c>
      <c r="AM2" s="65">
        <v>121.753</v>
      </c>
      <c r="AN2" s="65">
        <v>117.277</v>
      </c>
      <c r="AO2" s="65">
        <v>112.96599999999999</v>
      </c>
      <c r="AP2" s="65">
        <v>108.77800000000001</v>
      </c>
      <c r="AQ2" s="65">
        <v>104.687</v>
      </c>
      <c r="AR2" s="65">
        <v>100.71</v>
      </c>
      <c r="AS2" s="65">
        <v>96.861999999999995</v>
      </c>
      <c r="AT2" s="65">
        <v>93.117999999999995</v>
      </c>
      <c r="AU2" s="65">
        <v>89.555999999999997</v>
      </c>
      <c r="AV2" s="65">
        <v>86.212999999999994</v>
      </c>
      <c r="AW2" s="65">
        <v>83.033000000000001</v>
      </c>
      <c r="AX2" s="65">
        <v>79.933000000000007</v>
      </c>
      <c r="AY2" s="65">
        <v>76.933000000000007</v>
      </c>
      <c r="AZ2" s="65">
        <v>73.918000000000006</v>
      </c>
      <c r="BA2" s="65">
        <v>70.822999999999993</v>
      </c>
      <c r="BB2" s="65">
        <v>67.697000000000003</v>
      </c>
      <c r="BC2" s="65">
        <v>64.665000000000006</v>
      </c>
      <c r="BD2" s="65">
        <v>61.707999999999998</v>
      </c>
      <c r="BE2" s="65">
        <v>58.793999999999997</v>
      </c>
      <c r="BF2" s="65">
        <v>55.918999999999997</v>
      </c>
      <c r="BG2" s="65">
        <v>53.097999999999999</v>
      </c>
      <c r="BH2" s="65">
        <v>50.341999999999999</v>
      </c>
      <c r="BI2" s="65">
        <v>47.640999999999998</v>
      </c>
      <c r="BJ2" s="65">
        <v>45.06</v>
      </c>
      <c r="BK2" s="65">
        <v>42.633000000000003</v>
      </c>
      <c r="BL2" s="65">
        <v>40.33</v>
      </c>
      <c r="BM2" s="65">
        <v>38.095999999999997</v>
      </c>
      <c r="BN2" s="65">
        <v>35.948</v>
      </c>
      <c r="BO2" s="65">
        <v>33.838999999999999</v>
      </c>
      <c r="BP2" s="65">
        <v>31.739000000000001</v>
      </c>
      <c r="BQ2" s="65">
        <v>29.675999999999998</v>
      </c>
      <c r="BR2" s="65">
        <v>27.684000000000001</v>
      </c>
      <c r="BS2" s="65">
        <v>25.722999999999999</v>
      </c>
      <c r="BT2" s="65">
        <v>23.956</v>
      </c>
      <c r="BU2" s="65">
        <v>22.454999999999998</v>
      </c>
      <c r="BV2" s="65">
        <v>21.128</v>
      </c>
      <c r="BW2" s="65">
        <v>19.837</v>
      </c>
      <c r="BX2" s="65">
        <v>18.648</v>
      </c>
      <c r="BY2" s="65">
        <v>17.279</v>
      </c>
      <c r="BZ2" s="65">
        <v>15.590999999999999</v>
      </c>
      <c r="CA2" s="65">
        <v>13.727</v>
      </c>
      <c r="CB2" s="65">
        <v>11.97</v>
      </c>
      <c r="CC2" s="65">
        <v>10.26</v>
      </c>
      <c r="CD2" s="65">
        <v>8.7370000000000001</v>
      </c>
      <c r="CE2" s="65">
        <v>7.5019999999999998</v>
      </c>
      <c r="CF2" s="65">
        <v>6.4820000000000002</v>
      </c>
      <c r="CG2" s="65">
        <v>5.5019999999999998</v>
      </c>
      <c r="CH2" s="65">
        <v>4.5860000000000003</v>
      </c>
      <c r="CI2" s="65">
        <v>3.7839999999999998</v>
      </c>
      <c r="CJ2" s="65">
        <v>3.0950000000000002</v>
      </c>
      <c r="CK2" s="65">
        <v>2.5070000000000001</v>
      </c>
      <c r="CL2" s="65">
        <v>1.9690000000000001</v>
      </c>
      <c r="CM2" s="65">
        <v>1.5449999999999999</v>
      </c>
      <c r="CN2" s="65">
        <v>1.2310000000000001</v>
      </c>
      <c r="CO2" s="65">
        <v>0.94399999999999995</v>
      </c>
      <c r="CP2" s="65">
        <v>0.68</v>
      </c>
      <c r="CQ2" s="65">
        <v>0.47499999999999998</v>
      </c>
      <c r="CR2" s="65">
        <v>0.36299999999999999</v>
      </c>
      <c r="CS2" s="65">
        <v>0.29099999999999998</v>
      </c>
      <c r="CT2" s="65">
        <v>0.21</v>
      </c>
      <c r="CU2" s="65">
        <v>0.11799999999999999</v>
      </c>
      <c r="CV2" s="65">
        <v>6.7000000000000004E-2</v>
      </c>
      <c r="CW2" s="65">
        <v>3.3000000000000002E-2</v>
      </c>
      <c r="CX2" s="65">
        <v>4.2000000000000003E-2</v>
      </c>
    </row>
    <row r="3" spans="1:102" x14ac:dyDescent="0.3">
      <c r="A3" s="64">
        <v>2019</v>
      </c>
      <c r="B3" s="65">
        <v>393.52800000000002</v>
      </c>
      <c r="C3" s="65">
        <v>383.88099999999997</v>
      </c>
      <c r="D3" s="65">
        <v>374.46699999999998</v>
      </c>
      <c r="E3" s="65">
        <v>365.27199999999999</v>
      </c>
      <c r="F3" s="65">
        <v>357.05500000000001</v>
      </c>
      <c r="G3" s="65">
        <v>348.16300000000001</v>
      </c>
      <c r="H3" s="65">
        <v>339.46600000000001</v>
      </c>
      <c r="I3" s="65">
        <v>330.94400000000002</v>
      </c>
      <c r="J3" s="65">
        <v>322.577</v>
      </c>
      <c r="K3" s="65">
        <v>314.38600000000002</v>
      </c>
      <c r="L3" s="65">
        <v>306.39299999999997</v>
      </c>
      <c r="M3" s="65">
        <v>298.37</v>
      </c>
      <c r="N3" s="65">
        <v>290.21300000000002</v>
      </c>
      <c r="O3" s="65">
        <v>282.029</v>
      </c>
      <c r="P3" s="65">
        <v>273.99400000000003</v>
      </c>
      <c r="Q3" s="65">
        <v>266.041</v>
      </c>
      <c r="R3" s="65">
        <v>258.39699999999999</v>
      </c>
      <c r="S3" s="65">
        <v>251.18299999999999</v>
      </c>
      <c r="T3" s="65">
        <v>244.273</v>
      </c>
      <c r="U3" s="65">
        <v>237.42099999999999</v>
      </c>
      <c r="V3" s="65">
        <v>230.68600000000001</v>
      </c>
      <c r="W3" s="65">
        <v>223.917</v>
      </c>
      <c r="X3" s="65">
        <v>217.01900000000001</v>
      </c>
      <c r="Y3" s="65">
        <v>210.06700000000001</v>
      </c>
      <c r="Z3" s="65">
        <v>203.25700000000001</v>
      </c>
      <c r="AA3" s="65">
        <v>196.58500000000001</v>
      </c>
      <c r="AB3" s="65">
        <v>189.90799999999999</v>
      </c>
      <c r="AC3" s="65">
        <v>183.18899999999999</v>
      </c>
      <c r="AD3" s="65">
        <v>176.5</v>
      </c>
      <c r="AE3" s="65">
        <v>169.94800000000001</v>
      </c>
      <c r="AF3" s="65">
        <v>163.50200000000001</v>
      </c>
      <c r="AG3" s="65">
        <v>157.346</v>
      </c>
      <c r="AH3" s="65">
        <v>151.57900000000001</v>
      </c>
      <c r="AI3" s="65">
        <v>146.124</v>
      </c>
      <c r="AJ3" s="65">
        <v>140.79499999999999</v>
      </c>
      <c r="AK3" s="65">
        <v>135.61699999999999</v>
      </c>
      <c r="AL3" s="65">
        <v>130.625</v>
      </c>
      <c r="AM3" s="65">
        <v>125.81699999999999</v>
      </c>
      <c r="AN3" s="65">
        <v>121.178</v>
      </c>
      <c r="AO3" s="65">
        <v>116.70399999999999</v>
      </c>
      <c r="AP3" s="65">
        <v>112.39400000000001</v>
      </c>
      <c r="AQ3" s="65">
        <v>108.206</v>
      </c>
      <c r="AR3" s="65">
        <v>104.11799999999999</v>
      </c>
      <c r="AS3" s="65">
        <v>100.14400000000001</v>
      </c>
      <c r="AT3" s="65">
        <v>96.298000000000002</v>
      </c>
      <c r="AU3" s="65">
        <v>92.554000000000002</v>
      </c>
      <c r="AV3" s="65">
        <v>88.99</v>
      </c>
      <c r="AW3" s="65">
        <v>85.641000000000005</v>
      </c>
      <c r="AX3" s="65">
        <v>82.451999999999998</v>
      </c>
      <c r="AY3" s="65">
        <v>79.340999999999994</v>
      </c>
      <c r="AZ3" s="65">
        <v>76.33</v>
      </c>
      <c r="BA3" s="65">
        <v>73.304000000000002</v>
      </c>
      <c r="BB3" s="65">
        <v>70.198999999999998</v>
      </c>
      <c r="BC3" s="65">
        <v>67.063999999999993</v>
      </c>
      <c r="BD3" s="65">
        <v>64.02</v>
      </c>
      <c r="BE3" s="65">
        <v>61.051000000000002</v>
      </c>
      <c r="BF3" s="65">
        <v>58.124000000000002</v>
      </c>
      <c r="BG3" s="65">
        <v>55.238</v>
      </c>
      <c r="BH3" s="65">
        <v>52.405000000000001</v>
      </c>
      <c r="BI3" s="65">
        <v>49.634</v>
      </c>
      <c r="BJ3" s="65">
        <v>46.92</v>
      </c>
      <c r="BK3" s="65">
        <v>44.323999999999998</v>
      </c>
      <c r="BL3" s="65">
        <v>41.872</v>
      </c>
      <c r="BM3" s="65">
        <v>39.540999999999997</v>
      </c>
      <c r="BN3" s="65">
        <v>37.279000000000003</v>
      </c>
      <c r="BO3" s="65">
        <v>35.103000000000002</v>
      </c>
      <c r="BP3" s="65">
        <v>32.965000000000003</v>
      </c>
      <c r="BQ3" s="65">
        <v>30.841000000000001</v>
      </c>
      <c r="BR3" s="65">
        <v>28.757000000000001</v>
      </c>
      <c r="BS3" s="65">
        <v>26.745999999999999</v>
      </c>
      <c r="BT3" s="65">
        <v>24.768999999999998</v>
      </c>
      <c r="BU3" s="65">
        <v>22.977</v>
      </c>
      <c r="BV3" s="65">
        <v>21.437999999999999</v>
      </c>
      <c r="BW3" s="65">
        <v>20.065000000000001</v>
      </c>
      <c r="BX3" s="65">
        <v>18.734999999999999</v>
      </c>
      <c r="BY3" s="65">
        <v>17.507999999999999</v>
      </c>
      <c r="BZ3" s="65">
        <v>16.122</v>
      </c>
      <c r="CA3" s="65">
        <v>14.449</v>
      </c>
      <c r="CB3" s="65">
        <v>12.622999999999999</v>
      </c>
      <c r="CC3" s="65">
        <v>10.907</v>
      </c>
      <c r="CD3" s="65">
        <v>9.2409999999999997</v>
      </c>
      <c r="CE3" s="65">
        <v>7.77</v>
      </c>
      <c r="CF3" s="65">
        <v>6.5890000000000004</v>
      </c>
      <c r="CG3" s="65">
        <v>5.6269999999999998</v>
      </c>
      <c r="CH3" s="65">
        <v>4.7089999999999996</v>
      </c>
      <c r="CI3" s="65">
        <v>3.86</v>
      </c>
      <c r="CJ3" s="65">
        <v>3.1269999999999998</v>
      </c>
      <c r="CK3" s="65">
        <v>2.5089999999999999</v>
      </c>
      <c r="CL3" s="65">
        <v>1.9950000000000001</v>
      </c>
      <c r="CM3" s="65">
        <v>1.5189999999999999</v>
      </c>
      <c r="CN3" s="65">
        <v>1.169</v>
      </c>
      <c r="CO3" s="65">
        <v>0.93500000000000005</v>
      </c>
      <c r="CP3" s="65">
        <v>0.70399999999999996</v>
      </c>
      <c r="CQ3" s="65">
        <v>0.47499999999999998</v>
      </c>
      <c r="CR3" s="65">
        <v>0.318</v>
      </c>
      <c r="CS3" s="65">
        <v>0.248</v>
      </c>
      <c r="CT3" s="65">
        <v>0.19700000000000001</v>
      </c>
      <c r="CU3" s="65">
        <v>0.14000000000000001</v>
      </c>
      <c r="CV3" s="65">
        <v>7.6999999999999999E-2</v>
      </c>
      <c r="CW3" s="65">
        <v>3.4000000000000002E-2</v>
      </c>
      <c r="CX3" s="65">
        <v>4.3999999999999997E-2</v>
      </c>
    </row>
    <row r="4" spans="1:102" x14ac:dyDescent="0.3">
      <c r="A4" s="64">
        <v>2020</v>
      </c>
      <c r="B4" s="65">
        <v>400.67599999999999</v>
      </c>
      <c r="C4" s="65">
        <v>390.88299999999998</v>
      </c>
      <c r="D4" s="65">
        <v>381.39</v>
      </c>
      <c r="E4" s="65">
        <v>372.173</v>
      </c>
      <c r="F4" s="65">
        <v>363.20699999999999</v>
      </c>
      <c r="G4" s="65">
        <v>354.46800000000002</v>
      </c>
      <c r="H4" s="65">
        <v>345.93099999999998</v>
      </c>
      <c r="I4" s="65">
        <v>337.57100000000003</v>
      </c>
      <c r="J4" s="65">
        <v>329.36399999999998</v>
      </c>
      <c r="K4" s="65">
        <v>321.28699999999998</v>
      </c>
      <c r="L4" s="65">
        <v>313.36500000000001</v>
      </c>
      <c r="M4" s="65">
        <v>305.62799999999999</v>
      </c>
      <c r="N4" s="65">
        <v>297.791</v>
      </c>
      <c r="O4" s="65">
        <v>289.72500000000002</v>
      </c>
      <c r="P4" s="65">
        <v>281.56200000000001</v>
      </c>
      <c r="Q4" s="65">
        <v>273.536</v>
      </c>
      <c r="R4" s="65">
        <v>265.57299999999998</v>
      </c>
      <c r="S4" s="65">
        <v>257.90499999999997</v>
      </c>
      <c r="T4" s="65">
        <v>250.66900000000001</v>
      </c>
      <c r="U4" s="65">
        <v>243.732</v>
      </c>
      <c r="V4" s="65">
        <v>236.84</v>
      </c>
      <c r="W4" s="65">
        <v>230.053</v>
      </c>
      <c r="X4" s="65">
        <v>223.244</v>
      </c>
      <c r="Y4" s="65">
        <v>216.327</v>
      </c>
      <c r="Z4" s="65">
        <v>209.37200000000001</v>
      </c>
      <c r="AA4" s="65">
        <v>202.55500000000001</v>
      </c>
      <c r="AB4" s="65">
        <v>195.875</v>
      </c>
      <c r="AC4" s="65">
        <v>189.19900000000001</v>
      </c>
      <c r="AD4" s="65">
        <v>182.488</v>
      </c>
      <c r="AE4" s="65">
        <v>175.815</v>
      </c>
      <c r="AF4" s="65">
        <v>169.28</v>
      </c>
      <c r="AG4" s="65">
        <v>162.852</v>
      </c>
      <c r="AH4" s="65">
        <v>156.71299999999999</v>
      </c>
      <c r="AI4" s="65">
        <v>150.96</v>
      </c>
      <c r="AJ4" s="65">
        <v>145.51499999999999</v>
      </c>
      <c r="AK4" s="65">
        <v>140.19499999999999</v>
      </c>
      <c r="AL4" s="65">
        <v>135.029</v>
      </c>
      <c r="AM4" s="65">
        <v>130.048</v>
      </c>
      <c r="AN4" s="65">
        <v>125.24299999999999</v>
      </c>
      <c r="AO4" s="65">
        <v>120.608</v>
      </c>
      <c r="AP4" s="65">
        <v>116.13500000000001</v>
      </c>
      <c r="AQ4" s="65">
        <v>111.825</v>
      </c>
      <c r="AR4" s="65">
        <v>107.63800000000001</v>
      </c>
      <c r="AS4" s="65">
        <v>103.553</v>
      </c>
      <c r="AT4" s="65">
        <v>99.581000000000003</v>
      </c>
      <c r="AU4" s="65">
        <v>95.736000000000004</v>
      </c>
      <c r="AV4" s="65">
        <v>91.992999999999995</v>
      </c>
      <c r="AW4" s="65">
        <v>88.427000000000007</v>
      </c>
      <c r="AX4" s="65">
        <v>85.070999999999998</v>
      </c>
      <c r="AY4" s="65">
        <v>81.873000000000005</v>
      </c>
      <c r="AZ4" s="65">
        <v>78.751999999999995</v>
      </c>
      <c r="BA4" s="65">
        <v>75.73</v>
      </c>
      <c r="BB4" s="65">
        <v>72.692999999999998</v>
      </c>
      <c r="BC4" s="65">
        <v>69.578000000000003</v>
      </c>
      <c r="BD4" s="65">
        <v>66.432000000000002</v>
      </c>
      <c r="BE4" s="65">
        <v>63.377000000000002</v>
      </c>
      <c r="BF4" s="65">
        <v>60.395000000000003</v>
      </c>
      <c r="BG4" s="65">
        <v>57.454999999999998</v>
      </c>
      <c r="BH4" s="65">
        <v>54.557000000000002</v>
      </c>
      <c r="BI4" s="65">
        <v>51.712000000000003</v>
      </c>
      <c r="BJ4" s="65">
        <v>48.93</v>
      </c>
      <c r="BK4" s="65">
        <v>46.201999999999998</v>
      </c>
      <c r="BL4" s="65">
        <v>43.587000000000003</v>
      </c>
      <c r="BM4" s="65">
        <v>41.113</v>
      </c>
      <c r="BN4" s="65">
        <v>38.753999999999998</v>
      </c>
      <c r="BO4" s="65">
        <v>36.463000000000001</v>
      </c>
      <c r="BP4" s="65">
        <v>34.258000000000003</v>
      </c>
      <c r="BQ4" s="65">
        <v>32.091999999999999</v>
      </c>
      <c r="BR4" s="65">
        <v>29.945</v>
      </c>
      <c r="BS4" s="65">
        <v>27.838999999999999</v>
      </c>
      <c r="BT4" s="65">
        <v>25.806999999999999</v>
      </c>
      <c r="BU4" s="65">
        <v>23.815000000000001</v>
      </c>
      <c r="BV4" s="65">
        <v>21.998000000000001</v>
      </c>
      <c r="BW4" s="65">
        <v>20.420000000000002</v>
      </c>
      <c r="BX4" s="65">
        <v>19.001000000000001</v>
      </c>
      <c r="BY4" s="65">
        <v>17.632000000000001</v>
      </c>
      <c r="BZ4" s="65">
        <v>16.367999999999999</v>
      </c>
      <c r="CA4" s="65">
        <v>14.965999999999999</v>
      </c>
      <c r="CB4" s="65">
        <v>13.308</v>
      </c>
      <c r="CC4" s="65">
        <v>11.52</v>
      </c>
      <c r="CD4" s="65">
        <v>9.843</v>
      </c>
      <c r="CE4" s="65">
        <v>8.2219999999999995</v>
      </c>
      <c r="CF4" s="65">
        <v>6.8019999999999996</v>
      </c>
      <c r="CG4" s="65">
        <v>5.6760000000000002</v>
      </c>
      <c r="CH4" s="65">
        <v>4.7720000000000002</v>
      </c>
      <c r="CI4" s="65">
        <v>3.9180000000000001</v>
      </c>
      <c r="CJ4" s="65">
        <v>3.1339999999999999</v>
      </c>
      <c r="CK4" s="65">
        <v>2.468</v>
      </c>
      <c r="CL4" s="65">
        <v>1.9239999999999999</v>
      </c>
      <c r="CM4" s="65">
        <v>1.482</v>
      </c>
      <c r="CN4" s="65">
        <v>1.0680000000000001</v>
      </c>
      <c r="CO4" s="65">
        <v>0.79300000000000004</v>
      </c>
      <c r="CP4" s="65">
        <v>0.63900000000000001</v>
      </c>
      <c r="CQ4" s="65">
        <v>0.46400000000000002</v>
      </c>
      <c r="CR4" s="65">
        <v>0.27</v>
      </c>
      <c r="CS4" s="65">
        <v>0.161</v>
      </c>
      <c r="CT4" s="65">
        <v>0.13200000000000001</v>
      </c>
      <c r="CU4" s="65">
        <v>0.10199999999999999</v>
      </c>
      <c r="CV4" s="65">
        <v>7.0000000000000007E-2</v>
      </c>
      <c r="CW4" s="65">
        <v>3.5000000000000003E-2</v>
      </c>
      <c r="CX4" s="65">
        <v>4.4999999999999998E-2</v>
      </c>
    </row>
    <row r="5" spans="1:102" x14ac:dyDescent="0.3">
      <c r="A5" s="64">
        <v>2021</v>
      </c>
      <c r="B5" s="65">
        <v>408.06200000000001</v>
      </c>
      <c r="C5" s="65">
        <v>398.16</v>
      </c>
      <c r="D5" s="65">
        <v>388.613</v>
      </c>
      <c r="E5" s="65">
        <v>379.38299999999998</v>
      </c>
      <c r="F5" s="65">
        <v>370.43799999999999</v>
      </c>
      <c r="G5" s="65">
        <v>361.74299999999999</v>
      </c>
      <c r="H5" s="65">
        <v>353.28</v>
      </c>
      <c r="I5" s="65">
        <v>345.029</v>
      </c>
      <c r="J5" s="65">
        <v>336.87700000000001</v>
      </c>
      <c r="K5" s="65">
        <v>328.75900000000001</v>
      </c>
      <c r="L5" s="65">
        <v>320.68700000000001</v>
      </c>
      <c r="M5" s="65">
        <v>312.77199999999999</v>
      </c>
      <c r="N5" s="65">
        <v>305.02699999999999</v>
      </c>
      <c r="O5" s="65">
        <v>297.17</v>
      </c>
      <c r="P5" s="65">
        <v>289.08300000000003</v>
      </c>
      <c r="Q5" s="65">
        <v>280.89699999999999</v>
      </c>
      <c r="R5" s="65">
        <v>272.834</v>
      </c>
      <c r="S5" s="65">
        <v>264.82</v>
      </c>
      <c r="T5" s="65">
        <v>257.11599999999999</v>
      </c>
      <c r="U5" s="65">
        <v>249.86099999999999</v>
      </c>
      <c r="V5" s="65">
        <v>242.92</v>
      </c>
      <c r="W5" s="65">
        <v>236.023</v>
      </c>
      <c r="X5" s="65">
        <v>229.226</v>
      </c>
      <c r="Y5" s="65">
        <v>222.417</v>
      </c>
      <c r="Z5" s="65">
        <v>215.51</v>
      </c>
      <c r="AA5" s="65">
        <v>208.56899999999999</v>
      </c>
      <c r="AB5" s="65">
        <v>201.76900000000001</v>
      </c>
      <c r="AC5" s="65">
        <v>195.107</v>
      </c>
      <c r="AD5" s="65">
        <v>188.44800000000001</v>
      </c>
      <c r="AE5" s="65">
        <v>181.75299999999999</v>
      </c>
      <c r="AF5" s="65">
        <v>175.09200000000001</v>
      </c>
      <c r="AG5" s="65">
        <v>168.571</v>
      </c>
      <c r="AH5" s="65">
        <v>162.15799999999999</v>
      </c>
      <c r="AI5" s="65">
        <v>156.03</v>
      </c>
      <c r="AJ5" s="65">
        <v>150.28399999999999</v>
      </c>
      <c r="AK5" s="65">
        <v>144.84200000000001</v>
      </c>
      <c r="AL5" s="65">
        <v>139.52500000000001</v>
      </c>
      <c r="AM5" s="65">
        <v>134.36099999999999</v>
      </c>
      <c r="AN5" s="65">
        <v>129.381</v>
      </c>
      <c r="AO5" s="65">
        <v>124.57899999999999</v>
      </c>
      <c r="AP5" s="65">
        <v>119.946</v>
      </c>
      <c r="AQ5" s="65">
        <v>115.476</v>
      </c>
      <c r="AR5" s="65">
        <v>111.16500000000001</v>
      </c>
      <c r="AS5" s="65">
        <v>106.976</v>
      </c>
      <c r="AT5" s="65">
        <v>102.88500000000001</v>
      </c>
      <c r="AU5" s="65">
        <v>98.903999999999996</v>
      </c>
      <c r="AV5" s="65">
        <v>95.051000000000002</v>
      </c>
      <c r="AW5" s="65">
        <v>91.296999999999997</v>
      </c>
      <c r="AX5" s="65">
        <v>87.718999999999994</v>
      </c>
      <c r="AY5" s="65">
        <v>84.349000000000004</v>
      </c>
      <c r="AZ5" s="65">
        <v>81.135000000000005</v>
      </c>
      <c r="BA5" s="65">
        <v>77.998000000000005</v>
      </c>
      <c r="BB5" s="65">
        <v>74.956999999999994</v>
      </c>
      <c r="BC5" s="65">
        <v>71.903000000000006</v>
      </c>
      <c r="BD5" s="65">
        <v>68.77</v>
      </c>
      <c r="BE5" s="65">
        <v>65.608000000000004</v>
      </c>
      <c r="BF5" s="65">
        <v>62.533999999999999</v>
      </c>
      <c r="BG5" s="65">
        <v>59.533000000000001</v>
      </c>
      <c r="BH5" s="65">
        <v>56.572000000000003</v>
      </c>
      <c r="BI5" s="65">
        <v>53.646000000000001</v>
      </c>
      <c r="BJ5" s="65">
        <v>50.771999999999998</v>
      </c>
      <c r="BK5" s="65">
        <v>47.96</v>
      </c>
      <c r="BL5" s="65">
        <v>45.204000000000001</v>
      </c>
      <c r="BM5" s="65">
        <v>42.558999999999997</v>
      </c>
      <c r="BN5" s="65">
        <v>40.055</v>
      </c>
      <c r="BO5" s="65">
        <v>37.667000000000002</v>
      </c>
      <c r="BP5" s="65">
        <v>35.347000000000001</v>
      </c>
      <c r="BQ5" s="65">
        <v>33.113999999999997</v>
      </c>
      <c r="BR5" s="65">
        <v>30.927</v>
      </c>
      <c r="BS5" s="65">
        <v>28.760999999999999</v>
      </c>
      <c r="BT5" s="65">
        <v>26.643999999999998</v>
      </c>
      <c r="BU5" s="65">
        <v>24.603999999999999</v>
      </c>
      <c r="BV5" s="65">
        <v>22.611000000000001</v>
      </c>
      <c r="BW5" s="65">
        <v>20.791</v>
      </c>
      <c r="BX5" s="65">
        <v>19.199000000000002</v>
      </c>
      <c r="BY5" s="65">
        <v>17.766999999999999</v>
      </c>
      <c r="BZ5" s="65">
        <v>16.390999999999998</v>
      </c>
      <c r="CA5" s="65">
        <v>15.122</v>
      </c>
      <c r="CB5" s="65">
        <v>13.744</v>
      </c>
      <c r="CC5" s="65">
        <v>12.151</v>
      </c>
      <c r="CD5" s="65">
        <v>10.455</v>
      </c>
      <c r="CE5" s="65">
        <v>8.8710000000000004</v>
      </c>
      <c r="CF5" s="65">
        <v>7.3460000000000001</v>
      </c>
      <c r="CG5" s="65">
        <v>6.0220000000000002</v>
      </c>
      <c r="CH5" s="65">
        <v>4.9859999999999998</v>
      </c>
      <c r="CI5" s="65">
        <v>4.1680000000000001</v>
      </c>
      <c r="CJ5" s="65">
        <v>3.387</v>
      </c>
      <c r="CK5" s="65">
        <v>2.6949999999999998</v>
      </c>
      <c r="CL5" s="65">
        <v>2.125</v>
      </c>
      <c r="CM5" s="65">
        <v>1.6479999999999999</v>
      </c>
      <c r="CN5" s="65">
        <v>1.248</v>
      </c>
      <c r="CO5" s="65">
        <v>0.89100000000000001</v>
      </c>
      <c r="CP5" s="65">
        <v>0.66400000000000003</v>
      </c>
      <c r="CQ5" s="65">
        <v>0.53300000000000003</v>
      </c>
      <c r="CR5" s="65">
        <v>0.38600000000000001</v>
      </c>
      <c r="CS5" s="65">
        <v>0.223</v>
      </c>
      <c r="CT5" s="65">
        <v>0.13500000000000001</v>
      </c>
      <c r="CU5" s="65">
        <v>0.105</v>
      </c>
      <c r="CV5" s="65">
        <v>7.0999999999999994E-2</v>
      </c>
      <c r="CW5" s="65">
        <v>3.5999999999999997E-2</v>
      </c>
      <c r="CX5" s="65">
        <v>4.5999999999999999E-2</v>
      </c>
    </row>
    <row r="6" spans="1:102" x14ac:dyDescent="0.3">
      <c r="A6" s="64">
        <v>2022</v>
      </c>
      <c r="B6" s="65">
        <v>415.84399999999999</v>
      </c>
      <c r="C6" s="65">
        <v>405.32100000000003</v>
      </c>
      <c r="D6" s="65">
        <v>395.67099999999999</v>
      </c>
      <c r="E6" s="65">
        <v>386.36700000000002</v>
      </c>
      <c r="F6" s="65">
        <v>377.4</v>
      </c>
      <c r="G6" s="65">
        <v>368.72699999999998</v>
      </c>
      <c r="H6" s="65">
        <v>360.303</v>
      </c>
      <c r="I6" s="65">
        <v>352.11500000000001</v>
      </c>
      <c r="J6" s="65">
        <v>344.149</v>
      </c>
      <c r="K6" s="65">
        <v>336.20499999999998</v>
      </c>
      <c r="L6" s="65">
        <v>328.17500000000001</v>
      </c>
      <c r="M6" s="65">
        <v>320.10899999999998</v>
      </c>
      <c r="N6" s="65">
        <v>312.19799999999998</v>
      </c>
      <c r="O6" s="65">
        <v>304.44499999999999</v>
      </c>
      <c r="P6" s="65">
        <v>296.56900000000002</v>
      </c>
      <c r="Q6" s="65">
        <v>288.45999999999998</v>
      </c>
      <c r="R6" s="65">
        <v>280.25</v>
      </c>
      <c r="S6" s="65">
        <v>272.149</v>
      </c>
      <c r="T6" s="65">
        <v>264.08699999999999</v>
      </c>
      <c r="U6" s="65">
        <v>256.34300000000002</v>
      </c>
      <c r="V6" s="65">
        <v>249.07</v>
      </c>
      <c r="W6" s="65">
        <v>242.125</v>
      </c>
      <c r="X6" s="65">
        <v>235.22</v>
      </c>
      <c r="Y6" s="65">
        <v>228.416</v>
      </c>
      <c r="Z6" s="65">
        <v>221.60499999999999</v>
      </c>
      <c r="AA6" s="65">
        <v>214.70599999999999</v>
      </c>
      <c r="AB6" s="65">
        <v>207.78</v>
      </c>
      <c r="AC6" s="65">
        <v>200.99600000000001</v>
      </c>
      <c r="AD6" s="65">
        <v>194.352</v>
      </c>
      <c r="AE6" s="65">
        <v>187.71</v>
      </c>
      <c r="AF6" s="65">
        <v>181.029</v>
      </c>
      <c r="AG6" s="65">
        <v>174.38200000000001</v>
      </c>
      <c r="AH6" s="65">
        <v>167.87299999999999</v>
      </c>
      <c r="AI6" s="65">
        <v>161.47399999999999</v>
      </c>
      <c r="AJ6" s="65">
        <v>155.358</v>
      </c>
      <c r="AK6" s="65">
        <v>149.61699999999999</v>
      </c>
      <c r="AL6" s="65">
        <v>144.178</v>
      </c>
      <c r="AM6" s="65">
        <v>138.86500000000001</v>
      </c>
      <c r="AN6" s="65">
        <v>133.702</v>
      </c>
      <c r="AO6" s="65">
        <v>128.72300000000001</v>
      </c>
      <c r="AP6" s="65">
        <v>123.92400000000001</v>
      </c>
      <c r="AQ6" s="65">
        <v>119.294</v>
      </c>
      <c r="AR6" s="65">
        <v>114.824</v>
      </c>
      <c r="AS6" s="65">
        <v>110.514</v>
      </c>
      <c r="AT6" s="65">
        <v>106.321</v>
      </c>
      <c r="AU6" s="65">
        <v>102.22499999999999</v>
      </c>
      <c r="AV6" s="65">
        <v>98.234999999999999</v>
      </c>
      <c r="AW6" s="65">
        <v>94.370999999999995</v>
      </c>
      <c r="AX6" s="65">
        <v>90.605999999999995</v>
      </c>
      <c r="AY6" s="65">
        <v>87.016000000000005</v>
      </c>
      <c r="AZ6" s="65">
        <v>83.632000000000005</v>
      </c>
      <c r="BA6" s="65">
        <v>80.403000000000006</v>
      </c>
      <c r="BB6" s="65">
        <v>77.248999999999995</v>
      </c>
      <c r="BC6" s="65">
        <v>74.191000000000003</v>
      </c>
      <c r="BD6" s="65">
        <v>71.117999999999995</v>
      </c>
      <c r="BE6" s="65">
        <v>67.966999999999999</v>
      </c>
      <c r="BF6" s="65">
        <v>64.787999999999997</v>
      </c>
      <c r="BG6" s="65">
        <v>61.695</v>
      </c>
      <c r="BH6" s="65">
        <v>58.674999999999997</v>
      </c>
      <c r="BI6" s="65">
        <v>55.691000000000003</v>
      </c>
      <c r="BJ6" s="65">
        <v>52.738999999999997</v>
      </c>
      <c r="BK6" s="65">
        <v>49.835000000000001</v>
      </c>
      <c r="BL6" s="65">
        <v>46.993000000000002</v>
      </c>
      <c r="BM6" s="65">
        <v>44.209000000000003</v>
      </c>
      <c r="BN6" s="65">
        <v>41.533999999999999</v>
      </c>
      <c r="BO6" s="65">
        <v>39</v>
      </c>
      <c r="BP6" s="65">
        <v>36.582000000000001</v>
      </c>
      <c r="BQ6" s="65">
        <v>34.234000000000002</v>
      </c>
      <c r="BR6" s="65">
        <v>31.972999999999999</v>
      </c>
      <c r="BS6" s="65">
        <v>29.763000000000002</v>
      </c>
      <c r="BT6" s="65">
        <v>27.581</v>
      </c>
      <c r="BU6" s="65">
        <v>25.45</v>
      </c>
      <c r="BV6" s="65">
        <v>23.402000000000001</v>
      </c>
      <c r="BW6" s="65">
        <v>21.408999999999999</v>
      </c>
      <c r="BX6" s="65">
        <v>19.585000000000001</v>
      </c>
      <c r="BY6" s="65">
        <v>17.981000000000002</v>
      </c>
      <c r="BZ6" s="65">
        <v>16.533999999999999</v>
      </c>
      <c r="CA6" s="65">
        <v>15.151</v>
      </c>
      <c r="CB6" s="65">
        <v>13.878</v>
      </c>
      <c r="CC6" s="65">
        <v>12.523</v>
      </c>
      <c r="CD6" s="65">
        <v>10.994999999999999</v>
      </c>
      <c r="CE6" s="65">
        <v>9.391</v>
      </c>
      <c r="CF6" s="65">
        <v>7.899</v>
      </c>
      <c r="CG6" s="65">
        <v>6.4710000000000001</v>
      </c>
      <c r="CH6" s="65">
        <v>5.2430000000000003</v>
      </c>
      <c r="CI6" s="65">
        <v>4.2960000000000003</v>
      </c>
      <c r="CJ6" s="65">
        <v>3.5630000000000002</v>
      </c>
      <c r="CK6" s="65">
        <v>2.8559999999999999</v>
      </c>
      <c r="CL6" s="65">
        <v>2.2549999999999999</v>
      </c>
      <c r="CM6" s="65">
        <v>1.782</v>
      </c>
      <c r="CN6" s="65">
        <v>1.371</v>
      </c>
      <c r="CO6" s="65">
        <v>1.014</v>
      </c>
      <c r="CP6" s="65">
        <v>0.71399999999999997</v>
      </c>
      <c r="CQ6" s="65">
        <v>0.53600000000000003</v>
      </c>
      <c r="CR6" s="65">
        <v>0.42899999999999999</v>
      </c>
      <c r="CS6" s="65">
        <v>0.309</v>
      </c>
      <c r="CT6" s="65">
        <v>0.17699999999999999</v>
      </c>
      <c r="CU6" s="65">
        <v>0.108</v>
      </c>
      <c r="CV6" s="65">
        <v>7.2999999999999995E-2</v>
      </c>
      <c r="CW6" s="65">
        <v>3.5999999999999997E-2</v>
      </c>
      <c r="CX6" s="65">
        <v>4.7E-2</v>
      </c>
    </row>
    <row r="7" spans="1:102" x14ac:dyDescent="0.3">
      <c r="A7" s="64">
        <v>2023</v>
      </c>
      <c r="B7" s="65">
        <v>423.87200000000001</v>
      </c>
      <c r="C7" s="65">
        <v>412.86500000000001</v>
      </c>
      <c r="D7" s="65">
        <v>402.48700000000002</v>
      </c>
      <c r="E7" s="65">
        <v>393.214</v>
      </c>
      <c r="F7" s="65">
        <v>384.15199999999999</v>
      </c>
      <c r="G7" s="65">
        <v>375.447</v>
      </c>
      <c r="H7" s="65">
        <v>367.04599999999999</v>
      </c>
      <c r="I7" s="65">
        <v>358.89100000000002</v>
      </c>
      <c r="J7" s="65">
        <v>350.97699999999998</v>
      </c>
      <c r="K7" s="65">
        <v>343.29700000000003</v>
      </c>
      <c r="L7" s="65">
        <v>335.56</v>
      </c>
      <c r="M7" s="65">
        <v>327.61700000000002</v>
      </c>
      <c r="N7" s="65">
        <v>319.55599999999998</v>
      </c>
      <c r="O7" s="65">
        <v>311.649</v>
      </c>
      <c r="P7" s="65">
        <v>303.887</v>
      </c>
      <c r="Q7" s="65">
        <v>295.99</v>
      </c>
      <c r="R7" s="65">
        <v>287.85899999999998</v>
      </c>
      <c r="S7" s="65">
        <v>279.62400000000002</v>
      </c>
      <c r="T7" s="65">
        <v>271.48599999999999</v>
      </c>
      <c r="U7" s="65">
        <v>263.37299999999999</v>
      </c>
      <c r="V7" s="65">
        <v>255.59</v>
      </c>
      <c r="W7" s="65">
        <v>248.298</v>
      </c>
      <c r="X7" s="65">
        <v>241.34899999999999</v>
      </c>
      <c r="Y7" s="65">
        <v>234.435</v>
      </c>
      <c r="Z7" s="65">
        <v>227.62299999999999</v>
      </c>
      <c r="AA7" s="65">
        <v>220.81</v>
      </c>
      <c r="AB7" s="65">
        <v>213.91900000000001</v>
      </c>
      <c r="AC7" s="65">
        <v>207.00700000000001</v>
      </c>
      <c r="AD7" s="65">
        <v>200.238</v>
      </c>
      <c r="AE7" s="65">
        <v>193.61199999999999</v>
      </c>
      <c r="AF7" s="65">
        <v>186.98699999999999</v>
      </c>
      <c r="AG7" s="65">
        <v>180.32</v>
      </c>
      <c r="AH7" s="65">
        <v>173.684</v>
      </c>
      <c r="AI7" s="65">
        <v>167.18899999999999</v>
      </c>
      <c r="AJ7" s="65">
        <v>160.804</v>
      </c>
      <c r="AK7" s="65">
        <v>154.69800000000001</v>
      </c>
      <c r="AL7" s="65">
        <v>148.96299999999999</v>
      </c>
      <c r="AM7" s="65">
        <v>143.52699999999999</v>
      </c>
      <c r="AN7" s="65">
        <v>138.215</v>
      </c>
      <c r="AO7" s="65">
        <v>133.053</v>
      </c>
      <c r="AP7" s="65">
        <v>128.07499999999999</v>
      </c>
      <c r="AQ7" s="65">
        <v>123.27800000000001</v>
      </c>
      <c r="AR7" s="65">
        <v>118.65</v>
      </c>
      <c r="AS7" s="65">
        <v>114.182</v>
      </c>
      <c r="AT7" s="65">
        <v>109.871</v>
      </c>
      <c r="AU7" s="65">
        <v>105.675</v>
      </c>
      <c r="AV7" s="65">
        <v>101.572</v>
      </c>
      <c r="AW7" s="65">
        <v>97.572999999999993</v>
      </c>
      <c r="AX7" s="65">
        <v>93.698999999999998</v>
      </c>
      <c r="AY7" s="65">
        <v>89.923000000000002</v>
      </c>
      <c r="AZ7" s="65">
        <v>86.32</v>
      </c>
      <c r="BA7" s="65">
        <v>82.923000000000002</v>
      </c>
      <c r="BB7" s="65">
        <v>79.677999999999997</v>
      </c>
      <c r="BC7" s="65">
        <v>76.507000000000005</v>
      </c>
      <c r="BD7" s="65">
        <v>73.430000000000007</v>
      </c>
      <c r="BE7" s="65">
        <v>70.337999999999994</v>
      </c>
      <c r="BF7" s="65">
        <v>67.17</v>
      </c>
      <c r="BG7" s="65">
        <v>63.972000000000001</v>
      </c>
      <c r="BH7" s="65">
        <v>60.86</v>
      </c>
      <c r="BI7" s="65">
        <v>57.820999999999998</v>
      </c>
      <c r="BJ7" s="65">
        <v>54.814</v>
      </c>
      <c r="BK7" s="65">
        <v>51.835999999999999</v>
      </c>
      <c r="BL7" s="65">
        <v>48.902000000000001</v>
      </c>
      <c r="BM7" s="65">
        <v>46.030999999999999</v>
      </c>
      <c r="BN7" s="65">
        <v>43.216000000000001</v>
      </c>
      <c r="BO7" s="65">
        <v>40.512999999999998</v>
      </c>
      <c r="BP7" s="65">
        <v>37.948</v>
      </c>
      <c r="BQ7" s="65">
        <v>35.5</v>
      </c>
      <c r="BR7" s="65">
        <v>33.122999999999998</v>
      </c>
      <c r="BS7" s="65">
        <v>30.835000000000001</v>
      </c>
      <c r="BT7" s="65">
        <v>28.600999999999999</v>
      </c>
      <c r="BU7" s="65">
        <v>26.401</v>
      </c>
      <c r="BV7" s="65">
        <v>24.26</v>
      </c>
      <c r="BW7" s="65">
        <v>22.202999999999999</v>
      </c>
      <c r="BX7" s="65">
        <v>20.21</v>
      </c>
      <c r="BY7" s="65">
        <v>18.38</v>
      </c>
      <c r="BZ7" s="65">
        <v>16.763000000000002</v>
      </c>
      <c r="CA7" s="65">
        <v>15.303000000000001</v>
      </c>
      <c r="CB7" s="65">
        <v>13.913</v>
      </c>
      <c r="CC7" s="65">
        <v>12.634</v>
      </c>
      <c r="CD7" s="65">
        <v>11.303000000000001</v>
      </c>
      <c r="CE7" s="65">
        <v>9.8390000000000004</v>
      </c>
      <c r="CF7" s="65">
        <v>8.3279999999999994</v>
      </c>
      <c r="CG7" s="65">
        <v>6.9279999999999999</v>
      </c>
      <c r="CH7" s="65">
        <v>5.5970000000000004</v>
      </c>
      <c r="CI7" s="65">
        <v>4.4649999999999999</v>
      </c>
      <c r="CJ7" s="65">
        <v>3.6080000000000001</v>
      </c>
      <c r="CK7" s="65">
        <v>2.9580000000000002</v>
      </c>
      <c r="CL7" s="65">
        <v>2.327</v>
      </c>
      <c r="CM7" s="65">
        <v>1.8160000000000001</v>
      </c>
      <c r="CN7" s="65">
        <v>1.4390000000000001</v>
      </c>
      <c r="CO7" s="65">
        <v>1.0960000000000001</v>
      </c>
      <c r="CP7" s="65">
        <v>0.78</v>
      </c>
      <c r="CQ7" s="65">
        <v>0.53600000000000003</v>
      </c>
      <c r="CR7" s="65">
        <v>0.40699999999999997</v>
      </c>
      <c r="CS7" s="65">
        <v>0.32400000000000001</v>
      </c>
      <c r="CT7" s="65">
        <v>0.23200000000000001</v>
      </c>
      <c r="CU7" s="65">
        <v>0.13100000000000001</v>
      </c>
      <c r="CV7" s="65">
        <v>7.4999999999999997E-2</v>
      </c>
      <c r="CW7" s="65">
        <v>3.6999999999999998E-2</v>
      </c>
      <c r="CX7" s="65">
        <v>4.8000000000000001E-2</v>
      </c>
    </row>
    <row r="8" spans="1:102" x14ac:dyDescent="0.3">
      <c r="A8" s="64">
        <v>2024</v>
      </c>
      <c r="B8" s="65">
        <v>431.93200000000002</v>
      </c>
      <c r="C8" s="65">
        <v>420.51299999999998</v>
      </c>
      <c r="D8" s="65">
        <v>409.81599999999997</v>
      </c>
      <c r="E8" s="65">
        <v>399.76900000000001</v>
      </c>
      <c r="F8" s="65">
        <v>390.8</v>
      </c>
      <c r="G8" s="65">
        <v>381.98</v>
      </c>
      <c r="H8" s="65">
        <v>373.53699999999998</v>
      </c>
      <c r="I8" s="65">
        <v>365.40499999999997</v>
      </c>
      <c r="J8" s="65">
        <v>357.52</v>
      </c>
      <c r="K8" s="65">
        <v>349.88</v>
      </c>
      <c r="L8" s="65">
        <v>342.48399999999998</v>
      </c>
      <c r="M8" s="65">
        <v>334.952</v>
      </c>
      <c r="N8" s="65">
        <v>327.096</v>
      </c>
      <c r="O8" s="65">
        <v>319.03899999999999</v>
      </c>
      <c r="P8" s="65">
        <v>311.13600000000002</v>
      </c>
      <c r="Q8" s="65">
        <v>303.36399999999998</v>
      </c>
      <c r="R8" s="65">
        <v>295.44499999999999</v>
      </c>
      <c r="S8" s="65">
        <v>287.29199999999997</v>
      </c>
      <c r="T8" s="65">
        <v>279.03100000000001</v>
      </c>
      <c r="U8" s="65">
        <v>270.85300000000001</v>
      </c>
      <c r="V8" s="65">
        <v>262.69</v>
      </c>
      <c r="W8" s="65">
        <v>254.86600000000001</v>
      </c>
      <c r="X8" s="65">
        <v>247.55500000000001</v>
      </c>
      <c r="Y8" s="65">
        <v>240.6</v>
      </c>
      <c r="Z8" s="65">
        <v>233.678</v>
      </c>
      <c r="AA8" s="65">
        <v>226.85499999999999</v>
      </c>
      <c r="AB8" s="65">
        <v>220.04</v>
      </c>
      <c r="AC8" s="65">
        <v>213.15600000000001</v>
      </c>
      <c r="AD8" s="65">
        <v>206.25800000000001</v>
      </c>
      <c r="AE8" s="65">
        <v>199.50399999999999</v>
      </c>
      <c r="AF8" s="65">
        <v>192.89400000000001</v>
      </c>
      <c r="AG8" s="65">
        <v>186.285</v>
      </c>
      <c r="AH8" s="65">
        <v>179.631</v>
      </c>
      <c r="AI8" s="65">
        <v>173.00700000000001</v>
      </c>
      <c r="AJ8" s="65">
        <v>166.524</v>
      </c>
      <c r="AK8" s="65">
        <v>160.15100000000001</v>
      </c>
      <c r="AL8" s="65">
        <v>154.05500000000001</v>
      </c>
      <c r="AM8" s="65">
        <v>148.32499999999999</v>
      </c>
      <c r="AN8" s="65">
        <v>142.892</v>
      </c>
      <c r="AO8" s="65">
        <v>137.58199999999999</v>
      </c>
      <c r="AP8" s="65">
        <v>132.41999999999999</v>
      </c>
      <c r="AQ8" s="65">
        <v>127.441</v>
      </c>
      <c r="AR8" s="65">
        <v>122.646</v>
      </c>
      <c r="AS8" s="65">
        <v>118.02</v>
      </c>
      <c r="AT8" s="65">
        <v>113.551</v>
      </c>
      <c r="AU8" s="65">
        <v>109.24</v>
      </c>
      <c r="AV8" s="65">
        <v>105.041</v>
      </c>
      <c r="AW8" s="65">
        <v>100.931</v>
      </c>
      <c r="AX8" s="65">
        <v>96.923000000000002</v>
      </c>
      <c r="AY8" s="65">
        <v>93.037999999999997</v>
      </c>
      <c r="AZ8" s="65">
        <v>89.251000000000005</v>
      </c>
      <c r="BA8" s="65">
        <v>85.635000000000005</v>
      </c>
      <c r="BB8" s="65">
        <v>82.221000000000004</v>
      </c>
      <c r="BC8" s="65">
        <v>78.959999999999994</v>
      </c>
      <c r="BD8" s="65">
        <v>75.772999999999996</v>
      </c>
      <c r="BE8" s="65">
        <v>72.677000000000007</v>
      </c>
      <c r="BF8" s="65">
        <v>69.566999999999993</v>
      </c>
      <c r="BG8" s="65">
        <v>66.38</v>
      </c>
      <c r="BH8" s="65">
        <v>63.164999999999999</v>
      </c>
      <c r="BI8" s="65">
        <v>60.033000000000001</v>
      </c>
      <c r="BJ8" s="65">
        <v>56.973999999999997</v>
      </c>
      <c r="BK8" s="65">
        <v>53.945</v>
      </c>
      <c r="BL8" s="65">
        <v>50.939</v>
      </c>
      <c r="BM8" s="65">
        <v>47.973999999999997</v>
      </c>
      <c r="BN8" s="65">
        <v>45.073</v>
      </c>
      <c r="BO8" s="65">
        <v>42.23</v>
      </c>
      <c r="BP8" s="65">
        <v>39.496000000000002</v>
      </c>
      <c r="BQ8" s="65">
        <v>36.9</v>
      </c>
      <c r="BR8" s="65">
        <v>34.421999999999997</v>
      </c>
      <c r="BS8" s="65">
        <v>32.015999999999998</v>
      </c>
      <c r="BT8" s="65">
        <v>29.7</v>
      </c>
      <c r="BU8" s="65">
        <v>27.443000000000001</v>
      </c>
      <c r="BV8" s="65">
        <v>25.225000000000001</v>
      </c>
      <c r="BW8" s="65">
        <v>23.071000000000002</v>
      </c>
      <c r="BX8" s="65">
        <v>21.006</v>
      </c>
      <c r="BY8" s="65">
        <v>19.012</v>
      </c>
      <c r="BZ8" s="65">
        <v>17.178000000000001</v>
      </c>
      <c r="CA8" s="65">
        <v>15.548</v>
      </c>
      <c r="CB8" s="65">
        <v>14.073</v>
      </c>
      <c r="CC8" s="65">
        <v>12.676</v>
      </c>
      <c r="CD8" s="65">
        <v>11.391999999999999</v>
      </c>
      <c r="CE8" s="65">
        <v>10.085000000000001</v>
      </c>
      <c r="CF8" s="65">
        <v>8.6850000000000005</v>
      </c>
      <c r="CG8" s="65">
        <v>7.2649999999999997</v>
      </c>
      <c r="CH8" s="65">
        <v>5.9580000000000002</v>
      </c>
      <c r="CI8" s="65">
        <v>4.7229999999999999</v>
      </c>
      <c r="CJ8" s="65">
        <v>3.6859999999999999</v>
      </c>
      <c r="CK8" s="65">
        <v>2.919</v>
      </c>
      <c r="CL8" s="65">
        <v>2.355</v>
      </c>
      <c r="CM8" s="65">
        <v>1.7969999999999999</v>
      </c>
      <c r="CN8" s="65">
        <v>1.377</v>
      </c>
      <c r="CO8" s="65">
        <v>1.0960000000000001</v>
      </c>
      <c r="CP8" s="65">
        <v>0.82</v>
      </c>
      <c r="CQ8" s="65">
        <v>0.54600000000000004</v>
      </c>
      <c r="CR8" s="65">
        <v>0.36</v>
      </c>
      <c r="CS8" s="65">
        <v>0.27900000000000003</v>
      </c>
      <c r="CT8" s="65">
        <v>0.22</v>
      </c>
      <c r="CU8" s="65">
        <v>0.156</v>
      </c>
      <c r="CV8" s="65">
        <v>8.5999999999999993E-2</v>
      </c>
      <c r="CW8" s="65">
        <v>3.9E-2</v>
      </c>
      <c r="CX8" s="65">
        <v>0.05</v>
      </c>
    </row>
    <row r="9" spans="1:102" x14ac:dyDescent="0.3">
      <c r="A9" s="64">
        <v>2025</v>
      </c>
      <c r="B9" s="65">
        <v>439.85300000000001</v>
      </c>
      <c r="C9" s="65">
        <v>428.18099999999998</v>
      </c>
      <c r="D9" s="65">
        <v>417.27699999999999</v>
      </c>
      <c r="E9" s="65">
        <v>407.06599999999997</v>
      </c>
      <c r="F9" s="65">
        <v>397.47399999999999</v>
      </c>
      <c r="G9" s="65">
        <v>388.42599999999999</v>
      </c>
      <c r="H9" s="65">
        <v>379.84699999999998</v>
      </c>
      <c r="I9" s="65">
        <v>371.66399999999999</v>
      </c>
      <c r="J9" s="65">
        <v>363.80099999999999</v>
      </c>
      <c r="K9" s="65">
        <v>356.18400000000003</v>
      </c>
      <c r="L9" s="65">
        <v>348.81700000000001</v>
      </c>
      <c r="M9" s="65">
        <v>341.70499999999998</v>
      </c>
      <c r="N9" s="65">
        <v>334.37900000000002</v>
      </c>
      <c r="O9" s="65">
        <v>326.608</v>
      </c>
      <c r="P9" s="65">
        <v>318.55399999999997</v>
      </c>
      <c r="Q9" s="65">
        <v>310.65300000000002</v>
      </c>
      <c r="R9" s="65">
        <v>302.87099999999998</v>
      </c>
      <c r="S9" s="65">
        <v>294.93</v>
      </c>
      <c r="T9" s="65">
        <v>286.75299999999999</v>
      </c>
      <c r="U9" s="65">
        <v>278.46600000000001</v>
      </c>
      <c r="V9" s="65">
        <v>270.24700000000001</v>
      </c>
      <c r="W9" s="65">
        <v>262.03199999999998</v>
      </c>
      <c r="X9" s="65">
        <v>254.167</v>
      </c>
      <c r="Y9" s="65">
        <v>246.83600000000001</v>
      </c>
      <c r="Z9" s="65">
        <v>239.876</v>
      </c>
      <c r="AA9" s="65">
        <v>232.94300000000001</v>
      </c>
      <c r="AB9" s="65">
        <v>226.11</v>
      </c>
      <c r="AC9" s="65">
        <v>219.292</v>
      </c>
      <c r="AD9" s="65">
        <v>212.41399999999999</v>
      </c>
      <c r="AE9" s="65">
        <v>205.529</v>
      </c>
      <c r="AF9" s="65">
        <v>198.78899999999999</v>
      </c>
      <c r="AG9" s="65">
        <v>192.19499999999999</v>
      </c>
      <c r="AH9" s="65">
        <v>185.602</v>
      </c>
      <c r="AI9" s="65">
        <v>178.96100000000001</v>
      </c>
      <c r="AJ9" s="65">
        <v>172.34700000000001</v>
      </c>
      <c r="AK9" s="65">
        <v>165.875</v>
      </c>
      <c r="AL9" s="65">
        <v>159.51499999999999</v>
      </c>
      <c r="AM9" s="65">
        <v>153.42699999999999</v>
      </c>
      <c r="AN9" s="65">
        <v>147.703</v>
      </c>
      <c r="AO9" s="65">
        <v>142.27099999999999</v>
      </c>
      <c r="AP9" s="65">
        <v>136.96100000000001</v>
      </c>
      <c r="AQ9" s="65">
        <v>131.79900000000001</v>
      </c>
      <c r="AR9" s="65">
        <v>126.821</v>
      </c>
      <c r="AS9" s="65">
        <v>122.026</v>
      </c>
      <c r="AT9" s="65">
        <v>117.402</v>
      </c>
      <c r="AU9" s="65">
        <v>112.93300000000001</v>
      </c>
      <c r="AV9" s="65">
        <v>108.619</v>
      </c>
      <c r="AW9" s="65">
        <v>104.417</v>
      </c>
      <c r="AX9" s="65">
        <v>100.29900000000001</v>
      </c>
      <c r="AY9" s="65">
        <v>96.281999999999996</v>
      </c>
      <c r="AZ9" s="65">
        <v>92.387</v>
      </c>
      <c r="BA9" s="65">
        <v>88.585999999999999</v>
      </c>
      <c r="BB9" s="65">
        <v>84.956999999999994</v>
      </c>
      <c r="BC9" s="65">
        <v>81.528999999999996</v>
      </c>
      <c r="BD9" s="65">
        <v>78.251999999999995</v>
      </c>
      <c r="BE9" s="65">
        <v>75.046000000000006</v>
      </c>
      <c r="BF9" s="65">
        <v>71.930999999999997</v>
      </c>
      <c r="BG9" s="65">
        <v>68.802000000000007</v>
      </c>
      <c r="BH9" s="65">
        <v>65.596999999999994</v>
      </c>
      <c r="BI9" s="65">
        <v>62.362000000000002</v>
      </c>
      <c r="BJ9" s="65">
        <v>59.212000000000003</v>
      </c>
      <c r="BK9" s="65">
        <v>56.131999999999998</v>
      </c>
      <c r="BL9" s="65">
        <v>53.081000000000003</v>
      </c>
      <c r="BM9" s="65">
        <v>50.045999999999999</v>
      </c>
      <c r="BN9" s="65">
        <v>47.051000000000002</v>
      </c>
      <c r="BO9" s="65">
        <v>44.12</v>
      </c>
      <c r="BP9" s="65">
        <v>41.247</v>
      </c>
      <c r="BQ9" s="65">
        <v>38.482999999999997</v>
      </c>
      <c r="BR9" s="65">
        <v>35.856000000000002</v>
      </c>
      <c r="BS9" s="65">
        <v>33.347000000000001</v>
      </c>
      <c r="BT9" s="65">
        <v>30.913</v>
      </c>
      <c r="BU9" s="65">
        <v>28.568000000000001</v>
      </c>
      <c r="BV9" s="65">
        <v>26.286999999999999</v>
      </c>
      <c r="BW9" s="65">
        <v>24.052</v>
      </c>
      <c r="BX9" s="65">
        <v>21.885000000000002</v>
      </c>
      <c r="BY9" s="65">
        <v>19.812000000000001</v>
      </c>
      <c r="BZ9" s="65">
        <v>17.815999999999999</v>
      </c>
      <c r="CA9" s="65">
        <v>15.977</v>
      </c>
      <c r="CB9" s="65">
        <v>14.334</v>
      </c>
      <c r="CC9" s="65">
        <v>12.843999999999999</v>
      </c>
      <c r="CD9" s="65">
        <v>11.44</v>
      </c>
      <c r="CE9" s="65">
        <v>10.151</v>
      </c>
      <c r="CF9" s="65">
        <v>8.8680000000000003</v>
      </c>
      <c r="CG9" s="65">
        <v>7.5309999999999997</v>
      </c>
      <c r="CH9" s="65">
        <v>6.2039999999999997</v>
      </c>
      <c r="CI9" s="65">
        <v>4.9880000000000004</v>
      </c>
      <c r="CJ9" s="65">
        <v>3.85</v>
      </c>
      <c r="CK9" s="65">
        <v>2.9079999999999999</v>
      </c>
      <c r="CL9" s="65">
        <v>2.23</v>
      </c>
      <c r="CM9" s="65">
        <v>1.75</v>
      </c>
      <c r="CN9" s="65">
        <v>1.2669999999999999</v>
      </c>
      <c r="CO9" s="65">
        <v>0.93899999999999995</v>
      </c>
      <c r="CP9" s="65">
        <v>0.753</v>
      </c>
      <c r="CQ9" s="65">
        <v>0.54500000000000004</v>
      </c>
      <c r="CR9" s="65">
        <v>0.313</v>
      </c>
      <c r="CS9" s="65">
        <v>0.182</v>
      </c>
      <c r="CT9" s="65">
        <v>0.15</v>
      </c>
      <c r="CU9" s="65">
        <v>0.11600000000000001</v>
      </c>
      <c r="CV9" s="65">
        <v>7.9000000000000001E-2</v>
      </c>
      <c r="CW9" s="65">
        <v>3.9E-2</v>
      </c>
      <c r="CX9" s="65">
        <v>5.0999999999999997E-2</v>
      </c>
    </row>
    <row r="10" spans="1:102" x14ac:dyDescent="0.3">
      <c r="A10" s="64">
        <v>2026</v>
      </c>
      <c r="B10" s="65">
        <v>447.33100000000002</v>
      </c>
      <c r="C10" s="65">
        <v>436.98099999999999</v>
      </c>
      <c r="D10" s="65">
        <v>425.84500000000003</v>
      </c>
      <c r="E10" s="65">
        <v>415.38299999999998</v>
      </c>
      <c r="F10" s="65">
        <v>405.52800000000002</v>
      </c>
      <c r="G10" s="65">
        <v>396.21600000000001</v>
      </c>
      <c r="H10" s="65">
        <v>387.37700000000001</v>
      </c>
      <c r="I10" s="65">
        <v>378.94200000000001</v>
      </c>
      <c r="J10" s="65">
        <v>370.86500000000001</v>
      </c>
      <c r="K10" s="65">
        <v>363.08600000000001</v>
      </c>
      <c r="L10" s="65">
        <v>355.53100000000001</v>
      </c>
      <c r="M10" s="65">
        <v>348.18700000000001</v>
      </c>
      <c r="N10" s="65">
        <v>341.06599999999997</v>
      </c>
      <c r="O10" s="65">
        <v>333.71899999999999</v>
      </c>
      <c r="P10" s="65">
        <v>325.92500000000001</v>
      </c>
      <c r="Q10" s="65">
        <v>317.84300000000002</v>
      </c>
      <c r="R10" s="65">
        <v>309.90199999999999</v>
      </c>
      <c r="S10" s="65">
        <v>302.06799999999998</v>
      </c>
      <c r="T10" s="65">
        <v>294.08699999999999</v>
      </c>
      <c r="U10" s="65">
        <v>285.892</v>
      </c>
      <c r="V10" s="65">
        <v>277.60199999999998</v>
      </c>
      <c r="W10" s="65">
        <v>269.37799999999999</v>
      </c>
      <c r="X10" s="65">
        <v>261.15600000000001</v>
      </c>
      <c r="Y10" s="65">
        <v>253.291</v>
      </c>
      <c r="Z10" s="65">
        <v>245.96700000000001</v>
      </c>
      <c r="AA10" s="65">
        <v>239.01900000000001</v>
      </c>
      <c r="AB10" s="65">
        <v>232.101</v>
      </c>
      <c r="AC10" s="65">
        <v>225.28399999999999</v>
      </c>
      <c r="AD10" s="65">
        <v>218.482</v>
      </c>
      <c r="AE10" s="65">
        <v>211.61600000000001</v>
      </c>
      <c r="AF10" s="65">
        <v>204.74</v>
      </c>
      <c r="AG10" s="65">
        <v>198.012</v>
      </c>
      <c r="AH10" s="65">
        <v>191.429</v>
      </c>
      <c r="AI10" s="65">
        <v>184.845</v>
      </c>
      <c r="AJ10" s="65">
        <v>178.21</v>
      </c>
      <c r="AK10" s="65">
        <v>171.59899999999999</v>
      </c>
      <c r="AL10" s="65">
        <v>165.131</v>
      </c>
      <c r="AM10" s="65">
        <v>158.77099999999999</v>
      </c>
      <c r="AN10" s="65">
        <v>152.685</v>
      </c>
      <c r="AO10" s="65">
        <v>146.96299999999999</v>
      </c>
      <c r="AP10" s="65">
        <v>141.53399999999999</v>
      </c>
      <c r="AQ10" s="65">
        <v>136.22499999999999</v>
      </c>
      <c r="AR10" s="65">
        <v>131.06</v>
      </c>
      <c r="AS10" s="65">
        <v>126.078</v>
      </c>
      <c r="AT10" s="65">
        <v>121.276</v>
      </c>
      <c r="AU10" s="65">
        <v>116.64100000000001</v>
      </c>
      <c r="AV10" s="65">
        <v>112.158</v>
      </c>
      <c r="AW10" s="65">
        <v>107.831</v>
      </c>
      <c r="AX10" s="65">
        <v>103.613</v>
      </c>
      <c r="AY10" s="65">
        <v>99.48</v>
      </c>
      <c r="AZ10" s="65">
        <v>95.447000000000003</v>
      </c>
      <c r="BA10" s="65">
        <v>91.534000000000006</v>
      </c>
      <c r="BB10" s="65">
        <v>87.715000000000003</v>
      </c>
      <c r="BC10" s="65">
        <v>84.063000000000002</v>
      </c>
      <c r="BD10" s="65">
        <v>80.611999999999995</v>
      </c>
      <c r="BE10" s="65">
        <v>77.308999999999997</v>
      </c>
      <c r="BF10" s="65">
        <v>74.075999999999993</v>
      </c>
      <c r="BG10" s="65">
        <v>70.933999999999997</v>
      </c>
      <c r="BH10" s="65">
        <v>67.772000000000006</v>
      </c>
      <c r="BI10" s="65">
        <v>64.53</v>
      </c>
      <c r="BJ10" s="65">
        <v>61.255000000000003</v>
      </c>
      <c r="BK10" s="65">
        <v>58.064</v>
      </c>
      <c r="BL10" s="65">
        <v>54.945999999999998</v>
      </c>
      <c r="BM10" s="65">
        <v>51.854999999999997</v>
      </c>
      <c r="BN10" s="65">
        <v>48.786999999999999</v>
      </c>
      <c r="BO10" s="65">
        <v>45.759</v>
      </c>
      <c r="BP10" s="65">
        <v>42.796999999999997</v>
      </c>
      <c r="BQ10" s="65">
        <v>39.898000000000003</v>
      </c>
      <c r="BR10" s="65">
        <v>37.109000000000002</v>
      </c>
      <c r="BS10" s="65">
        <v>34.460999999999999</v>
      </c>
      <c r="BT10" s="65">
        <v>31.933</v>
      </c>
      <c r="BU10" s="65">
        <v>29.484000000000002</v>
      </c>
      <c r="BV10" s="65">
        <v>27.132000000000001</v>
      </c>
      <c r="BW10" s="65">
        <v>24.85</v>
      </c>
      <c r="BX10" s="65">
        <v>22.629000000000001</v>
      </c>
      <c r="BY10" s="65">
        <v>20.486000000000001</v>
      </c>
      <c r="BZ10" s="65">
        <v>18.443000000000001</v>
      </c>
      <c r="CA10" s="65">
        <v>16.484999999999999</v>
      </c>
      <c r="CB10" s="65">
        <v>14.689</v>
      </c>
      <c r="CC10" s="65">
        <v>13.092000000000001</v>
      </c>
      <c r="CD10" s="65">
        <v>11.653</v>
      </c>
      <c r="CE10" s="65">
        <v>10.305</v>
      </c>
      <c r="CF10" s="65">
        <v>9.0739999999999998</v>
      </c>
      <c r="CG10" s="65">
        <v>7.8680000000000003</v>
      </c>
      <c r="CH10" s="65">
        <v>6.6369999999999996</v>
      </c>
      <c r="CI10" s="65">
        <v>5.4340000000000002</v>
      </c>
      <c r="CJ10" s="65">
        <v>4.3179999999999996</v>
      </c>
      <c r="CK10" s="65">
        <v>3.3039999999999998</v>
      </c>
      <c r="CL10" s="65">
        <v>2.5070000000000001</v>
      </c>
      <c r="CM10" s="65">
        <v>1.9139999999999999</v>
      </c>
      <c r="CN10" s="65">
        <v>1.474</v>
      </c>
      <c r="CO10" s="65">
        <v>1.0569999999999999</v>
      </c>
      <c r="CP10" s="65">
        <v>0.78700000000000003</v>
      </c>
      <c r="CQ10" s="65">
        <v>0.63</v>
      </c>
      <c r="CR10" s="65">
        <v>0.45400000000000001</v>
      </c>
      <c r="CS10" s="65">
        <v>0.26</v>
      </c>
      <c r="CT10" s="65">
        <v>0.155</v>
      </c>
      <c r="CU10" s="65">
        <v>0.12</v>
      </c>
      <c r="CV10" s="65">
        <v>8.1000000000000003E-2</v>
      </c>
      <c r="CW10" s="65">
        <v>0.04</v>
      </c>
      <c r="CX10" s="65">
        <v>5.1999999999999998E-2</v>
      </c>
    </row>
    <row r="11" spans="1:102" x14ac:dyDescent="0.3">
      <c r="A11" s="64">
        <v>2027</v>
      </c>
      <c r="B11" s="65">
        <v>454.69900000000001</v>
      </c>
      <c r="C11" s="65">
        <v>443.089</v>
      </c>
      <c r="D11" s="65">
        <v>434.2</v>
      </c>
      <c r="E11" s="65">
        <v>423.59899999999999</v>
      </c>
      <c r="F11" s="65">
        <v>413.57600000000002</v>
      </c>
      <c r="G11" s="65">
        <v>404.07600000000002</v>
      </c>
      <c r="H11" s="65">
        <v>395.04199999999997</v>
      </c>
      <c r="I11" s="65">
        <v>386.41</v>
      </c>
      <c r="J11" s="65">
        <v>378.11700000000002</v>
      </c>
      <c r="K11" s="65">
        <v>370.14299999999997</v>
      </c>
      <c r="L11" s="65">
        <v>362.44799999999998</v>
      </c>
      <c r="M11" s="65">
        <v>354.952</v>
      </c>
      <c r="N11" s="65">
        <v>347.62900000000002</v>
      </c>
      <c r="O11" s="65">
        <v>340.49799999999999</v>
      </c>
      <c r="P11" s="65">
        <v>333.12900000000002</v>
      </c>
      <c r="Q11" s="65">
        <v>325.30900000000003</v>
      </c>
      <c r="R11" s="65">
        <v>317.19900000000001</v>
      </c>
      <c r="S11" s="65">
        <v>309.21499999999997</v>
      </c>
      <c r="T11" s="65">
        <v>301.32799999999997</v>
      </c>
      <c r="U11" s="65">
        <v>293.30399999999997</v>
      </c>
      <c r="V11" s="65">
        <v>285.09100000000001</v>
      </c>
      <c r="W11" s="65">
        <v>276.79700000000003</v>
      </c>
      <c r="X11" s="65">
        <v>268.565</v>
      </c>
      <c r="Y11" s="65">
        <v>260.334</v>
      </c>
      <c r="Z11" s="65">
        <v>252.46799999999999</v>
      </c>
      <c r="AA11" s="65">
        <v>245.149</v>
      </c>
      <c r="AB11" s="65">
        <v>238.21199999999999</v>
      </c>
      <c r="AC11" s="65">
        <v>231.30699999999999</v>
      </c>
      <c r="AD11" s="65">
        <v>224.506</v>
      </c>
      <c r="AE11" s="65">
        <v>217.71600000000001</v>
      </c>
      <c r="AF11" s="65">
        <v>210.86199999999999</v>
      </c>
      <c r="AG11" s="65">
        <v>203.995</v>
      </c>
      <c r="AH11" s="65">
        <v>197.27600000000001</v>
      </c>
      <c r="AI11" s="65">
        <v>190.70400000000001</v>
      </c>
      <c r="AJ11" s="65">
        <v>184.12700000000001</v>
      </c>
      <c r="AK11" s="65">
        <v>177.49600000000001</v>
      </c>
      <c r="AL11" s="65">
        <v>170.88800000000001</v>
      </c>
      <c r="AM11" s="65">
        <v>164.42</v>
      </c>
      <c r="AN11" s="65">
        <v>158.06100000000001</v>
      </c>
      <c r="AO11" s="65">
        <v>151.97499999999999</v>
      </c>
      <c r="AP11" s="65">
        <v>146.25399999999999</v>
      </c>
      <c r="AQ11" s="65">
        <v>140.82499999999999</v>
      </c>
      <c r="AR11" s="65">
        <v>135.51599999999999</v>
      </c>
      <c r="AS11" s="65">
        <v>130.34899999999999</v>
      </c>
      <c r="AT11" s="65">
        <v>125.363</v>
      </c>
      <c r="AU11" s="65">
        <v>120.55200000000001</v>
      </c>
      <c r="AV11" s="65">
        <v>115.904</v>
      </c>
      <c r="AW11" s="65">
        <v>111.407</v>
      </c>
      <c r="AX11" s="65">
        <v>107.065</v>
      </c>
      <c r="AY11" s="65">
        <v>102.831</v>
      </c>
      <c r="AZ11" s="65">
        <v>98.682000000000002</v>
      </c>
      <c r="BA11" s="65">
        <v>94.632999999999996</v>
      </c>
      <c r="BB11" s="65">
        <v>90.700999999999993</v>
      </c>
      <c r="BC11" s="65">
        <v>86.861999999999995</v>
      </c>
      <c r="BD11" s="65">
        <v>83.188999999999993</v>
      </c>
      <c r="BE11" s="65">
        <v>79.712000000000003</v>
      </c>
      <c r="BF11" s="65">
        <v>76.382000000000005</v>
      </c>
      <c r="BG11" s="65">
        <v>73.120999999999995</v>
      </c>
      <c r="BH11" s="65">
        <v>69.95</v>
      </c>
      <c r="BI11" s="65">
        <v>66.757000000000005</v>
      </c>
      <c r="BJ11" s="65">
        <v>63.476999999999997</v>
      </c>
      <c r="BK11" s="65">
        <v>60.161000000000001</v>
      </c>
      <c r="BL11" s="65">
        <v>56.93</v>
      </c>
      <c r="BM11" s="65">
        <v>53.771000000000001</v>
      </c>
      <c r="BN11" s="65">
        <v>50.642000000000003</v>
      </c>
      <c r="BO11" s="65">
        <v>47.537999999999997</v>
      </c>
      <c r="BP11" s="65">
        <v>44.475999999999999</v>
      </c>
      <c r="BQ11" s="65">
        <v>41.484999999999999</v>
      </c>
      <c r="BR11" s="65">
        <v>38.558</v>
      </c>
      <c r="BS11" s="65">
        <v>35.744999999999997</v>
      </c>
      <c r="BT11" s="65">
        <v>33.073</v>
      </c>
      <c r="BU11" s="65">
        <v>30.526</v>
      </c>
      <c r="BV11" s="65">
        <v>28.062999999999999</v>
      </c>
      <c r="BW11" s="65">
        <v>25.7</v>
      </c>
      <c r="BX11" s="65">
        <v>23.42</v>
      </c>
      <c r="BY11" s="65">
        <v>21.212</v>
      </c>
      <c r="BZ11" s="65">
        <v>19.091999999999999</v>
      </c>
      <c r="CA11" s="65">
        <v>17.077999999999999</v>
      </c>
      <c r="CB11" s="65">
        <v>15.157999999999999</v>
      </c>
      <c r="CC11" s="65">
        <v>13.404</v>
      </c>
      <c r="CD11" s="65">
        <v>11.852</v>
      </c>
      <c r="CE11" s="65">
        <v>10.465</v>
      </c>
      <c r="CF11" s="65">
        <v>9.173</v>
      </c>
      <c r="CG11" s="65">
        <v>7.9980000000000002</v>
      </c>
      <c r="CH11" s="65">
        <v>6.8689999999999998</v>
      </c>
      <c r="CI11" s="65">
        <v>5.7450000000000001</v>
      </c>
      <c r="CJ11" s="65">
        <v>4.665</v>
      </c>
      <c r="CK11" s="65">
        <v>3.6480000000000001</v>
      </c>
      <c r="CL11" s="65">
        <v>2.7610000000000001</v>
      </c>
      <c r="CM11" s="65">
        <v>2.1059999999999999</v>
      </c>
      <c r="CN11" s="65">
        <v>1.5980000000000001</v>
      </c>
      <c r="CO11" s="65">
        <v>1.198</v>
      </c>
      <c r="CP11" s="65">
        <v>0.84799999999999998</v>
      </c>
      <c r="CQ11" s="65">
        <v>0.63400000000000001</v>
      </c>
      <c r="CR11" s="65">
        <v>0.50800000000000001</v>
      </c>
      <c r="CS11" s="65">
        <v>0.36399999999999999</v>
      </c>
      <c r="CT11" s="65">
        <v>0.20599999999999999</v>
      </c>
      <c r="CU11" s="65">
        <v>0.124</v>
      </c>
      <c r="CV11" s="65">
        <v>8.4000000000000005E-2</v>
      </c>
      <c r="CW11" s="65">
        <v>4.2000000000000003E-2</v>
      </c>
      <c r="CX11" s="65">
        <v>5.3999999999999999E-2</v>
      </c>
    </row>
    <row r="12" spans="1:102" x14ac:dyDescent="0.3">
      <c r="A12" s="64">
        <v>2028</v>
      </c>
      <c r="B12" s="65">
        <v>461.98200000000003</v>
      </c>
      <c r="C12" s="65">
        <v>450.59899999999999</v>
      </c>
      <c r="D12" s="65">
        <v>439.82299999999998</v>
      </c>
      <c r="E12" s="65">
        <v>431.47500000000002</v>
      </c>
      <c r="F12" s="65">
        <v>421.40699999999998</v>
      </c>
      <c r="G12" s="65">
        <v>411.82299999999998</v>
      </c>
      <c r="H12" s="65">
        <v>402.67599999999999</v>
      </c>
      <c r="I12" s="65">
        <v>393.91800000000001</v>
      </c>
      <c r="J12" s="65">
        <v>385.49299999999999</v>
      </c>
      <c r="K12" s="65">
        <v>377.34</v>
      </c>
      <c r="L12" s="65">
        <v>369.47</v>
      </c>
      <c r="M12" s="65">
        <v>361.85599999999999</v>
      </c>
      <c r="N12" s="65">
        <v>354.41899999999998</v>
      </c>
      <c r="O12" s="65">
        <v>347.11700000000002</v>
      </c>
      <c r="P12" s="65">
        <v>339.97500000000002</v>
      </c>
      <c r="Q12" s="65">
        <v>332.58300000000003</v>
      </c>
      <c r="R12" s="65">
        <v>324.73700000000002</v>
      </c>
      <c r="S12" s="65">
        <v>316.596</v>
      </c>
      <c r="T12" s="65">
        <v>308.56900000000002</v>
      </c>
      <c r="U12" s="65">
        <v>300.62700000000001</v>
      </c>
      <c r="V12" s="65">
        <v>292.56</v>
      </c>
      <c r="W12" s="65">
        <v>284.32600000000002</v>
      </c>
      <c r="X12" s="65">
        <v>276.02800000000002</v>
      </c>
      <c r="Y12" s="65">
        <v>267.786</v>
      </c>
      <c r="Z12" s="65">
        <v>259.54599999999999</v>
      </c>
      <c r="AA12" s="65">
        <v>251.67699999999999</v>
      </c>
      <c r="AB12" s="65">
        <v>244.363</v>
      </c>
      <c r="AC12" s="65">
        <v>237.43700000000001</v>
      </c>
      <c r="AD12" s="65">
        <v>230.54400000000001</v>
      </c>
      <c r="AE12" s="65">
        <v>223.756</v>
      </c>
      <c r="AF12" s="65">
        <v>216.98</v>
      </c>
      <c r="AG12" s="65">
        <v>210.13499999999999</v>
      </c>
      <c r="AH12" s="65">
        <v>203.27600000000001</v>
      </c>
      <c r="AI12" s="65">
        <v>196.566</v>
      </c>
      <c r="AJ12" s="65">
        <v>190.00200000000001</v>
      </c>
      <c r="AK12" s="65">
        <v>183.43299999999999</v>
      </c>
      <c r="AL12" s="65">
        <v>176.80600000000001</v>
      </c>
      <c r="AM12" s="65">
        <v>170.19900000000001</v>
      </c>
      <c r="AN12" s="65">
        <v>163.73099999999999</v>
      </c>
      <c r="AO12" s="65">
        <v>157.37200000000001</v>
      </c>
      <c r="AP12" s="65">
        <v>151.285</v>
      </c>
      <c r="AQ12" s="65">
        <v>145.56399999999999</v>
      </c>
      <c r="AR12" s="65">
        <v>140.13499999999999</v>
      </c>
      <c r="AS12" s="65">
        <v>134.82499999999999</v>
      </c>
      <c r="AT12" s="65">
        <v>129.655</v>
      </c>
      <c r="AU12" s="65">
        <v>124.663</v>
      </c>
      <c r="AV12" s="65">
        <v>119.843</v>
      </c>
      <c r="AW12" s="65">
        <v>115.181</v>
      </c>
      <c r="AX12" s="65">
        <v>110.672</v>
      </c>
      <c r="AY12" s="65">
        <v>106.312</v>
      </c>
      <c r="AZ12" s="65">
        <v>102.062</v>
      </c>
      <c r="BA12" s="65">
        <v>97.897000000000006</v>
      </c>
      <c r="BB12" s="65">
        <v>93.83</v>
      </c>
      <c r="BC12" s="65">
        <v>89.88</v>
      </c>
      <c r="BD12" s="65">
        <v>86.02</v>
      </c>
      <c r="BE12" s="65">
        <v>82.323999999999998</v>
      </c>
      <c r="BF12" s="65">
        <v>78.822999999999993</v>
      </c>
      <c r="BG12" s="65">
        <v>75.465000000000003</v>
      </c>
      <c r="BH12" s="65">
        <v>72.176000000000002</v>
      </c>
      <c r="BI12" s="65">
        <v>68.977000000000004</v>
      </c>
      <c r="BJ12" s="65">
        <v>65.751000000000005</v>
      </c>
      <c r="BK12" s="65">
        <v>62.433</v>
      </c>
      <c r="BL12" s="65">
        <v>59.075000000000003</v>
      </c>
      <c r="BM12" s="65">
        <v>55.802999999999997</v>
      </c>
      <c r="BN12" s="65">
        <v>52.603999999999999</v>
      </c>
      <c r="BO12" s="65">
        <v>49.435000000000002</v>
      </c>
      <c r="BP12" s="65">
        <v>46.295000000000002</v>
      </c>
      <c r="BQ12" s="65">
        <v>43.2</v>
      </c>
      <c r="BR12" s="65">
        <v>40.177</v>
      </c>
      <c r="BS12" s="65">
        <v>37.222999999999999</v>
      </c>
      <c r="BT12" s="65">
        <v>34.384</v>
      </c>
      <c r="BU12" s="65">
        <v>31.689</v>
      </c>
      <c r="BV12" s="65">
        <v>29.123000000000001</v>
      </c>
      <c r="BW12" s="65">
        <v>26.646000000000001</v>
      </c>
      <c r="BX12" s="65">
        <v>24.273</v>
      </c>
      <c r="BY12" s="65">
        <v>21.992999999999999</v>
      </c>
      <c r="BZ12" s="65">
        <v>19.795999999999999</v>
      </c>
      <c r="CA12" s="65">
        <v>17.7</v>
      </c>
      <c r="CB12" s="65">
        <v>15.715999999999999</v>
      </c>
      <c r="CC12" s="65">
        <v>13.832000000000001</v>
      </c>
      <c r="CD12" s="65">
        <v>12.119</v>
      </c>
      <c r="CE12" s="65">
        <v>10.614000000000001</v>
      </c>
      <c r="CF12" s="65">
        <v>9.2769999999999992</v>
      </c>
      <c r="CG12" s="65">
        <v>8.0419999999999998</v>
      </c>
      <c r="CH12" s="65">
        <v>6.9240000000000004</v>
      </c>
      <c r="CI12" s="65">
        <v>5.8719999999999999</v>
      </c>
      <c r="CJ12" s="65">
        <v>4.8550000000000004</v>
      </c>
      <c r="CK12" s="65">
        <v>3.8969999999999998</v>
      </c>
      <c r="CL12" s="65">
        <v>2.9790000000000001</v>
      </c>
      <c r="CM12" s="65">
        <v>2.2170000000000001</v>
      </c>
      <c r="CN12" s="65">
        <v>1.7050000000000001</v>
      </c>
      <c r="CO12" s="65">
        <v>1.282</v>
      </c>
      <c r="CP12" s="65">
        <v>0.92200000000000004</v>
      </c>
      <c r="CQ12" s="65">
        <v>0.63800000000000001</v>
      </c>
      <c r="CR12" s="65">
        <v>0.48299999999999998</v>
      </c>
      <c r="CS12" s="65">
        <v>0.38500000000000001</v>
      </c>
      <c r="CT12" s="65">
        <v>0.27400000000000002</v>
      </c>
      <c r="CU12" s="65">
        <v>0.153</v>
      </c>
      <c r="CV12" s="65">
        <v>8.7999999999999995E-2</v>
      </c>
      <c r="CW12" s="65">
        <v>4.2999999999999997E-2</v>
      </c>
      <c r="CX12" s="65">
        <v>5.5E-2</v>
      </c>
    </row>
    <row r="13" spans="1:102" x14ac:dyDescent="0.3">
      <c r="A13" s="64">
        <v>2029</v>
      </c>
      <c r="B13" s="65">
        <v>469.24200000000002</v>
      </c>
      <c r="C13" s="65">
        <v>458.11200000000002</v>
      </c>
      <c r="D13" s="65">
        <v>447.49599999999998</v>
      </c>
      <c r="E13" s="65">
        <v>437.35599999999999</v>
      </c>
      <c r="F13" s="65">
        <v>428.77100000000002</v>
      </c>
      <c r="G13" s="65">
        <v>419.23500000000001</v>
      </c>
      <c r="H13" s="65">
        <v>410.089</v>
      </c>
      <c r="I13" s="65">
        <v>401.29500000000002</v>
      </c>
      <c r="J13" s="65">
        <v>392.81400000000002</v>
      </c>
      <c r="K13" s="65">
        <v>384.59399999999999</v>
      </c>
      <c r="L13" s="65">
        <v>376.58100000000002</v>
      </c>
      <c r="M13" s="65">
        <v>368.81400000000002</v>
      </c>
      <c r="N13" s="65">
        <v>361.28199999999998</v>
      </c>
      <c r="O13" s="65">
        <v>353.90300000000002</v>
      </c>
      <c r="P13" s="65">
        <v>346.62200000000001</v>
      </c>
      <c r="Q13" s="65">
        <v>339.46800000000002</v>
      </c>
      <c r="R13" s="65">
        <v>332.053</v>
      </c>
      <c r="S13" s="65">
        <v>324.18</v>
      </c>
      <c r="T13" s="65">
        <v>316.00799999999998</v>
      </c>
      <c r="U13" s="65">
        <v>307.93799999999999</v>
      </c>
      <c r="V13" s="65">
        <v>299.94</v>
      </c>
      <c r="W13" s="65">
        <v>291.83100000000002</v>
      </c>
      <c r="X13" s="65">
        <v>283.57600000000002</v>
      </c>
      <c r="Y13" s="65">
        <v>275.27100000000002</v>
      </c>
      <c r="Z13" s="65">
        <v>267.02100000000002</v>
      </c>
      <c r="AA13" s="65">
        <v>258.77100000000002</v>
      </c>
      <c r="AB13" s="65">
        <v>250.898</v>
      </c>
      <c r="AC13" s="65">
        <v>243.589</v>
      </c>
      <c r="AD13" s="65">
        <v>236.673</v>
      </c>
      <c r="AE13" s="65">
        <v>229.791</v>
      </c>
      <c r="AF13" s="65">
        <v>223.017</v>
      </c>
      <c r="AG13" s="65">
        <v>216.25399999999999</v>
      </c>
      <c r="AH13" s="65">
        <v>209.41900000000001</v>
      </c>
      <c r="AI13" s="65">
        <v>202.56700000000001</v>
      </c>
      <c r="AJ13" s="65">
        <v>195.864</v>
      </c>
      <c r="AK13" s="65">
        <v>189.31</v>
      </c>
      <c r="AL13" s="65">
        <v>182.74700000000001</v>
      </c>
      <c r="AM13" s="65">
        <v>176.124</v>
      </c>
      <c r="AN13" s="65">
        <v>169.518</v>
      </c>
      <c r="AO13" s="65">
        <v>163.05000000000001</v>
      </c>
      <c r="AP13" s="65">
        <v>156.69</v>
      </c>
      <c r="AQ13" s="65">
        <v>150.602</v>
      </c>
      <c r="AR13" s="65">
        <v>144.881</v>
      </c>
      <c r="AS13" s="65">
        <v>139.452</v>
      </c>
      <c r="AT13" s="65">
        <v>134.13999999999999</v>
      </c>
      <c r="AU13" s="65">
        <v>128.96799999999999</v>
      </c>
      <c r="AV13" s="65">
        <v>123.96899999999999</v>
      </c>
      <c r="AW13" s="65">
        <v>119.13800000000001</v>
      </c>
      <c r="AX13" s="65">
        <v>114.464</v>
      </c>
      <c r="AY13" s="65">
        <v>109.941</v>
      </c>
      <c r="AZ13" s="65">
        <v>105.565</v>
      </c>
      <c r="BA13" s="65">
        <v>101.298</v>
      </c>
      <c r="BB13" s="65">
        <v>97.117000000000004</v>
      </c>
      <c r="BC13" s="65">
        <v>93.033000000000001</v>
      </c>
      <c r="BD13" s="65">
        <v>89.063000000000002</v>
      </c>
      <c r="BE13" s="65">
        <v>85.183000000000007</v>
      </c>
      <c r="BF13" s="65">
        <v>81.463999999999999</v>
      </c>
      <c r="BG13" s="65">
        <v>77.936999999999998</v>
      </c>
      <c r="BH13" s="65">
        <v>74.552000000000007</v>
      </c>
      <c r="BI13" s="65">
        <v>71.233999999999995</v>
      </c>
      <c r="BJ13" s="65">
        <v>68.007000000000005</v>
      </c>
      <c r="BK13" s="65">
        <v>64.747</v>
      </c>
      <c r="BL13" s="65">
        <v>61.390999999999998</v>
      </c>
      <c r="BM13" s="65">
        <v>57.991</v>
      </c>
      <c r="BN13" s="65">
        <v>54.677</v>
      </c>
      <c r="BO13" s="65">
        <v>51.436999999999998</v>
      </c>
      <c r="BP13" s="65">
        <v>48.23</v>
      </c>
      <c r="BQ13" s="65">
        <v>45.052999999999997</v>
      </c>
      <c r="BR13" s="65">
        <v>41.926000000000002</v>
      </c>
      <c r="BS13" s="65">
        <v>38.872</v>
      </c>
      <c r="BT13" s="65">
        <v>35.889000000000003</v>
      </c>
      <c r="BU13" s="65">
        <v>33.024000000000001</v>
      </c>
      <c r="BV13" s="65">
        <v>30.306999999999999</v>
      </c>
      <c r="BW13" s="65">
        <v>27.72</v>
      </c>
      <c r="BX13" s="65">
        <v>25.228999999999999</v>
      </c>
      <c r="BY13" s="65">
        <v>22.846</v>
      </c>
      <c r="BZ13" s="65">
        <v>20.565999999999999</v>
      </c>
      <c r="CA13" s="65">
        <v>18.382999999999999</v>
      </c>
      <c r="CB13" s="65">
        <v>16.309000000000001</v>
      </c>
      <c r="CC13" s="65">
        <v>14.353999999999999</v>
      </c>
      <c r="CD13" s="65">
        <v>12.506</v>
      </c>
      <c r="CE13" s="65">
        <v>10.836</v>
      </c>
      <c r="CF13" s="65">
        <v>9.3759999999999994</v>
      </c>
      <c r="CG13" s="65">
        <v>8.0909999999999993</v>
      </c>
      <c r="CH13" s="65">
        <v>6.9109999999999996</v>
      </c>
      <c r="CI13" s="65">
        <v>5.85</v>
      </c>
      <c r="CJ13" s="65">
        <v>4.875</v>
      </c>
      <c r="CK13" s="65">
        <v>3.9630000000000001</v>
      </c>
      <c r="CL13" s="65">
        <v>3.129</v>
      </c>
      <c r="CM13" s="65">
        <v>2.31</v>
      </c>
      <c r="CN13" s="65">
        <v>1.673</v>
      </c>
      <c r="CO13" s="65">
        <v>1.3049999999999999</v>
      </c>
      <c r="CP13" s="65">
        <v>0.96599999999999997</v>
      </c>
      <c r="CQ13" s="65">
        <v>0.64700000000000002</v>
      </c>
      <c r="CR13" s="65">
        <v>0.42899999999999999</v>
      </c>
      <c r="CS13" s="65">
        <v>0.33100000000000002</v>
      </c>
      <c r="CT13" s="65">
        <v>0.26200000000000001</v>
      </c>
      <c r="CU13" s="65">
        <v>0.185</v>
      </c>
      <c r="CV13" s="65">
        <v>0.1</v>
      </c>
      <c r="CW13" s="65">
        <v>4.3999999999999997E-2</v>
      </c>
      <c r="CX13" s="65">
        <v>5.8000000000000003E-2</v>
      </c>
    </row>
    <row r="14" spans="1:102" x14ac:dyDescent="0.3">
      <c r="A14" s="64">
        <v>2030</v>
      </c>
      <c r="B14" s="65">
        <v>476.52199999999999</v>
      </c>
      <c r="C14" s="65">
        <v>465.60899999999998</v>
      </c>
      <c r="D14" s="65">
        <v>455.13499999999999</v>
      </c>
      <c r="E14" s="65">
        <v>445.07299999999998</v>
      </c>
      <c r="F14" s="65">
        <v>435.392</v>
      </c>
      <c r="G14" s="65">
        <v>426.065</v>
      </c>
      <c r="H14" s="65">
        <v>417.06299999999999</v>
      </c>
      <c r="I14" s="65">
        <v>408.35500000000002</v>
      </c>
      <c r="J14" s="65">
        <v>399.91199999999998</v>
      </c>
      <c r="K14" s="65">
        <v>391.709</v>
      </c>
      <c r="L14" s="65">
        <v>383.69400000000002</v>
      </c>
      <c r="M14" s="65">
        <v>375.822</v>
      </c>
      <c r="N14" s="65">
        <v>368.15600000000001</v>
      </c>
      <c r="O14" s="65">
        <v>360.70699999999999</v>
      </c>
      <c r="P14" s="65">
        <v>353.387</v>
      </c>
      <c r="Q14" s="65">
        <v>346.125</v>
      </c>
      <c r="R14" s="65">
        <v>338.96100000000001</v>
      </c>
      <c r="S14" s="65">
        <v>331.52199999999999</v>
      </c>
      <c r="T14" s="65">
        <v>323.62099999999998</v>
      </c>
      <c r="U14" s="65">
        <v>315.42</v>
      </c>
      <c r="V14" s="65">
        <v>307.30500000000001</v>
      </c>
      <c r="W14" s="65">
        <v>299.25200000000001</v>
      </c>
      <c r="X14" s="65">
        <v>291.10000000000002</v>
      </c>
      <c r="Y14" s="65">
        <v>282.82400000000001</v>
      </c>
      <c r="Z14" s="65">
        <v>274.51400000000001</v>
      </c>
      <c r="AA14" s="65">
        <v>266.255</v>
      </c>
      <c r="AB14" s="65">
        <v>257.99599999999998</v>
      </c>
      <c r="AC14" s="65">
        <v>250.119</v>
      </c>
      <c r="AD14" s="65">
        <v>242.81399999999999</v>
      </c>
      <c r="AE14" s="65">
        <v>235.90799999999999</v>
      </c>
      <c r="AF14" s="65">
        <v>229.03800000000001</v>
      </c>
      <c r="AG14" s="65">
        <v>222.27799999999999</v>
      </c>
      <c r="AH14" s="65">
        <v>215.52699999999999</v>
      </c>
      <c r="AI14" s="65">
        <v>208.70099999999999</v>
      </c>
      <c r="AJ14" s="65">
        <v>201.85599999999999</v>
      </c>
      <c r="AK14" s="65">
        <v>195.16300000000001</v>
      </c>
      <c r="AL14" s="65">
        <v>188.61799999999999</v>
      </c>
      <c r="AM14" s="65">
        <v>182.06100000000001</v>
      </c>
      <c r="AN14" s="65">
        <v>175.441</v>
      </c>
      <c r="AO14" s="65">
        <v>168.83600000000001</v>
      </c>
      <c r="AP14" s="65">
        <v>162.37</v>
      </c>
      <c r="AQ14" s="65">
        <v>156.00700000000001</v>
      </c>
      <c r="AR14" s="65">
        <v>149.91800000000001</v>
      </c>
      <c r="AS14" s="65">
        <v>144.19800000000001</v>
      </c>
      <c r="AT14" s="65">
        <v>138.768</v>
      </c>
      <c r="AU14" s="65">
        <v>133.45400000000001</v>
      </c>
      <c r="AV14" s="65">
        <v>128.28</v>
      </c>
      <c r="AW14" s="65">
        <v>123.276</v>
      </c>
      <c r="AX14" s="65">
        <v>118.434</v>
      </c>
      <c r="AY14" s="65">
        <v>113.748</v>
      </c>
      <c r="AZ14" s="65">
        <v>109.209</v>
      </c>
      <c r="BA14" s="65">
        <v>104.818</v>
      </c>
      <c r="BB14" s="65">
        <v>100.53400000000001</v>
      </c>
      <c r="BC14" s="65">
        <v>96.335999999999999</v>
      </c>
      <c r="BD14" s="65">
        <v>92.234999999999999</v>
      </c>
      <c r="BE14" s="65">
        <v>88.245999999999995</v>
      </c>
      <c r="BF14" s="65">
        <v>84.344999999999999</v>
      </c>
      <c r="BG14" s="65">
        <v>80.602999999999994</v>
      </c>
      <c r="BH14" s="65">
        <v>77.051000000000002</v>
      </c>
      <c r="BI14" s="65">
        <v>73.638000000000005</v>
      </c>
      <c r="BJ14" s="65">
        <v>70.292000000000002</v>
      </c>
      <c r="BK14" s="65">
        <v>67.036000000000001</v>
      </c>
      <c r="BL14" s="65">
        <v>63.743000000000002</v>
      </c>
      <c r="BM14" s="65">
        <v>60.348999999999997</v>
      </c>
      <c r="BN14" s="65">
        <v>56.905999999999999</v>
      </c>
      <c r="BO14" s="65">
        <v>53.552999999999997</v>
      </c>
      <c r="BP14" s="65">
        <v>50.271000000000001</v>
      </c>
      <c r="BQ14" s="65">
        <v>47.024999999999999</v>
      </c>
      <c r="BR14" s="65">
        <v>43.811999999999998</v>
      </c>
      <c r="BS14" s="65">
        <v>40.651000000000003</v>
      </c>
      <c r="BT14" s="65">
        <v>37.564999999999998</v>
      </c>
      <c r="BU14" s="65">
        <v>34.555</v>
      </c>
      <c r="BV14" s="65">
        <v>31.664999999999999</v>
      </c>
      <c r="BW14" s="65">
        <v>28.923999999999999</v>
      </c>
      <c r="BX14" s="65">
        <v>26.318000000000001</v>
      </c>
      <c r="BY14" s="65">
        <v>23.812000000000001</v>
      </c>
      <c r="BZ14" s="65">
        <v>21.419</v>
      </c>
      <c r="CA14" s="65">
        <v>19.138999999999999</v>
      </c>
      <c r="CB14" s="65">
        <v>16.969000000000001</v>
      </c>
      <c r="CC14" s="65">
        <v>14.917999999999999</v>
      </c>
      <c r="CD14" s="65">
        <v>12.992000000000001</v>
      </c>
      <c r="CE14" s="65">
        <v>11.180999999999999</v>
      </c>
      <c r="CF14" s="65">
        <v>9.5519999999999996</v>
      </c>
      <c r="CG14" s="65">
        <v>8.1379999999999999</v>
      </c>
      <c r="CH14" s="65">
        <v>6.9029999999999996</v>
      </c>
      <c r="CI14" s="65">
        <v>5.78</v>
      </c>
      <c r="CJ14" s="65">
        <v>4.7750000000000004</v>
      </c>
      <c r="CK14" s="65">
        <v>3.8780000000000001</v>
      </c>
      <c r="CL14" s="65">
        <v>3.0720000000000001</v>
      </c>
      <c r="CM14" s="65">
        <v>2.3610000000000002</v>
      </c>
      <c r="CN14" s="65">
        <v>1.641</v>
      </c>
      <c r="CO14" s="65">
        <v>1.129</v>
      </c>
      <c r="CP14" s="65">
        <v>0.90400000000000003</v>
      </c>
      <c r="CQ14" s="65">
        <v>0.65100000000000002</v>
      </c>
      <c r="CR14" s="65">
        <v>0.371</v>
      </c>
      <c r="CS14" s="65">
        <v>0.218</v>
      </c>
      <c r="CT14" s="65">
        <v>0.18</v>
      </c>
      <c r="CU14" s="65">
        <v>0.13800000000000001</v>
      </c>
      <c r="CV14" s="65">
        <v>9.4E-2</v>
      </c>
      <c r="CW14" s="65">
        <v>4.7E-2</v>
      </c>
      <c r="CX14" s="65">
        <v>5.8999999999999997E-2</v>
      </c>
    </row>
    <row r="15" spans="1:102" x14ac:dyDescent="0.3">
      <c r="A15" s="64">
        <v>2031</v>
      </c>
      <c r="B15" s="65">
        <v>483.71199999999999</v>
      </c>
      <c r="C15" s="65">
        <v>473.95600000000002</v>
      </c>
      <c r="D15" s="65">
        <v>463.44099999999997</v>
      </c>
      <c r="E15" s="65">
        <v>453.31799999999998</v>
      </c>
      <c r="F15" s="65">
        <v>443.55900000000003</v>
      </c>
      <c r="G15" s="65">
        <v>434.13799999999998</v>
      </c>
      <c r="H15" s="65">
        <v>425.03199999999998</v>
      </c>
      <c r="I15" s="65">
        <v>416.21600000000001</v>
      </c>
      <c r="J15" s="65">
        <v>407.64299999999997</v>
      </c>
      <c r="K15" s="65">
        <v>399.28300000000002</v>
      </c>
      <c r="L15" s="65">
        <v>391.11500000000001</v>
      </c>
      <c r="M15" s="65">
        <v>383.11500000000001</v>
      </c>
      <c r="N15" s="65">
        <v>375.23399999999998</v>
      </c>
      <c r="O15" s="65">
        <v>367.54599999999999</v>
      </c>
      <c r="P15" s="65">
        <v>360.06799999999998</v>
      </c>
      <c r="Q15" s="65">
        <v>352.714</v>
      </c>
      <c r="R15" s="65">
        <v>345.40699999999998</v>
      </c>
      <c r="S15" s="65">
        <v>338.18599999999998</v>
      </c>
      <c r="T15" s="65">
        <v>330.70100000000002</v>
      </c>
      <c r="U15" s="65">
        <v>322.77800000000002</v>
      </c>
      <c r="V15" s="65">
        <v>314.57</v>
      </c>
      <c r="W15" s="65">
        <v>306.44299999999998</v>
      </c>
      <c r="X15" s="65">
        <v>298.37799999999999</v>
      </c>
      <c r="Y15" s="65">
        <v>290.22000000000003</v>
      </c>
      <c r="Z15" s="65">
        <v>281.95100000000002</v>
      </c>
      <c r="AA15" s="65">
        <v>273.654</v>
      </c>
      <c r="AB15" s="65">
        <v>265.40899999999999</v>
      </c>
      <c r="AC15" s="65">
        <v>257.16500000000002</v>
      </c>
      <c r="AD15" s="65">
        <v>249.304</v>
      </c>
      <c r="AE15" s="65">
        <v>242.00800000000001</v>
      </c>
      <c r="AF15" s="65">
        <v>235.107</v>
      </c>
      <c r="AG15" s="65">
        <v>228.244</v>
      </c>
      <c r="AH15" s="65">
        <v>221.49100000000001</v>
      </c>
      <c r="AI15" s="65">
        <v>214.744</v>
      </c>
      <c r="AJ15" s="65">
        <v>207.91900000000001</v>
      </c>
      <c r="AK15" s="65">
        <v>201.072</v>
      </c>
      <c r="AL15" s="65">
        <v>194.376</v>
      </c>
      <c r="AM15" s="65">
        <v>187.82599999999999</v>
      </c>
      <c r="AN15" s="65">
        <v>181.26499999999999</v>
      </c>
      <c r="AO15" s="65">
        <v>174.64400000000001</v>
      </c>
      <c r="AP15" s="65">
        <v>168.03899999999999</v>
      </c>
      <c r="AQ15" s="65">
        <v>161.571</v>
      </c>
      <c r="AR15" s="65">
        <v>155.20599999999999</v>
      </c>
      <c r="AS15" s="65">
        <v>149.11099999999999</v>
      </c>
      <c r="AT15" s="65">
        <v>143.37799999999999</v>
      </c>
      <c r="AU15" s="65">
        <v>137.934</v>
      </c>
      <c r="AV15" s="65">
        <v>132.602</v>
      </c>
      <c r="AW15" s="65">
        <v>127.41</v>
      </c>
      <c r="AX15" s="65">
        <v>122.386</v>
      </c>
      <c r="AY15" s="65">
        <v>117.526</v>
      </c>
      <c r="AZ15" s="65">
        <v>112.818</v>
      </c>
      <c r="BA15" s="65">
        <v>108.256</v>
      </c>
      <c r="BB15" s="65">
        <v>103.839</v>
      </c>
      <c r="BC15" s="65">
        <v>99.528999999999996</v>
      </c>
      <c r="BD15" s="65">
        <v>95.302999999999997</v>
      </c>
      <c r="BE15" s="65">
        <v>91.174000000000007</v>
      </c>
      <c r="BF15" s="65">
        <v>87.155000000000001</v>
      </c>
      <c r="BG15" s="65">
        <v>83.222999999999999</v>
      </c>
      <c r="BH15" s="65">
        <v>79.442999999999998</v>
      </c>
      <c r="BI15" s="65">
        <v>75.840999999999994</v>
      </c>
      <c r="BJ15" s="65">
        <v>72.373999999999995</v>
      </c>
      <c r="BK15" s="65">
        <v>68.972999999999999</v>
      </c>
      <c r="BL15" s="65">
        <v>65.662000000000006</v>
      </c>
      <c r="BM15" s="65">
        <v>62.317</v>
      </c>
      <c r="BN15" s="65">
        <v>58.872</v>
      </c>
      <c r="BO15" s="65">
        <v>55.384</v>
      </c>
      <c r="BP15" s="65">
        <v>51.985999999999997</v>
      </c>
      <c r="BQ15" s="65">
        <v>48.664999999999999</v>
      </c>
      <c r="BR15" s="65">
        <v>45.384</v>
      </c>
      <c r="BS15" s="65">
        <v>42.143999999999998</v>
      </c>
      <c r="BT15" s="65">
        <v>38.963999999999999</v>
      </c>
      <c r="BU15" s="65">
        <v>35.865000000000002</v>
      </c>
      <c r="BV15" s="65">
        <v>32.848999999999997</v>
      </c>
      <c r="BW15" s="65">
        <v>29.963000000000001</v>
      </c>
      <c r="BX15" s="65">
        <v>27.236999999999998</v>
      </c>
      <c r="BY15" s="65">
        <v>24.657</v>
      </c>
      <c r="BZ15" s="65">
        <v>22.184000000000001</v>
      </c>
      <c r="CA15" s="65">
        <v>19.829999999999998</v>
      </c>
      <c r="CB15" s="65">
        <v>17.603999999999999</v>
      </c>
      <c r="CC15" s="65">
        <v>15.51</v>
      </c>
      <c r="CD15" s="65">
        <v>13.552</v>
      </c>
      <c r="CE15" s="65">
        <v>11.722</v>
      </c>
      <c r="CF15" s="65">
        <v>10.010999999999999</v>
      </c>
      <c r="CG15" s="65">
        <v>8.4849999999999994</v>
      </c>
      <c r="CH15" s="65">
        <v>7.1749999999999998</v>
      </c>
      <c r="CI15" s="65">
        <v>6.0449999999999999</v>
      </c>
      <c r="CJ15" s="65">
        <v>5.01</v>
      </c>
      <c r="CK15" s="65">
        <v>4.117</v>
      </c>
      <c r="CL15" s="65">
        <v>3.343</v>
      </c>
      <c r="CM15" s="65">
        <v>2.6320000000000001</v>
      </c>
      <c r="CN15" s="65">
        <v>1.9870000000000001</v>
      </c>
      <c r="CO15" s="65">
        <v>1.367</v>
      </c>
      <c r="CP15" s="65">
        <v>0.94799999999999995</v>
      </c>
      <c r="CQ15" s="65">
        <v>0.75700000000000001</v>
      </c>
      <c r="CR15" s="65">
        <v>0.54400000000000004</v>
      </c>
      <c r="CS15" s="65">
        <v>0.308</v>
      </c>
      <c r="CT15" s="65">
        <v>0.188</v>
      </c>
      <c r="CU15" s="65">
        <v>0.14399999999999999</v>
      </c>
      <c r="CV15" s="65">
        <v>9.8000000000000004E-2</v>
      </c>
      <c r="CW15" s="65">
        <v>4.8000000000000001E-2</v>
      </c>
      <c r="CX15" s="65">
        <v>6.0999999999999999E-2</v>
      </c>
    </row>
    <row r="16" spans="1:102" x14ac:dyDescent="0.3">
      <c r="A16" s="64">
        <v>2032</v>
      </c>
      <c r="B16" s="65">
        <v>490.94299999999998</v>
      </c>
      <c r="C16" s="65">
        <v>480.33699999999999</v>
      </c>
      <c r="D16" s="65">
        <v>471.44099999999997</v>
      </c>
      <c r="E16" s="65">
        <v>461.322</v>
      </c>
      <c r="F16" s="65">
        <v>451.54700000000003</v>
      </c>
      <c r="G16" s="65">
        <v>442.09199999999998</v>
      </c>
      <c r="H16" s="65">
        <v>432.93099999999998</v>
      </c>
      <c r="I16" s="65">
        <v>424.04300000000001</v>
      </c>
      <c r="J16" s="65">
        <v>415.41199999999998</v>
      </c>
      <c r="K16" s="65">
        <v>406.976</v>
      </c>
      <c r="L16" s="65">
        <v>398.69400000000002</v>
      </c>
      <c r="M16" s="65">
        <v>390.56299999999999</v>
      </c>
      <c r="N16" s="65">
        <v>382.57499999999999</v>
      </c>
      <c r="O16" s="65">
        <v>374.68599999999998</v>
      </c>
      <c r="P16" s="65">
        <v>366.97399999999999</v>
      </c>
      <c r="Q16" s="65">
        <v>359.46699999999998</v>
      </c>
      <c r="R16" s="65">
        <v>352.08</v>
      </c>
      <c r="S16" s="65">
        <v>344.72500000000002</v>
      </c>
      <c r="T16" s="65">
        <v>337.44600000000003</v>
      </c>
      <c r="U16" s="65">
        <v>329.91500000000002</v>
      </c>
      <c r="V16" s="65">
        <v>321.96899999999999</v>
      </c>
      <c r="W16" s="65">
        <v>313.75099999999998</v>
      </c>
      <c r="X16" s="65">
        <v>305.613</v>
      </c>
      <c r="Y16" s="65">
        <v>297.53500000000003</v>
      </c>
      <c r="Z16" s="65">
        <v>289.37200000000001</v>
      </c>
      <c r="AA16" s="65">
        <v>281.10700000000003</v>
      </c>
      <c r="AB16" s="65">
        <v>272.822</v>
      </c>
      <c r="AC16" s="65">
        <v>264.59100000000001</v>
      </c>
      <c r="AD16" s="65">
        <v>256.363</v>
      </c>
      <c r="AE16" s="65">
        <v>248.51400000000001</v>
      </c>
      <c r="AF16" s="65">
        <v>241.227</v>
      </c>
      <c r="AG16" s="65">
        <v>234.33099999999999</v>
      </c>
      <c r="AH16" s="65">
        <v>227.47399999999999</v>
      </c>
      <c r="AI16" s="65">
        <v>220.727</v>
      </c>
      <c r="AJ16" s="65">
        <v>213.98500000000001</v>
      </c>
      <c r="AK16" s="65">
        <v>207.15899999999999</v>
      </c>
      <c r="AL16" s="65">
        <v>200.31</v>
      </c>
      <c r="AM16" s="65">
        <v>193.60900000000001</v>
      </c>
      <c r="AN16" s="65">
        <v>187.053</v>
      </c>
      <c r="AO16" s="65">
        <v>180.488</v>
      </c>
      <c r="AP16" s="65">
        <v>173.86500000000001</v>
      </c>
      <c r="AQ16" s="65">
        <v>167.26</v>
      </c>
      <c r="AR16" s="65">
        <v>160.79</v>
      </c>
      <c r="AS16" s="65">
        <v>154.42099999999999</v>
      </c>
      <c r="AT16" s="65">
        <v>148.31899999999999</v>
      </c>
      <c r="AU16" s="65">
        <v>142.57400000000001</v>
      </c>
      <c r="AV16" s="65">
        <v>137.113</v>
      </c>
      <c r="AW16" s="65">
        <v>131.76599999999999</v>
      </c>
      <c r="AX16" s="65">
        <v>126.554</v>
      </c>
      <c r="AY16" s="65">
        <v>121.51</v>
      </c>
      <c r="AZ16" s="65">
        <v>116.628</v>
      </c>
      <c r="BA16" s="65">
        <v>111.899</v>
      </c>
      <c r="BB16" s="65">
        <v>107.31399999999999</v>
      </c>
      <c r="BC16" s="65">
        <v>102.871</v>
      </c>
      <c r="BD16" s="65">
        <v>98.533000000000001</v>
      </c>
      <c r="BE16" s="65">
        <v>94.281000000000006</v>
      </c>
      <c r="BF16" s="65">
        <v>90.122</v>
      </c>
      <c r="BG16" s="65">
        <v>86.072999999999993</v>
      </c>
      <c r="BH16" s="65">
        <v>82.11</v>
      </c>
      <c r="BI16" s="65">
        <v>78.290999999999997</v>
      </c>
      <c r="BJ16" s="65">
        <v>74.641000000000005</v>
      </c>
      <c r="BK16" s="65">
        <v>71.116</v>
      </c>
      <c r="BL16" s="65">
        <v>67.661000000000001</v>
      </c>
      <c r="BM16" s="65">
        <v>64.296000000000006</v>
      </c>
      <c r="BN16" s="65">
        <v>60.896999999999998</v>
      </c>
      <c r="BO16" s="65">
        <v>57.402000000000001</v>
      </c>
      <c r="BP16" s="65">
        <v>53.866999999999997</v>
      </c>
      <c r="BQ16" s="65">
        <v>50.424999999999997</v>
      </c>
      <c r="BR16" s="65">
        <v>47.063000000000002</v>
      </c>
      <c r="BS16" s="65">
        <v>43.747999999999998</v>
      </c>
      <c r="BT16" s="65">
        <v>40.479999999999997</v>
      </c>
      <c r="BU16" s="65">
        <v>37.28</v>
      </c>
      <c r="BV16" s="65">
        <v>34.17</v>
      </c>
      <c r="BW16" s="65">
        <v>31.146999999999998</v>
      </c>
      <c r="BX16" s="65">
        <v>28.265999999999998</v>
      </c>
      <c r="BY16" s="65">
        <v>25.553999999999998</v>
      </c>
      <c r="BZ16" s="65">
        <v>22.998000000000001</v>
      </c>
      <c r="CA16" s="65">
        <v>20.556999999999999</v>
      </c>
      <c r="CB16" s="65">
        <v>18.242000000000001</v>
      </c>
      <c r="CC16" s="65">
        <v>16.071999999999999</v>
      </c>
      <c r="CD16" s="65">
        <v>14.054</v>
      </c>
      <c r="CE16" s="65">
        <v>12.186999999999999</v>
      </c>
      <c r="CF16" s="65">
        <v>10.452</v>
      </c>
      <c r="CG16" s="65">
        <v>8.8420000000000005</v>
      </c>
      <c r="CH16" s="65">
        <v>7.4189999999999996</v>
      </c>
      <c r="CI16" s="65">
        <v>6.2130000000000001</v>
      </c>
      <c r="CJ16" s="65">
        <v>5.1859999999999999</v>
      </c>
      <c r="CK16" s="65">
        <v>4.242</v>
      </c>
      <c r="CL16" s="65">
        <v>3.46</v>
      </c>
      <c r="CM16" s="65">
        <v>2.8090000000000002</v>
      </c>
      <c r="CN16" s="65">
        <v>2.1930000000000001</v>
      </c>
      <c r="CO16" s="65">
        <v>1.6140000000000001</v>
      </c>
      <c r="CP16" s="65">
        <v>1.093</v>
      </c>
      <c r="CQ16" s="65">
        <v>0.76700000000000002</v>
      </c>
      <c r="CR16" s="65">
        <v>0.61099999999999999</v>
      </c>
      <c r="CS16" s="65">
        <v>0.437</v>
      </c>
      <c r="CT16" s="65">
        <v>0.245</v>
      </c>
      <c r="CU16" s="65">
        <v>0.15</v>
      </c>
      <c r="CV16" s="65">
        <v>0.10199999999999999</v>
      </c>
      <c r="CW16" s="65">
        <v>0.05</v>
      </c>
      <c r="CX16" s="65">
        <v>6.3E-2</v>
      </c>
    </row>
    <row r="17" spans="1:102" x14ac:dyDescent="0.3">
      <c r="A17" s="64">
        <v>2033</v>
      </c>
      <c r="B17" s="65">
        <v>498.17</v>
      </c>
      <c r="C17" s="65">
        <v>487.67700000000002</v>
      </c>
      <c r="D17" s="65">
        <v>477.52</v>
      </c>
      <c r="E17" s="65">
        <v>468.95</v>
      </c>
      <c r="F17" s="65">
        <v>459.226</v>
      </c>
      <c r="G17" s="65">
        <v>449.80099999999999</v>
      </c>
      <c r="H17" s="65">
        <v>440.649</v>
      </c>
      <c r="I17" s="65">
        <v>431.745</v>
      </c>
      <c r="J17" s="65">
        <v>423.07799999999997</v>
      </c>
      <c r="K17" s="65">
        <v>414.63099999999997</v>
      </c>
      <c r="L17" s="65">
        <v>406.32900000000001</v>
      </c>
      <c r="M17" s="65">
        <v>398.12700000000001</v>
      </c>
      <c r="N17" s="65">
        <v>390.03</v>
      </c>
      <c r="O17" s="65">
        <v>382.05599999999998</v>
      </c>
      <c r="P17" s="65">
        <v>374.15600000000001</v>
      </c>
      <c r="Q17" s="65">
        <v>366.42099999999999</v>
      </c>
      <c r="R17" s="65">
        <v>358.88499999999999</v>
      </c>
      <c r="S17" s="65">
        <v>351.46199999999999</v>
      </c>
      <c r="T17" s="65">
        <v>344.06</v>
      </c>
      <c r="U17" s="65">
        <v>336.72399999999999</v>
      </c>
      <c r="V17" s="65">
        <v>329.14699999999999</v>
      </c>
      <c r="W17" s="65">
        <v>321.17599999999999</v>
      </c>
      <c r="X17" s="65">
        <v>312.94900000000001</v>
      </c>
      <c r="Y17" s="65">
        <v>304.798</v>
      </c>
      <c r="Z17" s="65">
        <v>296.70699999999999</v>
      </c>
      <c r="AA17" s="65">
        <v>288.53899999999999</v>
      </c>
      <c r="AB17" s="65">
        <v>280.279</v>
      </c>
      <c r="AC17" s="65">
        <v>272.00599999999997</v>
      </c>
      <c r="AD17" s="65">
        <v>263.786</v>
      </c>
      <c r="AE17" s="65">
        <v>255.57300000000001</v>
      </c>
      <c r="AF17" s="65">
        <v>247.73699999999999</v>
      </c>
      <c r="AG17" s="65">
        <v>240.458</v>
      </c>
      <c r="AH17" s="65">
        <v>233.56800000000001</v>
      </c>
      <c r="AI17" s="65">
        <v>226.71600000000001</v>
      </c>
      <c r="AJ17" s="65">
        <v>219.97499999999999</v>
      </c>
      <c r="AK17" s="65">
        <v>213.23699999999999</v>
      </c>
      <c r="AL17" s="65">
        <v>206.411</v>
      </c>
      <c r="AM17" s="65">
        <v>199.55699999999999</v>
      </c>
      <c r="AN17" s="65">
        <v>192.852</v>
      </c>
      <c r="AO17" s="65">
        <v>186.29</v>
      </c>
      <c r="AP17" s="65">
        <v>179.721</v>
      </c>
      <c r="AQ17" s="65">
        <v>173.096</v>
      </c>
      <c r="AR17" s="65">
        <v>166.49</v>
      </c>
      <c r="AS17" s="65">
        <v>160.017</v>
      </c>
      <c r="AT17" s="65">
        <v>153.64500000000001</v>
      </c>
      <c r="AU17" s="65">
        <v>147.535</v>
      </c>
      <c r="AV17" s="65">
        <v>141.77799999999999</v>
      </c>
      <c r="AW17" s="65">
        <v>136.30000000000001</v>
      </c>
      <c r="AX17" s="65">
        <v>130.934</v>
      </c>
      <c r="AY17" s="65">
        <v>125.70399999999999</v>
      </c>
      <c r="AZ17" s="65">
        <v>120.639</v>
      </c>
      <c r="BA17" s="65">
        <v>115.738</v>
      </c>
      <c r="BB17" s="65">
        <v>110.98699999999999</v>
      </c>
      <c r="BC17" s="65">
        <v>106.378</v>
      </c>
      <c r="BD17" s="65">
        <v>101.90900000000001</v>
      </c>
      <c r="BE17" s="65">
        <v>97.543000000000006</v>
      </c>
      <c r="BF17" s="65">
        <v>93.263999999999996</v>
      </c>
      <c r="BG17" s="65">
        <v>89.076999999999998</v>
      </c>
      <c r="BH17" s="65">
        <v>84.995000000000005</v>
      </c>
      <c r="BI17" s="65">
        <v>81.001999999999995</v>
      </c>
      <c r="BJ17" s="65">
        <v>77.144000000000005</v>
      </c>
      <c r="BK17" s="65">
        <v>73.444999999999993</v>
      </c>
      <c r="BL17" s="65">
        <v>69.863</v>
      </c>
      <c r="BM17" s="65">
        <v>66.352999999999994</v>
      </c>
      <c r="BN17" s="65">
        <v>62.932000000000002</v>
      </c>
      <c r="BO17" s="65">
        <v>59.481000000000002</v>
      </c>
      <c r="BP17" s="65">
        <v>55.936</v>
      </c>
      <c r="BQ17" s="65">
        <v>52.353000000000002</v>
      </c>
      <c r="BR17" s="65">
        <v>48.866</v>
      </c>
      <c r="BS17" s="65">
        <v>45.463000000000001</v>
      </c>
      <c r="BT17" s="65">
        <v>42.113999999999997</v>
      </c>
      <c r="BU17" s="65">
        <v>38.819000000000003</v>
      </c>
      <c r="BV17" s="65">
        <v>35.598999999999997</v>
      </c>
      <c r="BW17" s="65">
        <v>32.475000000000001</v>
      </c>
      <c r="BX17" s="65">
        <v>29.446999999999999</v>
      </c>
      <c r="BY17" s="65">
        <v>26.57</v>
      </c>
      <c r="BZ17" s="65">
        <v>23.872</v>
      </c>
      <c r="CA17" s="65">
        <v>21.341000000000001</v>
      </c>
      <c r="CB17" s="65">
        <v>18.931999999999999</v>
      </c>
      <c r="CC17" s="65">
        <v>16.655999999999999</v>
      </c>
      <c r="CD17" s="65">
        <v>14.541</v>
      </c>
      <c r="CE17" s="65">
        <v>12.598000000000001</v>
      </c>
      <c r="CF17" s="65">
        <v>10.823</v>
      </c>
      <c r="CG17" s="65">
        <v>9.1839999999999993</v>
      </c>
      <c r="CH17" s="65">
        <v>7.673</v>
      </c>
      <c r="CI17" s="65">
        <v>6.3529999999999998</v>
      </c>
      <c r="CJ17" s="65">
        <v>5.2510000000000003</v>
      </c>
      <c r="CK17" s="65">
        <v>4.3280000000000003</v>
      </c>
      <c r="CL17" s="65">
        <v>3.472</v>
      </c>
      <c r="CM17" s="65">
        <v>2.802</v>
      </c>
      <c r="CN17" s="65">
        <v>2.274</v>
      </c>
      <c r="CO17" s="65">
        <v>1.7529999999999999</v>
      </c>
      <c r="CP17" s="65">
        <v>1.24</v>
      </c>
      <c r="CQ17" s="65">
        <v>0.81899999999999995</v>
      </c>
      <c r="CR17" s="65">
        <v>0.58599999999999997</v>
      </c>
      <c r="CS17" s="65">
        <v>0.46500000000000002</v>
      </c>
      <c r="CT17" s="65">
        <v>0.33</v>
      </c>
      <c r="CU17" s="65">
        <v>0.183</v>
      </c>
      <c r="CV17" s="65">
        <v>0.106</v>
      </c>
      <c r="CW17" s="65">
        <v>5.1999999999999998E-2</v>
      </c>
      <c r="CX17" s="65">
        <v>6.5000000000000002E-2</v>
      </c>
    </row>
    <row r="18" spans="1:102" x14ac:dyDescent="0.3">
      <c r="A18" s="64">
        <v>2034</v>
      </c>
      <c r="B18" s="65">
        <v>505.346</v>
      </c>
      <c r="C18" s="65">
        <v>494.96199999999999</v>
      </c>
      <c r="D18" s="65">
        <v>484.9</v>
      </c>
      <c r="E18" s="65">
        <v>475.14</v>
      </c>
      <c r="F18" s="65">
        <v>466.46699999999998</v>
      </c>
      <c r="G18" s="65">
        <v>457.14</v>
      </c>
      <c r="H18" s="65">
        <v>448.06299999999999</v>
      </c>
      <c r="I18" s="65">
        <v>439.21300000000002</v>
      </c>
      <c r="J18" s="65">
        <v>430.56799999999998</v>
      </c>
      <c r="K18" s="65">
        <v>422.11799999999999</v>
      </c>
      <c r="L18" s="65">
        <v>413.85700000000003</v>
      </c>
      <c r="M18" s="65">
        <v>405.69</v>
      </c>
      <c r="N18" s="65">
        <v>397.56599999999997</v>
      </c>
      <c r="O18" s="65">
        <v>389.505</v>
      </c>
      <c r="P18" s="65">
        <v>381.54399999999998</v>
      </c>
      <c r="Q18" s="65">
        <v>373.63400000000001</v>
      </c>
      <c r="R18" s="65">
        <v>365.87599999999998</v>
      </c>
      <c r="S18" s="65">
        <v>358.31</v>
      </c>
      <c r="T18" s="65">
        <v>350.85300000000001</v>
      </c>
      <c r="U18" s="65">
        <v>343.40300000000002</v>
      </c>
      <c r="V18" s="65">
        <v>336.00799999999998</v>
      </c>
      <c r="W18" s="65">
        <v>328.38400000000001</v>
      </c>
      <c r="X18" s="65">
        <v>320.38900000000001</v>
      </c>
      <c r="Y18" s="65">
        <v>312.15300000000002</v>
      </c>
      <c r="Z18" s="65">
        <v>303.99</v>
      </c>
      <c r="AA18" s="65">
        <v>295.88400000000001</v>
      </c>
      <c r="AB18" s="65">
        <v>287.71100000000001</v>
      </c>
      <c r="AC18" s="65">
        <v>279.45600000000002</v>
      </c>
      <c r="AD18" s="65">
        <v>271.19299999999998</v>
      </c>
      <c r="AE18" s="65">
        <v>262.98700000000002</v>
      </c>
      <c r="AF18" s="65">
        <v>254.78800000000001</v>
      </c>
      <c r="AG18" s="65">
        <v>246.965</v>
      </c>
      <c r="AH18" s="65">
        <v>239.69399999999999</v>
      </c>
      <c r="AI18" s="65">
        <v>232.80699999999999</v>
      </c>
      <c r="AJ18" s="65">
        <v>225.96199999999999</v>
      </c>
      <c r="AK18" s="65">
        <v>219.22800000000001</v>
      </c>
      <c r="AL18" s="65">
        <v>212.49199999999999</v>
      </c>
      <c r="AM18" s="65">
        <v>205.66499999999999</v>
      </c>
      <c r="AN18" s="65">
        <v>198.809</v>
      </c>
      <c r="AO18" s="65">
        <v>192.09899999999999</v>
      </c>
      <c r="AP18" s="65">
        <v>185.53</v>
      </c>
      <c r="AQ18" s="65">
        <v>178.95599999999999</v>
      </c>
      <c r="AR18" s="65">
        <v>172.33</v>
      </c>
      <c r="AS18" s="65">
        <v>165.72300000000001</v>
      </c>
      <c r="AT18" s="65">
        <v>159.24700000000001</v>
      </c>
      <c r="AU18" s="65">
        <v>152.87100000000001</v>
      </c>
      <c r="AV18" s="65">
        <v>146.75399999999999</v>
      </c>
      <c r="AW18" s="65">
        <v>140.983</v>
      </c>
      <c r="AX18" s="65">
        <v>135.49</v>
      </c>
      <c r="AY18" s="65">
        <v>130.10599999999999</v>
      </c>
      <c r="AZ18" s="65">
        <v>124.85599999999999</v>
      </c>
      <c r="BA18" s="65">
        <v>119.77200000000001</v>
      </c>
      <c r="BB18" s="65">
        <v>114.849</v>
      </c>
      <c r="BC18" s="65">
        <v>110.077</v>
      </c>
      <c r="BD18" s="65">
        <v>105.443</v>
      </c>
      <c r="BE18" s="65">
        <v>100.94799999999999</v>
      </c>
      <c r="BF18" s="65">
        <v>96.555999999999997</v>
      </c>
      <c r="BG18" s="65">
        <v>92.247</v>
      </c>
      <c r="BH18" s="65">
        <v>88.031999999999996</v>
      </c>
      <c r="BI18" s="65">
        <v>83.92</v>
      </c>
      <c r="BJ18" s="65">
        <v>79.894999999999996</v>
      </c>
      <c r="BK18" s="65">
        <v>75.998999999999995</v>
      </c>
      <c r="BL18" s="65">
        <v>72.248999999999995</v>
      </c>
      <c r="BM18" s="65">
        <v>68.611000000000004</v>
      </c>
      <c r="BN18" s="65">
        <v>65.045000000000002</v>
      </c>
      <c r="BO18" s="65">
        <v>61.57</v>
      </c>
      <c r="BP18" s="65">
        <v>58.066000000000003</v>
      </c>
      <c r="BQ18" s="65">
        <v>54.469000000000001</v>
      </c>
      <c r="BR18" s="65">
        <v>50.84</v>
      </c>
      <c r="BS18" s="65">
        <v>47.307000000000002</v>
      </c>
      <c r="BT18" s="65">
        <v>43.863999999999997</v>
      </c>
      <c r="BU18" s="65">
        <v>40.479999999999997</v>
      </c>
      <c r="BV18" s="65">
        <v>37.158000000000001</v>
      </c>
      <c r="BW18" s="65">
        <v>33.917999999999999</v>
      </c>
      <c r="BX18" s="65">
        <v>30.780999999999999</v>
      </c>
      <c r="BY18" s="65">
        <v>27.747</v>
      </c>
      <c r="BZ18" s="65">
        <v>24.873000000000001</v>
      </c>
      <c r="CA18" s="65">
        <v>22.19</v>
      </c>
      <c r="CB18" s="65">
        <v>19.684000000000001</v>
      </c>
      <c r="CC18" s="65">
        <v>17.306999999999999</v>
      </c>
      <c r="CD18" s="65">
        <v>15.068</v>
      </c>
      <c r="CE18" s="65">
        <v>13.007999999999999</v>
      </c>
      <c r="CF18" s="65">
        <v>11.143000000000001</v>
      </c>
      <c r="CG18" s="65">
        <v>9.4589999999999996</v>
      </c>
      <c r="CH18" s="65">
        <v>7.915</v>
      </c>
      <c r="CI18" s="65">
        <v>6.5039999999999996</v>
      </c>
      <c r="CJ18" s="65">
        <v>5.2869999999999999</v>
      </c>
      <c r="CK18" s="65">
        <v>4.2880000000000003</v>
      </c>
      <c r="CL18" s="65">
        <v>3.47</v>
      </c>
      <c r="CM18" s="65">
        <v>2.7040000000000002</v>
      </c>
      <c r="CN18" s="65">
        <v>2.145</v>
      </c>
      <c r="CO18" s="65">
        <v>1.7410000000000001</v>
      </c>
      <c r="CP18" s="65">
        <v>1.3140000000000001</v>
      </c>
      <c r="CQ18" s="65">
        <v>0.86599999999999999</v>
      </c>
      <c r="CR18" s="65">
        <v>0.54600000000000004</v>
      </c>
      <c r="CS18" s="65">
        <v>0.40600000000000003</v>
      </c>
      <c r="CT18" s="65">
        <v>0.31900000000000001</v>
      </c>
      <c r="CU18" s="65">
        <v>0.223</v>
      </c>
      <c r="CV18" s="65">
        <v>0.12</v>
      </c>
      <c r="CW18" s="65">
        <v>5.3999999999999999E-2</v>
      </c>
      <c r="CX18" s="65">
        <v>6.7000000000000004E-2</v>
      </c>
    </row>
    <row r="19" spans="1:102" x14ac:dyDescent="0.3">
      <c r="A19" s="64">
        <v>2035</v>
      </c>
      <c r="B19" s="65">
        <v>512.43299999999999</v>
      </c>
      <c r="C19" s="65">
        <v>502.166</v>
      </c>
      <c r="D19" s="65">
        <v>492.20800000000003</v>
      </c>
      <c r="E19" s="65">
        <v>482.53899999999999</v>
      </c>
      <c r="F19" s="65">
        <v>473.137</v>
      </c>
      <c r="G19" s="65">
        <v>463.98</v>
      </c>
      <c r="H19" s="65">
        <v>455.048</v>
      </c>
      <c r="I19" s="65">
        <v>446.31900000000002</v>
      </c>
      <c r="J19" s="65">
        <v>437.77300000000002</v>
      </c>
      <c r="K19" s="65">
        <v>429.38600000000002</v>
      </c>
      <c r="L19" s="65">
        <v>421.15600000000001</v>
      </c>
      <c r="M19" s="65">
        <v>413.07900000000001</v>
      </c>
      <c r="N19" s="65">
        <v>405.04599999999999</v>
      </c>
      <c r="O19" s="65">
        <v>397.00099999999998</v>
      </c>
      <c r="P19" s="65">
        <v>388.97699999999998</v>
      </c>
      <c r="Q19" s="65">
        <v>381.02800000000002</v>
      </c>
      <c r="R19" s="65">
        <v>373.10700000000003</v>
      </c>
      <c r="S19" s="65">
        <v>365.32600000000002</v>
      </c>
      <c r="T19" s="65">
        <v>357.73</v>
      </c>
      <c r="U19" s="65">
        <v>350.238</v>
      </c>
      <c r="V19" s="65">
        <v>342.74200000000002</v>
      </c>
      <c r="W19" s="65">
        <v>335.28899999999999</v>
      </c>
      <c r="X19" s="65">
        <v>327.61900000000003</v>
      </c>
      <c r="Y19" s="65">
        <v>319.59899999999999</v>
      </c>
      <c r="Z19" s="65">
        <v>311.35500000000002</v>
      </c>
      <c r="AA19" s="65">
        <v>303.178</v>
      </c>
      <c r="AB19" s="65">
        <v>295.05900000000003</v>
      </c>
      <c r="AC19" s="65">
        <v>286.88</v>
      </c>
      <c r="AD19" s="65">
        <v>278.62900000000002</v>
      </c>
      <c r="AE19" s="65">
        <v>270.37799999999999</v>
      </c>
      <c r="AF19" s="65">
        <v>262.185</v>
      </c>
      <c r="AG19" s="65">
        <v>254.001</v>
      </c>
      <c r="AH19" s="65">
        <v>246.19</v>
      </c>
      <c r="AI19" s="65">
        <v>238.92699999999999</v>
      </c>
      <c r="AJ19" s="65">
        <v>232.04599999999999</v>
      </c>
      <c r="AK19" s="65">
        <v>225.20599999999999</v>
      </c>
      <c r="AL19" s="65">
        <v>218.477</v>
      </c>
      <c r="AM19" s="65">
        <v>211.745</v>
      </c>
      <c r="AN19" s="65">
        <v>204.91800000000001</v>
      </c>
      <c r="AO19" s="65">
        <v>198.05699999999999</v>
      </c>
      <c r="AP19" s="65">
        <v>191.34299999999999</v>
      </c>
      <c r="AQ19" s="65">
        <v>184.76900000000001</v>
      </c>
      <c r="AR19" s="65">
        <v>178.19</v>
      </c>
      <c r="AS19" s="65">
        <v>171.56200000000001</v>
      </c>
      <c r="AT19" s="65">
        <v>164.95400000000001</v>
      </c>
      <c r="AU19" s="65">
        <v>158.476</v>
      </c>
      <c r="AV19" s="65">
        <v>152.096</v>
      </c>
      <c r="AW19" s="65">
        <v>145.971</v>
      </c>
      <c r="AX19" s="65">
        <v>140.18799999999999</v>
      </c>
      <c r="AY19" s="65">
        <v>134.678</v>
      </c>
      <c r="AZ19" s="65">
        <v>129.27699999999999</v>
      </c>
      <c r="BA19" s="65">
        <v>124.00700000000001</v>
      </c>
      <c r="BB19" s="65">
        <v>118.90300000000001</v>
      </c>
      <c r="BC19" s="65">
        <v>113.959</v>
      </c>
      <c r="BD19" s="65">
        <v>109.166</v>
      </c>
      <c r="BE19" s="65">
        <v>104.509</v>
      </c>
      <c r="BF19" s="65">
        <v>99.986000000000004</v>
      </c>
      <c r="BG19" s="65">
        <v>95.566000000000003</v>
      </c>
      <c r="BH19" s="65">
        <v>91.230999999999995</v>
      </c>
      <c r="BI19" s="65">
        <v>86.984999999999999</v>
      </c>
      <c r="BJ19" s="65">
        <v>82.843000000000004</v>
      </c>
      <c r="BK19" s="65">
        <v>78.787000000000006</v>
      </c>
      <c r="BL19" s="65">
        <v>74.852999999999994</v>
      </c>
      <c r="BM19" s="65">
        <v>71.052999999999997</v>
      </c>
      <c r="BN19" s="65">
        <v>67.358999999999995</v>
      </c>
      <c r="BO19" s="65">
        <v>63.737000000000002</v>
      </c>
      <c r="BP19" s="65">
        <v>60.207999999999998</v>
      </c>
      <c r="BQ19" s="65">
        <v>56.649000000000001</v>
      </c>
      <c r="BR19" s="65">
        <v>53.002000000000002</v>
      </c>
      <c r="BS19" s="65">
        <v>49.325000000000003</v>
      </c>
      <c r="BT19" s="65">
        <v>45.75</v>
      </c>
      <c r="BU19" s="65">
        <v>42.265000000000001</v>
      </c>
      <c r="BV19" s="65">
        <v>38.845999999999997</v>
      </c>
      <c r="BW19" s="65">
        <v>35.497</v>
      </c>
      <c r="BX19" s="65">
        <v>32.238</v>
      </c>
      <c r="BY19" s="65">
        <v>29.087</v>
      </c>
      <c r="BZ19" s="65">
        <v>26.047000000000001</v>
      </c>
      <c r="CA19" s="65">
        <v>23.177</v>
      </c>
      <c r="CB19" s="65">
        <v>20.507999999999999</v>
      </c>
      <c r="CC19" s="65">
        <v>18.027000000000001</v>
      </c>
      <c r="CD19" s="65">
        <v>15.682</v>
      </c>
      <c r="CE19" s="65">
        <v>13.481999999999999</v>
      </c>
      <c r="CF19" s="65">
        <v>11.477</v>
      </c>
      <c r="CG19" s="65">
        <v>9.6869999999999994</v>
      </c>
      <c r="CH19" s="65">
        <v>8.0939999999999994</v>
      </c>
      <c r="CI19" s="65">
        <v>6.6459999999999999</v>
      </c>
      <c r="CJ19" s="65">
        <v>5.335</v>
      </c>
      <c r="CK19" s="65">
        <v>4.2220000000000004</v>
      </c>
      <c r="CL19" s="65">
        <v>3.3260000000000001</v>
      </c>
      <c r="CM19" s="65">
        <v>2.613</v>
      </c>
      <c r="CN19" s="65">
        <v>1.9350000000000001</v>
      </c>
      <c r="CO19" s="65">
        <v>1.488</v>
      </c>
      <c r="CP19" s="65">
        <v>1.2070000000000001</v>
      </c>
      <c r="CQ19" s="65">
        <v>0.874</v>
      </c>
      <c r="CR19" s="65">
        <v>0.49199999999999999</v>
      </c>
      <c r="CS19" s="65">
        <v>0.27200000000000002</v>
      </c>
      <c r="CT19" s="65">
        <v>0.22500000000000001</v>
      </c>
      <c r="CU19" s="65">
        <v>0.17299999999999999</v>
      </c>
      <c r="CV19" s="65">
        <v>0.11700000000000001</v>
      </c>
      <c r="CW19" s="65">
        <v>5.7000000000000002E-2</v>
      </c>
      <c r="CX19" s="65">
        <v>7.0000000000000007E-2</v>
      </c>
    </row>
    <row r="20" spans="1:102" x14ac:dyDescent="0.3">
      <c r="A20" s="64">
        <v>2036</v>
      </c>
      <c r="B20" s="65">
        <v>519.38900000000001</v>
      </c>
      <c r="C20" s="65">
        <v>510.03899999999999</v>
      </c>
      <c r="D20" s="65">
        <v>500.11900000000003</v>
      </c>
      <c r="E20" s="65">
        <v>490.47300000000001</v>
      </c>
      <c r="F20" s="65">
        <v>481.08300000000003</v>
      </c>
      <c r="G20" s="65">
        <v>471.92700000000002</v>
      </c>
      <c r="H20" s="65">
        <v>462.98500000000001</v>
      </c>
      <c r="I20" s="65">
        <v>454.24400000000003</v>
      </c>
      <c r="J20" s="65">
        <v>445.654</v>
      </c>
      <c r="K20" s="65">
        <v>437.18299999999999</v>
      </c>
      <c r="L20" s="65">
        <v>428.82499999999999</v>
      </c>
      <c r="M20" s="65">
        <v>420.60500000000002</v>
      </c>
      <c r="N20" s="65">
        <v>412.51900000000001</v>
      </c>
      <c r="O20" s="65">
        <v>404.46199999999999</v>
      </c>
      <c r="P20" s="65">
        <v>396.387</v>
      </c>
      <c r="Q20" s="65">
        <v>388.32499999999999</v>
      </c>
      <c r="R20" s="65">
        <v>380.32799999999997</v>
      </c>
      <c r="S20" s="65">
        <v>372.34899999999999</v>
      </c>
      <c r="T20" s="65">
        <v>364.52</v>
      </c>
      <c r="U20" s="65">
        <v>356.89699999999999</v>
      </c>
      <c r="V20" s="65">
        <v>349.392</v>
      </c>
      <c r="W20" s="65">
        <v>341.88</v>
      </c>
      <c r="X20" s="65">
        <v>334.41</v>
      </c>
      <c r="Y20" s="65">
        <v>326.73099999999999</v>
      </c>
      <c r="Z20" s="65">
        <v>318.71300000000002</v>
      </c>
      <c r="AA20" s="65">
        <v>310.47699999999998</v>
      </c>
      <c r="AB20" s="65">
        <v>302.31099999999998</v>
      </c>
      <c r="AC20" s="65">
        <v>294.20299999999997</v>
      </c>
      <c r="AD20" s="65">
        <v>286.03500000000003</v>
      </c>
      <c r="AE20" s="65">
        <v>277.79300000000001</v>
      </c>
      <c r="AF20" s="65">
        <v>269.54700000000003</v>
      </c>
      <c r="AG20" s="65">
        <v>261.36</v>
      </c>
      <c r="AH20" s="65">
        <v>253.184</v>
      </c>
      <c r="AI20" s="65">
        <v>245.37700000000001</v>
      </c>
      <c r="AJ20" s="65">
        <v>238.11099999999999</v>
      </c>
      <c r="AK20" s="65">
        <v>231.22</v>
      </c>
      <c r="AL20" s="65">
        <v>224.37299999999999</v>
      </c>
      <c r="AM20" s="65">
        <v>217.63399999999999</v>
      </c>
      <c r="AN20" s="65">
        <v>210.893</v>
      </c>
      <c r="AO20" s="65">
        <v>204.05799999999999</v>
      </c>
      <c r="AP20" s="65">
        <v>197.191</v>
      </c>
      <c r="AQ20" s="65">
        <v>190.46899999999999</v>
      </c>
      <c r="AR20" s="65">
        <v>183.88499999999999</v>
      </c>
      <c r="AS20" s="65">
        <v>177.29300000000001</v>
      </c>
      <c r="AT20" s="65">
        <v>170.649</v>
      </c>
      <c r="AU20" s="65">
        <v>164.02199999999999</v>
      </c>
      <c r="AV20" s="65">
        <v>157.52199999999999</v>
      </c>
      <c r="AW20" s="65">
        <v>151.12</v>
      </c>
      <c r="AX20" s="65">
        <v>144.97200000000001</v>
      </c>
      <c r="AY20" s="65">
        <v>139.16499999999999</v>
      </c>
      <c r="AZ20" s="65">
        <v>133.62899999999999</v>
      </c>
      <c r="BA20" s="65">
        <v>128.19900000000001</v>
      </c>
      <c r="BB20" s="65">
        <v>122.898</v>
      </c>
      <c r="BC20" s="65">
        <v>117.761</v>
      </c>
      <c r="BD20" s="65">
        <v>112.78400000000001</v>
      </c>
      <c r="BE20" s="65">
        <v>107.956</v>
      </c>
      <c r="BF20" s="65">
        <v>103.261</v>
      </c>
      <c r="BG20" s="65">
        <v>98.7</v>
      </c>
      <c r="BH20" s="65">
        <v>94.233999999999995</v>
      </c>
      <c r="BI20" s="65">
        <v>89.843999999999994</v>
      </c>
      <c r="BJ20" s="65">
        <v>85.537000000000006</v>
      </c>
      <c r="BK20" s="65">
        <v>81.334000000000003</v>
      </c>
      <c r="BL20" s="65">
        <v>77.218000000000004</v>
      </c>
      <c r="BM20" s="65">
        <v>73.22</v>
      </c>
      <c r="BN20" s="65">
        <v>69.355000000000004</v>
      </c>
      <c r="BO20" s="65">
        <v>65.594999999999999</v>
      </c>
      <c r="BP20" s="65">
        <v>61.911000000000001</v>
      </c>
      <c r="BQ20" s="65">
        <v>58.323999999999998</v>
      </c>
      <c r="BR20" s="65">
        <v>54.713999999999999</v>
      </c>
      <c r="BS20" s="65">
        <v>51.026000000000003</v>
      </c>
      <c r="BT20" s="65">
        <v>47.314999999999998</v>
      </c>
      <c r="BU20" s="65">
        <v>43.713000000000001</v>
      </c>
      <c r="BV20" s="65">
        <v>40.212000000000003</v>
      </c>
      <c r="BW20" s="65">
        <v>36.792000000000002</v>
      </c>
      <c r="BX20" s="65">
        <v>33.46</v>
      </c>
      <c r="BY20" s="65">
        <v>30.234000000000002</v>
      </c>
      <c r="BZ20" s="65">
        <v>27.128</v>
      </c>
      <c r="CA20" s="65">
        <v>24.138999999999999</v>
      </c>
      <c r="CB20" s="65">
        <v>21.338999999999999</v>
      </c>
      <c r="CC20" s="65">
        <v>18.762</v>
      </c>
      <c r="CD20" s="65">
        <v>16.39</v>
      </c>
      <c r="CE20" s="65">
        <v>14.16</v>
      </c>
      <c r="CF20" s="65">
        <v>12.077999999999999</v>
      </c>
      <c r="CG20" s="65">
        <v>10.199999999999999</v>
      </c>
      <c r="CH20" s="65">
        <v>8.5459999999999994</v>
      </c>
      <c r="CI20" s="65">
        <v>7.0940000000000003</v>
      </c>
      <c r="CJ20" s="65">
        <v>5.7629999999999999</v>
      </c>
      <c r="CK20" s="65">
        <v>4.5979999999999999</v>
      </c>
      <c r="CL20" s="65">
        <v>3.6429999999999998</v>
      </c>
      <c r="CM20" s="65">
        <v>2.8559999999999999</v>
      </c>
      <c r="CN20" s="65">
        <v>2.2040000000000002</v>
      </c>
      <c r="CO20" s="65">
        <v>1.6180000000000001</v>
      </c>
      <c r="CP20" s="65">
        <v>1.248</v>
      </c>
      <c r="CQ20" s="65">
        <v>1.01</v>
      </c>
      <c r="CR20" s="65">
        <v>0.73</v>
      </c>
      <c r="CS20" s="65">
        <v>0.40899999999999997</v>
      </c>
      <c r="CT20" s="65">
        <v>0.23799999999999999</v>
      </c>
      <c r="CU20" s="65">
        <v>0.183</v>
      </c>
      <c r="CV20" s="65">
        <v>0.123</v>
      </c>
      <c r="CW20" s="65">
        <v>0.06</v>
      </c>
      <c r="CX20" s="65">
        <v>7.2999999999999995E-2</v>
      </c>
    </row>
    <row r="21" spans="1:102" x14ac:dyDescent="0.3">
      <c r="A21" s="64">
        <v>2037</v>
      </c>
      <c r="B21" s="65">
        <v>526.29200000000003</v>
      </c>
      <c r="C21" s="65">
        <v>516.26700000000005</v>
      </c>
      <c r="D21" s="65">
        <v>507.67500000000001</v>
      </c>
      <c r="E21" s="65">
        <v>498.09800000000001</v>
      </c>
      <c r="F21" s="65">
        <v>488.76499999999999</v>
      </c>
      <c r="G21" s="65">
        <v>479.654</v>
      </c>
      <c r="H21" s="65">
        <v>470.74099999999999</v>
      </c>
      <c r="I21" s="65">
        <v>462.01600000000002</v>
      </c>
      <c r="J21" s="65">
        <v>453.46499999999997</v>
      </c>
      <c r="K21" s="65">
        <v>445.01299999999998</v>
      </c>
      <c r="L21" s="65">
        <v>436.61700000000002</v>
      </c>
      <c r="M21" s="65">
        <v>428.28699999999998</v>
      </c>
      <c r="N21" s="65">
        <v>420.077</v>
      </c>
      <c r="O21" s="65">
        <v>411.98099999999999</v>
      </c>
      <c r="P21" s="65">
        <v>403.9</v>
      </c>
      <c r="Q21" s="65">
        <v>395.79399999999998</v>
      </c>
      <c r="R21" s="65">
        <v>387.69499999999999</v>
      </c>
      <c r="S21" s="65">
        <v>379.649</v>
      </c>
      <c r="T21" s="65">
        <v>371.61099999999999</v>
      </c>
      <c r="U21" s="65">
        <v>363.733</v>
      </c>
      <c r="V21" s="65">
        <v>356.08199999999999</v>
      </c>
      <c r="W21" s="65">
        <v>348.565</v>
      </c>
      <c r="X21" s="65">
        <v>341.036</v>
      </c>
      <c r="Y21" s="65">
        <v>333.54899999999998</v>
      </c>
      <c r="Z21" s="65">
        <v>325.86</v>
      </c>
      <c r="AA21" s="65">
        <v>317.84300000000002</v>
      </c>
      <c r="AB21" s="65">
        <v>309.61500000000001</v>
      </c>
      <c r="AC21" s="65">
        <v>301.459</v>
      </c>
      <c r="AD21" s="65">
        <v>293.363</v>
      </c>
      <c r="AE21" s="65">
        <v>285.20699999999999</v>
      </c>
      <c r="AF21" s="65">
        <v>276.971</v>
      </c>
      <c r="AG21" s="65">
        <v>268.73099999999999</v>
      </c>
      <c r="AH21" s="65">
        <v>260.55099999999999</v>
      </c>
      <c r="AI21" s="65">
        <v>252.38200000000001</v>
      </c>
      <c r="AJ21" s="65">
        <v>244.577</v>
      </c>
      <c r="AK21" s="65">
        <v>237.30699999999999</v>
      </c>
      <c r="AL21" s="65">
        <v>230.40899999999999</v>
      </c>
      <c r="AM21" s="65">
        <v>223.55199999999999</v>
      </c>
      <c r="AN21" s="65">
        <v>216.80199999999999</v>
      </c>
      <c r="AO21" s="65">
        <v>210.05</v>
      </c>
      <c r="AP21" s="65">
        <v>203.209</v>
      </c>
      <c r="AQ21" s="65">
        <v>196.33500000000001</v>
      </c>
      <c r="AR21" s="65">
        <v>189.60499999999999</v>
      </c>
      <c r="AS21" s="65">
        <v>183.011</v>
      </c>
      <c r="AT21" s="65">
        <v>176.40600000000001</v>
      </c>
      <c r="AU21" s="65">
        <v>169.745</v>
      </c>
      <c r="AV21" s="65">
        <v>163.09800000000001</v>
      </c>
      <c r="AW21" s="65">
        <v>156.578</v>
      </c>
      <c r="AX21" s="65">
        <v>150.15299999999999</v>
      </c>
      <c r="AY21" s="65">
        <v>143.97999999999999</v>
      </c>
      <c r="AZ21" s="65">
        <v>138.148</v>
      </c>
      <c r="BA21" s="65">
        <v>132.58500000000001</v>
      </c>
      <c r="BB21" s="65">
        <v>127.128</v>
      </c>
      <c r="BC21" s="65">
        <v>121.79600000000001</v>
      </c>
      <c r="BD21" s="65">
        <v>116.626</v>
      </c>
      <c r="BE21" s="65">
        <v>111.616</v>
      </c>
      <c r="BF21" s="65">
        <v>106.751</v>
      </c>
      <c r="BG21" s="65">
        <v>102.018</v>
      </c>
      <c r="BH21" s="65">
        <v>97.418999999999997</v>
      </c>
      <c r="BI21" s="65">
        <v>92.908000000000001</v>
      </c>
      <c r="BJ21" s="65">
        <v>88.460999999999999</v>
      </c>
      <c r="BK21" s="65">
        <v>84.093000000000004</v>
      </c>
      <c r="BL21" s="65">
        <v>79.828000000000003</v>
      </c>
      <c r="BM21" s="65">
        <v>75.650999999999996</v>
      </c>
      <c r="BN21" s="65">
        <v>71.591999999999999</v>
      </c>
      <c r="BO21" s="65">
        <v>67.661000000000001</v>
      </c>
      <c r="BP21" s="65">
        <v>63.835000000000001</v>
      </c>
      <c r="BQ21" s="65">
        <v>60.088999999999999</v>
      </c>
      <c r="BR21" s="65">
        <v>56.442999999999998</v>
      </c>
      <c r="BS21" s="65">
        <v>52.783000000000001</v>
      </c>
      <c r="BT21" s="65">
        <v>49.051000000000002</v>
      </c>
      <c r="BU21" s="65">
        <v>45.307000000000002</v>
      </c>
      <c r="BV21" s="65">
        <v>41.68</v>
      </c>
      <c r="BW21" s="65">
        <v>38.161999999999999</v>
      </c>
      <c r="BX21" s="65">
        <v>34.738999999999997</v>
      </c>
      <c r="BY21" s="65">
        <v>31.425000000000001</v>
      </c>
      <c r="BZ21" s="65">
        <v>28.233000000000001</v>
      </c>
      <c r="CA21" s="65">
        <v>25.169</v>
      </c>
      <c r="CB21" s="65">
        <v>22.231999999999999</v>
      </c>
      <c r="CC21" s="65">
        <v>19.501999999999999</v>
      </c>
      <c r="CD21" s="65">
        <v>17.018000000000001</v>
      </c>
      <c r="CE21" s="65">
        <v>14.755000000000001</v>
      </c>
      <c r="CF21" s="65">
        <v>12.638999999999999</v>
      </c>
      <c r="CG21" s="65">
        <v>10.673999999999999</v>
      </c>
      <c r="CH21" s="65">
        <v>8.923</v>
      </c>
      <c r="CI21" s="65">
        <v>7.4050000000000002</v>
      </c>
      <c r="CJ21" s="65">
        <v>6.093</v>
      </c>
      <c r="CK21" s="65">
        <v>4.8810000000000002</v>
      </c>
      <c r="CL21" s="65">
        <v>3.8620000000000001</v>
      </c>
      <c r="CM21" s="65">
        <v>3.0659999999999998</v>
      </c>
      <c r="CN21" s="65">
        <v>2.3849999999999998</v>
      </c>
      <c r="CO21" s="65">
        <v>1.796</v>
      </c>
      <c r="CP21" s="65">
        <v>1.3009999999999999</v>
      </c>
      <c r="CQ21" s="65">
        <v>1.0089999999999999</v>
      </c>
      <c r="CR21" s="65">
        <v>0.81399999999999995</v>
      </c>
      <c r="CS21" s="65">
        <v>0.58599999999999997</v>
      </c>
      <c r="CT21" s="65">
        <v>0.32600000000000001</v>
      </c>
      <c r="CU21" s="65">
        <v>0.19400000000000001</v>
      </c>
      <c r="CV21" s="65">
        <v>0.13100000000000001</v>
      </c>
      <c r="CW21" s="65">
        <v>6.4000000000000001E-2</v>
      </c>
      <c r="CX21" s="65">
        <v>7.5999999999999998E-2</v>
      </c>
    </row>
    <row r="22" spans="1:102" x14ac:dyDescent="0.3">
      <c r="A22" s="64">
        <v>2038</v>
      </c>
      <c r="B22" s="65">
        <v>533.10500000000002</v>
      </c>
      <c r="C22" s="65">
        <v>523.20100000000002</v>
      </c>
      <c r="D22" s="65">
        <v>513.58000000000004</v>
      </c>
      <c r="E22" s="65">
        <v>505.31900000000002</v>
      </c>
      <c r="F22" s="65">
        <v>496.08800000000002</v>
      </c>
      <c r="G22" s="65">
        <v>487.06700000000001</v>
      </c>
      <c r="H22" s="65">
        <v>478.23399999999998</v>
      </c>
      <c r="I22" s="65">
        <v>469.565</v>
      </c>
      <c r="J22" s="65">
        <v>461.05500000000001</v>
      </c>
      <c r="K22" s="65">
        <v>452.69400000000002</v>
      </c>
      <c r="L22" s="65">
        <v>444.38099999999997</v>
      </c>
      <c r="M22" s="65">
        <v>436.06099999999998</v>
      </c>
      <c r="N22" s="65">
        <v>427.75700000000001</v>
      </c>
      <c r="O22" s="65">
        <v>419.55599999999998</v>
      </c>
      <c r="P22" s="65">
        <v>411.45100000000002</v>
      </c>
      <c r="Q22" s="65">
        <v>403.346</v>
      </c>
      <c r="R22" s="65">
        <v>395.209</v>
      </c>
      <c r="S22" s="65">
        <v>387.07299999999998</v>
      </c>
      <c r="T22" s="65">
        <v>378.97800000000001</v>
      </c>
      <c r="U22" s="65">
        <v>370.88</v>
      </c>
      <c r="V22" s="65">
        <v>362.95299999999997</v>
      </c>
      <c r="W22" s="65">
        <v>355.274</v>
      </c>
      <c r="X22" s="65">
        <v>347.74400000000003</v>
      </c>
      <c r="Y22" s="65">
        <v>340.19900000000001</v>
      </c>
      <c r="Z22" s="65">
        <v>332.69400000000002</v>
      </c>
      <c r="AA22" s="65">
        <v>324.99599999999998</v>
      </c>
      <c r="AB22" s="65">
        <v>316.98</v>
      </c>
      <c r="AC22" s="65">
        <v>308.76100000000002</v>
      </c>
      <c r="AD22" s="65">
        <v>300.61399999999998</v>
      </c>
      <c r="AE22" s="65">
        <v>292.529</v>
      </c>
      <c r="AF22" s="65">
        <v>284.38299999999998</v>
      </c>
      <c r="AG22" s="65">
        <v>276.15600000000001</v>
      </c>
      <c r="AH22" s="65">
        <v>267.92099999999999</v>
      </c>
      <c r="AI22" s="65">
        <v>259.74599999999998</v>
      </c>
      <c r="AJ22" s="65">
        <v>251.584</v>
      </c>
      <c r="AK22" s="65">
        <v>243.78100000000001</v>
      </c>
      <c r="AL22" s="65">
        <v>236.50700000000001</v>
      </c>
      <c r="AM22" s="65">
        <v>229.601</v>
      </c>
      <c r="AN22" s="65">
        <v>222.73500000000001</v>
      </c>
      <c r="AO22" s="65">
        <v>215.97499999999999</v>
      </c>
      <c r="AP22" s="65">
        <v>209.21299999999999</v>
      </c>
      <c r="AQ22" s="65">
        <v>202.363</v>
      </c>
      <c r="AR22" s="65">
        <v>195.48400000000001</v>
      </c>
      <c r="AS22" s="65">
        <v>188.744</v>
      </c>
      <c r="AT22" s="65">
        <v>182.14</v>
      </c>
      <c r="AU22" s="65">
        <v>175.523</v>
      </c>
      <c r="AV22" s="65">
        <v>168.845</v>
      </c>
      <c r="AW22" s="65">
        <v>162.178</v>
      </c>
      <c r="AX22" s="65">
        <v>155.637</v>
      </c>
      <c r="AY22" s="65">
        <v>149.18799999999999</v>
      </c>
      <c r="AZ22" s="65">
        <v>142.99100000000001</v>
      </c>
      <c r="BA22" s="65">
        <v>137.13300000000001</v>
      </c>
      <c r="BB22" s="65">
        <v>131.54599999999999</v>
      </c>
      <c r="BC22" s="65">
        <v>126.05800000000001</v>
      </c>
      <c r="BD22" s="65">
        <v>120.696</v>
      </c>
      <c r="BE22" s="65">
        <v>115.49299999999999</v>
      </c>
      <c r="BF22" s="65">
        <v>110.449</v>
      </c>
      <c r="BG22" s="65">
        <v>105.54900000000001</v>
      </c>
      <c r="BH22" s="65">
        <v>100.779</v>
      </c>
      <c r="BI22" s="65">
        <v>96.138999999999996</v>
      </c>
      <c r="BJ22" s="65">
        <v>91.582999999999998</v>
      </c>
      <c r="BK22" s="65">
        <v>87.08</v>
      </c>
      <c r="BL22" s="65">
        <v>82.65</v>
      </c>
      <c r="BM22" s="65">
        <v>78.323999999999998</v>
      </c>
      <c r="BN22" s="65">
        <v>74.087999999999994</v>
      </c>
      <c r="BO22" s="65">
        <v>69.963999999999999</v>
      </c>
      <c r="BP22" s="65">
        <v>65.966999999999999</v>
      </c>
      <c r="BQ22" s="65">
        <v>62.075000000000003</v>
      </c>
      <c r="BR22" s="65">
        <v>58.265999999999998</v>
      </c>
      <c r="BS22" s="65">
        <v>54.564</v>
      </c>
      <c r="BT22" s="65">
        <v>50.851999999999997</v>
      </c>
      <c r="BU22" s="65">
        <v>47.076999999999998</v>
      </c>
      <c r="BV22" s="65">
        <v>43.3</v>
      </c>
      <c r="BW22" s="65">
        <v>39.646999999999998</v>
      </c>
      <c r="BX22" s="65">
        <v>36.110999999999997</v>
      </c>
      <c r="BY22" s="65">
        <v>32.686999999999998</v>
      </c>
      <c r="BZ22" s="65">
        <v>29.39</v>
      </c>
      <c r="CA22" s="65">
        <v>26.233000000000001</v>
      </c>
      <c r="CB22" s="65">
        <v>23.210999999999999</v>
      </c>
      <c r="CC22" s="65">
        <v>20.327000000000002</v>
      </c>
      <c r="CD22" s="65">
        <v>17.666</v>
      </c>
      <c r="CE22" s="65">
        <v>15.273999999999999</v>
      </c>
      <c r="CF22" s="65">
        <v>13.119</v>
      </c>
      <c r="CG22" s="65">
        <v>11.117000000000001</v>
      </c>
      <c r="CH22" s="65">
        <v>9.2710000000000008</v>
      </c>
      <c r="CI22" s="65">
        <v>7.6470000000000002</v>
      </c>
      <c r="CJ22" s="65">
        <v>6.2649999999999997</v>
      </c>
      <c r="CK22" s="65">
        <v>5.093</v>
      </c>
      <c r="CL22" s="65">
        <v>3.9980000000000002</v>
      </c>
      <c r="CM22" s="65">
        <v>3.1259999999999999</v>
      </c>
      <c r="CN22" s="65">
        <v>2.4889999999999999</v>
      </c>
      <c r="CO22" s="65">
        <v>1.915</v>
      </c>
      <c r="CP22" s="65">
        <v>1.389</v>
      </c>
      <c r="CQ22" s="65">
        <v>0.98299999999999998</v>
      </c>
      <c r="CR22" s="65">
        <v>0.77</v>
      </c>
      <c r="CS22" s="65">
        <v>0.61799999999999999</v>
      </c>
      <c r="CT22" s="65">
        <v>0.441</v>
      </c>
      <c r="CU22" s="65">
        <v>0.24199999999999999</v>
      </c>
      <c r="CV22" s="65">
        <v>0.13900000000000001</v>
      </c>
      <c r="CW22" s="65">
        <v>6.7000000000000004E-2</v>
      </c>
      <c r="CX22" s="65">
        <v>0.08</v>
      </c>
    </row>
    <row r="23" spans="1:102" x14ac:dyDescent="0.3">
      <c r="A23" s="64">
        <v>2039</v>
      </c>
      <c r="B23" s="65">
        <v>539.78899999999999</v>
      </c>
      <c r="C23" s="65">
        <v>530.01599999999996</v>
      </c>
      <c r="D23" s="65">
        <v>520.51800000000003</v>
      </c>
      <c r="E23" s="65">
        <v>511.26900000000001</v>
      </c>
      <c r="F23" s="65">
        <v>502.96</v>
      </c>
      <c r="G23" s="65">
        <v>494.07299999999998</v>
      </c>
      <c r="H23" s="65">
        <v>485.36500000000001</v>
      </c>
      <c r="I23" s="65">
        <v>476.81</v>
      </c>
      <c r="J23" s="65">
        <v>468.387</v>
      </c>
      <c r="K23" s="65">
        <v>460.09</v>
      </c>
      <c r="L23" s="65">
        <v>451.92099999999999</v>
      </c>
      <c r="M23" s="65">
        <v>443.745</v>
      </c>
      <c r="N23" s="65">
        <v>435.5</v>
      </c>
      <c r="O23" s="65">
        <v>427.22399999999999</v>
      </c>
      <c r="P23" s="65">
        <v>419.03399999999999</v>
      </c>
      <c r="Q23" s="65">
        <v>410.91699999999997</v>
      </c>
      <c r="R23" s="65">
        <v>402.78899999999999</v>
      </c>
      <c r="S23" s="65">
        <v>394.62099999999998</v>
      </c>
      <c r="T23" s="65">
        <v>386.447</v>
      </c>
      <c r="U23" s="65">
        <v>378.303</v>
      </c>
      <c r="V23" s="65">
        <v>370.14699999999999</v>
      </c>
      <c r="W23" s="65">
        <v>362.17</v>
      </c>
      <c r="X23" s="65">
        <v>354.464</v>
      </c>
      <c r="Y23" s="65">
        <v>346.92099999999999</v>
      </c>
      <c r="Z23" s="65">
        <v>339.35899999999998</v>
      </c>
      <c r="AA23" s="65">
        <v>331.83699999999999</v>
      </c>
      <c r="AB23" s="65">
        <v>324.13</v>
      </c>
      <c r="AC23" s="65">
        <v>316.11500000000001</v>
      </c>
      <c r="AD23" s="65">
        <v>307.904</v>
      </c>
      <c r="AE23" s="65">
        <v>299.767</v>
      </c>
      <c r="AF23" s="65">
        <v>291.69299999999998</v>
      </c>
      <c r="AG23" s="65">
        <v>283.55799999999999</v>
      </c>
      <c r="AH23" s="65">
        <v>275.33699999999999</v>
      </c>
      <c r="AI23" s="65">
        <v>267.108</v>
      </c>
      <c r="AJ23" s="65">
        <v>258.94</v>
      </c>
      <c r="AK23" s="65">
        <v>250.78399999999999</v>
      </c>
      <c r="AL23" s="65">
        <v>242.98500000000001</v>
      </c>
      <c r="AM23" s="65">
        <v>235.70599999999999</v>
      </c>
      <c r="AN23" s="65">
        <v>228.792</v>
      </c>
      <c r="AO23" s="65">
        <v>221.916</v>
      </c>
      <c r="AP23" s="65">
        <v>215.14599999999999</v>
      </c>
      <c r="AQ23" s="65">
        <v>208.374</v>
      </c>
      <c r="AR23" s="65">
        <v>201.517</v>
      </c>
      <c r="AS23" s="65">
        <v>194.631</v>
      </c>
      <c r="AT23" s="65">
        <v>187.88300000000001</v>
      </c>
      <c r="AU23" s="65">
        <v>181.268</v>
      </c>
      <c r="AV23" s="65">
        <v>174.63800000000001</v>
      </c>
      <c r="AW23" s="65">
        <v>167.94200000000001</v>
      </c>
      <c r="AX23" s="65">
        <v>161.25700000000001</v>
      </c>
      <c r="AY23" s="65">
        <v>154.69399999999999</v>
      </c>
      <c r="AZ23" s="65">
        <v>148.22200000000001</v>
      </c>
      <c r="BA23" s="65">
        <v>142.001</v>
      </c>
      <c r="BB23" s="65">
        <v>136.11799999999999</v>
      </c>
      <c r="BC23" s="65">
        <v>130.50399999999999</v>
      </c>
      <c r="BD23" s="65">
        <v>124.989</v>
      </c>
      <c r="BE23" s="65">
        <v>119.595</v>
      </c>
      <c r="BF23" s="65">
        <v>114.36</v>
      </c>
      <c r="BG23" s="65">
        <v>109.28100000000001</v>
      </c>
      <c r="BH23" s="65">
        <v>104.346</v>
      </c>
      <c r="BI23" s="65">
        <v>99.537999999999997</v>
      </c>
      <c r="BJ23" s="65">
        <v>94.858999999999995</v>
      </c>
      <c r="BK23" s="65">
        <v>90.257000000000005</v>
      </c>
      <c r="BL23" s="65">
        <v>85.698999999999998</v>
      </c>
      <c r="BM23" s="65">
        <v>81.206999999999994</v>
      </c>
      <c r="BN23" s="65">
        <v>76.819999999999993</v>
      </c>
      <c r="BO23" s="65">
        <v>72.522999999999996</v>
      </c>
      <c r="BP23" s="65">
        <v>68.337000000000003</v>
      </c>
      <c r="BQ23" s="65">
        <v>64.274000000000001</v>
      </c>
      <c r="BR23" s="65">
        <v>60.314</v>
      </c>
      <c r="BS23" s="65">
        <v>56.444000000000003</v>
      </c>
      <c r="BT23" s="65">
        <v>52.683999999999997</v>
      </c>
      <c r="BU23" s="65">
        <v>48.920999999999999</v>
      </c>
      <c r="BV23" s="65">
        <v>45.103000000000002</v>
      </c>
      <c r="BW23" s="65">
        <v>41.292000000000002</v>
      </c>
      <c r="BX23" s="65">
        <v>37.615000000000002</v>
      </c>
      <c r="BY23" s="65">
        <v>34.061</v>
      </c>
      <c r="BZ23" s="65">
        <v>30.635000000000002</v>
      </c>
      <c r="CA23" s="65">
        <v>27.355</v>
      </c>
      <c r="CB23" s="65">
        <v>24.231999999999999</v>
      </c>
      <c r="CC23" s="65">
        <v>21.254000000000001</v>
      </c>
      <c r="CD23" s="65">
        <v>18.420000000000002</v>
      </c>
      <c r="CE23" s="65">
        <v>15.829000000000001</v>
      </c>
      <c r="CF23" s="65">
        <v>13.529</v>
      </c>
      <c r="CG23" s="65">
        <v>11.484</v>
      </c>
      <c r="CH23" s="65">
        <v>9.5960000000000001</v>
      </c>
      <c r="CI23" s="65">
        <v>7.867</v>
      </c>
      <c r="CJ23" s="65">
        <v>6.37</v>
      </c>
      <c r="CK23" s="65">
        <v>5.1239999999999997</v>
      </c>
      <c r="CL23" s="65">
        <v>4.093</v>
      </c>
      <c r="CM23" s="65">
        <v>3.1150000000000002</v>
      </c>
      <c r="CN23" s="65">
        <v>2.3889999999999998</v>
      </c>
      <c r="CO23" s="65">
        <v>1.9119999999999999</v>
      </c>
      <c r="CP23" s="65">
        <v>1.4450000000000001</v>
      </c>
      <c r="CQ23" s="65">
        <v>0.98099999999999998</v>
      </c>
      <c r="CR23" s="65">
        <v>0.66600000000000004</v>
      </c>
      <c r="CS23" s="65">
        <v>0.53</v>
      </c>
      <c r="CT23" s="65">
        <v>0.42199999999999999</v>
      </c>
      <c r="CU23" s="65">
        <v>0.29699999999999999</v>
      </c>
      <c r="CV23" s="65">
        <v>0.158</v>
      </c>
      <c r="CW23" s="65">
        <v>7.0999999999999994E-2</v>
      </c>
      <c r="CX23" s="65">
        <v>8.4000000000000005E-2</v>
      </c>
    </row>
    <row r="24" spans="1:102" x14ac:dyDescent="0.3">
      <c r="A24" s="64">
        <v>2040</v>
      </c>
      <c r="B24" s="65">
        <v>546.32000000000005</v>
      </c>
      <c r="C24" s="65">
        <v>536.68799999999999</v>
      </c>
      <c r="D24" s="65">
        <v>527.322</v>
      </c>
      <c r="E24" s="65">
        <v>518.20000000000005</v>
      </c>
      <c r="F24" s="65">
        <v>509.29500000000002</v>
      </c>
      <c r="G24" s="65">
        <v>500.58499999999998</v>
      </c>
      <c r="H24" s="65">
        <v>492.04300000000001</v>
      </c>
      <c r="I24" s="65">
        <v>483.64699999999999</v>
      </c>
      <c r="J24" s="65">
        <v>475.37200000000001</v>
      </c>
      <c r="K24" s="65">
        <v>467.19299999999998</v>
      </c>
      <c r="L24" s="65">
        <v>459.11200000000002</v>
      </c>
      <c r="M24" s="65">
        <v>451.13200000000001</v>
      </c>
      <c r="N24" s="65">
        <v>443.096</v>
      </c>
      <c r="O24" s="65">
        <v>434.92599999999999</v>
      </c>
      <c r="P24" s="65">
        <v>426.678</v>
      </c>
      <c r="Q24" s="65">
        <v>418.49700000000001</v>
      </c>
      <c r="R24" s="65">
        <v>410.37099999999998</v>
      </c>
      <c r="S24" s="65">
        <v>402.21800000000002</v>
      </c>
      <c r="T24" s="65">
        <v>394.02</v>
      </c>
      <c r="U24" s="65">
        <v>385.81</v>
      </c>
      <c r="V24" s="65">
        <v>377.61700000000002</v>
      </c>
      <c r="W24" s="65">
        <v>369.40100000000001</v>
      </c>
      <c r="X24" s="65">
        <v>361.37599999999998</v>
      </c>
      <c r="Y24" s="65">
        <v>353.64299999999997</v>
      </c>
      <c r="Z24" s="65">
        <v>346.08600000000001</v>
      </c>
      <c r="AA24" s="65">
        <v>338.50799999999998</v>
      </c>
      <c r="AB24" s="65">
        <v>330.96800000000002</v>
      </c>
      <c r="AC24" s="65">
        <v>323.25299999999999</v>
      </c>
      <c r="AD24" s="65">
        <v>315.23899999999998</v>
      </c>
      <c r="AE24" s="65">
        <v>307.03699999999998</v>
      </c>
      <c r="AF24" s="65">
        <v>298.90899999999999</v>
      </c>
      <c r="AG24" s="65">
        <v>290.84800000000001</v>
      </c>
      <c r="AH24" s="65">
        <v>282.72199999999998</v>
      </c>
      <c r="AI24" s="65">
        <v>274.51</v>
      </c>
      <c r="AJ24" s="65">
        <v>266.28699999999998</v>
      </c>
      <c r="AK24" s="65">
        <v>258.125</v>
      </c>
      <c r="AL24" s="65">
        <v>249.977</v>
      </c>
      <c r="AM24" s="65">
        <v>242.18</v>
      </c>
      <c r="AN24" s="65">
        <v>234.89699999999999</v>
      </c>
      <c r="AO24" s="65">
        <v>227.976</v>
      </c>
      <c r="AP24" s="65">
        <v>221.09100000000001</v>
      </c>
      <c r="AQ24" s="65">
        <v>214.31</v>
      </c>
      <c r="AR24" s="65">
        <v>207.52799999999999</v>
      </c>
      <c r="AS24" s="65">
        <v>200.66399999999999</v>
      </c>
      <c r="AT24" s="65">
        <v>193.77099999999999</v>
      </c>
      <c r="AU24" s="65">
        <v>187.01499999999999</v>
      </c>
      <c r="AV24" s="65">
        <v>180.39</v>
      </c>
      <c r="AW24" s="65">
        <v>173.74700000000001</v>
      </c>
      <c r="AX24" s="65">
        <v>167.036</v>
      </c>
      <c r="AY24" s="65">
        <v>160.33000000000001</v>
      </c>
      <c r="AZ24" s="65">
        <v>153.745</v>
      </c>
      <c r="BA24" s="65">
        <v>147.251</v>
      </c>
      <c r="BB24" s="65">
        <v>141.006</v>
      </c>
      <c r="BC24" s="65">
        <v>135.09899999999999</v>
      </c>
      <c r="BD24" s="65">
        <v>129.459</v>
      </c>
      <c r="BE24" s="65">
        <v>123.916</v>
      </c>
      <c r="BF24" s="65">
        <v>118.49</v>
      </c>
      <c r="BG24" s="65">
        <v>113.223</v>
      </c>
      <c r="BH24" s="65">
        <v>108.111</v>
      </c>
      <c r="BI24" s="65">
        <v>103.139</v>
      </c>
      <c r="BJ24" s="65">
        <v>98.293999999999997</v>
      </c>
      <c r="BK24" s="65">
        <v>93.576999999999998</v>
      </c>
      <c r="BL24" s="65">
        <v>88.927999999999997</v>
      </c>
      <c r="BM24" s="65">
        <v>84.316000000000003</v>
      </c>
      <c r="BN24" s="65">
        <v>79.760999999999996</v>
      </c>
      <c r="BO24" s="65">
        <v>75.313000000000002</v>
      </c>
      <c r="BP24" s="65">
        <v>70.956000000000003</v>
      </c>
      <c r="BQ24" s="65">
        <v>66.706999999999994</v>
      </c>
      <c r="BR24" s="65">
        <v>62.578000000000003</v>
      </c>
      <c r="BS24" s="65">
        <v>58.552999999999997</v>
      </c>
      <c r="BT24" s="65">
        <v>54.62</v>
      </c>
      <c r="BU24" s="65">
        <v>50.802</v>
      </c>
      <c r="BV24" s="65">
        <v>46.988</v>
      </c>
      <c r="BW24" s="65">
        <v>43.128</v>
      </c>
      <c r="BX24" s="65">
        <v>39.283000000000001</v>
      </c>
      <c r="BY24" s="65">
        <v>35.58</v>
      </c>
      <c r="BZ24" s="65">
        <v>32.009</v>
      </c>
      <c r="CA24" s="65">
        <v>28.582000000000001</v>
      </c>
      <c r="CB24" s="65">
        <v>25.318000000000001</v>
      </c>
      <c r="CC24" s="65">
        <v>22.23</v>
      </c>
      <c r="CD24" s="65">
        <v>19.295000000000002</v>
      </c>
      <c r="CE24" s="65">
        <v>16.513000000000002</v>
      </c>
      <c r="CF24" s="65">
        <v>13.992000000000001</v>
      </c>
      <c r="CG24" s="65">
        <v>11.784000000000001</v>
      </c>
      <c r="CH24" s="65">
        <v>9.8469999999999995</v>
      </c>
      <c r="CI24" s="65">
        <v>8.0739999999999998</v>
      </c>
      <c r="CJ24" s="65">
        <v>6.4630000000000001</v>
      </c>
      <c r="CK24" s="65">
        <v>5.093</v>
      </c>
      <c r="CL24" s="65">
        <v>3.9830000000000001</v>
      </c>
      <c r="CM24" s="65">
        <v>3.0920000000000001</v>
      </c>
      <c r="CN24" s="65">
        <v>2.2330000000000001</v>
      </c>
      <c r="CO24" s="65">
        <v>1.653</v>
      </c>
      <c r="CP24" s="65">
        <v>1.3340000000000001</v>
      </c>
      <c r="CQ24" s="65">
        <v>0.97399999999999998</v>
      </c>
      <c r="CR24" s="65">
        <v>0.57299999999999995</v>
      </c>
      <c r="CS24" s="65">
        <v>0.34799999999999998</v>
      </c>
      <c r="CT24" s="65">
        <v>0.28999999999999998</v>
      </c>
      <c r="CU24" s="65">
        <v>0.22500000000000001</v>
      </c>
      <c r="CV24" s="65">
        <v>0.153</v>
      </c>
      <c r="CW24" s="65">
        <v>7.3999999999999996E-2</v>
      </c>
      <c r="CX24" s="65">
        <v>8.7999999999999995E-2</v>
      </c>
    </row>
    <row r="25" spans="1:102" x14ac:dyDescent="0.3">
      <c r="A25" s="64">
        <v>2041</v>
      </c>
      <c r="B25" s="65">
        <v>552.70699999999999</v>
      </c>
      <c r="C25" s="65">
        <v>544.04600000000005</v>
      </c>
      <c r="D25" s="65">
        <v>534.745</v>
      </c>
      <c r="E25" s="65">
        <v>525.678</v>
      </c>
      <c r="F25" s="65">
        <v>516.82000000000005</v>
      </c>
      <c r="G25" s="65">
        <v>508.14800000000002</v>
      </c>
      <c r="H25" s="65">
        <v>499.64</v>
      </c>
      <c r="I25" s="65">
        <v>491.27800000000002</v>
      </c>
      <c r="J25" s="65">
        <v>483.01100000000002</v>
      </c>
      <c r="K25" s="65">
        <v>474.80700000000002</v>
      </c>
      <c r="L25" s="65">
        <v>466.65300000000002</v>
      </c>
      <c r="M25" s="65">
        <v>458.58199999999999</v>
      </c>
      <c r="N25" s="65">
        <v>450.59100000000001</v>
      </c>
      <c r="O25" s="65">
        <v>442.53</v>
      </c>
      <c r="P25" s="65">
        <v>434.32600000000002</v>
      </c>
      <c r="Q25" s="65">
        <v>426.03699999999998</v>
      </c>
      <c r="R25" s="65">
        <v>417.80399999999997</v>
      </c>
      <c r="S25" s="65">
        <v>409.61599999999999</v>
      </c>
      <c r="T25" s="65">
        <v>401.41300000000001</v>
      </c>
      <c r="U25" s="65">
        <v>393.185</v>
      </c>
      <c r="V25" s="65">
        <v>384.96100000000001</v>
      </c>
      <c r="W25" s="65">
        <v>376.75200000000001</v>
      </c>
      <c r="X25" s="65">
        <v>368.517</v>
      </c>
      <c r="Y25" s="65">
        <v>360.48099999999999</v>
      </c>
      <c r="Z25" s="65">
        <v>352.74599999999998</v>
      </c>
      <c r="AA25" s="65">
        <v>345.19400000000002</v>
      </c>
      <c r="AB25" s="65">
        <v>337.62200000000001</v>
      </c>
      <c r="AC25" s="65">
        <v>330.09100000000001</v>
      </c>
      <c r="AD25" s="65">
        <v>322.38200000000001</v>
      </c>
      <c r="AE25" s="65">
        <v>314.37200000000001</v>
      </c>
      <c r="AF25" s="65">
        <v>306.17099999999999</v>
      </c>
      <c r="AG25" s="65">
        <v>298.04700000000003</v>
      </c>
      <c r="AH25" s="65">
        <v>289.98700000000002</v>
      </c>
      <c r="AI25" s="65">
        <v>281.86099999999999</v>
      </c>
      <c r="AJ25" s="65">
        <v>273.64400000000001</v>
      </c>
      <c r="AK25" s="65">
        <v>265.411</v>
      </c>
      <c r="AL25" s="65">
        <v>257.24</v>
      </c>
      <c r="AM25" s="65">
        <v>249.08</v>
      </c>
      <c r="AN25" s="65">
        <v>241.26900000000001</v>
      </c>
      <c r="AO25" s="65">
        <v>233.976</v>
      </c>
      <c r="AP25" s="65">
        <v>227.041</v>
      </c>
      <c r="AQ25" s="65">
        <v>220.143</v>
      </c>
      <c r="AR25" s="65">
        <v>213.346</v>
      </c>
      <c r="AS25" s="65">
        <v>206.54499999999999</v>
      </c>
      <c r="AT25" s="65">
        <v>199.655</v>
      </c>
      <c r="AU25" s="65">
        <v>192.733</v>
      </c>
      <c r="AV25" s="65">
        <v>185.94499999999999</v>
      </c>
      <c r="AW25" s="65">
        <v>179.28700000000001</v>
      </c>
      <c r="AX25" s="65">
        <v>172.61099999999999</v>
      </c>
      <c r="AY25" s="65">
        <v>165.86799999999999</v>
      </c>
      <c r="AZ25" s="65">
        <v>159.131</v>
      </c>
      <c r="BA25" s="65">
        <v>152.51400000000001</v>
      </c>
      <c r="BB25" s="65">
        <v>145.98400000000001</v>
      </c>
      <c r="BC25" s="65">
        <v>139.69999999999999</v>
      </c>
      <c r="BD25" s="65">
        <v>133.75299999999999</v>
      </c>
      <c r="BE25" s="65">
        <v>128.071</v>
      </c>
      <c r="BF25" s="65">
        <v>122.483</v>
      </c>
      <c r="BG25" s="65">
        <v>117.012</v>
      </c>
      <c r="BH25" s="65">
        <v>111.69</v>
      </c>
      <c r="BI25" s="65">
        <v>106.51300000000001</v>
      </c>
      <c r="BJ25" s="65">
        <v>101.46599999999999</v>
      </c>
      <c r="BK25" s="65">
        <v>96.546000000000006</v>
      </c>
      <c r="BL25" s="65">
        <v>91.754999999999995</v>
      </c>
      <c r="BM25" s="65">
        <v>87.031999999999996</v>
      </c>
      <c r="BN25" s="65">
        <v>82.346000000000004</v>
      </c>
      <c r="BO25" s="65">
        <v>77.72</v>
      </c>
      <c r="BP25" s="65">
        <v>73.203000000000003</v>
      </c>
      <c r="BQ25" s="65">
        <v>68.784000000000006</v>
      </c>
      <c r="BR25" s="65">
        <v>64.474000000000004</v>
      </c>
      <c r="BS25" s="65">
        <v>60.284999999999997</v>
      </c>
      <c r="BT25" s="65">
        <v>56.206000000000003</v>
      </c>
      <c r="BU25" s="65">
        <v>52.228000000000002</v>
      </c>
      <c r="BV25" s="65">
        <v>48.375999999999998</v>
      </c>
      <c r="BW25" s="65">
        <v>44.545999999999999</v>
      </c>
      <c r="BX25" s="65">
        <v>40.692999999999998</v>
      </c>
      <c r="BY25" s="65">
        <v>36.878</v>
      </c>
      <c r="BZ25" s="65">
        <v>33.215000000000003</v>
      </c>
      <c r="CA25" s="65">
        <v>29.693000000000001</v>
      </c>
      <c r="CB25" s="65">
        <v>26.341999999999999</v>
      </c>
      <c r="CC25" s="65">
        <v>23.19</v>
      </c>
      <c r="CD25" s="65">
        <v>20.236000000000001</v>
      </c>
      <c r="CE25" s="65">
        <v>17.443999999999999</v>
      </c>
      <c r="CF25" s="65">
        <v>14.808999999999999</v>
      </c>
      <c r="CG25" s="65">
        <v>12.446</v>
      </c>
      <c r="CH25" s="65">
        <v>10.404</v>
      </c>
      <c r="CI25" s="65">
        <v>8.6370000000000005</v>
      </c>
      <c r="CJ25" s="65">
        <v>7.0060000000000002</v>
      </c>
      <c r="CK25" s="65">
        <v>5.5730000000000004</v>
      </c>
      <c r="CL25" s="65">
        <v>4.399</v>
      </c>
      <c r="CM25" s="65">
        <v>3.4220000000000002</v>
      </c>
      <c r="CN25" s="65">
        <v>2.609</v>
      </c>
      <c r="CO25" s="65">
        <v>1.8660000000000001</v>
      </c>
      <c r="CP25" s="65">
        <v>1.3879999999999999</v>
      </c>
      <c r="CQ25" s="65">
        <v>1.1180000000000001</v>
      </c>
      <c r="CR25" s="65">
        <v>0.81399999999999995</v>
      </c>
      <c r="CS25" s="65">
        <v>0.47599999999999998</v>
      </c>
      <c r="CT25" s="65">
        <v>0.3</v>
      </c>
      <c r="CU25" s="65">
        <v>0.23300000000000001</v>
      </c>
      <c r="CV25" s="65">
        <v>0.159</v>
      </c>
      <c r="CW25" s="65">
        <v>7.8E-2</v>
      </c>
      <c r="CX25" s="65">
        <v>9.4E-2</v>
      </c>
    </row>
    <row r="26" spans="1:102" x14ac:dyDescent="0.3">
      <c r="A26" s="64">
        <v>2042</v>
      </c>
      <c r="B26" s="65">
        <v>558.97</v>
      </c>
      <c r="C26" s="65">
        <v>549.66300000000001</v>
      </c>
      <c r="D26" s="65">
        <v>541.78599999999994</v>
      </c>
      <c r="E26" s="65">
        <v>532.81500000000005</v>
      </c>
      <c r="F26" s="65">
        <v>524.04600000000005</v>
      </c>
      <c r="G26" s="65">
        <v>515.45399999999995</v>
      </c>
      <c r="H26" s="65">
        <v>507.01400000000001</v>
      </c>
      <c r="I26" s="65">
        <v>498.709</v>
      </c>
      <c r="J26" s="65">
        <v>490.52499999999998</v>
      </c>
      <c r="K26" s="65">
        <v>482.38799999999998</v>
      </c>
      <c r="L26" s="65">
        <v>474.25400000000002</v>
      </c>
      <c r="M26" s="65">
        <v>466.12599999999998</v>
      </c>
      <c r="N26" s="65">
        <v>458.06200000000001</v>
      </c>
      <c r="O26" s="65">
        <v>450.06099999999998</v>
      </c>
      <c r="P26" s="65">
        <v>441.97399999999999</v>
      </c>
      <c r="Q26" s="65">
        <v>433.73599999999999</v>
      </c>
      <c r="R26" s="65">
        <v>425.40699999999998</v>
      </c>
      <c r="S26" s="65">
        <v>417.12200000000001</v>
      </c>
      <c r="T26" s="65">
        <v>408.87200000000001</v>
      </c>
      <c r="U26" s="65">
        <v>400.61799999999999</v>
      </c>
      <c r="V26" s="65">
        <v>392.36099999999999</v>
      </c>
      <c r="W26" s="65">
        <v>384.12299999999999</v>
      </c>
      <c r="X26" s="65">
        <v>375.89600000000002</v>
      </c>
      <c r="Y26" s="65">
        <v>367.642</v>
      </c>
      <c r="Z26" s="65">
        <v>359.596</v>
      </c>
      <c r="AA26" s="65">
        <v>351.85899999999998</v>
      </c>
      <c r="AB26" s="65">
        <v>344.31200000000001</v>
      </c>
      <c r="AC26" s="65">
        <v>336.74599999999998</v>
      </c>
      <c r="AD26" s="65">
        <v>329.221</v>
      </c>
      <c r="AE26" s="65">
        <v>321.51900000000001</v>
      </c>
      <c r="AF26" s="65">
        <v>313.51299999999998</v>
      </c>
      <c r="AG26" s="65">
        <v>305.31400000000002</v>
      </c>
      <c r="AH26" s="65">
        <v>297.19</v>
      </c>
      <c r="AI26" s="65">
        <v>289.13400000000001</v>
      </c>
      <c r="AJ26" s="65">
        <v>281.00700000000001</v>
      </c>
      <c r="AK26" s="65">
        <v>272.78300000000002</v>
      </c>
      <c r="AL26" s="65">
        <v>264.54300000000001</v>
      </c>
      <c r="AM26" s="65">
        <v>256.36099999999999</v>
      </c>
      <c r="AN26" s="65">
        <v>248.18799999999999</v>
      </c>
      <c r="AO26" s="65">
        <v>240.36600000000001</v>
      </c>
      <c r="AP26" s="65">
        <v>233.06</v>
      </c>
      <c r="AQ26" s="65">
        <v>226.114</v>
      </c>
      <c r="AR26" s="65">
        <v>219.2</v>
      </c>
      <c r="AS26" s="65">
        <v>212.38800000000001</v>
      </c>
      <c r="AT26" s="65">
        <v>205.566</v>
      </c>
      <c r="AU26" s="65">
        <v>198.65100000000001</v>
      </c>
      <c r="AV26" s="65">
        <v>191.69900000000001</v>
      </c>
      <c r="AW26" s="65">
        <v>184.88</v>
      </c>
      <c r="AX26" s="65">
        <v>178.18799999999999</v>
      </c>
      <c r="AY26" s="65">
        <v>171.47900000000001</v>
      </c>
      <c r="AZ26" s="65">
        <v>164.70500000000001</v>
      </c>
      <c r="BA26" s="65">
        <v>157.93899999999999</v>
      </c>
      <c r="BB26" s="65">
        <v>151.28700000000001</v>
      </c>
      <c r="BC26" s="65">
        <v>144.72</v>
      </c>
      <c r="BD26" s="65">
        <v>138.398</v>
      </c>
      <c r="BE26" s="65">
        <v>132.41200000000001</v>
      </c>
      <c r="BF26" s="65">
        <v>126.68600000000001</v>
      </c>
      <c r="BG26" s="65">
        <v>121.053</v>
      </c>
      <c r="BH26" s="65">
        <v>115.538</v>
      </c>
      <c r="BI26" s="65">
        <v>110.161</v>
      </c>
      <c r="BJ26" s="65">
        <v>104.916</v>
      </c>
      <c r="BK26" s="65">
        <v>99.796000000000006</v>
      </c>
      <c r="BL26" s="65">
        <v>94.801000000000002</v>
      </c>
      <c r="BM26" s="65">
        <v>89.936999999999998</v>
      </c>
      <c r="BN26" s="65">
        <v>85.138000000000005</v>
      </c>
      <c r="BO26" s="65">
        <v>80.378</v>
      </c>
      <c r="BP26" s="65">
        <v>75.680000000000007</v>
      </c>
      <c r="BQ26" s="65">
        <v>71.094999999999999</v>
      </c>
      <c r="BR26" s="65">
        <v>66.611999999999995</v>
      </c>
      <c r="BS26" s="65">
        <v>62.241</v>
      </c>
      <c r="BT26" s="65">
        <v>57.994</v>
      </c>
      <c r="BU26" s="65">
        <v>53.857999999999997</v>
      </c>
      <c r="BV26" s="65">
        <v>49.837000000000003</v>
      </c>
      <c r="BW26" s="65">
        <v>45.95</v>
      </c>
      <c r="BX26" s="65">
        <v>42.103999999999999</v>
      </c>
      <c r="BY26" s="65">
        <v>38.26</v>
      </c>
      <c r="BZ26" s="65">
        <v>34.473999999999997</v>
      </c>
      <c r="CA26" s="65">
        <v>30.85</v>
      </c>
      <c r="CB26" s="65">
        <v>27.378</v>
      </c>
      <c r="CC26" s="65">
        <v>24.103000000000002</v>
      </c>
      <c r="CD26" s="65">
        <v>21.061</v>
      </c>
      <c r="CE26" s="65">
        <v>18.244</v>
      </c>
      <c r="CF26" s="65">
        <v>15.592000000000001</v>
      </c>
      <c r="CG26" s="65">
        <v>13.106</v>
      </c>
      <c r="CH26" s="65">
        <v>10.9</v>
      </c>
      <c r="CI26" s="65">
        <v>9.0250000000000004</v>
      </c>
      <c r="CJ26" s="65">
        <v>7.4269999999999996</v>
      </c>
      <c r="CK26" s="65">
        <v>5.9390000000000001</v>
      </c>
      <c r="CL26" s="65">
        <v>4.6840000000000002</v>
      </c>
      <c r="CM26" s="65">
        <v>3.7050000000000001</v>
      </c>
      <c r="CN26" s="65">
        <v>2.86</v>
      </c>
      <c r="CO26" s="65">
        <v>2.1269999999999998</v>
      </c>
      <c r="CP26" s="65">
        <v>1.5</v>
      </c>
      <c r="CQ26" s="65">
        <v>1.1240000000000001</v>
      </c>
      <c r="CR26" s="65">
        <v>0.90300000000000002</v>
      </c>
      <c r="CS26" s="65">
        <v>0.65500000000000003</v>
      </c>
      <c r="CT26" s="65">
        <v>0.38</v>
      </c>
      <c r="CU26" s="65">
        <v>0.23799999999999999</v>
      </c>
      <c r="CV26" s="65">
        <v>0.16200000000000001</v>
      </c>
      <c r="CW26" s="65">
        <v>0.08</v>
      </c>
      <c r="CX26" s="65">
        <v>9.9000000000000005E-2</v>
      </c>
    </row>
    <row r="27" spans="1:102" x14ac:dyDescent="0.3">
      <c r="A27" s="64">
        <v>2043</v>
      </c>
      <c r="B27" s="65">
        <v>565.13400000000001</v>
      </c>
      <c r="C27" s="65">
        <v>555.995</v>
      </c>
      <c r="D27" s="65">
        <v>547.09</v>
      </c>
      <c r="E27" s="65">
        <v>539.524</v>
      </c>
      <c r="F27" s="65">
        <v>530.88300000000004</v>
      </c>
      <c r="G27" s="65">
        <v>522.41300000000001</v>
      </c>
      <c r="H27" s="65">
        <v>514.08600000000001</v>
      </c>
      <c r="I27" s="65">
        <v>505.87799999999999</v>
      </c>
      <c r="J27" s="65">
        <v>497.77600000000001</v>
      </c>
      <c r="K27" s="65">
        <v>489.77</v>
      </c>
      <c r="L27" s="65">
        <v>481.76299999999998</v>
      </c>
      <c r="M27" s="65">
        <v>473.69900000000001</v>
      </c>
      <c r="N27" s="65">
        <v>465.59800000000001</v>
      </c>
      <c r="O27" s="65">
        <v>457.541</v>
      </c>
      <c r="P27" s="65">
        <v>449.529</v>
      </c>
      <c r="Q27" s="65">
        <v>441.41800000000001</v>
      </c>
      <c r="R27" s="65">
        <v>433.14600000000002</v>
      </c>
      <c r="S27" s="65">
        <v>424.77600000000001</v>
      </c>
      <c r="T27" s="65">
        <v>416.44</v>
      </c>
      <c r="U27" s="65">
        <v>408.12700000000001</v>
      </c>
      <c r="V27" s="65">
        <v>399.822</v>
      </c>
      <c r="W27" s="65">
        <v>391.536</v>
      </c>
      <c r="X27" s="65">
        <v>383.28399999999999</v>
      </c>
      <c r="Y27" s="65">
        <v>375.03800000000001</v>
      </c>
      <c r="Z27" s="65">
        <v>366.767</v>
      </c>
      <c r="AA27" s="65">
        <v>358.709</v>
      </c>
      <c r="AB27" s="65">
        <v>350.97</v>
      </c>
      <c r="AC27" s="65">
        <v>343.42700000000002</v>
      </c>
      <c r="AD27" s="65">
        <v>335.86700000000002</v>
      </c>
      <c r="AE27" s="65">
        <v>328.351</v>
      </c>
      <c r="AF27" s="65">
        <v>320.65499999999997</v>
      </c>
      <c r="AG27" s="65">
        <v>312.65300000000002</v>
      </c>
      <c r="AH27" s="65">
        <v>304.45499999999998</v>
      </c>
      <c r="AI27" s="65">
        <v>296.334</v>
      </c>
      <c r="AJ27" s="65">
        <v>288.27999999999997</v>
      </c>
      <c r="AK27" s="65">
        <v>280.15199999999999</v>
      </c>
      <c r="AL27" s="65">
        <v>271.923</v>
      </c>
      <c r="AM27" s="65">
        <v>263.673</v>
      </c>
      <c r="AN27" s="65">
        <v>255.48099999999999</v>
      </c>
      <c r="AO27" s="65">
        <v>247.297</v>
      </c>
      <c r="AP27" s="65">
        <v>239.46199999999999</v>
      </c>
      <c r="AQ27" s="65">
        <v>232.14400000000001</v>
      </c>
      <c r="AR27" s="65">
        <v>225.185</v>
      </c>
      <c r="AS27" s="65">
        <v>218.25700000000001</v>
      </c>
      <c r="AT27" s="65">
        <v>211.428</v>
      </c>
      <c r="AU27" s="65">
        <v>204.58699999999999</v>
      </c>
      <c r="AV27" s="65">
        <v>197.64500000000001</v>
      </c>
      <c r="AW27" s="65">
        <v>190.66399999999999</v>
      </c>
      <c r="AX27" s="65">
        <v>183.81399999999999</v>
      </c>
      <c r="AY27" s="65">
        <v>177.089</v>
      </c>
      <c r="AZ27" s="65">
        <v>170.34700000000001</v>
      </c>
      <c r="BA27" s="65">
        <v>163.542</v>
      </c>
      <c r="BB27" s="65">
        <v>156.744</v>
      </c>
      <c r="BC27" s="65">
        <v>150.059</v>
      </c>
      <c r="BD27" s="65">
        <v>143.45400000000001</v>
      </c>
      <c r="BE27" s="65">
        <v>137.095</v>
      </c>
      <c r="BF27" s="65">
        <v>131.06899999999999</v>
      </c>
      <c r="BG27" s="65">
        <v>125.301</v>
      </c>
      <c r="BH27" s="65">
        <v>119.624</v>
      </c>
      <c r="BI27" s="65">
        <v>114.062</v>
      </c>
      <c r="BJ27" s="65">
        <v>108.631</v>
      </c>
      <c r="BK27" s="65">
        <v>103.321</v>
      </c>
      <c r="BL27" s="65">
        <v>98.125</v>
      </c>
      <c r="BM27" s="65">
        <v>93.055999999999997</v>
      </c>
      <c r="BN27" s="65">
        <v>88.117000000000004</v>
      </c>
      <c r="BO27" s="65">
        <v>83.244</v>
      </c>
      <c r="BP27" s="65">
        <v>78.41</v>
      </c>
      <c r="BQ27" s="65">
        <v>73.64</v>
      </c>
      <c r="BR27" s="65">
        <v>68.986000000000004</v>
      </c>
      <c r="BS27" s="65">
        <v>64.441000000000003</v>
      </c>
      <c r="BT27" s="65">
        <v>60.009</v>
      </c>
      <c r="BU27" s="65">
        <v>55.701000000000001</v>
      </c>
      <c r="BV27" s="65">
        <v>51.512</v>
      </c>
      <c r="BW27" s="65">
        <v>47.445999999999998</v>
      </c>
      <c r="BX27" s="65">
        <v>43.524000000000001</v>
      </c>
      <c r="BY27" s="65">
        <v>39.662999999999997</v>
      </c>
      <c r="BZ27" s="65">
        <v>35.826999999999998</v>
      </c>
      <c r="CA27" s="65">
        <v>32.069000000000003</v>
      </c>
      <c r="CB27" s="65">
        <v>28.484999999999999</v>
      </c>
      <c r="CC27" s="65">
        <v>25.062000000000001</v>
      </c>
      <c r="CD27" s="65">
        <v>21.864000000000001</v>
      </c>
      <c r="CE27" s="65">
        <v>18.933</v>
      </c>
      <c r="CF27" s="65">
        <v>16.25</v>
      </c>
      <c r="CG27" s="65">
        <v>13.742000000000001</v>
      </c>
      <c r="CH27" s="65">
        <v>11.403</v>
      </c>
      <c r="CI27" s="65">
        <v>9.3550000000000004</v>
      </c>
      <c r="CJ27" s="65">
        <v>7.6440000000000001</v>
      </c>
      <c r="CK27" s="65">
        <v>6.2160000000000002</v>
      </c>
      <c r="CL27" s="65">
        <v>4.8719999999999999</v>
      </c>
      <c r="CM27" s="65">
        <v>3.794</v>
      </c>
      <c r="CN27" s="65">
        <v>3.01</v>
      </c>
      <c r="CO27" s="65">
        <v>2.2989999999999999</v>
      </c>
      <c r="CP27" s="65">
        <v>1.6439999999999999</v>
      </c>
      <c r="CQ27" s="65">
        <v>1.1339999999999999</v>
      </c>
      <c r="CR27" s="65">
        <v>0.85899999999999999</v>
      </c>
      <c r="CS27" s="65">
        <v>0.68700000000000006</v>
      </c>
      <c r="CT27" s="65">
        <v>0.49399999999999999</v>
      </c>
      <c r="CU27" s="65">
        <v>0.28199999999999997</v>
      </c>
      <c r="CV27" s="65">
        <v>0.16600000000000001</v>
      </c>
      <c r="CW27" s="65">
        <v>8.3000000000000004E-2</v>
      </c>
      <c r="CX27" s="65">
        <v>0.105</v>
      </c>
    </row>
    <row r="28" spans="1:102" x14ac:dyDescent="0.3">
      <c r="A28" s="64">
        <v>2044</v>
      </c>
      <c r="B28" s="65">
        <v>571.245</v>
      </c>
      <c r="C28" s="65">
        <v>562.245</v>
      </c>
      <c r="D28" s="65">
        <v>553.47799999999995</v>
      </c>
      <c r="E28" s="65">
        <v>544.91600000000005</v>
      </c>
      <c r="F28" s="65">
        <v>537.24699999999996</v>
      </c>
      <c r="G28" s="65">
        <v>528.93700000000001</v>
      </c>
      <c r="H28" s="65">
        <v>520.76499999999999</v>
      </c>
      <c r="I28" s="65">
        <v>512.70299999999997</v>
      </c>
      <c r="J28" s="65">
        <v>504.72699999999998</v>
      </c>
      <c r="K28" s="65">
        <v>496.82900000000001</v>
      </c>
      <c r="L28" s="65">
        <v>489.00099999999998</v>
      </c>
      <c r="M28" s="65">
        <v>481.12400000000002</v>
      </c>
      <c r="N28" s="65">
        <v>473.13200000000001</v>
      </c>
      <c r="O28" s="65">
        <v>465.05500000000001</v>
      </c>
      <c r="P28" s="65">
        <v>457.00700000000001</v>
      </c>
      <c r="Q28" s="65">
        <v>448.98599999999999</v>
      </c>
      <c r="R28" s="65">
        <v>440.84800000000001</v>
      </c>
      <c r="S28" s="65">
        <v>432.54300000000001</v>
      </c>
      <c r="T28" s="65">
        <v>424.13299999999998</v>
      </c>
      <c r="U28" s="65">
        <v>415.74400000000003</v>
      </c>
      <c r="V28" s="65">
        <v>407.36900000000003</v>
      </c>
      <c r="W28" s="65">
        <v>399.01400000000001</v>
      </c>
      <c r="X28" s="65">
        <v>390.69900000000001</v>
      </c>
      <c r="Y28" s="65">
        <v>382.43400000000003</v>
      </c>
      <c r="Z28" s="65">
        <v>374.17</v>
      </c>
      <c r="AA28" s="65">
        <v>365.88</v>
      </c>
      <c r="AB28" s="65">
        <v>357.81099999999998</v>
      </c>
      <c r="AC28" s="65">
        <v>350.07100000000003</v>
      </c>
      <c r="AD28" s="65">
        <v>342.53300000000002</v>
      </c>
      <c r="AE28" s="65">
        <v>334.97899999999998</v>
      </c>
      <c r="AF28" s="65">
        <v>327.47000000000003</v>
      </c>
      <c r="AG28" s="65">
        <v>319.78100000000001</v>
      </c>
      <c r="AH28" s="65">
        <v>311.78300000000002</v>
      </c>
      <c r="AI28" s="65">
        <v>303.58699999999999</v>
      </c>
      <c r="AJ28" s="65">
        <v>295.46899999999999</v>
      </c>
      <c r="AK28" s="65">
        <v>287.41699999999997</v>
      </c>
      <c r="AL28" s="65">
        <v>279.28899999999999</v>
      </c>
      <c r="AM28" s="65">
        <v>271.05500000000001</v>
      </c>
      <c r="AN28" s="65">
        <v>262.79599999999999</v>
      </c>
      <c r="AO28" s="65">
        <v>254.59399999999999</v>
      </c>
      <c r="AP28" s="65">
        <v>246.398</v>
      </c>
      <c r="AQ28" s="65">
        <v>238.55</v>
      </c>
      <c r="AR28" s="65">
        <v>231.221</v>
      </c>
      <c r="AS28" s="65">
        <v>224.249</v>
      </c>
      <c r="AT28" s="65">
        <v>217.30699999999999</v>
      </c>
      <c r="AU28" s="65">
        <v>210.46299999999999</v>
      </c>
      <c r="AV28" s="65">
        <v>203.601</v>
      </c>
      <c r="AW28" s="65">
        <v>196.63499999999999</v>
      </c>
      <c r="AX28" s="65">
        <v>189.624</v>
      </c>
      <c r="AY28" s="65">
        <v>182.74299999999999</v>
      </c>
      <c r="AZ28" s="65">
        <v>175.98400000000001</v>
      </c>
      <c r="BA28" s="65">
        <v>169.209</v>
      </c>
      <c r="BB28" s="65">
        <v>162.37299999999999</v>
      </c>
      <c r="BC28" s="65">
        <v>155.54599999999999</v>
      </c>
      <c r="BD28" s="65">
        <v>148.827</v>
      </c>
      <c r="BE28" s="65">
        <v>142.18600000000001</v>
      </c>
      <c r="BF28" s="65">
        <v>135.78899999999999</v>
      </c>
      <c r="BG28" s="65">
        <v>129.72200000000001</v>
      </c>
      <c r="BH28" s="65">
        <v>123.913</v>
      </c>
      <c r="BI28" s="65">
        <v>118.19</v>
      </c>
      <c r="BJ28" s="65">
        <v>112.583</v>
      </c>
      <c r="BK28" s="65">
        <v>107.098</v>
      </c>
      <c r="BL28" s="65">
        <v>101.721</v>
      </c>
      <c r="BM28" s="65">
        <v>96.450999999999993</v>
      </c>
      <c r="BN28" s="65">
        <v>91.308000000000007</v>
      </c>
      <c r="BO28" s="65">
        <v>86.295000000000002</v>
      </c>
      <c r="BP28" s="65">
        <v>81.347999999999999</v>
      </c>
      <c r="BQ28" s="65">
        <v>76.44</v>
      </c>
      <c r="BR28" s="65">
        <v>71.597999999999999</v>
      </c>
      <c r="BS28" s="65">
        <v>66.875</v>
      </c>
      <c r="BT28" s="65">
        <v>62.267000000000003</v>
      </c>
      <c r="BU28" s="65">
        <v>57.774999999999999</v>
      </c>
      <c r="BV28" s="65">
        <v>53.406999999999996</v>
      </c>
      <c r="BW28" s="65">
        <v>49.164000000000001</v>
      </c>
      <c r="BX28" s="65">
        <v>45.054000000000002</v>
      </c>
      <c r="BY28" s="65">
        <v>41.097999999999999</v>
      </c>
      <c r="BZ28" s="65">
        <v>37.22</v>
      </c>
      <c r="CA28" s="65">
        <v>33.390999999999998</v>
      </c>
      <c r="CB28" s="65">
        <v>29.663</v>
      </c>
      <c r="CC28" s="65">
        <v>26.119</v>
      </c>
      <c r="CD28" s="65">
        <v>22.745999999999999</v>
      </c>
      <c r="CE28" s="65">
        <v>19.623999999999999</v>
      </c>
      <c r="CF28" s="65">
        <v>16.803999999999998</v>
      </c>
      <c r="CG28" s="65">
        <v>14.257</v>
      </c>
      <c r="CH28" s="65">
        <v>11.89</v>
      </c>
      <c r="CI28" s="65">
        <v>9.6989999999999998</v>
      </c>
      <c r="CJ28" s="65">
        <v>7.8079999999999998</v>
      </c>
      <c r="CK28" s="65">
        <v>6.2640000000000002</v>
      </c>
      <c r="CL28" s="65">
        <v>5.0060000000000002</v>
      </c>
      <c r="CM28" s="65">
        <v>3.8039999999999998</v>
      </c>
      <c r="CN28" s="65">
        <v>2.9039999999999999</v>
      </c>
      <c r="CO28" s="65">
        <v>2.3149999999999999</v>
      </c>
      <c r="CP28" s="65">
        <v>1.738</v>
      </c>
      <c r="CQ28" s="65">
        <v>1.161</v>
      </c>
      <c r="CR28" s="65">
        <v>0.76700000000000002</v>
      </c>
      <c r="CS28" s="65">
        <v>0.59599999999999997</v>
      </c>
      <c r="CT28" s="65">
        <v>0.47199999999999998</v>
      </c>
      <c r="CU28" s="65">
        <v>0.33500000000000002</v>
      </c>
      <c r="CV28" s="65">
        <v>0.185</v>
      </c>
      <c r="CW28" s="65">
        <v>8.5999999999999993E-2</v>
      </c>
      <c r="CX28" s="65">
        <v>0.111</v>
      </c>
    </row>
    <row r="29" spans="1:102" x14ac:dyDescent="0.3">
      <c r="A29" s="64">
        <v>2045</v>
      </c>
      <c r="B29" s="65">
        <v>577.33100000000002</v>
      </c>
      <c r="C29" s="65">
        <v>568.43200000000002</v>
      </c>
      <c r="D29" s="65">
        <v>559.77</v>
      </c>
      <c r="E29" s="65">
        <v>551.31899999999996</v>
      </c>
      <c r="F29" s="65">
        <v>543.05200000000002</v>
      </c>
      <c r="G29" s="65">
        <v>534.94299999999998</v>
      </c>
      <c r="H29" s="65">
        <v>526.96400000000006</v>
      </c>
      <c r="I29" s="65">
        <v>519.09</v>
      </c>
      <c r="J29" s="65">
        <v>511.29399999999998</v>
      </c>
      <c r="K29" s="65">
        <v>503.55099999999999</v>
      </c>
      <c r="L29" s="65">
        <v>495.85700000000003</v>
      </c>
      <c r="M29" s="65">
        <v>488.209</v>
      </c>
      <c r="N29" s="65">
        <v>480.46100000000001</v>
      </c>
      <c r="O29" s="65">
        <v>472.53899999999999</v>
      </c>
      <c r="P29" s="65">
        <v>464.48899999999998</v>
      </c>
      <c r="Q29" s="65">
        <v>456.45</v>
      </c>
      <c r="R29" s="65">
        <v>448.41800000000001</v>
      </c>
      <c r="S29" s="65">
        <v>440.25599999999997</v>
      </c>
      <c r="T29" s="65">
        <v>431.91899999999998</v>
      </c>
      <c r="U29" s="65">
        <v>423.46800000000002</v>
      </c>
      <c r="V29" s="65">
        <v>415.02800000000002</v>
      </c>
      <c r="W29" s="65">
        <v>406.59199999999998</v>
      </c>
      <c r="X29" s="65">
        <v>398.18599999999998</v>
      </c>
      <c r="Y29" s="65">
        <v>389.84300000000002</v>
      </c>
      <c r="Z29" s="65">
        <v>381.56400000000002</v>
      </c>
      <c r="AA29" s="65">
        <v>373.28300000000002</v>
      </c>
      <c r="AB29" s="65">
        <v>364.976</v>
      </c>
      <c r="AC29" s="65">
        <v>356.89600000000002</v>
      </c>
      <c r="AD29" s="65">
        <v>349.15499999999997</v>
      </c>
      <c r="AE29" s="65">
        <v>341.62200000000001</v>
      </c>
      <c r="AF29" s="65">
        <v>334.07400000000001</v>
      </c>
      <c r="AG29" s="65">
        <v>326.57400000000001</v>
      </c>
      <c r="AH29" s="65">
        <v>318.892</v>
      </c>
      <c r="AI29" s="65">
        <v>310.89800000000002</v>
      </c>
      <c r="AJ29" s="65">
        <v>302.70400000000001</v>
      </c>
      <c r="AK29" s="65">
        <v>294.58800000000002</v>
      </c>
      <c r="AL29" s="65">
        <v>286.54000000000002</v>
      </c>
      <c r="AM29" s="65">
        <v>278.41199999999998</v>
      </c>
      <c r="AN29" s="65">
        <v>270.17200000000003</v>
      </c>
      <c r="AO29" s="65">
        <v>261.90499999999997</v>
      </c>
      <c r="AP29" s="65">
        <v>253.69300000000001</v>
      </c>
      <c r="AQ29" s="65">
        <v>245.48500000000001</v>
      </c>
      <c r="AR29" s="65">
        <v>237.62700000000001</v>
      </c>
      <c r="AS29" s="65">
        <v>230.286</v>
      </c>
      <c r="AT29" s="65">
        <v>223.303</v>
      </c>
      <c r="AU29" s="65">
        <v>216.34800000000001</v>
      </c>
      <c r="AV29" s="65">
        <v>209.48699999999999</v>
      </c>
      <c r="AW29" s="65">
        <v>202.60599999999999</v>
      </c>
      <c r="AX29" s="65">
        <v>195.61500000000001</v>
      </c>
      <c r="AY29" s="65">
        <v>188.57499999999999</v>
      </c>
      <c r="AZ29" s="65">
        <v>181.66300000000001</v>
      </c>
      <c r="BA29" s="65">
        <v>174.87100000000001</v>
      </c>
      <c r="BB29" s="65">
        <v>168.06399999999999</v>
      </c>
      <c r="BC29" s="65">
        <v>161.197</v>
      </c>
      <c r="BD29" s="65">
        <v>154.339</v>
      </c>
      <c r="BE29" s="65">
        <v>147.58600000000001</v>
      </c>
      <c r="BF29" s="65">
        <v>140.91</v>
      </c>
      <c r="BG29" s="65">
        <v>134.47399999999999</v>
      </c>
      <c r="BH29" s="65">
        <v>128.36799999999999</v>
      </c>
      <c r="BI29" s="65">
        <v>122.517</v>
      </c>
      <c r="BJ29" s="65">
        <v>116.751</v>
      </c>
      <c r="BK29" s="65">
        <v>111.098</v>
      </c>
      <c r="BL29" s="65">
        <v>105.56</v>
      </c>
      <c r="BM29" s="65">
        <v>100.116</v>
      </c>
      <c r="BN29" s="65">
        <v>94.772999999999996</v>
      </c>
      <c r="BO29" s="65">
        <v>89.557000000000002</v>
      </c>
      <c r="BP29" s="65">
        <v>84.468999999999994</v>
      </c>
      <c r="BQ29" s="65">
        <v>79.447000000000003</v>
      </c>
      <c r="BR29" s="65">
        <v>74.465999999999994</v>
      </c>
      <c r="BS29" s="65">
        <v>69.551000000000002</v>
      </c>
      <c r="BT29" s="65">
        <v>64.760999999999996</v>
      </c>
      <c r="BU29" s="65">
        <v>60.091000000000001</v>
      </c>
      <c r="BV29" s="65">
        <v>55.537999999999997</v>
      </c>
      <c r="BW29" s="65">
        <v>51.112000000000002</v>
      </c>
      <c r="BX29" s="65">
        <v>46.813000000000002</v>
      </c>
      <c r="BY29" s="65">
        <v>42.658999999999999</v>
      </c>
      <c r="BZ29" s="65">
        <v>38.668999999999997</v>
      </c>
      <c r="CA29" s="65">
        <v>34.776000000000003</v>
      </c>
      <c r="CB29" s="65">
        <v>30.954999999999998</v>
      </c>
      <c r="CC29" s="65">
        <v>27.256</v>
      </c>
      <c r="CD29" s="65">
        <v>23.751999999999999</v>
      </c>
      <c r="CE29" s="65">
        <v>20.428000000000001</v>
      </c>
      <c r="CF29" s="65">
        <v>17.382999999999999</v>
      </c>
      <c r="CG29" s="65">
        <v>14.673999999999999</v>
      </c>
      <c r="CH29" s="65">
        <v>12.263</v>
      </c>
      <c r="CI29" s="65">
        <v>10.038</v>
      </c>
      <c r="CJ29" s="65">
        <v>7.9939999999999998</v>
      </c>
      <c r="CK29" s="65">
        <v>6.2619999999999996</v>
      </c>
      <c r="CL29" s="65">
        <v>4.8840000000000003</v>
      </c>
      <c r="CM29" s="65">
        <v>3.7949999999999999</v>
      </c>
      <c r="CN29" s="65">
        <v>2.7370000000000001</v>
      </c>
      <c r="CO29" s="65">
        <v>2.0139999999999998</v>
      </c>
      <c r="CP29" s="65">
        <v>1.621</v>
      </c>
      <c r="CQ29" s="65">
        <v>1.175</v>
      </c>
      <c r="CR29" s="65">
        <v>0.67900000000000005</v>
      </c>
      <c r="CS29" s="65">
        <v>0.4</v>
      </c>
      <c r="CT29" s="65">
        <v>0.33200000000000002</v>
      </c>
      <c r="CU29" s="65">
        <v>0.25600000000000001</v>
      </c>
      <c r="CV29" s="65">
        <v>0.17499999999999999</v>
      </c>
      <c r="CW29" s="65">
        <v>8.7999999999999995E-2</v>
      </c>
      <c r="CX29" s="65">
        <v>0.11600000000000001</v>
      </c>
    </row>
    <row r="30" spans="1:102" x14ac:dyDescent="0.3">
      <c r="A30" s="64">
        <v>2046</v>
      </c>
      <c r="B30" s="65">
        <v>583.50400000000002</v>
      </c>
      <c r="C30" s="65">
        <v>575.24900000000002</v>
      </c>
      <c r="D30" s="65">
        <v>566.62699999999995</v>
      </c>
      <c r="E30" s="65">
        <v>558.22500000000002</v>
      </c>
      <c r="F30" s="65">
        <v>550.01300000000003</v>
      </c>
      <c r="G30" s="65">
        <v>541.96</v>
      </c>
      <c r="H30" s="65">
        <v>534.04700000000003</v>
      </c>
      <c r="I30" s="65">
        <v>526.24900000000002</v>
      </c>
      <c r="J30" s="65">
        <v>518.50599999999997</v>
      </c>
      <c r="K30" s="65">
        <v>510.77600000000001</v>
      </c>
      <c r="L30" s="65">
        <v>503.04899999999998</v>
      </c>
      <c r="M30" s="65">
        <v>495.35899999999998</v>
      </c>
      <c r="N30" s="65">
        <v>487.69900000000001</v>
      </c>
      <c r="O30" s="65">
        <v>479.92500000000001</v>
      </c>
      <c r="P30" s="65">
        <v>471.96600000000001</v>
      </c>
      <c r="Q30" s="65">
        <v>463.87099999999998</v>
      </c>
      <c r="R30" s="65">
        <v>455.77600000000001</v>
      </c>
      <c r="S30" s="65">
        <v>447.678</v>
      </c>
      <c r="T30" s="65">
        <v>439.46300000000002</v>
      </c>
      <c r="U30" s="65">
        <v>431.09300000000002</v>
      </c>
      <c r="V30" s="65">
        <v>422.62599999999998</v>
      </c>
      <c r="W30" s="65">
        <v>414.16800000000001</v>
      </c>
      <c r="X30" s="65">
        <v>405.71100000000001</v>
      </c>
      <c r="Y30" s="65">
        <v>397.291</v>
      </c>
      <c r="Z30" s="65">
        <v>388.94499999999999</v>
      </c>
      <c r="AA30" s="65">
        <v>380.67</v>
      </c>
      <c r="AB30" s="65">
        <v>372.39600000000002</v>
      </c>
      <c r="AC30" s="65">
        <v>364.09399999999999</v>
      </c>
      <c r="AD30" s="65">
        <v>356.02</v>
      </c>
      <c r="AE30" s="65">
        <v>348.279</v>
      </c>
      <c r="AF30" s="65">
        <v>340.74200000000002</v>
      </c>
      <c r="AG30" s="65">
        <v>333.19200000000001</v>
      </c>
      <c r="AH30" s="65">
        <v>325.68900000000002</v>
      </c>
      <c r="AI30" s="65">
        <v>318.00099999999998</v>
      </c>
      <c r="AJ30" s="65">
        <v>309.99700000000001</v>
      </c>
      <c r="AK30" s="65">
        <v>301.78699999999998</v>
      </c>
      <c r="AL30" s="65">
        <v>293.65600000000001</v>
      </c>
      <c r="AM30" s="65">
        <v>285.58800000000002</v>
      </c>
      <c r="AN30" s="65">
        <v>277.44200000000001</v>
      </c>
      <c r="AO30" s="65">
        <v>269.18799999999999</v>
      </c>
      <c r="AP30" s="65">
        <v>260.90699999999998</v>
      </c>
      <c r="AQ30" s="65">
        <v>252.67699999999999</v>
      </c>
      <c r="AR30" s="65">
        <v>244.45099999999999</v>
      </c>
      <c r="AS30" s="65">
        <v>236.56800000000001</v>
      </c>
      <c r="AT30" s="65">
        <v>229.19399999999999</v>
      </c>
      <c r="AU30" s="65">
        <v>222.17</v>
      </c>
      <c r="AV30" s="65">
        <v>215.17400000000001</v>
      </c>
      <c r="AW30" s="65">
        <v>208.27</v>
      </c>
      <c r="AX30" s="65">
        <v>201.345</v>
      </c>
      <c r="AY30" s="65">
        <v>194.31</v>
      </c>
      <c r="AZ30" s="65">
        <v>187.226</v>
      </c>
      <c r="BA30" s="65">
        <v>180.267</v>
      </c>
      <c r="BB30" s="65">
        <v>173.42500000000001</v>
      </c>
      <c r="BC30" s="65">
        <v>166.56700000000001</v>
      </c>
      <c r="BD30" s="65">
        <v>159.65100000000001</v>
      </c>
      <c r="BE30" s="65">
        <v>152.74299999999999</v>
      </c>
      <c r="BF30" s="65">
        <v>145.93899999999999</v>
      </c>
      <c r="BG30" s="65">
        <v>139.209</v>
      </c>
      <c r="BH30" s="65">
        <v>132.71100000000001</v>
      </c>
      <c r="BI30" s="65">
        <v>126.52500000000001</v>
      </c>
      <c r="BJ30" s="65">
        <v>120.586</v>
      </c>
      <c r="BK30" s="65">
        <v>114.732</v>
      </c>
      <c r="BL30" s="65">
        <v>108.992</v>
      </c>
      <c r="BM30" s="65">
        <v>103.366</v>
      </c>
      <c r="BN30" s="65">
        <v>97.832999999999998</v>
      </c>
      <c r="BO30" s="65">
        <v>92.402000000000001</v>
      </c>
      <c r="BP30" s="65">
        <v>87.100999999999999</v>
      </c>
      <c r="BQ30" s="65">
        <v>81.936000000000007</v>
      </c>
      <c r="BR30" s="65">
        <v>76.840999999999994</v>
      </c>
      <c r="BS30" s="65">
        <v>71.792000000000002</v>
      </c>
      <c r="BT30" s="65">
        <v>66.819000000000003</v>
      </c>
      <c r="BU30" s="65">
        <v>61.981999999999999</v>
      </c>
      <c r="BV30" s="65">
        <v>57.276000000000003</v>
      </c>
      <c r="BW30" s="65">
        <v>52.701999999999998</v>
      </c>
      <c r="BX30" s="65">
        <v>48.271999999999998</v>
      </c>
      <c r="BY30" s="65">
        <v>43.987000000000002</v>
      </c>
      <c r="BZ30" s="65">
        <v>39.860999999999997</v>
      </c>
      <c r="CA30" s="65">
        <v>35.909999999999997</v>
      </c>
      <c r="CB30" s="65">
        <v>32.091000000000001</v>
      </c>
      <c r="CC30" s="65">
        <v>28.39</v>
      </c>
      <c r="CD30" s="65">
        <v>24.843</v>
      </c>
      <c r="CE30" s="65">
        <v>21.498999999999999</v>
      </c>
      <c r="CF30" s="65">
        <v>18.341999999999999</v>
      </c>
      <c r="CG30" s="65">
        <v>15.48</v>
      </c>
      <c r="CH30" s="65">
        <v>12.972</v>
      </c>
      <c r="CI30" s="65">
        <v>10.771000000000001</v>
      </c>
      <c r="CJ30" s="65">
        <v>8.7210000000000001</v>
      </c>
      <c r="CK30" s="65">
        <v>6.899</v>
      </c>
      <c r="CL30" s="65">
        <v>5.4139999999999997</v>
      </c>
      <c r="CM30" s="65">
        <v>4.2</v>
      </c>
      <c r="CN30" s="65">
        <v>3.2050000000000001</v>
      </c>
      <c r="CO30" s="65">
        <v>2.2879999999999998</v>
      </c>
      <c r="CP30" s="65">
        <v>1.6930000000000001</v>
      </c>
      <c r="CQ30" s="65">
        <v>1.359</v>
      </c>
      <c r="CR30" s="65">
        <v>0.98399999999999999</v>
      </c>
      <c r="CS30" s="65">
        <v>0.56399999999999995</v>
      </c>
      <c r="CT30" s="65">
        <v>0.34300000000000003</v>
      </c>
      <c r="CU30" s="65">
        <v>0.26500000000000001</v>
      </c>
      <c r="CV30" s="65">
        <v>0.18099999999999999</v>
      </c>
      <c r="CW30" s="65">
        <v>9.0999999999999998E-2</v>
      </c>
      <c r="CX30" s="65">
        <v>0.12</v>
      </c>
    </row>
    <row r="31" spans="1:102" x14ac:dyDescent="0.3">
      <c r="A31" s="64">
        <v>2047</v>
      </c>
      <c r="B31" s="65">
        <v>589.67899999999997</v>
      </c>
      <c r="C31" s="65">
        <v>580.84799999999996</v>
      </c>
      <c r="D31" s="65">
        <v>573.15800000000002</v>
      </c>
      <c r="E31" s="65">
        <v>564.81399999999996</v>
      </c>
      <c r="F31" s="65">
        <v>556.67100000000005</v>
      </c>
      <c r="G31" s="65">
        <v>548.697</v>
      </c>
      <c r="H31" s="65">
        <v>540.86</v>
      </c>
      <c r="I31" s="65">
        <v>533.14200000000005</v>
      </c>
      <c r="J31" s="65">
        <v>525.52499999999998</v>
      </c>
      <c r="K31" s="65">
        <v>517.91300000000001</v>
      </c>
      <c r="L31" s="65">
        <v>510.24799999999999</v>
      </c>
      <c r="M31" s="65">
        <v>502.53800000000001</v>
      </c>
      <c r="N31" s="65">
        <v>494.85199999999998</v>
      </c>
      <c r="O31" s="65">
        <v>487.18200000000002</v>
      </c>
      <c r="P31" s="65">
        <v>479.38200000000001</v>
      </c>
      <c r="Q31" s="65">
        <v>471.38600000000002</v>
      </c>
      <c r="R31" s="65">
        <v>463.245</v>
      </c>
      <c r="S31" s="65">
        <v>455.09500000000003</v>
      </c>
      <c r="T31" s="65">
        <v>446.93099999999998</v>
      </c>
      <c r="U31" s="65">
        <v>438.66300000000001</v>
      </c>
      <c r="V31" s="65">
        <v>430.262</v>
      </c>
      <c r="W31" s="65">
        <v>421.779</v>
      </c>
      <c r="X31" s="65">
        <v>413.3</v>
      </c>
      <c r="Y31" s="65">
        <v>404.822</v>
      </c>
      <c r="Z31" s="65">
        <v>396.39100000000002</v>
      </c>
      <c r="AA31" s="65">
        <v>388.04300000000001</v>
      </c>
      <c r="AB31" s="65">
        <v>379.77</v>
      </c>
      <c r="AC31" s="65">
        <v>371.50099999999998</v>
      </c>
      <c r="AD31" s="65">
        <v>363.20699999999999</v>
      </c>
      <c r="AE31" s="65">
        <v>355.137</v>
      </c>
      <c r="AF31" s="65">
        <v>347.39600000000002</v>
      </c>
      <c r="AG31" s="65">
        <v>339.85700000000003</v>
      </c>
      <c r="AH31" s="65">
        <v>332.30399999999997</v>
      </c>
      <c r="AI31" s="65">
        <v>324.79899999999998</v>
      </c>
      <c r="AJ31" s="65">
        <v>317.10500000000002</v>
      </c>
      <c r="AK31" s="65">
        <v>309.08999999999997</v>
      </c>
      <c r="AL31" s="65">
        <v>300.86599999999999</v>
      </c>
      <c r="AM31" s="65">
        <v>292.71699999999998</v>
      </c>
      <c r="AN31" s="65">
        <v>284.63099999999997</v>
      </c>
      <c r="AO31" s="65">
        <v>276.46699999999998</v>
      </c>
      <c r="AP31" s="65">
        <v>268.19900000000001</v>
      </c>
      <c r="AQ31" s="65">
        <v>259.90300000000002</v>
      </c>
      <c r="AR31" s="65">
        <v>251.65799999999999</v>
      </c>
      <c r="AS31" s="65">
        <v>243.41300000000001</v>
      </c>
      <c r="AT31" s="65">
        <v>235.505</v>
      </c>
      <c r="AU31" s="65">
        <v>228.09800000000001</v>
      </c>
      <c r="AV31" s="65">
        <v>221.035</v>
      </c>
      <c r="AW31" s="65">
        <v>213.99700000000001</v>
      </c>
      <c r="AX31" s="65">
        <v>207.05</v>
      </c>
      <c r="AY31" s="65">
        <v>200.08099999999999</v>
      </c>
      <c r="AZ31" s="65">
        <v>193.001</v>
      </c>
      <c r="BA31" s="65">
        <v>185.874</v>
      </c>
      <c r="BB31" s="65">
        <v>178.86799999999999</v>
      </c>
      <c r="BC31" s="65">
        <v>171.97499999999999</v>
      </c>
      <c r="BD31" s="65">
        <v>165.066</v>
      </c>
      <c r="BE31" s="65">
        <v>158.102</v>
      </c>
      <c r="BF31" s="65">
        <v>151.14400000000001</v>
      </c>
      <c r="BG31" s="65">
        <v>144.28800000000001</v>
      </c>
      <c r="BH31" s="65">
        <v>137.506</v>
      </c>
      <c r="BI31" s="65">
        <v>130.94399999999999</v>
      </c>
      <c r="BJ31" s="65">
        <v>124.68</v>
      </c>
      <c r="BK31" s="65">
        <v>118.652</v>
      </c>
      <c r="BL31" s="65">
        <v>112.711</v>
      </c>
      <c r="BM31" s="65">
        <v>106.884</v>
      </c>
      <c r="BN31" s="65">
        <v>101.169</v>
      </c>
      <c r="BO31" s="65">
        <v>95.548000000000002</v>
      </c>
      <c r="BP31" s="65">
        <v>90.028000000000006</v>
      </c>
      <c r="BQ31" s="65">
        <v>84.644000000000005</v>
      </c>
      <c r="BR31" s="65">
        <v>79.400999999999996</v>
      </c>
      <c r="BS31" s="65">
        <v>74.233000000000004</v>
      </c>
      <c r="BT31" s="65">
        <v>69.117999999999995</v>
      </c>
      <c r="BU31" s="65">
        <v>64.085999999999999</v>
      </c>
      <c r="BV31" s="65">
        <v>59.2</v>
      </c>
      <c r="BW31" s="65">
        <v>54.459000000000003</v>
      </c>
      <c r="BX31" s="65">
        <v>49.865000000000002</v>
      </c>
      <c r="BY31" s="65">
        <v>45.430999999999997</v>
      </c>
      <c r="BZ31" s="65">
        <v>41.16</v>
      </c>
      <c r="CA31" s="65">
        <v>37.061999999999998</v>
      </c>
      <c r="CB31" s="65">
        <v>33.15</v>
      </c>
      <c r="CC31" s="65">
        <v>29.405999999999999</v>
      </c>
      <c r="CD31" s="65">
        <v>25.824000000000002</v>
      </c>
      <c r="CE31" s="65">
        <v>22.428999999999998</v>
      </c>
      <c r="CF31" s="65">
        <v>19.245000000000001</v>
      </c>
      <c r="CG31" s="65">
        <v>16.254999999999999</v>
      </c>
      <c r="CH31" s="65">
        <v>13.577</v>
      </c>
      <c r="CI31" s="65">
        <v>11.269</v>
      </c>
      <c r="CJ31" s="65">
        <v>9.2789999999999999</v>
      </c>
      <c r="CK31" s="65">
        <v>7.4039999999999999</v>
      </c>
      <c r="CL31" s="65">
        <v>5.8040000000000003</v>
      </c>
      <c r="CM31" s="65">
        <v>4.5670000000000002</v>
      </c>
      <c r="CN31" s="65">
        <v>3.5169999999999999</v>
      </c>
      <c r="CO31" s="65">
        <v>2.6139999999999999</v>
      </c>
      <c r="CP31" s="65">
        <v>1.84</v>
      </c>
      <c r="CQ31" s="65">
        <v>1.3720000000000001</v>
      </c>
      <c r="CR31" s="65">
        <v>1.0980000000000001</v>
      </c>
      <c r="CS31" s="65">
        <v>0.79100000000000004</v>
      </c>
      <c r="CT31" s="65">
        <v>0.45</v>
      </c>
      <c r="CU31" s="65">
        <v>0.27500000000000002</v>
      </c>
      <c r="CV31" s="65">
        <v>0.188</v>
      </c>
      <c r="CW31" s="65">
        <v>9.4E-2</v>
      </c>
      <c r="CX31" s="65">
        <v>0.124</v>
      </c>
    </row>
    <row r="32" spans="1:102" x14ac:dyDescent="0.3">
      <c r="A32" s="64">
        <v>2048</v>
      </c>
      <c r="B32" s="65">
        <v>595.82100000000003</v>
      </c>
      <c r="C32" s="65">
        <v>586.98400000000004</v>
      </c>
      <c r="D32" s="65">
        <v>578.44799999999998</v>
      </c>
      <c r="E32" s="65">
        <v>571.04899999999998</v>
      </c>
      <c r="F32" s="65">
        <v>562.98299999999995</v>
      </c>
      <c r="G32" s="65">
        <v>555.09900000000005</v>
      </c>
      <c r="H32" s="65">
        <v>547.36300000000006</v>
      </c>
      <c r="I32" s="65">
        <v>539.74199999999996</v>
      </c>
      <c r="J32" s="65">
        <v>532.221</v>
      </c>
      <c r="K32" s="65">
        <v>524.78499999999997</v>
      </c>
      <c r="L32" s="65">
        <v>517.30399999999997</v>
      </c>
      <c r="M32" s="65">
        <v>509.70499999999998</v>
      </c>
      <c r="N32" s="65">
        <v>502.012</v>
      </c>
      <c r="O32" s="65">
        <v>494.33</v>
      </c>
      <c r="P32" s="65">
        <v>486.649</v>
      </c>
      <c r="Q32" s="65">
        <v>478.822</v>
      </c>
      <c r="R32" s="65">
        <v>470.78899999999999</v>
      </c>
      <c r="S32" s="65">
        <v>462.60399999999998</v>
      </c>
      <c r="T32" s="65">
        <v>454.399</v>
      </c>
      <c r="U32" s="65">
        <v>446.17099999999999</v>
      </c>
      <c r="V32" s="65">
        <v>437.84800000000001</v>
      </c>
      <c r="W32" s="65">
        <v>429.416</v>
      </c>
      <c r="X32" s="65">
        <v>420.91800000000001</v>
      </c>
      <c r="Y32" s="65">
        <v>412.41899999999998</v>
      </c>
      <c r="Z32" s="65">
        <v>403.92099999999999</v>
      </c>
      <c r="AA32" s="65">
        <v>395.47800000000001</v>
      </c>
      <c r="AB32" s="65">
        <v>387.12599999999998</v>
      </c>
      <c r="AC32" s="65">
        <v>378.85899999999998</v>
      </c>
      <c r="AD32" s="65">
        <v>370.59500000000003</v>
      </c>
      <c r="AE32" s="65">
        <v>362.30799999999999</v>
      </c>
      <c r="AF32" s="65">
        <v>354.24400000000003</v>
      </c>
      <c r="AG32" s="65">
        <v>346.50400000000002</v>
      </c>
      <c r="AH32" s="65">
        <v>338.96100000000001</v>
      </c>
      <c r="AI32" s="65">
        <v>331.40600000000001</v>
      </c>
      <c r="AJ32" s="65">
        <v>323.899</v>
      </c>
      <c r="AK32" s="65">
        <v>316.2</v>
      </c>
      <c r="AL32" s="65">
        <v>308.173</v>
      </c>
      <c r="AM32" s="65">
        <v>299.935</v>
      </c>
      <c r="AN32" s="65">
        <v>291.77</v>
      </c>
      <c r="AO32" s="65">
        <v>283.666</v>
      </c>
      <c r="AP32" s="65">
        <v>275.48399999999998</v>
      </c>
      <c r="AQ32" s="65">
        <v>267.2</v>
      </c>
      <c r="AR32" s="65">
        <v>258.892</v>
      </c>
      <c r="AS32" s="65">
        <v>250.62899999999999</v>
      </c>
      <c r="AT32" s="65">
        <v>242.36699999999999</v>
      </c>
      <c r="AU32" s="65">
        <v>234.434</v>
      </c>
      <c r="AV32" s="65">
        <v>226.994</v>
      </c>
      <c r="AW32" s="65">
        <v>219.892</v>
      </c>
      <c r="AX32" s="65">
        <v>212.81399999999999</v>
      </c>
      <c r="AY32" s="65">
        <v>205.82300000000001</v>
      </c>
      <c r="AZ32" s="65">
        <v>198.81</v>
      </c>
      <c r="BA32" s="65">
        <v>191.68700000000001</v>
      </c>
      <c r="BB32" s="65">
        <v>184.51599999999999</v>
      </c>
      <c r="BC32" s="65">
        <v>177.46299999999999</v>
      </c>
      <c r="BD32" s="65">
        <v>170.52099999999999</v>
      </c>
      <c r="BE32" s="65">
        <v>163.56100000000001</v>
      </c>
      <c r="BF32" s="65">
        <v>156.548</v>
      </c>
      <c r="BG32" s="65">
        <v>149.541</v>
      </c>
      <c r="BH32" s="65">
        <v>142.63300000000001</v>
      </c>
      <c r="BI32" s="65">
        <v>135.798</v>
      </c>
      <c r="BJ32" s="65">
        <v>129.172</v>
      </c>
      <c r="BK32" s="65">
        <v>122.831</v>
      </c>
      <c r="BL32" s="65">
        <v>116.714</v>
      </c>
      <c r="BM32" s="65">
        <v>110.68600000000001</v>
      </c>
      <c r="BN32" s="65">
        <v>104.773</v>
      </c>
      <c r="BO32" s="65">
        <v>98.968999999999994</v>
      </c>
      <c r="BP32" s="65">
        <v>93.259</v>
      </c>
      <c r="BQ32" s="65">
        <v>87.652000000000001</v>
      </c>
      <c r="BR32" s="65">
        <v>82.185000000000002</v>
      </c>
      <c r="BS32" s="65">
        <v>76.863</v>
      </c>
      <c r="BT32" s="65">
        <v>71.622</v>
      </c>
      <c r="BU32" s="65">
        <v>66.44</v>
      </c>
      <c r="BV32" s="65">
        <v>61.348999999999997</v>
      </c>
      <c r="BW32" s="65">
        <v>56.417000000000002</v>
      </c>
      <c r="BX32" s="65">
        <v>51.64</v>
      </c>
      <c r="BY32" s="65">
        <v>47.026000000000003</v>
      </c>
      <c r="BZ32" s="65">
        <v>42.588000000000001</v>
      </c>
      <c r="CA32" s="65">
        <v>38.332000000000001</v>
      </c>
      <c r="CB32" s="65">
        <v>34.262</v>
      </c>
      <c r="CC32" s="65">
        <v>30.39</v>
      </c>
      <c r="CD32" s="65">
        <v>26.72</v>
      </c>
      <c r="CE32" s="65">
        <v>23.257000000000001</v>
      </c>
      <c r="CF32" s="65">
        <v>20.015999999999998</v>
      </c>
      <c r="CG32" s="65">
        <v>16.991</v>
      </c>
      <c r="CH32" s="65">
        <v>14.167</v>
      </c>
      <c r="CI32" s="65">
        <v>11.673</v>
      </c>
      <c r="CJ32" s="65">
        <v>9.5649999999999995</v>
      </c>
      <c r="CK32" s="65">
        <v>7.7859999999999996</v>
      </c>
      <c r="CL32" s="65">
        <v>6.0860000000000003</v>
      </c>
      <c r="CM32" s="65">
        <v>4.7069999999999999</v>
      </c>
      <c r="CN32" s="65">
        <v>3.72</v>
      </c>
      <c r="CO32" s="65">
        <v>2.8330000000000002</v>
      </c>
      <c r="CP32" s="65">
        <v>2.0230000000000001</v>
      </c>
      <c r="CQ32" s="65">
        <v>1.39</v>
      </c>
      <c r="CR32" s="65">
        <v>1.0509999999999999</v>
      </c>
      <c r="CS32" s="65">
        <v>0.83699999999999997</v>
      </c>
      <c r="CT32" s="65">
        <v>0.59899999999999998</v>
      </c>
      <c r="CU32" s="65">
        <v>0.33600000000000002</v>
      </c>
      <c r="CV32" s="65">
        <v>0.19600000000000001</v>
      </c>
      <c r="CW32" s="65">
        <v>9.8000000000000004E-2</v>
      </c>
      <c r="CX32" s="65">
        <v>0.128</v>
      </c>
    </row>
    <row r="33" spans="1:102" x14ac:dyDescent="0.3">
      <c r="A33" s="64">
        <v>2049</v>
      </c>
      <c r="B33" s="65">
        <v>601.88300000000004</v>
      </c>
      <c r="C33" s="65">
        <v>593.04300000000001</v>
      </c>
      <c r="D33" s="65">
        <v>584.53</v>
      </c>
      <c r="E33" s="65">
        <v>576.30200000000002</v>
      </c>
      <c r="F33" s="65">
        <v>568.91399999999999</v>
      </c>
      <c r="G33" s="65">
        <v>561.12699999999995</v>
      </c>
      <c r="H33" s="65">
        <v>553.50300000000004</v>
      </c>
      <c r="I33" s="65">
        <v>546.00699999999995</v>
      </c>
      <c r="J33" s="65">
        <v>538.601</v>
      </c>
      <c r="K33" s="65">
        <v>531.27700000000004</v>
      </c>
      <c r="L33" s="65">
        <v>524.02200000000005</v>
      </c>
      <c r="M33" s="65">
        <v>516.673</v>
      </c>
      <c r="N33" s="65">
        <v>509.13900000000001</v>
      </c>
      <c r="O33" s="65">
        <v>501.464</v>
      </c>
      <c r="P33" s="65">
        <v>493.78699999999998</v>
      </c>
      <c r="Q33" s="65">
        <v>486.09500000000003</v>
      </c>
      <c r="R33" s="65">
        <v>478.24200000000002</v>
      </c>
      <c r="S33" s="65">
        <v>470.173</v>
      </c>
      <c r="T33" s="65">
        <v>461.94299999999998</v>
      </c>
      <c r="U33" s="65">
        <v>453.68299999999999</v>
      </c>
      <c r="V33" s="65">
        <v>445.39</v>
      </c>
      <c r="W33" s="65">
        <v>437.01499999999999</v>
      </c>
      <c r="X33" s="65">
        <v>428.55099999999999</v>
      </c>
      <c r="Y33" s="65">
        <v>420.03800000000001</v>
      </c>
      <c r="Z33" s="65">
        <v>411.52100000000002</v>
      </c>
      <c r="AA33" s="65">
        <v>403.00299999999999</v>
      </c>
      <c r="AB33" s="65">
        <v>394.54700000000003</v>
      </c>
      <c r="AC33" s="65">
        <v>386.19400000000002</v>
      </c>
      <c r="AD33" s="65">
        <v>377.93200000000002</v>
      </c>
      <c r="AE33" s="65">
        <v>369.673</v>
      </c>
      <c r="AF33" s="65">
        <v>361.39299999999997</v>
      </c>
      <c r="AG33" s="65">
        <v>353.33499999999998</v>
      </c>
      <c r="AH33" s="65">
        <v>345.59500000000003</v>
      </c>
      <c r="AI33" s="65">
        <v>338.05099999999999</v>
      </c>
      <c r="AJ33" s="65">
        <v>330.49400000000003</v>
      </c>
      <c r="AK33" s="65">
        <v>322.98500000000001</v>
      </c>
      <c r="AL33" s="65">
        <v>315.28100000000001</v>
      </c>
      <c r="AM33" s="65">
        <v>307.24400000000003</v>
      </c>
      <c r="AN33" s="65">
        <v>298.99099999999999</v>
      </c>
      <c r="AO33" s="65">
        <v>290.81099999999998</v>
      </c>
      <c r="AP33" s="65">
        <v>282.68799999999999</v>
      </c>
      <c r="AQ33" s="65">
        <v>274.48899999999998</v>
      </c>
      <c r="AR33" s="65">
        <v>266.19099999999997</v>
      </c>
      <c r="AS33" s="65">
        <v>257.86799999999999</v>
      </c>
      <c r="AT33" s="65">
        <v>249.59</v>
      </c>
      <c r="AU33" s="65">
        <v>241.31</v>
      </c>
      <c r="AV33" s="65">
        <v>233.35300000000001</v>
      </c>
      <c r="AW33" s="65">
        <v>225.881</v>
      </c>
      <c r="AX33" s="65">
        <v>218.739</v>
      </c>
      <c r="AY33" s="65">
        <v>211.62</v>
      </c>
      <c r="AZ33" s="65">
        <v>204.58699999999999</v>
      </c>
      <c r="BA33" s="65">
        <v>197.53</v>
      </c>
      <c r="BB33" s="65">
        <v>190.36500000000001</v>
      </c>
      <c r="BC33" s="65">
        <v>183.15100000000001</v>
      </c>
      <c r="BD33" s="65">
        <v>176.05099999999999</v>
      </c>
      <c r="BE33" s="65">
        <v>169.05799999999999</v>
      </c>
      <c r="BF33" s="65">
        <v>162.04900000000001</v>
      </c>
      <c r="BG33" s="65">
        <v>154.98699999999999</v>
      </c>
      <c r="BH33" s="65">
        <v>147.93100000000001</v>
      </c>
      <c r="BI33" s="65">
        <v>140.971</v>
      </c>
      <c r="BJ33" s="65">
        <v>134.084</v>
      </c>
      <c r="BK33" s="65">
        <v>127.395</v>
      </c>
      <c r="BL33" s="65">
        <v>120.976</v>
      </c>
      <c r="BM33" s="65">
        <v>114.77200000000001</v>
      </c>
      <c r="BN33" s="65">
        <v>108.65600000000001</v>
      </c>
      <c r="BO33" s="65">
        <v>102.65600000000001</v>
      </c>
      <c r="BP33" s="65">
        <v>96.765000000000001</v>
      </c>
      <c r="BQ33" s="65">
        <v>90.965999999999994</v>
      </c>
      <c r="BR33" s="65">
        <v>85.272999999999996</v>
      </c>
      <c r="BS33" s="65">
        <v>79.721999999999994</v>
      </c>
      <c r="BT33" s="65">
        <v>74.322000000000003</v>
      </c>
      <c r="BU33" s="65">
        <v>69.009</v>
      </c>
      <c r="BV33" s="65">
        <v>63.76</v>
      </c>
      <c r="BW33" s="65">
        <v>58.61</v>
      </c>
      <c r="BX33" s="65">
        <v>53.63</v>
      </c>
      <c r="BY33" s="65">
        <v>48.819000000000003</v>
      </c>
      <c r="BZ33" s="65">
        <v>44.183999999999997</v>
      </c>
      <c r="CA33" s="65">
        <v>39.743000000000002</v>
      </c>
      <c r="CB33" s="65">
        <v>35.502000000000002</v>
      </c>
      <c r="CC33" s="65">
        <v>31.46</v>
      </c>
      <c r="CD33" s="65">
        <v>27.629000000000001</v>
      </c>
      <c r="CE33" s="65">
        <v>24.032</v>
      </c>
      <c r="CF33" s="65">
        <v>20.69</v>
      </c>
      <c r="CG33" s="65">
        <v>17.600999999999999</v>
      </c>
      <c r="CH33" s="65">
        <v>14.734999999999999</v>
      </c>
      <c r="CI33" s="65">
        <v>12.079000000000001</v>
      </c>
      <c r="CJ33" s="65">
        <v>9.7680000000000007</v>
      </c>
      <c r="CK33" s="65">
        <v>7.8620000000000001</v>
      </c>
      <c r="CL33" s="65">
        <v>6.2930000000000001</v>
      </c>
      <c r="CM33" s="65">
        <v>4.7690000000000001</v>
      </c>
      <c r="CN33" s="65">
        <v>3.6110000000000002</v>
      </c>
      <c r="CO33" s="65">
        <v>2.871</v>
      </c>
      <c r="CP33" s="65">
        <v>2.149</v>
      </c>
      <c r="CQ33" s="65">
        <v>1.4330000000000001</v>
      </c>
      <c r="CR33" s="65">
        <v>0.94199999999999995</v>
      </c>
      <c r="CS33" s="65">
        <v>0.72899999999999998</v>
      </c>
      <c r="CT33" s="65">
        <v>0.57599999999999996</v>
      </c>
      <c r="CU33" s="65">
        <v>0.40600000000000003</v>
      </c>
      <c r="CV33" s="65">
        <v>0.221</v>
      </c>
      <c r="CW33" s="65">
        <v>0.10199999999999999</v>
      </c>
      <c r="CX33" s="65">
        <v>0.13200000000000001</v>
      </c>
    </row>
    <row r="34" spans="1:102" x14ac:dyDescent="0.3">
      <c r="A34" s="64">
        <v>2050</v>
      </c>
      <c r="B34" s="65">
        <v>607.82799999999997</v>
      </c>
      <c r="C34" s="65">
        <v>599.01199999999994</v>
      </c>
      <c r="D34" s="65">
        <v>590.53499999999997</v>
      </c>
      <c r="E34" s="65">
        <v>582.35699999999997</v>
      </c>
      <c r="F34" s="65">
        <v>574.44100000000003</v>
      </c>
      <c r="G34" s="65">
        <v>566.74800000000005</v>
      </c>
      <c r="H34" s="65">
        <v>559.23900000000003</v>
      </c>
      <c r="I34" s="65">
        <v>551.875</v>
      </c>
      <c r="J34" s="65">
        <v>544.61800000000005</v>
      </c>
      <c r="K34" s="65">
        <v>537.42999999999995</v>
      </c>
      <c r="L34" s="65">
        <v>530.30200000000002</v>
      </c>
      <c r="M34" s="65">
        <v>523.23</v>
      </c>
      <c r="N34" s="65">
        <v>516.01099999999997</v>
      </c>
      <c r="O34" s="65">
        <v>508.54399999999998</v>
      </c>
      <c r="P34" s="65">
        <v>500.88600000000002</v>
      </c>
      <c r="Q34" s="65">
        <v>493.21499999999997</v>
      </c>
      <c r="R34" s="65">
        <v>485.51400000000001</v>
      </c>
      <c r="S34" s="65">
        <v>477.63400000000001</v>
      </c>
      <c r="T34" s="65">
        <v>469.529</v>
      </c>
      <c r="U34" s="65">
        <v>461.25599999999997</v>
      </c>
      <c r="V34" s="65">
        <v>452.94099999999997</v>
      </c>
      <c r="W34" s="65">
        <v>444.584</v>
      </c>
      <c r="X34" s="65">
        <v>436.15600000000001</v>
      </c>
      <c r="Y34" s="65">
        <v>427.66300000000001</v>
      </c>
      <c r="Z34" s="65">
        <v>419.13400000000001</v>
      </c>
      <c r="AA34" s="65">
        <v>410.59899999999999</v>
      </c>
      <c r="AB34" s="65">
        <v>402.06200000000001</v>
      </c>
      <c r="AC34" s="65">
        <v>393.59399999999999</v>
      </c>
      <c r="AD34" s="65">
        <v>385.238</v>
      </c>
      <c r="AE34" s="65">
        <v>376.98200000000003</v>
      </c>
      <c r="AF34" s="65">
        <v>368.72899999999998</v>
      </c>
      <c r="AG34" s="65">
        <v>360.459</v>
      </c>
      <c r="AH34" s="65">
        <v>352.40600000000001</v>
      </c>
      <c r="AI34" s="65">
        <v>344.66699999999997</v>
      </c>
      <c r="AJ34" s="65">
        <v>337.12099999999998</v>
      </c>
      <c r="AK34" s="65">
        <v>329.56299999999999</v>
      </c>
      <c r="AL34" s="65">
        <v>322.053</v>
      </c>
      <c r="AM34" s="65">
        <v>314.34300000000002</v>
      </c>
      <c r="AN34" s="65">
        <v>306.29599999999999</v>
      </c>
      <c r="AO34" s="65">
        <v>298.02999999999997</v>
      </c>
      <c r="AP34" s="65">
        <v>289.834</v>
      </c>
      <c r="AQ34" s="65">
        <v>281.69200000000001</v>
      </c>
      <c r="AR34" s="65">
        <v>273.47800000000001</v>
      </c>
      <c r="AS34" s="65">
        <v>265.166</v>
      </c>
      <c r="AT34" s="65">
        <v>256.83100000000002</v>
      </c>
      <c r="AU34" s="65">
        <v>248.536</v>
      </c>
      <c r="AV34" s="65">
        <v>240.239</v>
      </c>
      <c r="AW34" s="65">
        <v>232.26</v>
      </c>
      <c r="AX34" s="65">
        <v>224.755</v>
      </c>
      <c r="AY34" s="65">
        <v>217.57499999999999</v>
      </c>
      <c r="AZ34" s="65">
        <v>210.41499999999999</v>
      </c>
      <c r="BA34" s="65">
        <v>203.339</v>
      </c>
      <c r="BB34" s="65">
        <v>196.239</v>
      </c>
      <c r="BC34" s="65">
        <v>189.03200000000001</v>
      </c>
      <c r="BD34" s="65">
        <v>181.77500000000001</v>
      </c>
      <c r="BE34" s="65">
        <v>174.62899999999999</v>
      </c>
      <c r="BF34" s="65">
        <v>167.58600000000001</v>
      </c>
      <c r="BG34" s="65">
        <v>160.52699999999999</v>
      </c>
      <c r="BH34" s="65">
        <v>153.41800000000001</v>
      </c>
      <c r="BI34" s="65">
        <v>146.31399999999999</v>
      </c>
      <c r="BJ34" s="65">
        <v>139.30199999999999</v>
      </c>
      <c r="BK34" s="65">
        <v>132.36199999999999</v>
      </c>
      <c r="BL34" s="65">
        <v>125.61</v>
      </c>
      <c r="BM34" s="65">
        <v>119.114</v>
      </c>
      <c r="BN34" s="65">
        <v>112.822</v>
      </c>
      <c r="BO34" s="65">
        <v>106.621</v>
      </c>
      <c r="BP34" s="65">
        <v>100.53400000000001</v>
      </c>
      <c r="BQ34" s="65">
        <v>94.555999999999997</v>
      </c>
      <c r="BR34" s="65">
        <v>88.668999999999997</v>
      </c>
      <c r="BS34" s="65">
        <v>82.888000000000005</v>
      </c>
      <c r="BT34" s="65">
        <v>77.254000000000005</v>
      </c>
      <c r="BU34" s="65">
        <v>71.777000000000001</v>
      </c>
      <c r="BV34" s="65">
        <v>66.391999999999996</v>
      </c>
      <c r="BW34" s="65">
        <v>61.076999999999998</v>
      </c>
      <c r="BX34" s="65">
        <v>55.869</v>
      </c>
      <c r="BY34" s="65">
        <v>50.841000000000001</v>
      </c>
      <c r="BZ34" s="65">
        <v>45.996000000000002</v>
      </c>
      <c r="CA34" s="65">
        <v>41.341999999999999</v>
      </c>
      <c r="CB34" s="65">
        <v>36.896000000000001</v>
      </c>
      <c r="CC34" s="65">
        <v>32.67</v>
      </c>
      <c r="CD34" s="65">
        <v>28.657</v>
      </c>
      <c r="CE34" s="65">
        <v>24.864999999999998</v>
      </c>
      <c r="CF34" s="65">
        <v>21.344000000000001</v>
      </c>
      <c r="CG34" s="65">
        <v>18.120999999999999</v>
      </c>
      <c r="CH34" s="65">
        <v>15.183999999999999</v>
      </c>
      <c r="CI34" s="65">
        <v>12.478999999999999</v>
      </c>
      <c r="CJ34" s="65">
        <v>9.99</v>
      </c>
      <c r="CK34" s="65">
        <v>7.8630000000000004</v>
      </c>
      <c r="CL34" s="65">
        <v>6.1580000000000004</v>
      </c>
      <c r="CM34" s="65">
        <v>4.8</v>
      </c>
      <c r="CN34" s="65">
        <v>3.45</v>
      </c>
      <c r="CO34" s="65">
        <v>2.5139999999999998</v>
      </c>
      <c r="CP34" s="65">
        <v>2.024</v>
      </c>
      <c r="CQ34" s="65">
        <v>1.466</v>
      </c>
      <c r="CR34" s="65">
        <v>0.84199999999999997</v>
      </c>
      <c r="CS34" s="65">
        <v>0.49299999999999999</v>
      </c>
      <c r="CT34" s="65">
        <v>0.40799999999999997</v>
      </c>
      <c r="CU34" s="65">
        <v>0.314</v>
      </c>
      <c r="CV34" s="65">
        <v>0.214</v>
      </c>
      <c r="CW34" s="65">
        <v>0.106</v>
      </c>
      <c r="CX34" s="65">
        <v>0.13600000000000001</v>
      </c>
    </row>
    <row r="35" spans="1:102" x14ac:dyDescent="0.3">
      <c r="A35" s="64">
        <v>2051</v>
      </c>
      <c r="B35" s="65">
        <v>613.77300000000002</v>
      </c>
      <c r="C35" s="65">
        <v>605.798</v>
      </c>
      <c r="D35" s="65">
        <v>597.29999999999995</v>
      </c>
      <c r="E35" s="65">
        <v>589.10199999999998</v>
      </c>
      <c r="F35" s="65">
        <v>581.16600000000005</v>
      </c>
      <c r="G35" s="65">
        <v>573.45500000000004</v>
      </c>
      <c r="H35" s="65">
        <v>565.93499999999995</v>
      </c>
      <c r="I35" s="65">
        <v>558.56799999999998</v>
      </c>
      <c r="J35" s="65">
        <v>551.30799999999999</v>
      </c>
      <c r="K35" s="65">
        <v>544.11099999999999</v>
      </c>
      <c r="L35" s="65">
        <v>536.947</v>
      </c>
      <c r="M35" s="65">
        <v>529.82500000000005</v>
      </c>
      <c r="N35" s="65">
        <v>522.74</v>
      </c>
      <c r="O35" s="65">
        <v>515.49199999999996</v>
      </c>
      <c r="P35" s="65">
        <v>507.98500000000001</v>
      </c>
      <c r="Q35" s="65">
        <v>500.27699999999999</v>
      </c>
      <c r="R35" s="65">
        <v>492.54700000000003</v>
      </c>
      <c r="S35" s="65">
        <v>484.77600000000001</v>
      </c>
      <c r="T35" s="65">
        <v>476.84</v>
      </c>
      <c r="U35" s="65">
        <v>468.7</v>
      </c>
      <c r="V35" s="65">
        <v>460.40800000000002</v>
      </c>
      <c r="W35" s="65">
        <v>452.07100000000003</v>
      </c>
      <c r="X35" s="65">
        <v>443.69</v>
      </c>
      <c r="Y35" s="65">
        <v>435.24599999999998</v>
      </c>
      <c r="Z35" s="65">
        <v>426.74900000000002</v>
      </c>
      <c r="AA35" s="65">
        <v>418.22199999999998</v>
      </c>
      <c r="AB35" s="65">
        <v>409.69099999999997</v>
      </c>
      <c r="AC35" s="65">
        <v>401.15800000000002</v>
      </c>
      <c r="AD35" s="65">
        <v>392.69499999999999</v>
      </c>
      <c r="AE35" s="65">
        <v>384.339</v>
      </c>
      <c r="AF35" s="65">
        <v>376.07799999999997</v>
      </c>
      <c r="AG35" s="65">
        <v>367.82100000000003</v>
      </c>
      <c r="AH35" s="65">
        <v>359.548</v>
      </c>
      <c r="AI35" s="65">
        <v>351.48599999999999</v>
      </c>
      <c r="AJ35" s="65">
        <v>343.73200000000003</v>
      </c>
      <c r="AK35" s="65">
        <v>336.16399999999999</v>
      </c>
      <c r="AL35" s="65">
        <v>328.58300000000003</v>
      </c>
      <c r="AM35" s="65">
        <v>321.04700000000003</v>
      </c>
      <c r="AN35" s="65">
        <v>313.31200000000001</v>
      </c>
      <c r="AO35" s="65">
        <v>305.24299999999999</v>
      </c>
      <c r="AP35" s="65">
        <v>296.95499999999998</v>
      </c>
      <c r="AQ35" s="65">
        <v>288.73399999999998</v>
      </c>
      <c r="AR35" s="65">
        <v>280.56599999999997</v>
      </c>
      <c r="AS35" s="65">
        <v>272.31799999999998</v>
      </c>
      <c r="AT35" s="65">
        <v>263.96800000000002</v>
      </c>
      <c r="AU35" s="65">
        <v>255.58799999999999</v>
      </c>
      <c r="AV35" s="65">
        <v>247.24799999999999</v>
      </c>
      <c r="AW35" s="65">
        <v>238.90100000000001</v>
      </c>
      <c r="AX35" s="65">
        <v>230.87</v>
      </c>
      <c r="AY35" s="65">
        <v>223.31</v>
      </c>
      <c r="AZ35" s="65">
        <v>216.07400000000001</v>
      </c>
      <c r="BA35" s="65">
        <v>208.85499999999999</v>
      </c>
      <c r="BB35" s="65">
        <v>201.715</v>
      </c>
      <c r="BC35" s="65">
        <v>194.54900000000001</v>
      </c>
      <c r="BD35" s="65">
        <v>187.27600000000001</v>
      </c>
      <c r="BE35" s="65">
        <v>179.95099999999999</v>
      </c>
      <c r="BF35" s="65">
        <v>172.73400000000001</v>
      </c>
      <c r="BG35" s="65">
        <v>165.619</v>
      </c>
      <c r="BH35" s="65">
        <v>158.47900000000001</v>
      </c>
      <c r="BI35" s="65">
        <v>151.27500000000001</v>
      </c>
      <c r="BJ35" s="65">
        <v>144.06700000000001</v>
      </c>
      <c r="BK35" s="65">
        <v>136.953</v>
      </c>
      <c r="BL35" s="65">
        <v>129.91200000000001</v>
      </c>
      <c r="BM35" s="65">
        <v>123.056</v>
      </c>
      <c r="BN35" s="65">
        <v>116.455</v>
      </c>
      <c r="BO35" s="65">
        <v>110.059</v>
      </c>
      <c r="BP35" s="65">
        <v>103.759</v>
      </c>
      <c r="BQ35" s="65">
        <v>97.581000000000003</v>
      </c>
      <c r="BR35" s="65">
        <v>91.513999999999996</v>
      </c>
      <c r="BS35" s="65">
        <v>85.545000000000002</v>
      </c>
      <c r="BT35" s="65">
        <v>79.69</v>
      </c>
      <c r="BU35" s="65">
        <v>73.995999999999995</v>
      </c>
      <c r="BV35" s="65">
        <v>68.47</v>
      </c>
      <c r="BW35" s="65">
        <v>63.057000000000002</v>
      </c>
      <c r="BX35" s="65">
        <v>57.738</v>
      </c>
      <c r="BY35" s="65">
        <v>52.55</v>
      </c>
      <c r="BZ35" s="65">
        <v>47.56</v>
      </c>
      <c r="CA35" s="65">
        <v>42.764000000000003</v>
      </c>
      <c r="CB35" s="65">
        <v>38.195</v>
      </c>
      <c r="CC35" s="65">
        <v>33.875999999999998</v>
      </c>
      <c r="CD35" s="65">
        <v>29.809000000000001</v>
      </c>
      <c r="CE35" s="65">
        <v>25.966000000000001</v>
      </c>
      <c r="CF35" s="65">
        <v>22.352</v>
      </c>
      <c r="CG35" s="65">
        <v>19.033000000000001</v>
      </c>
      <c r="CH35" s="65">
        <v>16.042000000000002</v>
      </c>
      <c r="CI35" s="65">
        <v>13.356999999999999</v>
      </c>
      <c r="CJ35" s="65">
        <v>10.856999999999999</v>
      </c>
      <c r="CK35" s="65">
        <v>8.6310000000000002</v>
      </c>
      <c r="CL35" s="65">
        <v>6.806</v>
      </c>
      <c r="CM35" s="65">
        <v>5.3010000000000002</v>
      </c>
      <c r="CN35" s="65">
        <v>4.0549999999999997</v>
      </c>
      <c r="CO35" s="65">
        <v>2.8860000000000001</v>
      </c>
      <c r="CP35" s="65">
        <v>2.1160000000000001</v>
      </c>
      <c r="CQ35" s="65">
        <v>1.6990000000000001</v>
      </c>
      <c r="CR35" s="65">
        <v>1.2270000000000001</v>
      </c>
      <c r="CS35" s="65">
        <v>0.7</v>
      </c>
      <c r="CT35" s="65">
        <v>0.42699999999999999</v>
      </c>
      <c r="CU35" s="65">
        <v>0.32900000000000001</v>
      </c>
      <c r="CV35" s="65">
        <v>0.223</v>
      </c>
      <c r="CW35" s="65">
        <v>0.111</v>
      </c>
      <c r="CX35" s="65">
        <v>0.14099999999999999</v>
      </c>
    </row>
    <row r="36" spans="1:102" x14ac:dyDescent="0.3">
      <c r="A36" s="64">
        <v>2052</v>
      </c>
      <c r="B36" s="65">
        <v>619.61199999999997</v>
      </c>
      <c r="C36" s="65">
        <v>610.93600000000004</v>
      </c>
      <c r="D36" s="65">
        <v>603.755</v>
      </c>
      <c r="E36" s="65">
        <v>595.57600000000002</v>
      </c>
      <c r="F36" s="65">
        <v>587.65700000000004</v>
      </c>
      <c r="G36" s="65">
        <v>579.96299999999997</v>
      </c>
      <c r="H36" s="65">
        <v>572.45699999999999</v>
      </c>
      <c r="I36" s="65">
        <v>565.10799999999995</v>
      </c>
      <c r="J36" s="65">
        <v>557.88599999999997</v>
      </c>
      <c r="K36" s="65">
        <v>550.72900000000004</v>
      </c>
      <c r="L36" s="65">
        <v>543.59199999999998</v>
      </c>
      <c r="M36" s="65">
        <v>536.452</v>
      </c>
      <c r="N36" s="65">
        <v>529.33600000000001</v>
      </c>
      <c r="O36" s="65">
        <v>522.23800000000006</v>
      </c>
      <c r="P36" s="65">
        <v>514.96199999999999</v>
      </c>
      <c r="Q36" s="65">
        <v>507.41300000000001</v>
      </c>
      <c r="R36" s="65">
        <v>499.65600000000001</v>
      </c>
      <c r="S36" s="65">
        <v>491.86700000000002</v>
      </c>
      <c r="T36" s="65">
        <v>484.02800000000002</v>
      </c>
      <c r="U36" s="65">
        <v>476.03500000000003</v>
      </c>
      <c r="V36" s="65">
        <v>467.86</v>
      </c>
      <c r="W36" s="65">
        <v>459.54899999999998</v>
      </c>
      <c r="X36" s="65">
        <v>451.19</v>
      </c>
      <c r="Y36" s="65">
        <v>442.786</v>
      </c>
      <c r="Z36" s="65">
        <v>434.32799999999997</v>
      </c>
      <c r="AA36" s="65">
        <v>425.82600000000002</v>
      </c>
      <c r="AB36" s="65">
        <v>417.30099999999999</v>
      </c>
      <c r="AC36" s="65">
        <v>408.77300000000002</v>
      </c>
      <c r="AD36" s="65">
        <v>400.24599999999998</v>
      </c>
      <c r="AE36" s="65">
        <v>391.78500000000003</v>
      </c>
      <c r="AF36" s="65">
        <v>383.43</v>
      </c>
      <c r="AG36" s="65">
        <v>375.16399999999999</v>
      </c>
      <c r="AH36" s="65">
        <v>366.90600000000001</v>
      </c>
      <c r="AI36" s="65">
        <v>358.62900000000002</v>
      </c>
      <c r="AJ36" s="65">
        <v>350.55900000000003</v>
      </c>
      <c r="AK36" s="65">
        <v>342.78800000000001</v>
      </c>
      <c r="AL36" s="65">
        <v>335.19900000000001</v>
      </c>
      <c r="AM36" s="65">
        <v>327.59500000000003</v>
      </c>
      <c r="AN36" s="65">
        <v>320.03399999999999</v>
      </c>
      <c r="AO36" s="65">
        <v>312.274</v>
      </c>
      <c r="AP36" s="65">
        <v>304.18299999999999</v>
      </c>
      <c r="AQ36" s="65">
        <v>295.87299999999999</v>
      </c>
      <c r="AR36" s="65">
        <v>287.62799999999999</v>
      </c>
      <c r="AS36" s="65">
        <v>279.43299999999999</v>
      </c>
      <c r="AT36" s="65">
        <v>271.15300000000002</v>
      </c>
      <c r="AU36" s="65">
        <v>262.76400000000001</v>
      </c>
      <c r="AV36" s="65">
        <v>254.34100000000001</v>
      </c>
      <c r="AW36" s="65">
        <v>245.95500000000001</v>
      </c>
      <c r="AX36" s="65">
        <v>237.55799999999999</v>
      </c>
      <c r="AY36" s="65">
        <v>229.47499999999999</v>
      </c>
      <c r="AZ36" s="65">
        <v>221.86199999999999</v>
      </c>
      <c r="BA36" s="65">
        <v>214.56899999999999</v>
      </c>
      <c r="BB36" s="65">
        <v>207.28899999999999</v>
      </c>
      <c r="BC36" s="65">
        <v>200.08600000000001</v>
      </c>
      <c r="BD36" s="65">
        <v>192.85499999999999</v>
      </c>
      <c r="BE36" s="65">
        <v>185.51599999999999</v>
      </c>
      <c r="BF36" s="65">
        <v>178.12299999999999</v>
      </c>
      <c r="BG36" s="65">
        <v>170.83500000000001</v>
      </c>
      <c r="BH36" s="65">
        <v>163.649</v>
      </c>
      <c r="BI36" s="65">
        <v>156.42699999999999</v>
      </c>
      <c r="BJ36" s="65">
        <v>149.12799999999999</v>
      </c>
      <c r="BK36" s="65">
        <v>141.81800000000001</v>
      </c>
      <c r="BL36" s="65">
        <v>134.602</v>
      </c>
      <c r="BM36" s="65">
        <v>127.45699999999999</v>
      </c>
      <c r="BN36" s="65">
        <v>120.5</v>
      </c>
      <c r="BO36" s="65">
        <v>113.79300000000001</v>
      </c>
      <c r="BP36" s="65">
        <v>107.294</v>
      </c>
      <c r="BQ36" s="65">
        <v>100.89400000000001</v>
      </c>
      <c r="BR36" s="65">
        <v>94.623999999999995</v>
      </c>
      <c r="BS36" s="65">
        <v>88.471000000000004</v>
      </c>
      <c r="BT36" s="65">
        <v>82.418999999999997</v>
      </c>
      <c r="BU36" s="65">
        <v>76.489999999999995</v>
      </c>
      <c r="BV36" s="65">
        <v>70.733999999999995</v>
      </c>
      <c r="BW36" s="65">
        <v>65.161000000000001</v>
      </c>
      <c r="BX36" s="65">
        <v>59.72</v>
      </c>
      <c r="BY36" s="65">
        <v>54.398000000000003</v>
      </c>
      <c r="BZ36" s="65">
        <v>49.231000000000002</v>
      </c>
      <c r="CA36" s="65">
        <v>44.276000000000003</v>
      </c>
      <c r="CB36" s="65">
        <v>39.530999999999999</v>
      </c>
      <c r="CC36" s="65">
        <v>35.045999999999999</v>
      </c>
      <c r="CD36" s="65">
        <v>30.853999999999999</v>
      </c>
      <c r="CE36" s="65">
        <v>26.946999999999999</v>
      </c>
      <c r="CF36" s="65">
        <v>23.273</v>
      </c>
      <c r="CG36" s="65">
        <v>19.837</v>
      </c>
      <c r="CH36" s="65">
        <v>16.722000000000001</v>
      </c>
      <c r="CI36" s="65">
        <v>13.964</v>
      </c>
      <c r="CJ36" s="65">
        <v>11.528</v>
      </c>
      <c r="CK36" s="65">
        <v>9.234</v>
      </c>
      <c r="CL36" s="65">
        <v>7.2729999999999997</v>
      </c>
      <c r="CM36" s="65">
        <v>5.7489999999999997</v>
      </c>
      <c r="CN36" s="65">
        <v>4.444</v>
      </c>
      <c r="CO36" s="65">
        <v>3.31</v>
      </c>
      <c r="CP36" s="65">
        <v>2.3220000000000001</v>
      </c>
      <c r="CQ36" s="65">
        <v>1.7170000000000001</v>
      </c>
      <c r="CR36" s="65">
        <v>1.375</v>
      </c>
      <c r="CS36" s="65">
        <v>0.98899999999999999</v>
      </c>
      <c r="CT36" s="65">
        <v>0.55900000000000005</v>
      </c>
      <c r="CU36" s="65">
        <v>0.34499999999999997</v>
      </c>
      <c r="CV36" s="65">
        <v>0.23499999999999999</v>
      </c>
      <c r="CW36" s="65">
        <v>0.115</v>
      </c>
      <c r="CX36" s="65">
        <v>0.14599999999999999</v>
      </c>
    </row>
    <row r="37" spans="1:102" x14ac:dyDescent="0.3">
      <c r="A37" s="64">
        <v>2053</v>
      </c>
      <c r="B37" s="65">
        <v>625.37400000000002</v>
      </c>
      <c r="C37" s="65">
        <v>616.79700000000003</v>
      </c>
      <c r="D37" s="65">
        <v>608.54399999999998</v>
      </c>
      <c r="E37" s="65">
        <v>601.68700000000001</v>
      </c>
      <c r="F37" s="65">
        <v>593.82600000000002</v>
      </c>
      <c r="G37" s="65">
        <v>586.18700000000001</v>
      </c>
      <c r="H37" s="65">
        <v>578.73500000000001</v>
      </c>
      <c r="I37" s="65">
        <v>571.43499999999995</v>
      </c>
      <c r="J37" s="65">
        <v>564.25800000000004</v>
      </c>
      <c r="K37" s="65">
        <v>557.17999999999995</v>
      </c>
      <c r="L37" s="65">
        <v>550.12599999999998</v>
      </c>
      <c r="M37" s="65">
        <v>543.04899999999998</v>
      </c>
      <c r="N37" s="65">
        <v>535.93499999999995</v>
      </c>
      <c r="O37" s="65">
        <v>528.82500000000005</v>
      </c>
      <c r="P37" s="65">
        <v>521.71500000000003</v>
      </c>
      <c r="Q37" s="65">
        <v>514.41</v>
      </c>
      <c r="R37" s="65">
        <v>506.822</v>
      </c>
      <c r="S37" s="65">
        <v>499.01499999999999</v>
      </c>
      <c r="T37" s="65">
        <v>491.166</v>
      </c>
      <c r="U37" s="65">
        <v>483.25900000000001</v>
      </c>
      <c r="V37" s="65">
        <v>475.21100000000001</v>
      </c>
      <c r="W37" s="65">
        <v>467.00099999999998</v>
      </c>
      <c r="X37" s="65">
        <v>458.67099999999999</v>
      </c>
      <c r="Y37" s="65">
        <v>450.29</v>
      </c>
      <c r="Z37" s="65">
        <v>441.863</v>
      </c>
      <c r="AA37" s="65">
        <v>433.39</v>
      </c>
      <c r="AB37" s="65">
        <v>424.88299999999998</v>
      </c>
      <c r="AC37" s="65">
        <v>416.36200000000002</v>
      </c>
      <c r="AD37" s="65">
        <v>407.83800000000002</v>
      </c>
      <c r="AE37" s="65">
        <v>399.31599999999997</v>
      </c>
      <c r="AF37" s="65">
        <v>390.86</v>
      </c>
      <c r="AG37" s="65">
        <v>382.50400000000002</v>
      </c>
      <c r="AH37" s="65">
        <v>374.23700000000002</v>
      </c>
      <c r="AI37" s="65">
        <v>365.97500000000002</v>
      </c>
      <c r="AJ37" s="65">
        <v>357.69499999999999</v>
      </c>
      <c r="AK37" s="65">
        <v>349.61700000000002</v>
      </c>
      <c r="AL37" s="65">
        <v>341.83100000000002</v>
      </c>
      <c r="AM37" s="65">
        <v>334.221</v>
      </c>
      <c r="AN37" s="65">
        <v>326.59300000000002</v>
      </c>
      <c r="AO37" s="65">
        <v>319.00599999999997</v>
      </c>
      <c r="AP37" s="65">
        <v>311.22199999999998</v>
      </c>
      <c r="AQ37" s="65">
        <v>303.11</v>
      </c>
      <c r="AR37" s="65">
        <v>294.779</v>
      </c>
      <c r="AS37" s="65">
        <v>286.50900000000001</v>
      </c>
      <c r="AT37" s="65">
        <v>278.28699999999998</v>
      </c>
      <c r="AU37" s="65">
        <v>269.976</v>
      </c>
      <c r="AV37" s="65">
        <v>261.54899999999998</v>
      </c>
      <c r="AW37" s="65">
        <v>253.08199999999999</v>
      </c>
      <c r="AX37" s="65">
        <v>244.649</v>
      </c>
      <c r="AY37" s="65">
        <v>236.20500000000001</v>
      </c>
      <c r="AZ37" s="65">
        <v>228.071</v>
      </c>
      <c r="BA37" s="65">
        <v>220.404</v>
      </c>
      <c r="BB37" s="65">
        <v>213.05600000000001</v>
      </c>
      <c r="BC37" s="65">
        <v>205.71600000000001</v>
      </c>
      <c r="BD37" s="65">
        <v>198.44800000000001</v>
      </c>
      <c r="BE37" s="65">
        <v>191.15199999999999</v>
      </c>
      <c r="BF37" s="65">
        <v>183.74700000000001</v>
      </c>
      <c r="BG37" s="65">
        <v>176.28800000000001</v>
      </c>
      <c r="BH37" s="65">
        <v>168.93</v>
      </c>
      <c r="BI37" s="65">
        <v>161.67099999999999</v>
      </c>
      <c r="BJ37" s="65">
        <v>154.36699999999999</v>
      </c>
      <c r="BK37" s="65">
        <v>146.97499999999999</v>
      </c>
      <c r="BL37" s="65">
        <v>139.56100000000001</v>
      </c>
      <c r="BM37" s="65">
        <v>132.24299999999999</v>
      </c>
      <c r="BN37" s="65">
        <v>124.998</v>
      </c>
      <c r="BO37" s="65">
        <v>117.937</v>
      </c>
      <c r="BP37" s="65">
        <v>111.126</v>
      </c>
      <c r="BQ37" s="65">
        <v>104.523</v>
      </c>
      <c r="BR37" s="65">
        <v>98.025000000000006</v>
      </c>
      <c r="BS37" s="65">
        <v>91.664000000000001</v>
      </c>
      <c r="BT37" s="65">
        <v>85.424000000000007</v>
      </c>
      <c r="BU37" s="65">
        <v>79.290000000000006</v>
      </c>
      <c r="BV37" s="65">
        <v>73.286000000000001</v>
      </c>
      <c r="BW37" s="65">
        <v>67.47</v>
      </c>
      <c r="BX37" s="65">
        <v>61.848999999999997</v>
      </c>
      <c r="BY37" s="65">
        <v>56.38</v>
      </c>
      <c r="BZ37" s="65">
        <v>51.055</v>
      </c>
      <c r="CA37" s="65">
        <v>45.908000000000001</v>
      </c>
      <c r="CB37" s="65">
        <v>40.988999999999997</v>
      </c>
      <c r="CC37" s="65">
        <v>36.295999999999999</v>
      </c>
      <c r="CD37" s="65">
        <v>31.896000000000001</v>
      </c>
      <c r="CE37" s="65">
        <v>27.831</v>
      </c>
      <c r="CF37" s="65">
        <v>24.084</v>
      </c>
      <c r="CG37" s="65">
        <v>20.58</v>
      </c>
      <c r="CH37" s="65">
        <v>17.321000000000002</v>
      </c>
      <c r="CI37" s="65">
        <v>14.41</v>
      </c>
      <c r="CJ37" s="65">
        <v>11.884</v>
      </c>
      <c r="CK37" s="65">
        <v>9.6980000000000004</v>
      </c>
      <c r="CL37" s="65">
        <v>7.6109999999999998</v>
      </c>
      <c r="CM37" s="65">
        <v>5.9130000000000003</v>
      </c>
      <c r="CN37" s="65">
        <v>4.6920000000000002</v>
      </c>
      <c r="CO37" s="65">
        <v>3.5859999999999999</v>
      </c>
      <c r="CP37" s="65">
        <v>2.5640000000000001</v>
      </c>
      <c r="CQ37" s="65">
        <v>1.7569999999999999</v>
      </c>
      <c r="CR37" s="65">
        <v>1.3180000000000001</v>
      </c>
      <c r="CS37" s="65">
        <v>1.05</v>
      </c>
      <c r="CT37" s="65">
        <v>0.749</v>
      </c>
      <c r="CU37" s="65">
        <v>0.41699999999999998</v>
      </c>
      <c r="CV37" s="65">
        <v>0.246</v>
      </c>
      <c r="CW37" s="65">
        <v>0.121</v>
      </c>
      <c r="CX37" s="65">
        <v>0.153</v>
      </c>
    </row>
    <row r="38" spans="1:102" x14ac:dyDescent="0.3">
      <c r="A38" s="64">
        <v>2054</v>
      </c>
      <c r="B38" s="65">
        <v>631.10500000000002</v>
      </c>
      <c r="C38" s="65">
        <v>622.61800000000005</v>
      </c>
      <c r="D38" s="65">
        <v>614.44000000000005</v>
      </c>
      <c r="E38" s="65">
        <v>606.54100000000005</v>
      </c>
      <c r="F38" s="65">
        <v>599.58199999999999</v>
      </c>
      <c r="G38" s="65">
        <v>592.04</v>
      </c>
      <c r="H38" s="65">
        <v>584.67999999999995</v>
      </c>
      <c r="I38" s="65">
        <v>577.471</v>
      </c>
      <c r="J38" s="65">
        <v>570.37699999999995</v>
      </c>
      <c r="K38" s="65">
        <v>563.375</v>
      </c>
      <c r="L38" s="65">
        <v>556.44000000000005</v>
      </c>
      <c r="M38" s="65">
        <v>549.49</v>
      </c>
      <c r="N38" s="65">
        <v>542.47299999999996</v>
      </c>
      <c r="O38" s="65">
        <v>535.38499999999999</v>
      </c>
      <c r="P38" s="65">
        <v>528.28099999999995</v>
      </c>
      <c r="Q38" s="65">
        <v>521.15899999999999</v>
      </c>
      <c r="R38" s="65">
        <v>513.82799999999997</v>
      </c>
      <c r="S38" s="65">
        <v>506.19799999999998</v>
      </c>
      <c r="T38" s="65">
        <v>498.34399999999999</v>
      </c>
      <c r="U38" s="65">
        <v>490.43599999999998</v>
      </c>
      <c r="V38" s="65">
        <v>482.46100000000001</v>
      </c>
      <c r="W38" s="65">
        <v>474.35599999999999</v>
      </c>
      <c r="X38" s="65">
        <v>466.11399999999998</v>
      </c>
      <c r="Y38" s="65">
        <v>457.76600000000002</v>
      </c>
      <c r="Z38" s="65">
        <v>449.363</v>
      </c>
      <c r="AA38" s="65">
        <v>440.91399999999999</v>
      </c>
      <c r="AB38" s="65">
        <v>432.42599999999999</v>
      </c>
      <c r="AC38" s="65">
        <v>423.916</v>
      </c>
      <c r="AD38" s="65">
        <v>415.399</v>
      </c>
      <c r="AE38" s="65">
        <v>406.87900000000002</v>
      </c>
      <c r="AF38" s="65">
        <v>398.363</v>
      </c>
      <c r="AG38" s="65">
        <v>389.911</v>
      </c>
      <c r="AH38" s="65">
        <v>381.55500000000001</v>
      </c>
      <c r="AI38" s="65">
        <v>373.28500000000003</v>
      </c>
      <c r="AJ38" s="65">
        <v>365.02</v>
      </c>
      <c r="AK38" s="65">
        <v>356.73899999999998</v>
      </c>
      <c r="AL38" s="65">
        <v>348.654</v>
      </c>
      <c r="AM38" s="65">
        <v>340.85199999999998</v>
      </c>
      <c r="AN38" s="65">
        <v>333.221</v>
      </c>
      <c r="AO38" s="65">
        <v>325.572</v>
      </c>
      <c r="AP38" s="65">
        <v>317.95999999999998</v>
      </c>
      <c r="AQ38" s="65">
        <v>310.15100000000001</v>
      </c>
      <c r="AR38" s="65">
        <v>302.017</v>
      </c>
      <c r="AS38" s="65">
        <v>293.666</v>
      </c>
      <c r="AT38" s="65">
        <v>285.37299999999999</v>
      </c>
      <c r="AU38" s="65">
        <v>277.125</v>
      </c>
      <c r="AV38" s="65">
        <v>268.78199999999998</v>
      </c>
      <c r="AW38" s="65">
        <v>260.31799999999998</v>
      </c>
      <c r="AX38" s="65">
        <v>251.80799999999999</v>
      </c>
      <c r="AY38" s="65">
        <v>243.33099999999999</v>
      </c>
      <c r="AZ38" s="65">
        <v>234.83699999999999</v>
      </c>
      <c r="BA38" s="65">
        <v>226.65199999999999</v>
      </c>
      <c r="BB38" s="65">
        <v>218.93199999999999</v>
      </c>
      <c r="BC38" s="65">
        <v>211.52799999999999</v>
      </c>
      <c r="BD38" s="65">
        <v>204.13</v>
      </c>
      <c r="BE38" s="65">
        <v>196.798</v>
      </c>
      <c r="BF38" s="65">
        <v>189.43799999999999</v>
      </c>
      <c r="BG38" s="65">
        <v>181.96799999999999</v>
      </c>
      <c r="BH38" s="65">
        <v>174.44200000000001</v>
      </c>
      <c r="BI38" s="65">
        <v>167.01400000000001</v>
      </c>
      <c r="BJ38" s="65">
        <v>159.68299999999999</v>
      </c>
      <c r="BK38" s="65">
        <v>152.29900000000001</v>
      </c>
      <c r="BL38" s="65">
        <v>144.81299999999999</v>
      </c>
      <c r="BM38" s="65">
        <v>137.297</v>
      </c>
      <c r="BN38" s="65">
        <v>129.87700000000001</v>
      </c>
      <c r="BO38" s="65">
        <v>122.532</v>
      </c>
      <c r="BP38" s="65">
        <v>115.367</v>
      </c>
      <c r="BQ38" s="65">
        <v>108.452</v>
      </c>
      <c r="BR38" s="65">
        <v>101.746</v>
      </c>
      <c r="BS38" s="65">
        <v>95.15</v>
      </c>
      <c r="BT38" s="65">
        <v>88.697999999999993</v>
      </c>
      <c r="BU38" s="65">
        <v>82.370999999999995</v>
      </c>
      <c r="BV38" s="65">
        <v>76.155000000000001</v>
      </c>
      <c r="BW38" s="65">
        <v>70.078999999999994</v>
      </c>
      <c r="BX38" s="65">
        <v>64.200999999999993</v>
      </c>
      <c r="BY38" s="65">
        <v>58.533000000000001</v>
      </c>
      <c r="BZ38" s="65">
        <v>53.036999999999999</v>
      </c>
      <c r="CA38" s="65">
        <v>47.709000000000003</v>
      </c>
      <c r="CB38" s="65">
        <v>42.582999999999998</v>
      </c>
      <c r="CC38" s="65">
        <v>37.701000000000001</v>
      </c>
      <c r="CD38" s="65">
        <v>33.058999999999997</v>
      </c>
      <c r="CE38" s="65">
        <v>28.742999999999999</v>
      </c>
      <c r="CF38" s="65">
        <v>24.806000000000001</v>
      </c>
      <c r="CG38" s="65">
        <v>21.218</v>
      </c>
      <c r="CH38" s="65">
        <v>17.885000000000002</v>
      </c>
      <c r="CI38" s="65">
        <v>14.804</v>
      </c>
      <c r="CJ38" s="65">
        <v>12.096</v>
      </c>
      <c r="CK38" s="65">
        <v>9.8030000000000008</v>
      </c>
      <c r="CL38" s="65">
        <v>7.867</v>
      </c>
      <c r="CM38" s="65">
        <v>5.9859999999999998</v>
      </c>
      <c r="CN38" s="65">
        <v>4.5540000000000003</v>
      </c>
      <c r="CO38" s="65">
        <v>3.6339999999999999</v>
      </c>
      <c r="CP38" s="65">
        <v>2.7280000000000002</v>
      </c>
      <c r="CQ38" s="65">
        <v>1.819</v>
      </c>
      <c r="CR38" s="65">
        <v>1.1919999999999999</v>
      </c>
      <c r="CS38" s="65">
        <v>0.91800000000000004</v>
      </c>
      <c r="CT38" s="65">
        <v>0.72499999999999998</v>
      </c>
      <c r="CU38" s="65">
        <v>0.51100000000000001</v>
      </c>
      <c r="CV38" s="65">
        <v>0.27500000000000002</v>
      </c>
      <c r="CW38" s="65">
        <v>0.127</v>
      </c>
      <c r="CX38" s="65">
        <v>0.159</v>
      </c>
    </row>
    <row r="39" spans="1:102" x14ac:dyDescent="0.3">
      <c r="A39" s="64">
        <v>2055</v>
      </c>
      <c r="B39" s="65">
        <v>636.83100000000002</v>
      </c>
      <c r="C39" s="65">
        <v>628.404</v>
      </c>
      <c r="D39" s="65">
        <v>620.28399999999999</v>
      </c>
      <c r="E39" s="65">
        <v>612.43499999999995</v>
      </c>
      <c r="F39" s="65">
        <v>604.82899999999995</v>
      </c>
      <c r="G39" s="65">
        <v>597.43100000000004</v>
      </c>
      <c r="H39" s="65">
        <v>590.20799999999997</v>
      </c>
      <c r="I39" s="65">
        <v>583.13</v>
      </c>
      <c r="J39" s="65">
        <v>576.16300000000001</v>
      </c>
      <c r="K39" s="65">
        <v>569.27599999999995</v>
      </c>
      <c r="L39" s="65">
        <v>562.44600000000003</v>
      </c>
      <c r="M39" s="65">
        <v>555.65599999999995</v>
      </c>
      <c r="N39" s="65">
        <v>548.81100000000004</v>
      </c>
      <c r="O39" s="65">
        <v>541.85599999999999</v>
      </c>
      <c r="P39" s="65">
        <v>534.79399999999998</v>
      </c>
      <c r="Q39" s="65">
        <v>527.69600000000003</v>
      </c>
      <c r="R39" s="65">
        <v>520.56399999999996</v>
      </c>
      <c r="S39" s="65">
        <v>513.20399999999995</v>
      </c>
      <c r="T39" s="65">
        <v>505.536</v>
      </c>
      <c r="U39" s="65">
        <v>497.63299999999998</v>
      </c>
      <c r="V39" s="65">
        <v>489.66899999999998</v>
      </c>
      <c r="W39" s="65">
        <v>481.62599999999998</v>
      </c>
      <c r="X39" s="65">
        <v>473.46499999999997</v>
      </c>
      <c r="Y39" s="65">
        <v>465.19099999999997</v>
      </c>
      <c r="Z39" s="65">
        <v>456.82400000000001</v>
      </c>
      <c r="AA39" s="65">
        <v>448.40100000000001</v>
      </c>
      <c r="AB39" s="65">
        <v>439.93</v>
      </c>
      <c r="AC39" s="65">
        <v>431.42899999999997</v>
      </c>
      <c r="AD39" s="65">
        <v>422.916</v>
      </c>
      <c r="AE39" s="65">
        <v>414.40199999999999</v>
      </c>
      <c r="AF39" s="65">
        <v>405.887</v>
      </c>
      <c r="AG39" s="65">
        <v>397.37900000000002</v>
      </c>
      <c r="AH39" s="65">
        <v>388.93200000000002</v>
      </c>
      <c r="AI39" s="65">
        <v>380.577</v>
      </c>
      <c r="AJ39" s="65">
        <v>372.30399999999997</v>
      </c>
      <c r="AK39" s="65">
        <v>364.03899999999999</v>
      </c>
      <c r="AL39" s="65">
        <v>355.755</v>
      </c>
      <c r="AM39" s="65">
        <v>347.66300000000001</v>
      </c>
      <c r="AN39" s="65">
        <v>339.84699999999998</v>
      </c>
      <c r="AO39" s="65">
        <v>332.19600000000003</v>
      </c>
      <c r="AP39" s="65">
        <v>324.52600000000001</v>
      </c>
      <c r="AQ39" s="65">
        <v>316.88900000000001</v>
      </c>
      <c r="AR39" s="65">
        <v>309.05799999999999</v>
      </c>
      <c r="AS39" s="65">
        <v>300.90300000000002</v>
      </c>
      <c r="AT39" s="65">
        <v>292.53100000000001</v>
      </c>
      <c r="AU39" s="65">
        <v>284.21499999999997</v>
      </c>
      <c r="AV39" s="65">
        <v>275.94200000000001</v>
      </c>
      <c r="AW39" s="65">
        <v>267.56900000000002</v>
      </c>
      <c r="AX39" s="65">
        <v>259.06700000000001</v>
      </c>
      <c r="AY39" s="65">
        <v>250.51400000000001</v>
      </c>
      <c r="AZ39" s="65">
        <v>241.99199999999999</v>
      </c>
      <c r="BA39" s="65">
        <v>233.452</v>
      </c>
      <c r="BB39" s="65">
        <v>225.21700000000001</v>
      </c>
      <c r="BC39" s="65">
        <v>217.44399999999999</v>
      </c>
      <c r="BD39" s="65">
        <v>209.98400000000001</v>
      </c>
      <c r="BE39" s="65">
        <v>202.52699999999999</v>
      </c>
      <c r="BF39" s="65">
        <v>195.13399999999999</v>
      </c>
      <c r="BG39" s="65">
        <v>187.709</v>
      </c>
      <c r="BH39" s="65">
        <v>180.17400000000001</v>
      </c>
      <c r="BI39" s="65">
        <v>172.58199999999999</v>
      </c>
      <c r="BJ39" s="65">
        <v>165.08500000000001</v>
      </c>
      <c r="BK39" s="65">
        <v>157.68299999999999</v>
      </c>
      <c r="BL39" s="65">
        <v>150.22</v>
      </c>
      <c r="BM39" s="65">
        <v>142.63999999999999</v>
      </c>
      <c r="BN39" s="65">
        <v>135.023</v>
      </c>
      <c r="BO39" s="65">
        <v>127.501</v>
      </c>
      <c r="BP39" s="65">
        <v>120.056</v>
      </c>
      <c r="BQ39" s="65">
        <v>112.789</v>
      </c>
      <c r="BR39" s="65">
        <v>105.771</v>
      </c>
      <c r="BS39" s="65">
        <v>98.962000000000003</v>
      </c>
      <c r="BT39" s="65">
        <v>92.268000000000001</v>
      </c>
      <c r="BU39" s="65">
        <v>85.724999999999994</v>
      </c>
      <c r="BV39" s="65">
        <v>79.311999999999998</v>
      </c>
      <c r="BW39" s="65">
        <v>73.016000000000005</v>
      </c>
      <c r="BX39" s="65">
        <v>66.866</v>
      </c>
      <c r="BY39" s="65">
        <v>60.927999999999997</v>
      </c>
      <c r="BZ39" s="65">
        <v>55.213999999999999</v>
      </c>
      <c r="CA39" s="65">
        <v>49.691000000000003</v>
      </c>
      <c r="CB39" s="65">
        <v>44.36</v>
      </c>
      <c r="CC39" s="65">
        <v>39.255000000000003</v>
      </c>
      <c r="CD39" s="65">
        <v>34.411000000000001</v>
      </c>
      <c r="CE39" s="65">
        <v>29.818999999999999</v>
      </c>
      <c r="CF39" s="65">
        <v>25.588999999999999</v>
      </c>
      <c r="CG39" s="65">
        <v>21.78</v>
      </c>
      <c r="CH39" s="65">
        <v>18.353000000000002</v>
      </c>
      <c r="CI39" s="65">
        <v>15.189</v>
      </c>
      <c r="CJ39" s="65">
        <v>12.287000000000001</v>
      </c>
      <c r="CK39" s="65">
        <v>9.782</v>
      </c>
      <c r="CL39" s="65">
        <v>7.7220000000000004</v>
      </c>
      <c r="CM39" s="65">
        <v>6.0369999999999999</v>
      </c>
      <c r="CN39" s="65">
        <v>4.3620000000000001</v>
      </c>
      <c r="CO39" s="65">
        <v>3.1930000000000001</v>
      </c>
      <c r="CP39" s="65">
        <v>2.5760000000000001</v>
      </c>
      <c r="CQ39" s="65">
        <v>1.87</v>
      </c>
      <c r="CR39" s="65">
        <v>1.0740000000000001</v>
      </c>
      <c r="CS39" s="65">
        <v>0.628</v>
      </c>
      <c r="CT39" s="65">
        <v>0.51900000000000002</v>
      </c>
      <c r="CU39" s="65">
        <v>0.40100000000000002</v>
      </c>
      <c r="CV39" s="65">
        <v>0.27200000000000002</v>
      </c>
      <c r="CW39" s="65">
        <v>0.13400000000000001</v>
      </c>
      <c r="CX39" s="65">
        <v>0.16700000000000001</v>
      </c>
    </row>
    <row r="40" spans="1:102" x14ac:dyDescent="0.3">
      <c r="A40" s="64">
        <v>2056</v>
      </c>
      <c r="B40" s="65">
        <v>642.79300000000001</v>
      </c>
      <c r="C40" s="65">
        <v>634.97199999999998</v>
      </c>
      <c r="D40" s="65">
        <v>626.83000000000004</v>
      </c>
      <c r="E40" s="65">
        <v>618.96299999999997</v>
      </c>
      <c r="F40" s="65">
        <v>611.33699999999999</v>
      </c>
      <c r="G40" s="65">
        <v>603.91899999999998</v>
      </c>
      <c r="H40" s="65">
        <v>596.68200000000002</v>
      </c>
      <c r="I40" s="65">
        <v>589.59699999999998</v>
      </c>
      <c r="J40" s="65">
        <v>582.61699999999996</v>
      </c>
      <c r="K40" s="65">
        <v>575.70399999999995</v>
      </c>
      <c r="L40" s="65">
        <v>568.83600000000001</v>
      </c>
      <c r="M40" s="65">
        <v>562.00900000000001</v>
      </c>
      <c r="N40" s="65">
        <v>555.20500000000004</v>
      </c>
      <c r="O40" s="65">
        <v>548.32899999999995</v>
      </c>
      <c r="P40" s="65">
        <v>541.32899999999995</v>
      </c>
      <c r="Q40" s="65">
        <v>534.21299999999997</v>
      </c>
      <c r="R40" s="65">
        <v>527.05200000000002</v>
      </c>
      <c r="S40" s="65">
        <v>519.84699999999998</v>
      </c>
      <c r="T40" s="65">
        <v>512.42700000000002</v>
      </c>
      <c r="U40" s="65">
        <v>504.72199999999998</v>
      </c>
      <c r="V40" s="65">
        <v>496.79599999999999</v>
      </c>
      <c r="W40" s="65">
        <v>488.80599999999998</v>
      </c>
      <c r="X40" s="65">
        <v>480.738</v>
      </c>
      <c r="Y40" s="65">
        <v>472.56</v>
      </c>
      <c r="Z40" s="65">
        <v>464.27800000000002</v>
      </c>
      <c r="AA40" s="65">
        <v>455.91199999999998</v>
      </c>
      <c r="AB40" s="65">
        <v>447.48899999999998</v>
      </c>
      <c r="AC40" s="65">
        <v>439.02</v>
      </c>
      <c r="AD40" s="65">
        <v>430.52</v>
      </c>
      <c r="AE40" s="65">
        <v>422.005</v>
      </c>
      <c r="AF40" s="65">
        <v>413.48599999999999</v>
      </c>
      <c r="AG40" s="65">
        <v>404.96499999999997</v>
      </c>
      <c r="AH40" s="65">
        <v>396.45</v>
      </c>
      <c r="AI40" s="65">
        <v>387.99299999999999</v>
      </c>
      <c r="AJ40" s="65">
        <v>379.61900000000003</v>
      </c>
      <c r="AK40" s="65">
        <v>371.32299999999998</v>
      </c>
      <c r="AL40" s="65">
        <v>363.03199999999998</v>
      </c>
      <c r="AM40" s="65">
        <v>354.71800000000002</v>
      </c>
      <c r="AN40" s="65">
        <v>346.596</v>
      </c>
      <c r="AO40" s="65">
        <v>338.75200000000001</v>
      </c>
      <c r="AP40" s="65">
        <v>331.07</v>
      </c>
      <c r="AQ40" s="65">
        <v>323.36700000000002</v>
      </c>
      <c r="AR40" s="65">
        <v>315.69400000000002</v>
      </c>
      <c r="AS40" s="65">
        <v>307.82</v>
      </c>
      <c r="AT40" s="65">
        <v>299.61500000000001</v>
      </c>
      <c r="AU40" s="65">
        <v>291.18700000000001</v>
      </c>
      <c r="AV40" s="65">
        <v>282.81200000000001</v>
      </c>
      <c r="AW40" s="65">
        <v>274.47300000000001</v>
      </c>
      <c r="AX40" s="65">
        <v>266.03699999999998</v>
      </c>
      <c r="AY40" s="65">
        <v>257.47300000000001</v>
      </c>
      <c r="AZ40" s="65">
        <v>248.858</v>
      </c>
      <c r="BA40" s="65">
        <v>240.268</v>
      </c>
      <c r="BB40" s="65">
        <v>231.65700000000001</v>
      </c>
      <c r="BC40" s="65">
        <v>223.345</v>
      </c>
      <c r="BD40" s="65">
        <v>215.49199999999999</v>
      </c>
      <c r="BE40" s="65">
        <v>207.947</v>
      </c>
      <c r="BF40" s="65">
        <v>200.40100000000001</v>
      </c>
      <c r="BG40" s="65">
        <v>192.91800000000001</v>
      </c>
      <c r="BH40" s="65">
        <v>185.39</v>
      </c>
      <c r="BI40" s="65">
        <v>177.733</v>
      </c>
      <c r="BJ40" s="65">
        <v>170.005</v>
      </c>
      <c r="BK40" s="65">
        <v>162.374</v>
      </c>
      <c r="BL40" s="65">
        <v>154.83799999999999</v>
      </c>
      <c r="BM40" s="65">
        <v>147.24199999999999</v>
      </c>
      <c r="BN40" s="65">
        <v>139.535</v>
      </c>
      <c r="BO40" s="65">
        <v>131.797</v>
      </c>
      <c r="BP40" s="65">
        <v>124.16</v>
      </c>
      <c r="BQ40" s="65">
        <v>116.60599999999999</v>
      </c>
      <c r="BR40" s="65">
        <v>109.236</v>
      </c>
      <c r="BS40" s="65">
        <v>102.119</v>
      </c>
      <c r="BT40" s="65">
        <v>95.218999999999994</v>
      </c>
      <c r="BU40" s="65">
        <v>88.451999999999998</v>
      </c>
      <c r="BV40" s="65">
        <v>81.849999999999994</v>
      </c>
      <c r="BW40" s="65">
        <v>75.400000000000006</v>
      </c>
      <c r="BX40" s="65">
        <v>69.093000000000004</v>
      </c>
      <c r="BY40" s="65">
        <v>62.959000000000003</v>
      </c>
      <c r="BZ40" s="65">
        <v>57.055999999999997</v>
      </c>
      <c r="CA40" s="65">
        <v>51.392000000000003</v>
      </c>
      <c r="CB40" s="65">
        <v>45.963000000000001</v>
      </c>
      <c r="CC40" s="65">
        <v>40.78</v>
      </c>
      <c r="CD40" s="65">
        <v>35.863999999999997</v>
      </c>
      <c r="CE40" s="65">
        <v>31.22</v>
      </c>
      <c r="CF40" s="65">
        <v>26.84</v>
      </c>
      <c r="CG40" s="65">
        <v>22.849</v>
      </c>
      <c r="CH40" s="65">
        <v>19.305</v>
      </c>
      <c r="CI40" s="65">
        <v>16.161000000000001</v>
      </c>
      <c r="CJ40" s="65">
        <v>13.231999999999999</v>
      </c>
      <c r="CK40" s="65">
        <v>10.634</v>
      </c>
      <c r="CL40" s="65">
        <v>8.4770000000000003</v>
      </c>
      <c r="CM40" s="65">
        <v>6.6520000000000001</v>
      </c>
      <c r="CN40" s="65">
        <v>5.1040000000000001</v>
      </c>
      <c r="CO40" s="65">
        <v>3.6520000000000001</v>
      </c>
      <c r="CP40" s="65">
        <v>2.69</v>
      </c>
      <c r="CQ40" s="65">
        <v>2.165</v>
      </c>
      <c r="CR40" s="65">
        <v>1.5669999999999999</v>
      </c>
      <c r="CS40" s="65">
        <v>0.89300000000000002</v>
      </c>
      <c r="CT40" s="65">
        <v>0.54600000000000004</v>
      </c>
      <c r="CU40" s="65">
        <v>0.42099999999999999</v>
      </c>
      <c r="CV40" s="65">
        <v>0.28699999999999998</v>
      </c>
      <c r="CW40" s="65">
        <v>0.14000000000000001</v>
      </c>
      <c r="CX40" s="65">
        <v>0.17499999999999999</v>
      </c>
    </row>
    <row r="41" spans="1:102" x14ac:dyDescent="0.3">
      <c r="A41" s="64">
        <v>2057</v>
      </c>
      <c r="B41" s="65">
        <v>648.76400000000001</v>
      </c>
      <c r="C41" s="65">
        <v>640.34400000000005</v>
      </c>
      <c r="D41" s="65">
        <v>633.077</v>
      </c>
      <c r="E41" s="65">
        <v>625.221</v>
      </c>
      <c r="F41" s="65">
        <v>617.60699999999997</v>
      </c>
      <c r="G41" s="65">
        <v>610.20299999999997</v>
      </c>
      <c r="H41" s="65">
        <v>602.976</v>
      </c>
      <c r="I41" s="65">
        <v>595.90099999999995</v>
      </c>
      <c r="J41" s="65">
        <v>588.95299999999997</v>
      </c>
      <c r="K41" s="65">
        <v>582.072</v>
      </c>
      <c r="L41" s="65">
        <v>575.21299999999997</v>
      </c>
      <c r="M41" s="65">
        <v>568.36500000000001</v>
      </c>
      <c r="N41" s="65">
        <v>561.54100000000005</v>
      </c>
      <c r="O41" s="65">
        <v>554.72299999999996</v>
      </c>
      <c r="P41" s="65">
        <v>547.81700000000001</v>
      </c>
      <c r="Q41" s="65">
        <v>540.77300000000002</v>
      </c>
      <c r="R41" s="65">
        <v>533.60199999999998</v>
      </c>
      <c r="S41" s="65">
        <v>526.37800000000004</v>
      </c>
      <c r="T41" s="65">
        <v>519.101</v>
      </c>
      <c r="U41" s="65">
        <v>511.62200000000001</v>
      </c>
      <c r="V41" s="65">
        <v>503.87900000000002</v>
      </c>
      <c r="W41" s="65">
        <v>495.93299999999999</v>
      </c>
      <c r="X41" s="65">
        <v>487.91800000000001</v>
      </c>
      <c r="Y41" s="65">
        <v>479.82400000000001</v>
      </c>
      <c r="Z41" s="65">
        <v>471.62799999999999</v>
      </c>
      <c r="AA41" s="65">
        <v>463.339</v>
      </c>
      <c r="AB41" s="65">
        <v>454.97300000000001</v>
      </c>
      <c r="AC41" s="65">
        <v>446.55200000000002</v>
      </c>
      <c r="AD41" s="65">
        <v>438.08699999999999</v>
      </c>
      <c r="AE41" s="65">
        <v>429.58800000000002</v>
      </c>
      <c r="AF41" s="65">
        <v>421.07100000000003</v>
      </c>
      <c r="AG41" s="65">
        <v>412.54700000000003</v>
      </c>
      <c r="AH41" s="65">
        <v>404.02100000000002</v>
      </c>
      <c r="AI41" s="65">
        <v>395.50099999999998</v>
      </c>
      <c r="AJ41" s="65">
        <v>387.03199999999998</v>
      </c>
      <c r="AK41" s="65">
        <v>378.64100000000002</v>
      </c>
      <c r="AL41" s="65">
        <v>370.32100000000003</v>
      </c>
      <c r="AM41" s="65">
        <v>362.00400000000002</v>
      </c>
      <c r="AN41" s="65">
        <v>353.66199999999998</v>
      </c>
      <c r="AO41" s="65">
        <v>345.51</v>
      </c>
      <c r="AP41" s="65">
        <v>337.637</v>
      </c>
      <c r="AQ41" s="65">
        <v>329.92599999999999</v>
      </c>
      <c r="AR41" s="65">
        <v>322.19</v>
      </c>
      <c r="AS41" s="65">
        <v>314.48099999999999</v>
      </c>
      <c r="AT41" s="65">
        <v>306.56599999999997</v>
      </c>
      <c r="AU41" s="65">
        <v>298.31</v>
      </c>
      <c r="AV41" s="65">
        <v>289.82600000000002</v>
      </c>
      <c r="AW41" s="65">
        <v>281.39100000000002</v>
      </c>
      <c r="AX41" s="65">
        <v>272.99099999999999</v>
      </c>
      <c r="AY41" s="65">
        <v>264.49099999999999</v>
      </c>
      <c r="AZ41" s="65">
        <v>255.86500000000001</v>
      </c>
      <c r="BA41" s="65">
        <v>247.18700000000001</v>
      </c>
      <c r="BB41" s="65">
        <v>238.53100000000001</v>
      </c>
      <c r="BC41" s="65">
        <v>229.84800000000001</v>
      </c>
      <c r="BD41" s="65">
        <v>221.46</v>
      </c>
      <c r="BE41" s="65">
        <v>213.52799999999999</v>
      </c>
      <c r="BF41" s="65">
        <v>205.898</v>
      </c>
      <c r="BG41" s="65">
        <v>198.26400000000001</v>
      </c>
      <c r="BH41" s="65">
        <v>190.691</v>
      </c>
      <c r="BI41" s="65">
        <v>183.059</v>
      </c>
      <c r="BJ41" s="65">
        <v>175.28</v>
      </c>
      <c r="BK41" s="65">
        <v>167.417</v>
      </c>
      <c r="BL41" s="65">
        <v>159.65199999999999</v>
      </c>
      <c r="BM41" s="65">
        <v>151.983</v>
      </c>
      <c r="BN41" s="65">
        <v>144.255</v>
      </c>
      <c r="BO41" s="65">
        <v>136.423</v>
      </c>
      <c r="BP41" s="65">
        <v>128.56299999999999</v>
      </c>
      <c r="BQ41" s="65">
        <v>120.81</v>
      </c>
      <c r="BR41" s="65">
        <v>113.149</v>
      </c>
      <c r="BS41" s="65">
        <v>105.67700000000001</v>
      </c>
      <c r="BT41" s="65">
        <v>98.460999999999999</v>
      </c>
      <c r="BU41" s="65">
        <v>91.471000000000004</v>
      </c>
      <c r="BV41" s="65">
        <v>84.628</v>
      </c>
      <c r="BW41" s="65">
        <v>77.968999999999994</v>
      </c>
      <c r="BX41" s="65">
        <v>71.483999999999995</v>
      </c>
      <c r="BY41" s="65">
        <v>65.165999999999997</v>
      </c>
      <c r="BZ41" s="65">
        <v>59.046999999999997</v>
      </c>
      <c r="CA41" s="65">
        <v>53.179000000000002</v>
      </c>
      <c r="CB41" s="65">
        <v>47.566000000000003</v>
      </c>
      <c r="CC41" s="65">
        <v>42.231000000000002</v>
      </c>
      <c r="CD41" s="65">
        <v>37.195999999999998</v>
      </c>
      <c r="CE41" s="65">
        <v>32.47</v>
      </c>
      <c r="CF41" s="65">
        <v>28.027000000000001</v>
      </c>
      <c r="CG41" s="65">
        <v>23.86</v>
      </c>
      <c r="CH41" s="65">
        <v>20.106000000000002</v>
      </c>
      <c r="CI41" s="65">
        <v>16.829000000000001</v>
      </c>
      <c r="CJ41" s="65">
        <v>13.968999999999999</v>
      </c>
      <c r="CK41" s="65">
        <v>11.275</v>
      </c>
      <c r="CL41" s="65">
        <v>8.9789999999999992</v>
      </c>
      <c r="CM41" s="65">
        <v>7.1689999999999996</v>
      </c>
      <c r="CN41" s="65">
        <v>5.5810000000000004</v>
      </c>
      <c r="CO41" s="65">
        <v>4.1710000000000003</v>
      </c>
      <c r="CP41" s="65">
        <v>2.9420000000000002</v>
      </c>
      <c r="CQ41" s="65">
        <v>2.1850000000000001</v>
      </c>
      <c r="CR41" s="65">
        <v>1.754</v>
      </c>
      <c r="CS41" s="65">
        <v>1.2629999999999999</v>
      </c>
      <c r="CT41" s="65">
        <v>0.71399999999999997</v>
      </c>
      <c r="CU41" s="65">
        <v>0.44500000000000001</v>
      </c>
      <c r="CV41" s="65">
        <v>0.30199999999999999</v>
      </c>
      <c r="CW41" s="65">
        <v>0.14899999999999999</v>
      </c>
      <c r="CX41" s="65">
        <v>0.184</v>
      </c>
    </row>
    <row r="42" spans="1:102" x14ac:dyDescent="0.3">
      <c r="A42" s="64">
        <v>2058</v>
      </c>
      <c r="B42" s="65">
        <v>654.60900000000004</v>
      </c>
      <c r="C42" s="65">
        <v>646.19100000000003</v>
      </c>
      <c r="D42" s="65">
        <v>638.101</v>
      </c>
      <c r="E42" s="65">
        <v>631.13800000000003</v>
      </c>
      <c r="F42" s="65">
        <v>623.57000000000005</v>
      </c>
      <c r="G42" s="65">
        <v>616.21</v>
      </c>
      <c r="H42" s="65">
        <v>609.02800000000002</v>
      </c>
      <c r="I42" s="65">
        <v>601.99099999999999</v>
      </c>
      <c r="J42" s="65">
        <v>595.07899999999995</v>
      </c>
      <c r="K42" s="65">
        <v>588.26900000000001</v>
      </c>
      <c r="L42" s="65">
        <v>581.48599999999999</v>
      </c>
      <c r="M42" s="65">
        <v>574.68299999999999</v>
      </c>
      <c r="N42" s="65">
        <v>567.85299999999995</v>
      </c>
      <c r="O42" s="65">
        <v>561.03300000000002</v>
      </c>
      <c r="P42" s="65">
        <v>554.202</v>
      </c>
      <c r="Q42" s="65">
        <v>547.26599999999996</v>
      </c>
      <c r="R42" s="65">
        <v>540.17899999999997</v>
      </c>
      <c r="S42" s="65">
        <v>532.95399999999995</v>
      </c>
      <c r="T42" s="65">
        <v>525.66800000000001</v>
      </c>
      <c r="U42" s="65">
        <v>518.32000000000005</v>
      </c>
      <c r="V42" s="65">
        <v>510.78100000000001</v>
      </c>
      <c r="W42" s="65">
        <v>503.00200000000001</v>
      </c>
      <c r="X42" s="65">
        <v>495.03399999999999</v>
      </c>
      <c r="Y42" s="65">
        <v>486.995</v>
      </c>
      <c r="Z42" s="65">
        <v>478.875</v>
      </c>
      <c r="AA42" s="65">
        <v>470.66399999999999</v>
      </c>
      <c r="AB42" s="65">
        <v>462.36799999999999</v>
      </c>
      <c r="AC42" s="65">
        <v>454.00400000000002</v>
      </c>
      <c r="AD42" s="65">
        <v>445.58499999999998</v>
      </c>
      <c r="AE42" s="65">
        <v>437.12200000000001</v>
      </c>
      <c r="AF42" s="65">
        <v>428.62599999999998</v>
      </c>
      <c r="AG42" s="65">
        <v>420.10700000000003</v>
      </c>
      <c r="AH42" s="65">
        <v>411.57900000000001</v>
      </c>
      <c r="AI42" s="65">
        <v>403.04899999999998</v>
      </c>
      <c r="AJ42" s="65">
        <v>394.52300000000002</v>
      </c>
      <c r="AK42" s="65">
        <v>386.04500000000002</v>
      </c>
      <c r="AL42" s="65">
        <v>377.63600000000002</v>
      </c>
      <c r="AM42" s="65">
        <v>369.29300000000001</v>
      </c>
      <c r="AN42" s="65">
        <v>360.95</v>
      </c>
      <c r="AO42" s="65">
        <v>352.58</v>
      </c>
      <c r="AP42" s="65">
        <v>344.4</v>
      </c>
      <c r="AQ42" s="65">
        <v>336.49900000000002</v>
      </c>
      <c r="AR42" s="65">
        <v>328.75900000000001</v>
      </c>
      <c r="AS42" s="65">
        <v>320.99</v>
      </c>
      <c r="AT42" s="65">
        <v>313.24799999999999</v>
      </c>
      <c r="AU42" s="65">
        <v>305.29000000000002</v>
      </c>
      <c r="AV42" s="65">
        <v>296.98500000000001</v>
      </c>
      <c r="AW42" s="65">
        <v>288.44499999999999</v>
      </c>
      <c r="AX42" s="65">
        <v>279.95100000000002</v>
      </c>
      <c r="AY42" s="65">
        <v>271.488</v>
      </c>
      <c r="AZ42" s="65">
        <v>262.92500000000001</v>
      </c>
      <c r="BA42" s="65">
        <v>254.239</v>
      </c>
      <c r="BB42" s="65">
        <v>245.5</v>
      </c>
      <c r="BC42" s="65">
        <v>236.77699999999999</v>
      </c>
      <c r="BD42" s="65">
        <v>228.023</v>
      </c>
      <c r="BE42" s="65">
        <v>219.56</v>
      </c>
      <c r="BF42" s="65">
        <v>211.548</v>
      </c>
      <c r="BG42" s="65">
        <v>203.833</v>
      </c>
      <c r="BH42" s="65">
        <v>196.11199999999999</v>
      </c>
      <c r="BI42" s="65">
        <v>188.45</v>
      </c>
      <c r="BJ42" s="65">
        <v>180.715</v>
      </c>
      <c r="BK42" s="65">
        <v>172.815</v>
      </c>
      <c r="BL42" s="65">
        <v>164.81700000000001</v>
      </c>
      <c r="BM42" s="65">
        <v>156.91999999999999</v>
      </c>
      <c r="BN42" s="65">
        <v>149.11699999999999</v>
      </c>
      <c r="BO42" s="65">
        <v>141.25899999999999</v>
      </c>
      <c r="BP42" s="65">
        <v>133.30000000000001</v>
      </c>
      <c r="BQ42" s="65">
        <v>125.32</v>
      </c>
      <c r="BR42" s="65">
        <v>117.452</v>
      </c>
      <c r="BS42" s="65">
        <v>109.684</v>
      </c>
      <c r="BT42" s="65">
        <v>102.11</v>
      </c>
      <c r="BU42" s="65">
        <v>94.796000000000006</v>
      </c>
      <c r="BV42" s="65">
        <v>87.715999999999994</v>
      </c>
      <c r="BW42" s="65">
        <v>80.799000000000007</v>
      </c>
      <c r="BX42" s="65">
        <v>74.082999999999998</v>
      </c>
      <c r="BY42" s="65">
        <v>67.561000000000007</v>
      </c>
      <c r="BZ42" s="65">
        <v>61.234000000000002</v>
      </c>
      <c r="CA42" s="65">
        <v>55.131999999999998</v>
      </c>
      <c r="CB42" s="65">
        <v>49.298000000000002</v>
      </c>
      <c r="CC42" s="65">
        <v>43.735999999999997</v>
      </c>
      <c r="CD42" s="65">
        <v>38.496000000000002</v>
      </c>
      <c r="CE42" s="65">
        <v>33.61</v>
      </c>
      <c r="CF42" s="65">
        <v>29.074000000000002</v>
      </c>
      <c r="CG42" s="65">
        <v>24.832999999999998</v>
      </c>
      <c r="CH42" s="65">
        <v>20.876999999999999</v>
      </c>
      <c r="CI42" s="65">
        <v>17.361999999999998</v>
      </c>
      <c r="CJ42" s="65">
        <v>14.352</v>
      </c>
      <c r="CK42" s="65">
        <v>11.775</v>
      </c>
      <c r="CL42" s="65">
        <v>9.3170000000000002</v>
      </c>
      <c r="CM42" s="65">
        <v>7.3239999999999998</v>
      </c>
      <c r="CN42" s="65">
        <v>5.8620000000000001</v>
      </c>
      <c r="CO42" s="65">
        <v>4.5090000000000003</v>
      </c>
      <c r="CP42" s="65">
        <v>3.238</v>
      </c>
      <c r="CQ42" s="65">
        <v>2.2309999999999999</v>
      </c>
      <c r="CR42" s="65">
        <v>1.68</v>
      </c>
      <c r="CS42" s="65">
        <v>1.343</v>
      </c>
      <c r="CT42" s="65">
        <v>0.96</v>
      </c>
      <c r="CU42" s="65">
        <v>0.53400000000000003</v>
      </c>
      <c r="CV42" s="65">
        <v>0.318</v>
      </c>
      <c r="CW42" s="65">
        <v>0.156</v>
      </c>
      <c r="CX42" s="65">
        <v>0.19400000000000001</v>
      </c>
    </row>
    <row r="43" spans="1:102" x14ac:dyDescent="0.3">
      <c r="A43" s="64">
        <v>2059</v>
      </c>
      <c r="B43" s="65">
        <v>660.154</v>
      </c>
      <c r="C43" s="65">
        <v>651.80999999999995</v>
      </c>
      <c r="D43" s="65">
        <v>643.78800000000001</v>
      </c>
      <c r="E43" s="65">
        <v>636.05600000000004</v>
      </c>
      <c r="F43" s="65">
        <v>629.15300000000002</v>
      </c>
      <c r="G43" s="65">
        <v>621.87199999999996</v>
      </c>
      <c r="H43" s="65">
        <v>614.76800000000003</v>
      </c>
      <c r="I43" s="65">
        <v>607.80799999999999</v>
      </c>
      <c r="J43" s="65">
        <v>600.96299999999997</v>
      </c>
      <c r="K43" s="65">
        <v>594.21400000000006</v>
      </c>
      <c r="L43" s="65">
        <v>587.54100000000005</v>
      </c>
      <c r="M43" s="65">
        <v>580.85799999999995</v>
      </c>
      <c r="N43" s="65">
        <v>574.11</v>
      </c>
      <c r="O43" s="65">
        <v>567.30200000000002</v>
      </c>
      <c r="P43" s="65">
        <v>560.48400000000004</v>
      </c>
      <c r="Q43" s="65">
        <v>553.64099999999996</v>
      </c>
      <c r="R43" s="65">
        <v>546.67600000000004</v>
      </c>
      <c r="S43" s="65">
        <v>539.54499999999996</v>
      </c>
      <c r="T43" s="65">
        <v>532.26800000000003</v>
      </c>
      <c r="U43" s="65">
        <v>524.91999999999996</v>
      </c>
      <c r="V43" s="65">
        <v>517.5</v>
      </c>
      <c r="W43" s="65">
        <v>509.90300000000002</v>
      </c>
      <c r="X43" s="65">
        <v>502.08699999999999</v>
      </c>
      <c r="Y43" s="65">
        <v>494.09899999999999</v>
      </c>
      <c r="Z43" s="65">
        <v>486.03699999999998</v>
      </c>
      <c r="AA43" s="65">
        <v>477.89299999999997</v>
      </c>
      <c r="AB43" s="65">
        <v>469.66500000000002</v>
      </c>
      <c r="AC43" s="65">
        <v>461.36399999999998</v>
      </c>
      <c r="AD43" s="65">
        <v>453.00099999999998</v>
      </c>
      <c r="AE43" s="65">
        <v>444.58499999999998</v>
      </c>
      <c r="AF43" s="65">
        <v>436.12599999999998</v>
      </c>
      <c r="AG43" s="65">
        <v>427.63299999999998</v>
      </c>
      <c r="AH43" s="65">
        <v>419.113</v>
      </c>
      <c r="AI43" s="65">
        <v>410.58</v>
      </c>
      <c r="AJ43" s="65">
        <v>402.04599999999999</v>
      </c>
      <c r="AK43" s="65">
        <v>393.517</v>
      </c>
      <c r="AL43" s="65">
        <v>385.029</v>
      </c>
      <c r="AM43" s="65">
        <v>376.60300000000001</v>
      </c>
      <c r="AN43" s="65">
        <v>368.238</v>
      </c>
      <c r="AO43" s="65">
        <v>359.87099999999998</v>
      </c>
      <c r="AP43" s="65">
        <v>351.47300000000001</v>
      </c>
      <c r="AQ43" s="65">
        <v>343.26400000000001</v>
      </c>
      <c r="AR43" s="65">
        <v>335.33600000000001</v>
      </c>
      <c r="AS43" s="65">
        <v>327.56799999999998</v>
      </c>
      <c r="AT43" s="65">
        <v>319.767</v>
      </c>
      <c r="AU43" s="65">
        <v>311.99</v>
      </c>
      <c r="AV43" s="65">
        <v>303.99200000000002</v>
      </c>
      <c r="AW43" s="65">
        <v>295.63900000000001</v>
      </c>
      <c r="AX43" s="65">
        <v>287.04399999999998</v>
      </c>
      <c r="AY43" s="65">
        <v>278.49099999999999</v>
      </c>
      <c r="AZ43" s="65">
        <v>269.96600000000001</v>
      </c>
      <c r="BA43" s="65">
        <v>261.34100000000001</v>
      </c>
      <c r="BB43" s="65">
        <v>252.59399999999999</v>
      </c>
      <c r="BC43" s="65">
        <v>243.79400000000001</v>
      </c>
      <c r="BD43" s="65">
        <v>235.006</v>
      </c>
      <c r="BE43" s="65">
        <v>226.18100000000001</v>
      </c>
      <c r="BF43" s="65">
        <v>217.64400000000001</v>
      </c>
      <c r="BG43" s="65">
        <v>209.553</v>
      </c>
      <c r="BH43" s="65">
        <v>201.755</v>
      </c>
      <c r="BI43" s="65">
        <v>193.947</v>
      </c>
      <c r="BJ43" s="65">
        <v>186.196</v>
      </c>
      <c r="BK43" s="65">
        <v>178.36</v>
      </c>
      <c r="BL43" s="65">
        <v>170.33699999999999</v>
      </c>
      <c r="BM43" s="65">
        <v>162.20699999999999</v>
      </c>
      <c r="BN43" s="65">
        <v>154.17599999999999</v>
      </c>
      <c r="BO43" s="65">
        <v>146.24100000000001</v>
      </c>
      <c r="BP43" s="65">
        <v>138.25200000000001</v>
      </c>
      <c r="BQ43" s="65">
        <v>130.16900000000001</v>
      </c>
      <c r="BR43" s="65">
        <v>122.06699999999999</v>
      </c>
      <c r="BS43" s="65">
        <v>114.08499999999999</v>
      </c>
      <c r="BT43" s="65">
        <v>106.211</v>
      </c>
      <c r="BU43" s="65">
        <v>98.536000000000001</v>
      </c>
      <c r="BV43" s="65">
        <v>91.123000000000005</v>
      </c>
      <c r="BW43" s="65">
        <v>83.954999999999998</v>
      </c>
      <c r="BX43" s="65">
        <v>76.965000000000003</v>
      </c>
      <c r="BY43" s="65">
        <v>70.191000000000003</v>
      </c>
      <c r="BZ43" s="65">
        <v>63.634999999999998</v>
      </c>
      <c r="CA43" s="65">
        <v>57.298000000000002</v>
      </c>
      <c r="CB43" s="65">
        <v>51.212000000000003</v>
      </c>
      <c r="CC43" s="65">
        <v>45.414000000000001</v>
      </c>
      <c r="CD43" s="65">
        <v>39.904000000000003</v>
      </c>
      <c r="CE43" s="65">
        <v>34.759</v>
      </c>
      <c r="CF43" s="65">
        <v>30.021999999999998</v>
      </c>
      <c r="CG43" s="65">
        <v>25.675999999999998</v>
      </c>
      <c r="CH43" s="65">
        <v>21.635999999999999</v>
      </c>
      <c r="CI43" s="65">
        <v>17.893000000000001</v>
      </c>
      <c r="CJ43" s="65">
        <v>14.617000000000001</v>
      </c>
      <c r="CK43" s="65">
        <v>11.874000000000001</v>
      </c>
      <c r="CL43" s="65">
        <v>9.5809999999999995</v>
      </c>
      <c r="CM43" s="65">
        <v>7.3570000000000002</v>
      </c>
      <c r="CN43" s="65">
        <v>5.6680000000000001</v>
      </c>
      <c r="CO43" s="65">
        <v>4.5540000000000003</v>
      </c>
      <c r="CP43" s="65">
        <v>3.4380000000000002</v>
      </c>
      <c r="CQ43" s="65">
        <v>2.3050000000000002</v>
      </c>
      <c r="CR43" s="65">
        <v>1.52</v>
      </c>
      <c r="CS43" s="65">
        <v>1.1759999999999999</v>
      </c>
      <c r="CT43" s="65">
        <v>0.93</v>
      </c>
      <c r="CU43" s="65">
        <v>0.65600000000000003</v>
      </c>
      <c r="CV43" s="65">
        <v>0.35299999999999998</v>
      </c>
      <c r="CW43" s="65">
        <v>0.16500000000000001</v>
      </c>
      <c r="CX43" s="65">
        <v>0.20399999999999999</v>
      </c>
    </row>
    <row r="44" spans="1:102" x14ac:dyDescent="0.3">
      <c r="A44" s="64">
        <v>2060</v>
      </c>
      <c r="B44" s="65">
        <v>665.28099999999995</v>
      </c>
      <c r="C44" s="65">
        <v>657.12199999999996</v>
      </c>
      <c r="D44" s="65">
        <v>649.25599999999997</v>
      </c>
      <c r="E44" s="65">
        <v>641.654</v>
      </c>
      <c r="F44" s="65">
        <v>634.28499999999997</v>
      </c>
      <c r="G44" s="65">
        <v>627.11800000000005</v>
      </c>
      <c r="H44" s="65">
        <v>620.12599999999998</v>
      </c>
      <c r="I44" s="65">
        <v>613.27599999999995</v>
      </c>
      <c r="J44" s="65">
        <v>606.53899999999999</v>
      </c>
      <c r="K44" s="65">
        <v>599.88599999999997</v>
      </c>
      <c r="L44" s="65">
        <v>593.29999999999995</v>
      </c>
      <c r="M44" s="65">
        <v>586.76700000000005</v>
      </c>
      <c r="N44" s="65">
        <v>580.18399999999997</v>
      </c>
      <c r="O44" s="65">
        <v>573.49199999999996</v>
      </c>
      <c r="P44" s="65">
        <v>566.70500000000004</v>
      </c>
      <c r="Q44" s="65">
        <v>559.89200000000005</v>
      </c>
      <c r="R44" s="65">
        <v>553.03700000000003</v>
      </c>
      <c r="S44" s="65">
        <v>546.04200000000003</v>
      </c>
      <c r="T44" s="65">
        <v>538.86900000000003</v>
      </c>
      <c r="U44" s="65">
        <v>531.53899999999999</v>
      </c>
      <c r="V44" s="65">
        <v>524.13</v>
      </c>
      <c r="W44" s="65">
        <v>516.64</v>
      </c>
      <c r="X44" s="65">
        <v>508.98399999999998</v>
      </c>
      <c r="Y44" s="65">
        <v>501.13299999999998</v>
      </c>
      <c r="Z44" s="65">
        <v>493.12599999999998</v>
      </c>
      <c r="AA44" s="65">
        <v>485.041</v>
      </c>
      <c r="AB44" s="65">
        <v>476.87200000000001</v>
      </c>
      <c r="AC44" s="65">
        <v>468.62799999999999</v>
      </c>
      <c r="AD44" s="65">
        <v>460.32299999999998</v>
      </c>
      <c r="AE44" s="65">
        <v>451.96199999999999</v>
      </c>
      <c r="AF44" s="65">
        <v>443.54899999999998</v>
      </c>
      <c r="AG44" s="65">
        <v>435.096</v>
      </c>
      <c r="AH44" s="65">
        <v>426.60700000000003</v>
      </c>
      <c r="AI44" s="65">
        <v>418.08600000000001</v>
      </c>
      <c r="AJ44" s="65">
        <v>409.55</v>
      </c>
      <c r="AK44" s="65">
        <v>401.012</v>
      </c>
      <c r="AL44" s="65">
        <v>392.48</v>
      </c>
      <c r="AM44" s="65">
        <v>383.98200000000003</v>
      </c>
      <c r="AN44" s="65">
        <v>375.54199999999997</v>
      </c>
      <c r="AO44" s="65">
        <v>367.154</v>
      </c>
      <c r="AP44" s="65">
        <v>358.76400000000001</v>
      </c>
      <c r="AQ44" s="65">
        <v>350.339</v>
      </c>
      <c r="AR44" s="65">
        <v>342.10199999999998</v>
      </c>
      <c r="AS44" s="65">
        <v>334.14600000000002</v>
      </c>
      <c r="AT44" s="65">
        <v>326.351</v>
      </c>
      <c r="AU44" s="65">
        <v>318.52</v>
      </c>
      <c r="AV44" s="65">
        <v>310.709</v>
      </c>
      <c r="AW44" s="65">
        <v>302.67</v>
      </c>
      <c r="AX44" s="65">
        <v>294.26799999999997</v>
      </c>
      <c r="AY44" s="65">
        <v>285.61900000000003</v>
      </c>
      <c r="AZ44" s="65">
        <v>277.01</v>
      </c>
      <c r="BA44" s="65">
        <v>268.423</v>
      </c>
      <c r="BB44" s="65">
        <v>259.73599999999999</v>
      </c>
      <c r="BC44" s="65">
        <v>250.929</v>
      </c>
      <c r="BD44" s="65">
        <v>242.06899999999999</v>
      </c>
      <c r="BE44" s="65">
        <v>233.21600000000001</v>
      </c>
      <c r="BF44" s="65">
        <v>224.321</v>
      </c>
      <c r="BG44" s="65">
        <v>215.71100000000001</v>
      </c>
      <c r="BH44" s="65">
        <v>207.542</v>
      </c>
      <c r="BI44" s="65">
        <v>199.661</v>
      </c>
      <c r="BJ44" s="65">
        <v>191.76499999999999</v>
      </c>
      <c r="BK44" s="65">
        <v>183.928</v>
      </c>
      <c r="BL44" s="65">
        <v>175.989</v>
      </c>
      <c r="BM44" s="65">
        <v>167.84700000000001</v>
      </c>
      <c r="BN44" s="65">
        <v>159.584</v>
      </c>
      <c r="BO44" s="65">
        <v>151.42099999999999</v>
      </c>
      <c r="BP44" s="65">
        <v>143.35400000000001</v>
      </c>
      <c r="BQ44" s="65">
        <v>135.23599999999999</v>
      </c>
      <c r="BR44" s="65">
        <v>127.026</v>
      </c>
      <c r="BS44" s="65">
        <v>118.807</v>
      </c>
      <c r="BT44" s="65">
        <v>110.71</v>
      </c>
      <c r="BU44" s="65">
        <v>102.73</v>
      </c>
      <c r="BV44" s="65">
        <v>94.953000000000003</v>
      </c>
      <c r="BW44" s="65">
        <v>87.444000000000003</v>
      </c>
      <c r="BX44" s="65">
        <v>80.186999999999998</v>
      </c>
      <c r="BY44" s="65">
        <v>73.125</v>
      </c>
      <c r="BZ44" s="65">
        <v>66.293999999999997</v>
      </c>
      <c r="CA44" s="65">
        <v>59.703000000000003</v>
      </c>
      <c r="CB44" s="65">
        <v>53.357999999999997</v>
      </c>
      <c r="CC44" s="65">
        <v>47.29</v>
      </c>
      <c r="CD44" s="65">
        <v>41.527000000000001</v>
      </c>
      <c r="CE44" s="65">
        <v>36.069000000000003</v>
      </c>
      <c r="CF44" s="65">
        <v>31.018999999999998</v>
      </c>
      <c r="CG44" s="65">
        <v>26.431999999999999</v>
      </c>
      <c r="CH44" s="65">
        <v>22.276</v>
      </c>
      <c r="CI44" s="65">
        <v>18.440000000000001</v>
      </c>
      <c r="CJ44" s="65">
        <v>14.909000000000001</v>
      </c>
      <c r="CK44" s="65">
        <v>11.87</v>
      </c>
      <c r="CL44" s="65">
        <v>9.3940000000000001</v>
      </c>
      <c r="CM44" s="65">
        <v>7.3869999999999996</v>
      </c>
      <c r="CN44" s="65">
        <v>5.3979999999999997</v>
      </c>
      <c r="CO44" s="65">
        <v>4.0110000000000001</v>
      </c>
      <c r="CP44" s="65">
        <v>3.2469999999999999</v>
      </c>
      <c r="CQ44" s="65">
        <v>2.367</v>
      </c>
      <c r="CR44" s="65">
        <v>1.371</v>
      </c>
      <c r="CS44" s="65">
        <v>0.80900000000000005</v>
      </c>
      <c r="CT44" s="65">
        <v>0.67100000000000004</v>
      </c>
      <c r="CU44" s="65">
        <v>0.51900000000000002</v>
      </c>
      <c r="CV44" s="65">
        <v>0.35299999999999998</v>
      </c>
      <c r="CW44" s="65">
        <v>0.17299999999999999</v>
      </c>
      <c r="CX44" s="65">
        <v>0.215</v>
      </c>
    </row>
    <row r="45" spans="1:102" x14ac:dyDescent="0.3">
      <c r="A45" s="64">
        <v>2061</v>
      </c>
      <c r="B45" s="65">
        <v>670.15099999999995</v>
      </c>
      <c r="C45" s="65">
        <v>663.42499999999995</v>
      </c>
      <c r="D45" s="65">
        <v>655.61900000000003</v>
      </c>
      <c r="E45" s="65">
        <v>648.04200000000003</v>
      </c>
      <c r="F45" s="65">
        <v>640.673</v>
      </c>
      <c r="G45" s="65">
        <v>633.48500000000001</v>
      </c>
      <c r="H45" s="65">
        <v>626.45299999999997</v>
      </c>
      <c r="I45" s="65">
        <v>619.54899999999998</v>
      </c>
      <c r="J45" s="65">
        <v>612.76300000000003</v>
      </c>
      <c r="K45" s="65">
        <v>606.07500000000005</v>
      </c>
      <c r="L45" s="65">
        <v>599.45399999999995</v>
      </c>
      <c r="M45" s="65">
        <v>592.87400000000002</v>
      </c>
      <c r="N45" s="65">
        <v>586.32600000000002</v>
      </c>
      <c r="O45" s="65">
        <v>579.71100000000001</v>
      </c>
      <c r="P45" s="65">
        <v>572.971</v>
      </c>
      <c r="Q45" s="65">
        <v>566.12699999999995</v>
      </c>
      <c r="R45" s="65">
        <v>559.24900000000002</v>
      </c>
      <c r="S45" s="65">
        <v>552.31899999999996</v>
      </c>
      <c r="T45" s="65">
        <v>545.26400000000001</v>
      </c>
      <c r="U45" s="65">
        <v>538.04899999999998</v>
      </c>
      <c r="V45" s="65">
        <v>530.69500000000005</v>
      </c>
      <c r="W45" s="65">
        <v>523.25800000000004</v>
      </c>
      <c r="X45" s="65">
        <v>515.73900000000003</v>
      </c>
      <c r="Y45" s="65">
        <v>508.06400000000002</v>
      </c>
      <c r="Z45" s="65">
        <v>500.20400000000001</v>
      </c>
      <c r="AA45" s="65">
        <v>492.19499999999999</v>
      </c>
      <c r="AB45" s="65">
        <v>484.108</v>
      </c>
      <c r="AC45" s="65">
        <v>475.94200000000001</v>
      </c>
      <c r="AD45" s="65">
        <v>467.69600000000003</v>
      </c>
      <c r="AE45" s="65">
        <v>459.38600000000002</v>
      </c>
      <c r="AF45" s="65">
        <v>451.01799999999997</v>
      </c>
      <c r="AG45" s="65">
        <v>442.596</v>
      </c>
      <c r="AH45" s="65">
        <v>434.13400000000001</v>
      </c>
      <c r="AI45" s="65">
        <v>425.63099999999997</v>
      </c>
      <c r="AJ45" s="65">
        <v>417.089</v>
      </c>
      <c r="AK45" s="65">
        <v>408.52499999999998</v>
      </c>
      <c r="AL45" s="65">
        <v>399.95800000000003</v>
      </c>
      <c r="AM45" s="65">
        <v>391.39100000000002</v>
      </c>
      <c r="AN45" s="65">
        <v>382.86099999999999</v>
      </c>
      <c r="AO45" s="65">
        <v>374.38799999999998</v>
      </c>
      <c r="AP45" s="65">
        <v>365.96800000000002</v>
      </c>
      <c r="AQ45" s="65">
        <v>357.54</v>
      </c>
      <c r="AR45" s="65">
        <v>349.07400000000001</v>
      </c>
      <c r="AS45" s="65">
        <v>340.78899999999999</v>
      </c>
      <c r="AT45" s="65">
        <v>332.77300000000002</v>
      </c>
      <c r="AU45" s="65">
        <v>324.90800000000002</v>
      </c>
      <c r="AV45" s="65">
        <v>317.00299999999999</v>
      </c>
      <c r="AW45" s="65">
        <v>309.11500000000001</v>
      </c>
      <c r="AX45" s="65">
        <v>300.99799999999999</v>
      </c>
      <c r="AY45" s="65">
        <v>292.51799999999997</v>
      </c>
      <c r="AZ45" s="65">
        <v>283.79000000000002</v>
      </c>
      <c r="BA45" s="65">
        <v>275.09699999999998</v>
      </c>
      <c r="BB45" s="65">
        <v>266.41899999999998</v>
      </c>
      <c r="BC45" s="65">
        <v>257.64100000000002</v>
      </c>
      <c r="BD45" s="65">
        <v>248.74299999999999</v>
      </c>
      <c r="BE45" s="65">
        <v>239.791</v>
      </c>
      <c r="BF45" s="65">
        <v>230.84</v>
      </c>
      <c r="BG45" s="65">
        <v>221.845</v>
      </c>
      <c r="BH45" s="65">
        <v>213.11600000000001</v>
      </c>
      <c r="BI45" s="65">
        <v>204.8</v>
      </c>
      <c r="BJ45" s="65">
        <v>196.75299999999999</v>
      </c>
      <c r="BK45" s="65">
        <v>188.69399999999999</v>
      </c>
      <c r="BL45" s="65">
        <v>180.69300000000001</v>
      </c>
      <c r="BM45" s="65">
        <v>172.58799999999999</v>
      </c>
      <c r="BN45" s="65">
        <v>164.28</v>
      </c>
      <c r="BO45" s="65">
        <v>155.85400000000001</v>
      </c>
      <c r="BP45" s="65">
        <v>147.536</v>
      </c>
      <c r="BQ45" s="65">
        <v>139.321</v>
      </c>
      <c r="BR45" s="65">
        <v>131.06700000000001</v>
      </c>
      <c r="BS45" s="65">
        <v>122.73399999999999</v>
      </c>
      <c r="BT45" s="65">
        <v>114.408</v>
      </c>
      <c r="BU45" s="65">
        <v>106.22199999999999</v>
      </c>
      <c r="BV45" s="65">
        <v>98.173000000000002</v>
      </c>
      <c r="BW45" s="65">
        <v>90.350999999999999</v>
      </c>
      <c r="BX45" s="65">
        <v>82.825000000000003</v>
      </c>
      <c r="BY45" s="65">
        <v>75.58</v>
      </c>
      <c r="BZ45" s="65">
        <v>68.552000000000007</v>
      </c>
      <c r="CA45" s="65">
        <v>61.776000000000003</v>
      </c>
      <c r="CB45" s="65">
        <v>55.29</v>
      </c>
      <c r="CC45" s="65">
        <v>49.110999999999997</v>
      </c>
      <c r="CD45" s="65">
        <v>43.256999999999998</v>
      </c>
      <c r="CE45" s="65">
        <v>37.723999999999997</v>
      </c>
      <c r="CF45" s="65">
        <v>32.506999999999998</v>
      </c>
      <c r="CG45" s="65">
        <v>27.731999999999999</v>
      </c>
      <c r="CH45" s="65">
        <v>23.46</v>
      </c>
      <c r="CI45" s="65">
        <v>19.643999999999998</v>
      </c>
      <c r="CJ45" s="65">
        <v>16.085000000000001</v>
      </c>
      <c r="CK45" s="65">
        <v>12.916</v>
      </c>
      <c r="CL45" s="65">
        <v>10.297000000000001</v>
      </c>
      <c r="CM45" s="65">
        <v>8.1020000000000003</v>
      </c>
      <c r="CN45" s="65">
        <v>6.2519999999999998</v>
      </c>
      <c r="CO45" s="65">
        <v>4.5250000000000004</v>
      </c>
      <c r="CP45" s="65">
        <v>3.38</v>
      </c>
      <c r="CQ45" s="65">
        <v>2.73</v>
      </c>
      <c r="CR45" s="65">
        <v>1.984</v>
      </c>
      <c r="CS45" s="65">
        <v>1.1419999999999999</v>
      </c>
      <c r="CT45" s="65">
        <v>0.70499999999999996</v>
      </c>
      <c r="CU45" s="65">
        <v>0.54600000000000004</v>
      </c>
      <c r="CV45" s="65">
        <v>0.372</v>
      </c>
      <c r="CW45" s="65">
        <v>0.182</v>
      </c>
      <c r="CX45" s="65">
        <v>0.22700000000000001</v>
      </c>
    </row>
    <row r="46" spans="1:102" x14ac:dyDescent="0.3">
      <c r="A46" s="64">
        <v>2062</v>
      </c>
      <c r="B46" s="65">
        <v>674.61599999999999</v>
      </c>
      <c r="C46" s="65">
        <v>667.21199999999999</v>
      </c>
      <c r="D46" s="65">
        <v>661.54700000000003</v>
      </c>
      <c r="E46" s="65">
        <v>654.09299999999996</v>
      </c>
      <c r="F46" s="65">
        <v>646.80700000000002</v>
      </c>
      <c r="G46" s="65">
        <v>639.66999999999996</v>
      </c>
      <c r="H46" s="65">
        <v>632.66499999999996</v>
      </c>
      <c r="I46" s="65">
        <v>625.76700000000005</v>
      </c>
      <c r="J46" s="65">
        <v>618.952</v>
      </c>
      <c r="K46" s="65">
        <v>612.23</v>
      </c>
      <c r="L46" s="65">
        <v>605.59100000000001</v>
      </c>
      <c r="M46" s="65">
        <v>599.00199999999995</v>
      </c>
      <c r="N46" s="65">
        <v>592.428</v>
      </c>
      <c r="O46" s="65">
        <v>585.86500000000001</v>
      </c>
      <c r="P46" s="65">
        <v>579.21699999999998</v>
      </c>
      <c r="Q46" s="65">
        <v>572.43299999999999</v>
      </c>
      <c r="R46" s="65">
        <v>565.53</v>
      </c>
      <c r="S46" s="65">
        <v>558.58699999999999</v>
      </c>
      <c r="T46" s="65">
        <v>551.58399999999995</v>
      </c>
      <c r="U46" s="65">
        <v>544.46600000000001</v>
      </c>
      <c r="V46" s="65">
        <v>537.21199999999999</v>
      </c>
      <c r="W46" s="65">
        <v>529.83299999999997</v>
      </c>
      <c r="X46" s="65">
        <v>522.36900000000003</v>
      </c>
      <c r="Y46" s="65">
        <v>514.82100000000003</v>
      </c>
      <c r="Z46" s="65">
        <v>507.12599999999998</v>
      </c>
      <c r="AA46" s="65">
        <v>499.25700000000001</v>
      </c>
      <c r="AB46" s="65">
        <v>491.24700000000001</v>
      </c>
      <c r="AC46" s="65">
        <v>483.16</v>
      </c>
      <c r="AD46" s="65">
        <v>474.99400000000003</v>
      </c>
      <c r="AE46" s="65">
        <v>466.74799999999999</v>
      </c>
      <c r="AF46" s="65">
        <v>458.43299999999999</v>
      </c>
      <c r="AG46" s="65">
        <v>450.05599999999998</v>
      </c>
      <c r="AH46" s="65">
        <v>441.62700000000001</v>
      </c>
      <c r="AI46" s="65">
        <v>433.15800000000002</v>
      </c>
      <c r="AJ46" s="65">
        <v>424.64</v>
      </c>
      <c r="AK46" s="65">
        <v>416.077</v>
      </c>
      <c r="AL46" s="65">
        <v>407.48700000000002</v>
      </c>
      <c r="AM46" s="65">
        <v>398.89</v>
      </c>
      <c r="AN46" s="65">
        <v>390.291</v>
      </c>
      <c r="AO46" s="65">
        <v>381.726</v>
      </c>
      <c r="AP46" s="65">
        <v>373.221</v>
      </c>
      <c r="AQ46" s="65">
        <v>364.76900000000001</v>
      </c>
      <c r="AR46" s="65">
        <v>356.30399999999997</v>
      </c>
      <c r="AS46" s="65">
        <v>347.79899999999998</v>
      </c>
      <c r="AT46" s="65">
        <v>339.46499999999997</v>
      </c>
      <c r="AU46" s="65">
        <v>331.38799999999998</v>
      </c>
      <c r="AV46" s="65">
        <v>323.45400000000001</v>
      </c>
      <c r="AW46" s="65">
        <v>315.476</v>
      </c>
      <c r="AX46" s="65">
        <v>307.51</v>
      </c>
      <c r="AY46" s="65">
        <v>299.315</v>
      </c>
      <c r="AZ46" s="65">
        <v>290.75799999999998</v>
      </c>
      <c r="BA46" s="65">
        <v>281.952</v>
      </c>
      <c r="BB46" s="65">
        <v>273.17500000000001</v>
      </c>
      <c r="BC46" s="65">
        <v>264.40600000000001</v>
      </c>
      <c r="BD46" s="65">
        <v>255.535</v>
      </c>
      <c r="BE46" s="65">
        <v>246.54900000000001</v>
      </c>
      <c r="BF46" s="65">
        <v>237.50399999999999</v>
      </c>
      <c r="BG46" s="65">
        <v>228.45500000000001</v>
      </c>
      <c r="BH46" s="65">
        <v>219.36199999999999</v>
      </c>
      <c r="BI46" s="65">
        <v>210.51400000000001</v>
      </c>
      <c r="BJ46" s="65">
        <v>202.05099999999999</v>
      </c>
      <c r="BK46" s="65">
        <v>193.839</v>
      </c>
      <c r="BL46" s="65">
        <v>185.61500000000001</v>
      </c>
      <c r="BM46" s="65">
        <v>177.45</v>
      </c>
      <c r="BN46" s="65">
        <v>169.18100000000001</v>
      </c>
      <c r="BO46" s="65">
        <v>160.70699999999999</v>
      </c>
      <c r="BP46" s="65">
        <v>152.12</v>
      </c>
      <c r="BQ46" s="65">
        <v>143.64500000000001</v>
      </c>
      <c r="BR46" s="65">
        <v>135.28399999999999</v>
      </c>
      <c r="BS46" s="65">
        <v>126.89100000000001</v>
      </c>
      <c r="BT46" s="65">
        <v>118.438</v>
      </c>
      <c r="BU46" s="65">
        <v>110.004</v>
      </c>
      <c r="BV46" s="65">
        <v>101.73099999999999</v>
      </c>
      <c r="BW46" s="65">
        <v>93.611999999999995</v>
      </c>
      <c r="BX46" s="65">
        <v>85.745000000000005</v>
      </c>
      <c r="BY46" s="65">
        <v>78.201999999999998</v>
      </c>
      <c r="BZ46" s="65">
        <v>70.968000000000004</v>
      </c>
      <c r="CA46" s="65">
        <v>63.975000000000001</v>
      </c>
      <c r="CB46" s="65">
        <v>57.255000000000003</v>
      </c>
      <c r="CC46" s="65">
        <v>50.872999999999998</v>
      </c>
      <c r="CD46" s="65">
        <v>44.860999999999997</v>
      </c>
      <c r="CE46" s="65">
        <v>39.222000000000001</v>
      </c>
      <c r="CF46" s="65">
        <v>33.917999999999999</v>
      </c>
      <c r="CG46" s="65">
        <v>28.943000000000001</v>
      </c>
      <c r="CH46" s="65">
        <v>24.443999999999999</v>
      </c>
      <c r="CI46" s="65">
        <v>20.486999999999998</v>
      </c>
      <c r="CJ46" s="65">
        <v>17.009</v>
      </c>
      <c r="CK46" s="65">
        <v>13.728999999999999</v>
      </c>
      <c r="CL46" s="65">
        <v>10.923999999999999</v>
      </c>
      <c r="CM46" s="65">
        <v>8.7240000000000002</v>
      </c>
      <c r="CN46" s="65">
        <v>6.8090000000000002</v>
      </c>
      <c r="CO46" s="65">
        <v>5.1180000000000003</v>
      </c>
      <c r="CP46" s="65">
        <v>3.6520000000000001</v>
      </c>
      <c r="CQ46" s="65">
        <v>2.7490000000000001</v>
      </c>
      <c r="CR46" s="65">
        <v>2.2130000000000001</v>
      </c>
      <c r="CS46" s="65">
        <v>1.601</v>
      </c>
      <c r="CT46" s="65">
        <v>0.91200000000000003</v>
      </c>
      <c r="CU46" s="65">
        <v>0.57399999999999995</v>
      </c>
      <c r="CV46" s="65">
        <v>0.39100000000000001</v>
      </c>
      <c r="CW46" s="65">
        <v>0.192</v>
      </c>
      <c r="CX46" s="65">
        <v>0.24</v>
      </c>
    </row>
    <row r="47" spans="1:102" x14ac:dyDescent="0.3">
      <c r="A47" s="64">
        <v>2063</v>
      </c>
      <c r="B47" s="65">
        <v>678.82799999999997</v>
      </c>
      <c r="C47" s="65">
        <v>671.89200000000005</v>
      </c>
      <c r="D47" s="65">
        <v>665.02599999999995</v>
      </c>
      <c r="E47" s="65">
        <v>659.62800000000004</v>
      </c>
      <c r="F47" s="65">
        <v>652.52700000000004</v>
      </c>
      <c r="G47" s="65">
        <v>645.53099999999995</v>
      </c>
      <c r="H47" s="65">
        <v>638.62800000000004</v>
      </c>
      <c r="I47" s="65">
        <v>631.80399999999997</v>
      </c>
      <c r="J47" s="65">
        <v>625.04100000000005</v>
      </c>
      <c r="K47" s="65">
        <v>618.31600000000003</v>
      </c>
      <c r="L47" s="65">
        <v>611.65700000000004</v>
      </c>
      <c r="M47" s="65">
        <v>605.06899999999996</v>
      </c>
      <c r="N47" s="65">
        <v>598.51300000000003</v>
      </c>
      <c r="O47" s="65">
        <v>591.94500000000005</v>
      </c>
      <c r="P47" s="65">
        <v>585.36699999999996</v>
      </c>
      <c r="Q47" s="65">
        <v>578.68799999999999</v>
      </c>
      <c r="R47" s="65">
        <v>571.85699999999997</v>
      </c>
      <c r="S47" s="65">
        <v>564.89800000000002</v>
      </c>
      <c r="T47" s="65">
        <v>557.89</v>
      </c>
      <c r="U47" s="65">
        <v>550.81299999999999</v>
      </c>
      <c r="V47" s="65">
        <v>543.63400000000001</v>
      </c>
      <c r="W47" s="65">
        <v>536.34100000000001</v>
      </c>
      <c r="X47" s="65">
        <v>528.93899999999996</v>
      </c>
      <c r="Y47" s="65">
        <v>521.447</v>
      </c>
      <c r="Z47" s="65">
        <v>513.87099999999998</v>
      </c>
      <c r="AA47" s="65">
        <v>506.15600000000001</v>
      </c>
      <c r="AB47" s="65">
        <v>498.279</v>
      </c>
      <c r="AC47" s="65">
        <v>490.26799999999997</v>
      </c>
      <c r="AD47" s="65">
        <v>482.18099999999998</v>
      </c>
      <c r="AE47" s="65">
        <v>474.017</v>
      </c>
      <c r="AF47" s="65">
        <v>465.77100000000002</v>
      </c>
      <c r="AG47" s="65">
        <v>457.452</v>
      </c>
      <c r="AH47" s="65">
        <v>449.06799999999998</v>
      </c>
      <c r="AI47" s="65">
        <v>440.63099999999997</v>
      </c>
      <c r="AJ47" s="65">
        <v>432.154</v>
      </c>
      <c r="AK47" s="65">
        <v>423.62299999999999</v>
      </c>
      <c r="AL47" s="65">
        <v>415.03899999999999</v>
      </c>
      <c r="AM47" s="65">
        <v>406.423</v>
      </c>
      <c r="AN47" s="65">
        <v>397.79700000000003</v>
      </c>
      <c r="AO47" s="65">
        <v>389.16500000000002</v>
      </c>
      <c r="AP47" s="65">
        <v>380.56700000000001</v>
      </c>
      <c r="AQ47" s="65">
        <v>372.03100000000001</v>
      </c>
      <c r="AR47" s="65">
        <v>363.54700000000003</v>
      </c>
      <c r="AS47" s="65">
        <v>355.04599999999999</v>
      </c>
      <c r="AT47" s="65">
        <v>346.50200000000001</v>
      </c>
      <c r="AU47" s="65">
        <v>338.12</v>
      </c>
      <c r="AV47" s="65">
        <v>329.98200000000003</v>
      </c>
      <c r="AW47" s="65">
        <v>321.97899999999998</v>
      </c>
      <c r="AX47" s="65">
        <v>313.92899999999997</v>
      </c>
      <c r="AY47" s="65">
        <v>305.887</v>
      </c>
      <c r="AZ47" s="65">
        <v>297.61399999999998</v>
      </c>
      <c r="BA47" s="65">
        <v>288.97899999999998</v>
      </c>
      <c r="BB47" s="65">
        <v>280.096</v>
      </c>
      <c r="BC47" s="65">
        <v>271.23500000000001</v>
      </c>
      <c r="BD47" s="65">
        <v>262.37700000000001</v>
      </c>
      <c r="BE47" s="65">
        <v>253.416</v>
      </c>
      <c r="BF47" s="65">
        <v>244.33799999999999</v>
      </c>
      <c r="BG47" s="65">
        <v>235.202</v>
      </c>
      <c r="BH47" s="65">
        <v>226.05600000000001</v>
      </c>
      <c r="BI47" s="65">
        <v>216.864</v>
      </c>
      <c r="BJ47" s="65">
        <v>207.898</v>
      </c>
      <c r="BK47" s="65">
        <v>199.28800000000001</v>
      </c>
      <c r="BL47" s="65">
        <v>190.911</v>
      </c>
      <c r="BM47" s="65">
        <v>182.52500000000001</v>
      </c>
      <c r="BN47" s="65">
        <v>174.196</v>
      </c>
      <c r="BO47" s="65">
        <v>165.762</v>
      </c>
      <c r="BP47" s="65">
        <v>157.124</v>
      </c>
      <c r="BQ47" s="65">
        <v>148.374</v>
      </c>
      <c r="BR47" s="65">
        <v>139.745</v>
      </c>
      <c r="BS47" s="65">
        <v>131.23699999999999</v>
      </c>
      <c r="BT47" s="65">
        <v>122.709</v>
      </c>
      <c r="BU47" s="65">
        <v>114.133</v>
      </c>
      <c r="BV47" s="65">
        <v>105.59399999999999</v>
      </c>
      <c r="BW47" s="65">
        <v>97.231999999999999</v>
      </c>
      <c r="BX47" s="65">
        <v>89.043999999999997</v>
      </c>
      <c r="BY47" s="65">
        <v>81.134</v>
      </c>
      <c r="BZ47" s="65">
        <v>73.573999999999998</v>
      </c>
      <c r="CA47" s="65">
        <v>66.352000000000004</v>
      </c>
      <c r="CB47" s="65">
        <v>59.393999999999998</v>
      </c>
      <c r="CC47" s="65">
        <v>52.73</v>
      </c>
      <c r="CD47" s="65">
        <v>46.453000000000003</v>
      </c>
      <c r="CE47" s="65">
        <v>40.609000000000002</v>
      </c>
      <c r="CF47" s="65">
        <v>35.185000000000002</v>
      </c>
      <c r="CG47" s="65">
        <v>30.11</v>
      </c>
      <c r="CH47" s="65">
        <v>25.376999999999999</v>
      </c>
      <c r="CI47" s="65">
        <v>21.155000000000001</v>
      </c>
      <c r="CJ47" s="65">
        <v>17.512</v>
      </c>
      <c r="CK47" s="65">
        <v>14.374000000000001</v>
      </c>
      <c r="CL47" s="65">
        <v>11.372999999999999</v>
      </c>
      <c r="CM47" s="65">
        <v>8.9290000000000003</v>
      </c>
      <c r="CN47" s="65">
        <v>7.1509999999999998</v>
      </c>
      <c r="CO47" s="65">
        <v>5.5149999999999997</v>
      </c>
      <c r="CP47" s="65">
        <v>3.9830000000000001</v>
      </c>
      <c r="CQ47" s="65">
        <v>2.778</v>
      </c>
      <c r="CR47" s="65">
        <v>2.1179999999999999</v>
      </c>
      <c r="CS47" s="65">
        <v>1.6970000000000001</v>
      </c>
      <c r="CT47" s="65">
        <v>1.218</v>
      </c>
      <c r="CU47" s="65">
        <v>0.68300000000000005</v>
      </c>
      <c r="CV47" s="65">
        <v>0.41</v>
      </c>
      <c r="CW47" s="65">
        <v>0.20200000000000001</v>
      </c>
      <c r="CX47" s="65">
        <v>0.254</v>
      </c>
    </row>
    <row r="48" spans="1:102" x14ac:dyDescent="0.3">
      <c r="A48" s="64">
        <v>2064</v>
      </c>
      <c r="B48" s="65">
        <v>683.00699999999995</v>
      </c>
      <c r="C48" s="65">
        <v>676.46</v>
      </c>
      <c r="D48" s="65">
        <v>669.92100000000005</v>
      </c>
      <c r="E48" s="65">
        <v>663.38699999999994</v>
      </c>
      <c r="F48" s="65">
        <v>657.64599999999996</v>
      </c>
      <c r="G48" s="65">
        <v>650.89800000000002</v>
      </c>
      <c r="H48" s="65">
        <v>644.19299999999998</v>
      </c>
      <c r="I48" s="65">
        <v>637.52499999999998</v>
      </c>
      <c r="J48" s="65">
        <v>630.88400000000001</v>
      </c>
      <c r="K48" s="65">
        <v>624.25599999999997</v>
      </c>
      <c r="L48" s="65">
        <v>617.62099999999998</v>
      </c>
      <c r="M48" s="65">
        <v>611.02700000000004</v>
      </c>
      <c r="N48" s="65">
        <v>604.48900000000003</v>
      </c>
      <c r="O48" s="65">
        <v>597.96699999999998</v>
      </c>
      <c r="P48" s="65">
        <v>591.40499999999997</v>
      </c>
      <c r="Q48" s="65">
        <v>584.81399999999996</v>
      </c>
      <c r="R48" s="65">
        <v>578.10400000000004</v>
      </c>
      <c r="S48" s="65">
        <v>571.22699999999998</v>
      </c>
      <c r="T48" s="65">
        <v>564.21299999999997</v>
      </c>
      <c r="U48" s="65">
        <v>557.14</v>
      </c>
      <c r="V48" s="65">
        <v>549.99099999999999</v>
      </c>
      <c r="W48" s="65">
        <v>542.75</v>
      </c>
      <c r="X48" s="65">
        <v>535.41999999999996</v>
      </c>
      <c r="Y48" s="65">
        <v>527.99400000000003</v>
      </c>
      <c r="Z48" s="65">
        <v>520.476</v>
      </c>
      <c r="AA48" s="65">
        <v>512.87300000000005</v>
      </c>
      <c r="AB48" s="65">
        <v>505.13900000000001</v>
      </c>
      <c r="AC48" s="65">
        <v>497.25400000000002</v>
      </c>
      <c r="AD48" s="65">
        <v>489.24299999999999</v>
      </c>
      <c r="AE48" s="65">
        <v>481.15699999999998</v>
      </c>
      <c r="AF48" s="65">
        <v>472.995</v>
      </c>
      <c r="AG48" s="65">
        <v>464.75</v>
      </c>
      <c r="AH48" s="65">
        <v>456.428</v>
      </c>
      <c r="AI48" s="65">
        <v>448.03699999999998</v>
      </c>
      <c r="AJ48" s="65">
        <v>439.59399999999999</v>
      </c>
      <c r="AK48" s="65">
        <v>431.10899999999998</v>
      </c>
      <c r="AL48" s="65">
        <v>422.56599999999997</v>
      </c>
      <c r="AM48" s="65">
        <v>413.96199999999999</v>
      </c>
      <c r="AN48" s="65">
        <v>405.32</v>
      </c>
      <c r="AO48" s="65">
        <v>396.66699999999997</v>
      </c>
      <c r="AP48" s="65">
        <v>388.00200000000001</v>
      </c>
      <c r="AQ48" s="65">
        <v>379.37200000000001</v>
      </c>
      <c r="AR48" s="65">
        <v>370.80500000000001</v>
      </c>
      <c r="AS48" s="65">
        <v>362.291</v>
      </c>
      <c r="AT48" s="65">
        <v>353.75400000000002</v>
      </c>
      <c r="AU48" s="65">
        <v>345.17200000000003</v>
      </c>
      <c r="AV48" s="65">
        <v>336.74299999999999</v>
      </c>
      <c r="AW48" s="65">
        <v>328.54500000000002</v>
      </c>
      <c r="AX48" s="65">
        <v>320.47300000000001</v>
      </c>
      <c r="AY48" s="65">
        <v>312.35199999999998</v>
      </c>
      <c r="AZ48" s="65">
        <v>304.23399999999998</v>
      </c>
      <c r="BA48" s="65">
        <v>295.88400000000001</v>
      </c>
      <c r="BB48" s="65">
        <v>287.17399999999998</v>
      </c>
      <c r="BC48" s="65">
        <v>278.21300000000002</v>
      </c>
      <c r="BD48" s="65">
        <v>269.26900000000001</v>
      </c>
      <c r="BE48" s="65">
        <v>260.322</v>
      </c>
      <c r="BF48" s="65">
        <v>251.27</v>
      </c>
      <c r="BG48" s="65">
        <v>242.10400000000001</v>
      </c>
      <c r="BH48" s="65">
        <v>232.87799999999999</v>
      </c>
      <c r="BI48" s="65">
        <v>223.636</v>
      </c>
      <c r="BJ48" s="65">
        <v>214.34700000000001</v>
      </c>
      <c r="BK48" s="65">
        <v>205.262</v>
      </c>
      <c r="BL48" s="65">
        <v>196.50700000000001</v>
      </c>
      <c r="BM48" s="65">
        <v>187.96600000000001</v>
      </c>
      <c r="BN48" s="65">
        <v>179.417</v>
      </c>
      <c r="BO48" s="65">
        <v>170.92599999999999</v>
      </c>
      <c r="BP48" s="65">
        <v>162.328</v>
      </c>
      <c r="BQ48" s="65">
        <v>153.52600000000001</v>
      </c>
      <c r="BR48" s="65">
        <v>144.61500000000001</v>
      </c>
      <c r="BS48" s="65">
        <v>135.83099999999999</v>
      </c>
      <c r="BT48" s="65">
        <v>127.17700000000001</v>
      </c>
      <c r="BU48" s="65">
        <v>118.515</v>
      </c>
      <c r="BV48" s="65">
        <v>109.818</v>
      </c>
      <c r="BW48" s="65">
        <v>101.173</v>
      </c>
      <c r="BX48" s="65">
        <v>92.722999999999999</v>
      </c>
      <c r="BY48" s="65">
        <v>84.468000000000004</v>
      </c>
      <c r="BZ48" s="65">
        <v>76.513999999999996</v>
      </c>
      <c r="CA48" s="65">
        <v>68.938000000000002</v>
      </c>
      <c r="CB48" s="65">
        <v>61.728999999999999</v>
      </c>
      <c r="CC48" s="65">
        <v>54.807000000000002</v>
      </c>
      <c r="CD48" s="65">
        <v>48.2</v>
      </c>
      <c r="CE48" s="65">
        <v>42.029000000000003</v>
      </c>
      <c r="CF48" s="65">
        <v>36.351999999999997</v>
      </c>
      <c r="CG48" s="65">
        <v>31.143999999999998</v>
      </c>
      <c r="CH48" s="65">
        <v>26.298999999999999</v>
      </c>
      <c r="CI48" s="65">
        <v>21.808</v>
      </c>
      <c r="CJ48" s="65">
        <v>17.861999999999998</v>
      </c>
      <c r="CK48" s="65">
        <v>14.536</v>
      </c>
      <c r="CL48" s="65">
        <v>11.737</v>
      </c>
      <c r="CM48" s="65">
        <v>9.0139999999999993</v>
      </c>
      <c r="CN48" s="65">
        <v>6.9349999999999996</v>
      </c>
      <c r="CO48" s="65">
        <v>5.5759999999999996</v>
      </c>
      <c r="CP48" s="65">
        <v>4.22</v>
      </c>
      <c r="CQ48" s="65">
        <v>2.8479999999999999</v>
      </c>
      <c r="CR48" s="65">
        <v>1.903</v>
      </c>
      <c r="CS48" s="65">
        <v>1.486</v>
      </c>
      <c r="CT48" s="65">
        <v>1.179</v>
      </c>
      <c r="CU48" s="65">
        <v>0.83499999999999996</v>
      </c>
      <c r="CV48" s="65">
        <v>0.45400000000000001</v>
      </c>
      <c r="CW48" s="65">
        <v>0.21299999999999999</v>
      </c>
      <c r="CX48" s="65">
        <v>0.26800000000000002</v>
      </c>
    </row>
    <row r="49" spans="1:102" x14ac:dyDescent="0.3">
      <c r="A49" s="64">
        <v>2065</v>
      </c>
      <c r="B49" s="65">
        <v>687.30600000000004</v>
      </c>
      <c r="C49" s="65">
        <v>680.99300000000005</v>
      </c>
      <c r="D49" s="65">
        <v>674.66600000000005</v>
      </c>
      <c r="E49" s="65">
        <v>668.32399999999996</v>
      </c>
      <c r="F49" s="65">
        <v>661.96500000000003</v>
      </c>
      <c r="G49" s="65">
        <v>655.59</v>
      </c>
      <c r="H49" s="65">
        <v>649.19600000000003</v>
      </c>
      <c r="I49" s="65">
        <v>642.78300000000002</v>
      </c>
      <c r="J49" s="65">
        <v>636.34900000000005</v>
      </c>
      <c r="K49" s="65">
        <v>629.89300000000003</v>
      </c>
      <c r="L49" s="65">
        <v>623.4</v>
      </c>
      <c r="M49" s="65">
        <v>616.85699999999997</v>
      </c>
      <c r="N49" s="65">
        <v>610.32799999999997</v>
      </c>
      <c r="O49" s="65">
        <v>603.84100000000001</v>
      </c>
      <c r="P49" s="65">
        <v>597.35299999999995</v>
      </c>
      <c r="Q49" s="65">
        <v>590.79899999999998</v>
      </c>
      <c r="R49" s="65">
        <v>584.19500000000005</v>
      </c>
      <c r="S49" s="65">
        <v>577.45399999999995</v>
      </c>
      <c r="T49" s="65">
        <v>570.53300000000002</v>
      </c>
      <c r="U49" s="65">
        <v>563.46400000000006</v>
      </c>
      <c r="V49" s="65">
        <v>556.32799999999997</v>
      </c>
      <c r="W49" s="65">
        <v>549.10699999999997</v>
      </c>
      <c r="X49" s="65">
        <v>541.80600000000004</v>
      </c>
      <c r="Y49" s="65">
        <v>534.43600000000004</v>
      </c>
      <c r="Z49" s="65">
        <v>526.98800000000006</v>
      </c>
      <c r="AA49" s="65">
        <v>519.44500000000005</v>
      </c>
      <c r="AB49" s="65">
        <v>511.81599999999997</v>
      </c>
      <c r="AC49" s="65">
        <v>504.065</v>
      </c>
      <c r="AD49" s="65">
        <v>496.173</v>
      </c>
      <c r="AE49" s="65">
        <v>488.16300000000001</v>
      </c>
      <c r="AF49" s="65">
        <v>480.07799999999997</v>
      </c>
      <c r="AG49" s="65">
        <v>471.91899999999998</v>
      </c>
      <c r="AH49" s="65">
        <v>463.67599999999999</v>
      </c>
      <c r="AI49" s="65">
        <v>455.351</v>
      </c>
      <c r="AJ49" s="65">
        <v>446.95499999999998</v>
      </c>
      <c r="AK49" s="65">
        <v>438.50599999999997</v>
      </c>
      <c r="AL49" s="65">
        <v>430.01499999999999</v>
      </c>
      <c r="AM49" s="65">
        <v>421.46100000000001</v>
      </c>
      <c r="AN49" s="65">
        <v>412.839</v>
      </c>
      <c r="AO49" s="65">
        <v>404.17200000000003</v>
      </c>
      <c r="AP49" s="65">
        <v>395.49200000000002</v>
      </c>
      <c r="AQ49" s="65">
        <v>386.79500000000002</v>
      </c>
      <c r="AR49" s="65">
        <v>378.13499999999999</v>
      </c>
      <c r="AS49" s="65">
        <v>369.53899999999999</v>
      </c>
      <c r="AT49" s="65">
        <v>360.99299999999999</v>
      </c>
      <c r="AU49" s="65">
        <v>352.423</v>
      </c>
      <c r="AV49" s="65">
        <v>343.80200000000002</v>
      </c>
      <c r="AW49" s="65">
        <v>335.327</v>
      </c>
      <c r="AX49" s="65">
        <v>327.072</v>
      </c>
      <c r="AY49" s="65">
        <v>318.93200000000002</v>
      </c>
      <c r="AZ49" s="65">
        <v>310.74</v>
      </c>
      <c r="BA49" s="65">
        <v>302.548</v>
      </c>
      <c r="BB49" s="65">
        <v>294.12099999999998</v>
      </c>
      <c r="BC49" s="65">
        <v>285.33600000000001</v>
      </c>
      <c r="BD49" s="65">
        <v>276.3</v>
      </c>
      <c r="BE49" s="65">
        <v>267.274</v>
      </c>
      <c r="BF49" s="65">
        <v>258.238</v>
      </c>
      <c r="BG49" s="65">
        <v>249.09800000000001</v>
      </c>
      <c r="BH49" s="65">
        <v>239.84399999999999</v>
      </c>
      <c r="BI49" s="65">
        <v>230.52799999999999</v>
      </c>
      <c r="BJ49" s="65">
        <v>221.191</v>
      </c>
      <c r="BK49" s="65">
        <v>211.804</v>
      </c>
      <c r="BL49" s="65">
        <v>202.60400000000001</v>
      </c>
      <c r="BM49" s="65">
        <v>193.70500000000001</v>
      </c>
      <c r="BN49" s="65">
        <v>185</v>
      </c>
      <c r="BO49" s="65">
        <v>176.28899999999999</v>
      </c>
      <c r="BP49" s="65">
        <v>167.637</v>
      </c>
      <c r="BQ49" s="65">
        <v>158.876</v>
      </c>
      <c r="BR49" s="65">
        <v>149.911</v>
      </c>
      <c r="BS49" s="65">
        <v>140.84100000000001</v>
      </c>
      <c r="BT49" s="65">
        <v>131.90299999999999</v>
      </c>
      <c r="BU49" s="65">
        <v>123.104</v>
      </c>
      <c r="BV49" s="65">
        <v>114.309</v>
      </c>
      <c r="BW49" s="65">
        <v>105.491</v>
      </c>
      <c r="BX49" s="65">
        <v>96.742000000000004</v>
      </c>
      <c r="BY49" s="65">
        <v>88.206000000000003</v>
      </c>
      <c r="BZ49" s="65">
        <v>79.884</v>
      </c>
      <c r="CA49" s="65">
        <v>71.887</v>
      </c>
      <c r="CB49" s="65">
        <v>64.295000000000002</v>
      </c>
      <c r="CC49" s="65">
        <v>57.1</v>
      </c>
      <c r="CD49" s="65">
        <v>50.215000000000003</v>
      </c>
      <c r="CE49" s="65">
        <v>43.664999999999999</v>
      </c>
      <c r="CF49" s="65">
        <v>37.600999999999999</v>
      </c>
      <c r="CG49" s="65">
        <v>32.091999999999999</v>
      </c>
      <c r="CH49" s="65">
        <v>27.1</v>
      </c>
      <c r="CI49" s="65">
        <v>22.486000000000001</v>
      </c>
      <c r="CJ49" s="65">
        <v>18.238</v>
      </c>
      <c r="CK49" s="65">
        <v>14.569000000000001</v>
      </c>
      <c r="CL49" s="65">
        <v>11.558999999999999</v>
      </c>
      <c r="CM49" s="65">
        <v>9.1</v>
      </c>
      <c r="CN49" s="65">
        <v>6.6559999999999997</v>
      </c>
      <c r="CO49" s="65">
        <v>4.9390000000000001</v>
      </c>
      <c r="CP49" s="65">
        <v>4.0010000000000003</v>
      </c>
      <c r="CQ49" s="65">
        <v>2.9249999999999998</v>
      </c>
      <c r="CR49" s="65">
        <v>1.712</v>
      </c>
      <c r="CS49" s="65">
        <v>1.028</v>
      </c>
      <c r="CT49" s="65">
        <v>0.85399999999999998</v>
      </c>
      <c r="CU49" s="65">
        <v>0.66200000000000003</v>
      </c>
      <c r="CV49" s="65">
        <v>0.45100000000000001</v>
      </c>
      <c r="CW49" s="65">
        <v>0.224</v>
      </c>
      <c r="CX49" s="65">
        <v>0.28299999999999997</v>
      </c>
    </row>
    <row r="50" spans="1:102" x14ac:dyDescent="0.3">
      <c r="A50" s="64">
        <v>2066</v>
      </c>
      <c r="B50" s="65">
        <v>692.14700000000005</v>
      </c>
      <c r="C50" s="65">
        <v>685.90899999999999</v>
      </c>
      <c r="D50" s="65">
        <v>679.71799999999996</v>
      </c>
      <c r="E50" s="65">
        <v>673.53</v>
      </c>
      <c r="F50" s="65">
        <v>667.33900000000006</v>
      </c>
      <c r="G50" s="65">
        <v>661.13400000000001</v>
      </c>
      <c r="H50" s="65">
        <v>654.91800000000001</v>
      </c>
      <c r="I50" s="65">
        <v>648.69299999999998</v>
      </c>
      <c r="J50" s="65">
        <v>642.399</v>
      </c>
      <c r="K50" s="65">
        <v>636.00900000000001</v>
      </c>
      <c r="L50" s="65">
        <v>629.54300000000001</v>
      </c>
      <c r="M50" s="65">
        <v>623.04100000000005</v>
      </c>
      <c r="N50" s="65">
        <v>616.48099999999999</v>
      </c>
      <c r="O50" s="65">
        <v>609.91999999999996</v>
      </c>
      <c r="P50" s="65">
        <v>603.38300000000004</v>
      </c>
      <c r="Q50" s="65">
        <v>596.83399999999995</v>
      </c>
      <c r="R50" s="65">
        <v>590.21199999999999</v>
      </c>
      <c r="S50" s="65">
        <v>583.53</v>
      </c>
      <c r="T50" s="65">
        <v>576.726</v>
      </c>
      <c r="U50" s="65">
        <v>569.76300000000003</v>
      </c>
      <c r="V50" s="65">
        <v>562.66600000000005</v>
      </c>
      <c r="W50" s="65">
        <v>555.50099999999998</v>
      </c>
      <c r="X50" s="65">
        <v>548.24800000000005</v>
      </c>
      <c r="Y50" s="65">
        <v>540.92600000000004</v>
      </c>
      <c r="Z50" s="65">
        <v>533.54600000000005</v>
      </c>
      <c r="AA50" s="65">
        <v>526.09299999999996</v>
      </c>
      <c r="AB50" s="65">
        <v>518.54600000000005</v>
      </c>
      <c r="AC50" s="65">
        <v>510.91500000000002</v>
      </c>
      <c r="AD50" s="65">
        <v>503.16</v>
      </c>
      <c r="AE50" s="65">
        <v>495.26100000000002</v>
      </c>
      <c r="AF50" s="65">
        <v>487.23899999999998</v>
      </c>
      <c r="AG50" s="65">
        <v>479.14400000000001</v>
      </c>
      <c r="AH50" s="65">
        <v>470.97300000000001</v>
      </c>
      <c r="AI50" s="65">
        <v>462.71300000000002</v>
      </c>
      <c r="AJ50" s="65">
        <v>454.36200000000002</v>
      </c>
      <c r="AK50" s="65">
        <v>445.93299999999999</v>
      </c>
      <c r="AL50" s="65">
        <v>437.45</v>
      </c>
      <c r="AM50" s="65">
        <v>428.92</v>
      </c>
      <c r="AN50" s="65">
        <v>420.327</v>
      </c>
      <c r="AO50" s="65">
        <v>411.66699999999997</v>
      </c>
      <c r="AP50" s="65">
        <v>402.96199999999999</v>
      </c>
      <c r="AQ50" s="65">
        <v>394.23899999999998</v>
      </c>
      <c r="AR50" s="65">
        <v>385.49599999999998</v>
      </c>
      <c r="AS50" s="65">
        <v>376.779</v>
      </c>
      <c r="AT50" s="65">
        <v>368.11599999999999</v>
      </c>
      <c r="AU50" s="65">
        <v>359.49299999999999</v>
      </c>
      <c r="AV50" s="65">
        <v>350.84199999999998</v>
      </c>
      <c r="AW50" s="65">
        <v>342.13600000000002</v>
      </c>
      <c r="AX50" s="65">
        <v>333.57100000000003</v>
      </c>
      <c r="AY50" s="65">
        <v>325.22300000000001</v>
      </c>
      <c r="AZ50" s="65">
        <v>316.988</v>
      </c>
      <c r="BA50" s="65">
        <v>308.69499999999999</v>
      </c>
      <c r="BB50" s="65">
        <v>300.39100000000002</v>
      </c>
      <c r="BC50" s="65">
        <v>291.85399999999998</v>
      </c>
      <c r="BD50" s="65">
        <v>282.95699999999999</v>
      </c>
      <c r="BE50" s="65">
        <v>273.80500000000001</v>
      </c>
      <c r="BF50" s="65">
        <v>264.65699999999998</v>
      </c>
      <c r="BG50" s="65">
        <v>255.49600000000001</v>
      </c>
      <c r="BH50" s="65">
        <v>246.21299999999999</v>
      </c>
      <c r="BI50" s="65">
        <v>236.79300000000001</v>
      </c>
      <c r="BJ50" s="65">
        <v>227.29300000000001</v>
      </c>
      <c r="BK50" s="65">
        <v>217.773</v>
      </c>
      <c r="BL50" s="65">
        <v>208.20400000000001</v>
      </c>
      <c r="BM50" s="65">
        <v>198.81200000000001</v>
      </c>
      <c r="BN50" s="65">
        <v>189.71299999999999</v>
      </c>
      <c r="BO50" s="65">
        <v>180.804</v>
      </c>
      <c r="BP50" s="65">
        <v>171.898</v>
      </c>
      <c r="BQ50" s="65">
        <v>163.06</v>
      </c>
      <c r="BR50" s="65">
        <v>154.12299999999999</v>
      </c>
      <c r="BS50" s="65">
        <v>144.988</v>
      </c>
      <c r="BT50" s="65">
        <v>135.761</v>
      </c>
      <c r="BU50" s="65">
        <v>126.688</v>
      </c>
      <c r="BV50" s="65">
        <v>117.77500000000001</v>
      </c>
      <c r="BW50" s="65">
        <v>108.902</v>
      </c>
      <c r="BX50" s="65">
        <v>100.051</v>
      </c>
      <c r="BY50" s="65">
        <v>91.311000000000007</v>
      </c>
      <c r="BZ50" s="65">
        <v>82.81</v>
      </c>
      <c r="CA50" s="65">
        <v>74.549000000000007</v>
      </c>
      <c r="CB50" s="65">
        <v>66.67</v>
      </c>
      <c r="CC50" s="65">
        <v>59.265999999999998</v>
      </c>
      <c r="CD50" s="65">
        <v>52.314</v>
      </c>
      <c r="CE50" s="65">
        <v>45.69</v>
      </c>
      <c r="CF50" s="65">
        <v>39.417999999999999</v>
      </c>
      <c r="CG50" s="65">
        <v>33.673000000000002</v>
      </c>
      <c r="CH50" s="65">
        <v>28.532</v>
      </c>
      <c r="CI50" s="65">
        <v>23.937000000000001</v>
      </c>
      <c r="CJ50" s="65">
        <v>19.646999999999998</v>
      </c>
      <c r="CK50" s="65">
        <v>15.827</v>
      </c>
      <c r="CL50" s="65">
        <v>12.657999999999999</v>
      </c>
      <c r="CM50" s="65">
        <v>9.9819999999999993</v>
      </c>
      <c r="CN50" s="65">
        <v>7.7119999999999997</v>
      </c>
      <c r="CO50" s="65">
        <v>5.5860000000000003</v>
      </c>
      <c r="CP50" s="65">
        <v>4.1669999999999998</v>
      </c>
      <c r="CQ50" s="65">
        <v>3.3690000000000002</v>
      </c>
      <c r="CR50" s="65">
        <v>2.4550000000000001</v>
      </c>
      <c r="CS50" s="65">
        <v>1.427</v>
      </c>
      <c r="CT50" s="65">
        <v>0.89500000000000002</v>
      </c>
      <c r="CU50" s="65">
        <v>0.69399999999999995</v>
      </c>
      <c r="CV50" s="65">
        <v>0.47399999999999998</v>
      </c>
      <c r="CW50" s="65">
        <v>0.23499999999999999</v>
      </c>
      <c r="CX50" s="65">
        <v>0.29799999999999999</v>
      </c>
    </row>
    <row r="51" spans="1:102" x14ac:dyDescent="0.3">
      <c r="A51" s="64">
        <v>2067</v>
      </c>
      <c r="B51" s="65">
        <v>697.10299999999995</v>
      </c>
      <c r="C51" s="65">
        <v>690.70100000000002</v>
      </c>
      <c r="D51" s="65">
        <v>684.43399999999997</v>
      </c>
      <c r="E51" s="65">
        <v>678.36500000000001</v>
      </c>
      <c r="F51" s="65">
        <v>672.31799999999998</v>
      </c>
      <c r="G51" s="65">
        <v>666.27700000000004</v>
      </c>
      <c r="H51" s="65">
        <v>660.22799999999995</v>
      </c>
      <c r="I51" s="65">
        <v>654.173</v>
      </c>
      <c r="J51" s="65">
        <v>648.11699999999996</v>
      </c>
      <c r="K51" s="65">
        <v>641.94399999999996</v>
      </c>
      <c r="L51" s="65">
        <v>635.59799999999996</v>
      </c>
      <c r="M51" s="65">
        <v>629.12300000000005</v>
      </c>
      <c r="N51" s="65">
        <v>622.61099999999999</v>
      </c>
      <c r="O51" s="65">
        <v>616.03700000000003</v>
      </c>
      <c r="P51" s="65">
        <v>609.44299999999998</v>
      </c>
      <c r="Q51" s="65">
        <v>602.85699999999997</v>
      </c>
      <c r="R51" s="65">
        <v>596.24800000000005</v>
      </c>
      <c r="S51" s="65">
        <v>589.55700000000002</v>
      </c>
      <c r="T51" s="65">
        <v>582.80100000000004</v>
      </c>
      <c r="U51" s="65">
        <v>575.93299999999999</v>
      </c>
      <c r="V51" s="65">
        <v>568.928</v>
      </c>
      <c r="W51" s="65">
        <v>561.80600000000004</v>
      </c>
      <c r="X51" s="65">
        <v>554.61199999999997</v>
      </c>
      <c r="Y51" s="65">
        <v>547.33000000000004</v>
      </c>
      <c r="Z51" s="65">
        <v>539.98599999999999</v>
      </c>
      <c r="AA51" s="65">
        <v>532.59500000000003</v>
      </c>
      <c r="AB51" s="65">
        <v>525.13900000000001</v>
      </c>
      <c r="AC51" s="65">
        <v>517.58799999999997</v>
      </c>
      <c r="AD51" s="65">
        <v>509.95600000000002</v>
      </c>
      <c r="AE51" s="65">
        <v>502.19799999999998</v>
      </c>
      <c r="AF51" s="65">
        <v>494.29300000000001</v>
      </c>
      <c r="AG51" s="65">
        <v>486.26100000000002</v>
      </c>
      <c r="AH51" s="65">
        <v>478.15499999999997</v>
      </c>
      <c r="AI51" s="65">
        <v>469.97399999999999</v>
      </c>
      <c r="AJ51" s="65">
        <v>461.69600000000003</v>
      </c>
      <c r="AK51" s="65">
        <v>453.32100000000003</v>
      </c>
      <c r="AL51" s="65">
        <v>444.86099999999999</v>
      </c>
      <c r="AM51" s="65">
        <v>436.34399999999999</v>
      </c>
      <c r="AN51" s="65">
        <v>427.77600000000001</v>
      </c>
      <c r="AO51" s="65">
        <v>419.14499999999998</v>
      </c>
      <c r="AP51" s="65">
        <v>410.44900000000001</v>
      </c>
      <c r="AQ51" s="65">
        <v>401.70699999999999</v>
      </c>
      <c r="AR51" s="65">
        <v>392.94200000000001</v>
      </c>
      <c r="AS51" s="65">
        <v>384.15300000000002</v>
      </c>
      <c r="AT51" s="65">
        <v>375.38200000000001</v>
      </c>
      <c r="AU51" s="65">
        <v>366.65100000000001</v>
      </c>
      <c r="AV51" s="65">
        <v>357.95400000000001</v>
      </c>
      <c r="AW51" s="65">
        <v>349.22199999999998</v>
      </c>
      <c r="AX51" s="65">
        <v>340.43099999999998</v>
      </c>
      <c r="AY51" s="65">
        <v>331.77600000000001</v>
      </c>
      <c r="AZ51" s="65">
        <v>323.339</v>
      </c>
      <c r="BA51" s="65">
        <v>315.00799999999998</v>
      </c>
      <c r="BB51" s="65">
        <v>306.613</v>
      </c>
      <c r="BC51" s="65">
        <v>298.202</v>
      </c>
      <c r="BD51" s="65">
        <v>289.553</v>
      </c>
      <c r="BE51" s="65">
        <v>280.54500000000002</v>
      </c>
      <c r="BF51" s="65">
        <v>271.279</v>
      </c>
      <c r="BG51" s="65">
        <v>262.01100000000002</v>
      </c>
      <c r="BH51" s="65">
        <v>252.72499999999999</v>
      </c>
      <c r="BI51" s="65">
        <v>243.3</v>
      </c>
      <c r="BJ51" s="65">
        <v>233.715</v>
      </c>
      <c r="BK51" s="65">
        <v>224.03299999999999</v>
      </c>
      <c r="BL51" s="65">
        <v>214.33</v>
      </c>
      <c r="BM51" s="65">
        <v>204.578</v>
      </c>
      <c r="BN51" s="65">
        <v>194.99700000000001</v>
      </c>
      <c r="BO51" s="65">
        <v>185.697</v>
      </c>
      <c r="BP51" s="65">
        <v>176.58799999999999</v>
      </c>
      <c r="BQ51" s="65">
        <v>167.48699999999999</v>
      </c>
      <c r="BR51" s="65">
        <v>158.46600000000001</v>
      </c>
      <c r="BS51" s="65">
        <v>149.34899999999999</v>
      </c>
      <c r="BT51" s="65">
        <v>140.04599999999999</v>
      </c>
      <c r="BU51" s="65">
        <v>130.66300000000001</v>
      </c>
      <c r="BV51" s="65">
        <v>121.456</v>
      </c>
      <c r="BW51" s="65">
        <v>112.432</v>
      </c>
      <c r="BX51" s="65">
        <v>103.48099999999999</v>
      </c>
      <c r="BY51" s="65">
        <v>94.599000000000004</v>
      </c>
      <c r="BZ51" s="65">
        <v>85.867999999999995</v>
      </c>
      <c r="CA51" s="65">
        <v>77.403000000000006</v>
      </c>
      <c r="CB51" s="65">
        <v>69.203999999999994</v>
      </c>
      <c r="CC51" s="65">
        <v>61.444000000000003</v>
      </c>
      <c r="CD51" s="65">
        <v>54.228999999999999</v>
      </c>
      <c r="CE51" s="65">
        <v>47.52</v>
      </c>
      <c r="CF51" s="65">
        <v>41.16</v>
      </c>
      <c r="CG51" s="65">
        <v>35.164999999999999</v>
      </c>
      <c r="CH51" s="65">
        <v>29.741</v>
      </c>
      <c r="CI51" s="65">
        <v>24.966999999999999</v>
      </c>
      <c r="CJ51" s="65">
        <v>20.771000000000001</v>
      </c>
      <c r="CK51" s="65">
        <v>16.806999999999999</v>
      </c>
      <c r="CL51" s="65">
        <v>13.414</v>
      </c>
      <c r="CM51" s="65">
        <v>10.746</v>
      </c>
      <c r="CN51" s="65">
        <v>8.4039999999999999</v>
      </c>
      <c r="CO51" s="65">
        <v>6.3230000000000004</v>
      </c>
      <c r="CP51" s="65">
        <v>4.5140000000000002</v>
      </c>
      <c r="CQ51" s="65">
        <v>3.395</v>
      </c>
      <c r="CR51" s="65">
        <v>2.7349999999999999</v>
      </c>
      <c r="CS51" s="65">
        <v>1.984</v>
      </c>
      <c r="CT51" s="65">
        <v>1.1419999999999999</v>
      </c>
      <c r="CU51" s="65">
        <v>0.72599999999999998</v>
      </c>
      <c r="CV51" s="65">
        <v>0.496</v>
      </c>
      <c r="CW51" s="65">
        <v>0.247</v>
      </c>
      <c r="CX51" s="65">
        <v>0.315</v>
      </c>
    </row>
    <row r="52" spans="1:102" x14ac:dyDescent="0.3">
      <c r="A52" s="64">
        <v>2068</v>
      </c>
      <c r="B52" s="65">
        <v>701.98800000000006</v>
      </c>
      <c r="C52" s="65">
        <v>695.4</v>
      </c>
      <c r="D52" s="65">
        <v>688.98400000000004</v>
      </c>
      <c r="E52" s="65">
        <v>682.88599999999997</v>
      </c>
      <c r="F52" s="65">
        <v>676.94</v>
      </c>
      <c r="G52" s="65">
        <v>671.03399999999999</v>
      </c>
      <c r="H52" s="65">
        <v>665.14599999999996</v>
      </c>
      <c r="I52" s="65">
        <v>659.25</v>
      </c>
      <c r="J52" s="65">
        <v>653.35699999999997</v>
      </c>
      <c r="K52" s="65">
        <v>647.47199999999998</v>
      </c>
      <c r="L52" s="65">
        <v>641.41999999999996</v>
      </c>
      <c r="M52" s="65">
        <v>635.11800000000005</v>
      </c>
      <c r="N52" s="65">
        <v>628.63499999999999</v>
      </c>
      <c r="O52" s="65">
        <v>622.11599999999999</v>
      </c>
      <c r="P52" s="65">
        <v>615.52700000000004</v>
      </c>
      <c r="Q52" s="65">
        <v>608.90099999999995</v>
      </c>
      <c r="R52" s="65">
        <v>602.26599999999996</v>
      </c>
      <c r="S52" s="65">
        <v>595.59799999999996</v>
      </c>
      <c r="T52" s="65">
        <v>588.84100000000001</v>
      </c>
      <c r="U52" s="65">
        <v>582.00900000000001</v>
      </c>
      <c r="V52" s="65">
        <v>575.07799999999997</v>
      </c>
      <c r="W52" s="65">
        <v>568.03300000000002</v>
      </c>
      <c r="X52" s="65">
        <v>560.88599999999997</v>
      </c>
      <c r="Y52" s="65">
        <v>553.66399999999999</v>
      </c>
      <c r="Z52" s="65">
        <v>546.35299999999995</v>
      </c>
      <c r="AA52" s="65">
        <v>538.98800000000006</v>
      </c>
      <c r="AB52" s="65">
        <v>531.58699999999999</v>
      </c>
      <c r="AC52" s="65">
        <v>524.12800000000004</v>
      </c>
      <c r="AD52" s="65">
        <v>516.57600000000002</v>
      </c>
      <c r="AE52" s="65">
        <v>508.94299999999998</v>
      </c>
      <c r="AF52" s="65">
        <v>501.18299999999999</v>
      </c>
      <c r="AG52" s="65">
        <v>493.27100000000002</v>
      </c>
      <c r="AH52" s="65">
        <v>485.23</v>
      </c>
      <c r="AI52" s="65">
        <v>477.11500000000001</v>
      </c>
      <c r="AJ52" s="65">
        <v>468.92399999999998</v>
      </c>
      <c r="AK52" s="65">
        <v>460.63099999999997</v>
      </c>
      <c r="AL52" s="65">
        <v>452.23200000000003</v>
      </c>
      <c r="AM52" s="65">
        <v>443.74200000000002</v>
      </c>
      <c r="AN52" s="65">
        <v>435.19200000000001</v>
      </c>
      <c r="AO52" s="65">
        <v>426.58800000000002</v>
      </c>
      <c r="AP52" s="65">
        <v>417.91800000000001</v>
      </c>
      <c r="AQ52" s="65">
        <v>409.18700000000001</v>
      </c>
      <c r="AR52" s="65">
        <v>400.40800000000002</v>
      </c>
      <c r="AS52" s="65">
        <v>391.60199999999998</v>
      </c>
      <c r="AT52" s="65">
        <v>382.76900000000001</v>
      </c>
      <c r="AU52" s="65">
        <v>373.94400000000002</v>
      </c>
      <c r="AV52" s="65">
        <v>365.14800000000002</v>
      </c>
      <c r="AW52" s="65">
        <v>356.37400000000002</v>
      </c>
      <c r="AX52" s="65">
        <v>347.565</v>
      </c>
      <c r="AY52" s="65">
        <v>338.68900000000002</v>
      </c>
      <c r="AZ52" s="65">
        <v>329.947</v>
      </c>
      <c r="BA52" s="65">
        <v>321.41800000000001</v>
      </c>
      <c r="BB52" s="65">
        <v>312.995</v>
      </c>
      <c r="BC52" s="65">
        <v>304.49900000000002</v>
      </c>
      <c r="BD52" s="65">
        <v>295.98</v>
      </c>
      <c r="BE52" s="65">
        <v>287.221</v>
      </c>
      <c r="BF52" s="65">
        <v>278.10300000000001</v>
      </c>
      <c r="BG52" s="65">
        <v>268.72399999999999</v>
      </c>
      <c r="BH52" s="65">
        <v>259.33600000000001</v>
      </c>
      <c r="BI52" s="65">
        <v>249.92599999999999</v>
      </c>
      <c r="BJ52" s="65">
        <v>240.36099999999999</v>
      </c>
      <c r="BK52" s="65">
        <v>230.61099999999999</v>
      </c>
      <c r="BL52" s="65">
        <v>220.74799999999999</v>
      </c>
      <c r="BM52" s="65">
        <v>210.86500000000001</v>
      </c>
      <c r="BN52" s="65">
        <v>200.93100000000001</v>
      </c>
      <c r="BO52" s="65">
        <v>191.16</v>
      </c>
      <c r="BP52" s="65">
        <v>181.66300000000001</v>
      </c>
      <c r="BQ52" s="65">
        <v>172.351</v>
      </c>
      <c r="BR52" s="65">
        <v>163.05699999999999</v>
      </c>
      <c r="BS52" s="65">
        <v>153.85300000000001</v>
      </c>
      <c r="BT52" s="65">
        <v>144.56</v>
      </c>
      <c r="BU52" s="65">
        <v>135.08799999999999</v>
      </c>
      <c r="BV52" s="65">
        <v>125.55200000000001</v>
      </c>
      <c r="BW52" s="65">
        <v>116.212</v>
      </c>
      <c r="BX52" s="65">
        <v>107.075</v>
      </c>
      <c r="BY52" s="65">
        <v>98.05</v>
      </c>
      <c r="BZ52" s="65">
        <v>89.135999999999996</v>
      </c>
      <c r="CA52" s="65">
        <v>80.415999999999997</v>
      </c>
      <c r="CB52" s="65">
        <v>71.988</v>
      </c>
      <c r="CC52" s="65">
        <v>63.850999999999999</v>
      </c>
      <c r="CD52" s="65">
        <v>56.210999999999999</v>
      </c>
      <c r="CE52" s="65">
        <v>49.186</v>
      </c>
      <c r="CF52" s="65">
        <v>42.720999999999997</v>
      </c>
      <c r="CG52" s="65">
        <v>36.624000000000002</v>
      </c>
      <c r="CH52" s="65">
        <v>30.908000000000001</v>
      </c>
      <c r="CI52" s="65">
        <v>25.803999999999998</v>
      </c>
      <c r="CJ52" s="65">
        <v>21.4</v>
      </c>
      <c r="CK52" s="65">
        <v>17.602</v>
      </c>
      <c r="CL52" s="65">
        <v>13.962999999999999</v>
      </c>
      <c r="CM52" s="65">
        <v>10.997999999999999</v>
      </c>
      <c r="CN52" s="65">
        <v>8.8309999999999995</v>
      </c>
      <c r="CO52" s="65">
        <v>6.8239999999999998</v>
      </c>
      <c r="CP52" s="65">
        <v>4.9329999999999998</v>
      </c>
      <c r="CQ52" s="65">
        <v>3.4420000000000002</v>
      </c>
      <c r="CR52" s="65">
        <v>2.6230000000000002</v>
      </c>
      <c r="CS52" s="65">
        <v>2.1019999999999999</v>
      </c>
      <c r="CT52" s="65">
        <v>1.514</v>
      </c>
      <c r="CU52" s="65">
        <v>0.85699999999999998</v>
      </c>
      <c r="CV52" s="65">
        <v>0.52</v>
      </c>
      <c r="CW52" s="65">
        <v>0.25900000000000001</v>
      </c>
      <c r="CX52" s="65">
        <v>0.33100000000000002</v>
      </c>
    </row>
    <row r="53" spans="1:102" x14ac:dyDescent="0.3">
      <c r="A53" s="64">
        <v>2069</v>
      </c>
      <c r="B53" s="65">
        <v>706.54</v>
      </c>
      <c r="C53" s="65">
        <v>699.83699999999999</v>
      </c>
      <c r="D53" s="65">
        <v>693.37599999999998</v>
      </c>
      <c r="E53" s="65">
        <v>687.12300000000005</v>
      </c>
      <c r="F53" s="65">
        <v>681.27499999999998</v>
      </c>
      <c r="G53" s="65">
        <v>675.45299999999997</v>
      </c>
      <c r="H53" s="65">
        <v>669.68899999999996</v>
      </c>
      <c r="I53" s="65">
        <v>663.95299999999997</v>
      </c>
      <c r="J53" s="65">
        <v>658.21400000000006</v>
      </c>
      <c r="K53" s="65">
        <v>652.48199999999997</v>
      </c>
      <c r="L53" s="65">
        <v>646.76800000000003</v>
      </c>
      <c r="M53" s="65">
        <v>640.83699999999999</v>
      </c>
      <c r="N53" s="65">
        <v>634.58199999999999</v>
      </c>
      <c r="O53" s="65">
        <v>628.09</v>
      </c>
      <c r="P53" s="65">
        <v>621.56399999999996</v>
      </c>
      <c r="Q53" s="65">
        <v>614.96199999999999</v>
      </c>
      <c r="R53" s="65">
        <v>608.30399999999997</v>
      </c>
      <c r="S53" s="65">
        <v>601.62199999999996</v>
      </c>
      <c r="T53" s="65">
        <v>594.89400000000001</v>
      </c>
      <c r="U53" s="65">
        <v>588.07100000000003</v>
      </c>
      <c r="V53" s="65">
        <v>581.16399999999999</v>
      </c>
      <c r="W53" s="65">
        <v>574.16999999999996</v>
      </c>
      <c r="X53" s="65">
        <v>567.08600000000001</v>
      </c>
      <c r="Y53" s="65">
        <v>559.91499999999996</v>
      </c>
      <c r="Z53" s="65">
        <v>552.66499999999996</v>
      </c>
      <c r="AA53" s="65">
        <v>545.32500000000005</v>
      </c>
      <c r="AB53" s="65">
        <v>537.94100000000003</v>
      </c>
      <c r="AC53" s="65">
        <v>530.53099999999995</v>
      </c>
      <c r="AD53" s="65">
        <v>523.07000000000005</v>
      </c>
      <c r="AE53" s="65">
        <v>515.51700000000005</v>
      </c>
      <c r="AF53" s="65">
        <v>507.88400000000001</v>
      </c>
      <c r="AG53" s="65">
        <v>500.12200000000001</v>
      </c>
      <c r="AH53" s="65">
        <v>492.20600000000002</v>
      </c>
      <c r="AI53" s="65">
        <v>484.15699999999998</v>
      </c>
      <c r="AJ53" s="65">
        <v>476.03199999999998</v>
      </c>
      <c r="AK53" s="65">
        <v>467.83199999999999</v>
      </c>
      <c r="AL53" s="65">
        <v>459.524</v>
      </c>
      <c r="AM53" s="65">
        <v>451.101</v>
      </c>
      <c r="AN53" s="65">
        <v>442.58300000000003</v>
      </c>
      <c r="AO53" s="65">
        <v>434.00099999999998</v>
      </c>
      <c r="AP53" s="65">
        <v>425.35899999999998</v>
      </c>
      <c r="AQ53" s="65">
        <v>416.654</v>
      </c>
      <c r="AR53" s="65">
        <v>407.887</v>
      </c>
      <c r="AS53" s="65">
        <v>399.07499999999999</v>
      </c>
      <c r="AT53" s="65">
        <v>390.22800000000001</v>
      </c>
      <c r="AU53" s="65">
        <v>381.35</v>
      </c>
      <c r="AV53" s="65">
        <v>372.47199999999998</v>
      </c>
      <c r="AW53" s="65">
        <v>363.61099999999999</v>
      </c>
      <c r="AX53" s="65">
        <v>354.76400000000001</v>
      </c>
      <c r="AY53" s="65">
        <v>345.87599999999998</v>
      </c>
      <c r="AZ53" s="65">
        <v>336.91699999999997</v>
      </c>
      <c r="BA53" s="65">
        <v>328.08800000000002</v>
      </c>
      <c r="BB53" s="65">
        <v>319.47000000000003</v>
      </c>
      <c r="BC53" s="65">
        <v>310.95299999999997</v>
      </c>
      <c r="BD53" s="65">
        <v>302.35700000000003</v>
      </c>
      <c r="BE53" s="65">
        <v>293.73200000000003</v>
      </c>
      <c r="BF53" s="65">
        <v>284.86399999999998</v>
      </c>
      <c r="BG53" s="65">
        <v>275.637</v>
      </c>
      <c r="BH53" s="65">
        <v>266.14499999999998</v>
      </c>
      <c r="BI53" s="65">
        <v>256.63799999999998</v>
      </c>
      <c r="BJ53" s="65">
        <v>247.10499999999999</v>
      </c>
      <c r="BK53" s="65">
        <v>237.4</v>
      </c>
      <c r="BL53" s="65">
        <v>227.48699999999999</v>
      </c>
      <c r="BM53" s="65">
        <v>217.44399999999999</v>
      </c>
      <c r="BN53" s="65">
        <v>207.37899999999999</v>
      </c>
      <c r="BO53" s="65">
        <v>197.26599999999999</v>
      </c>
      <c r="BP53" s="65">
        <v>187.30600000000001</v>
      </c>
      <c r="BQ53" s="65">
        <v>177.613</v>
      </c>
      <c r="BR53" s="65">
        <v>168.1</v>
      </c>
      <c r="BS53" s="65">
        <v>158.613</v>
      </c>
      <c r="BT53" s="65">
        <v>149.226</v>
      </c>
      <c r="BU53" s="65">
        <v>139.75899999999999</v>
      </c>
      <c r="BV53" s="65">
        <v>130.12</v>
      </c>
      <c r="BW53" s="65">
        <v>120.431</v>
      </c>
      <c r="BX53" s="65">
        <v>110.958</v>
      </c>
      <c r="BY53" s="65">
        <v>101.71</v>
      </c>
      <c r="BZ53" s="65">
        <v>92.608999999999995</v>
      </c>
      <c r="CA53" s="65">
        <v>83.665000000000006</v>
      </c>
      <c r="CB53" s="65">
        <v>74.956000000000003</v>
      </c>
      <c r="CC53" s="65">
        <v>66.566999999999993</v>
      </c>
      <c r="CD53" s="65">
        <v>58.494</v>
      </c>
      <c r="CE53" s="65">
        <v>50.972999999999999</v>
      </c>
      <c r="CF53" s="65">
        <v>44.137999999999998</v>
      </c>
      <c r="CG53" s="65">
        <v>37.917000000000002</v>
      </c>
      <c r="CH53" s="65">
        <v>32.085000000000001</v>
      </c>
      <c r="CI53" s="65">
        <v>26.649000000000001</v>
      </c>
      <c r="CJ53" s="65">
        <v>21.866</v>
      </c>
      <c r="CK53" s="65">
        <v>17.831</v>
      </c>
      <c r="CL53" s="65">
        <v>14.432</v>
      </c>
      <c r="CM53" s="65">
        <v>11.118</v>
      </c>
      <c r="CN53" s="65">
        <v>8.5830000000000002</v>
      </c>
      <c r="CO53" s="65">
        <v>6.9169999999999998</v>
      </c>
      <c r="CP53" s="65">
        <v>5.2450000000000001</v>
      </c>
      <c r="CQ53" s="65">
        <v>3.5430000000000001</v>
      </c>
      <c r="CR53" s="65">
        <v>2.3690000000000002</v>
      </c>
      <c r="CS53" s="65">
        <v>1.85</v>
      </c>
      <c r="CT53" s="65">
        <v>1.4690000000000001</v>
      </c>
      <c r="CU53" s="65">
        <v>1.0429999999999999</v>
      </c>
      <c r="CV53" s="65">
        <v>0.57099999999999995</v>
      </c>
      <c r="CW53" s="65">
        <v>0.27200000000000002</v>
      </c>
      <c r="CX53" s="65">
        <v>0.34899999999999998</v>
      </c>
    </row>
    <row r="54" spans="1:102" x14ac:dyDescent="0.3">
      <c r="A54" s="64">
        <v>2070</v>
      </c>
      <c r="B54" s="65">
        <v>710.56600000000003</v>
      </c>
      <c r="C54" s="65">
        <v>703.91800000000001</v>
      </c>
      <c r="D54" s="65">
        <v>697.53700000000003</v>
      </c>
      <c r="E54" s="65">
        <v>691.38199999999995</v>
      </c>
      <c r="F54" s="65">
        <v>685.41800000000001</v>
      </c>
      <c r="G54" s="65">
        <v>679.60500000000002</v>
      </c>
      <c r="H54" s="65">
        <v>673.90700000000004</v>
      </c>
      <c r="I54" s="65">
        <v>668.28499999999997</v>
      </c>
      <c r="J54" s="65">
        <v>662.702</v>
      </c>
      <c r="K54" s="65">
        <v>657.12</v>
      </c>
      <c r="L54" s="65">
        <v>651.54999999999995</v>
      </c>
      <c r="M54" s="65">
        <v>646.005</v>
      </c>
      <c r="N54" s="65">
        <v>640.19799999999998</v>
      </c>
      <c r="O54" s="65">
        <v>633.98900000000003</v>
      </c>
      <c r="P54" s="65">
        <v>627.49</v>
      </c>
      <c r="Q54" s="65">
        <v>620.95600000000002</v>
      </c>
      <c r="R54" s="65">
        <v>614.34100000000001</v>
      </c>
      <c r="S54" s="65">
        <v>607.65300000000002</v>
      </c>
      <c r="T54" s="65">
        <v>600.92399999999998</v>
      </c>
      <c r="U54" s="65">
        <v>594.13800000000003</v>
      </c>
      <c r="V54" s="65">
        <v>587.24900000000002</v>
      </c>
      <c r="W54" s="65">
        <v>580.26800000000003</v>
      </c>
      <c r="X54" s="65">
        <v>573.21299999999997</v>
      </c>
      <c r="Y54" s="65">
        <v>566.08799999999997</v>
      </c>
      <c r="Z54" s="65">
        <v>558.89400000000001</v>
      </c>
      <c r="AA54" s="65">
        <v>551.61699999999996</v>
      </c>
      <c r="AB54" s="65">
        <v>544.25</v>
      </c>
      <c r="AC54" s="65">
        <v>536.84699999999998</v>
      </c>
      <c r="AD54" s="65">
        <v>529.428</v>
      </c>
      <c r="AE54" s="65">
        <v>521.96500000000003</v>
      </c>
      <c r="AF54" s="65">
        <v>514.41200000000003</v>
      </c>
      <c r="AG54" s="65">
        <v>506.78</v>
      </c>
      <c r="AH54" s="65">
        <v>499.01900000000001</v>
      </c>
      <c r="AI54" s="65">
        <v>491.096</v>
      </c>
      <c r="AJ54" s="65">
        <v>483.04</v>
      </c>
      <c r="AK54" s="65">
        <v>474.90699999999998</v>
      </c>
      <c r="AL54" s="65">
        <v>466.69799999999998</v>
      </c>
      <c r="AM54" s="65">
        <v>458.375</v>
      </c>
      <c r="AN54" s="65">
        <v>449.93099999999998</v>
      </c>
      <c r="AO54" s="65">
        <v>441.38400000000001</v>
      </c>
      <c r="AP54" s="65">
        <v>432.77</v>
      </c>
      <c r="AQ54" s="65">
        <v>424.09300000000002</v>
      </c>
      <c r="AR54" s="65">
        <v>415.35199999999998</v>
      </c>
      <c r="AS54" s="65">
        <v>406.553</v>
      </c>
      <c r="AT54" s="65">
        <v>397.70499999999998</v>
      </c>
      <c r="AU54" s="65">
        <v>388.81799999999998</v>
      </c>
      <c r="AV54" s="65">
        <v>379.89800000000002</v>
      </c>
      <c r="AW54" s="65">
        <v>370.96699999999998</v>
      </c>
      <c r="AX54" s="65">
        <v>362.04300000000001</v>
      </c>
      <c r="AY54" s="65">
        <v>353.12099999999998</v>
      </c>
      <c r="AZ54" s="65">
        <v>344.15600000000001</v>
      </c>
      <c r="BA54" s="65">
        <v>335.11599999999999</v>
      </c>
      <c r="BB54" s="65">
        <v>326.2</v>
      </c>
      <c r="BC54" s="65">
        <v>317.49299999999999</v>
      </c>
      <c r="BD54" s="65">
        <v>308.88400000000001</v>
      </c>
      <c r="BE54" s="65">
        <v>300.18900000000002</v>
      </c>
      <c r="BF54" s="65">
        <v>291.45800000000003</v>
      </c>
      <c r="BG54" s="65">
        <v>282.48200000000003</v>
      </c>
      <c r="BH54" s="65">
        <v>273.14600000000002</v>
      </c>
      <c r="BI54" s="65">
        <v>263.54199999999997</v>
      </c>
      <c r="BJ54" s="65">
        <v>253.917</v>
      </c>
      <c r="BK54" s="65">
        <v>244.26300000000001</v>
      </c>
      <c r="BL54" s="65">
        <v>234.41900000000001</v>
      </c>
      <c r="BM54" s="65">
        <v>224.34299999999999</v>
      </c>
      <c r="BN54" s="65">
        <v>214.12100000000001</v>
      </c>
      <c r="BO54" s="65">
        <v>203.87700000000001</v>
      </c>
      <c r="BP54" s="65">
        <v>193.584</v>
      </c>
      <c r="BQ54" s="65">
        <v>183.43700000000001</v>
      </c>
      <c r="BR54" s="65">
        <v>173.547</v>
      </c>
      <c r="BS54" s="65">
        <v>163.83500000000001</v>
      </c>
      <c r="BT54" s="65">
        <v>154.15600000000001</v>
      </c>
      <c r="BU54" s="65">
        <v>144.589</v>
      </c>
      <c r="BV54" s="65">
        <v>134.946</v>
      </c>
      <c r="BW54" s="65">
        <v>125.14</v>
      </c>
      <c r="BX54" s="65">
        <v>115.29900000000001</v>
      </c>
      <c r="BY54" s="65">
        <v>105.69499999999999</v>
      </c>
      <c r="BZ54" s="65">
        <v>96.337000000000003</v>
      </c>
      <c r="CA54" s="65">
        <v>87.162999999999997</v>
      </c>
      <c r="CB54" s="65">
        <v>78.188000000000002</v>
      </c>
      <c r="CC54" s="65">
        <v>69.492000000000004</v>
      </c>
      <c r="CD54" s="65">
        <v>61.140999999999998</v>
      </c>
      <c r="CE54" s="65">
        <v>53.131999999999998</v>
      </c>
      <c r="CF54" s="65">
        <v>45.732999999999997</v>
      </c>
      <c r="CG54" s="65">
        <v>39.088000000000001</v>
      </c>
      <c r="CH54" s="65">
        <v>33.113</v>
      </c>
      <c r="CI54" s="65">
        <v>27.544</v>
      </c>
      <c r="CJ54" s="65">
        <v>22.388999999999999</v>
      </c>
      <c r="CK54" s="65">
        <v>17.928000000000001</v>
      </c>
      <c r="CL54" s="65">
        <v>14.262</v>
      </c>
      <c r="CM54" s="65">
        <v>11.260999999999999</v>
      </c>
      <c r="CN54" s="65">
        <v>8.2729999999999997</v>
      </c>
      <c r="CO54" s="65">
        <v>6.1660000000000004</v>
      </c>
      <c r="CP54" s="65">
        <v>5.0030000000000001</v>
      </c>
      <c r="CQ54" s="65">
        <v>3.665</v>
      </c>
      <c r="CR54" s="65">
        <v>2.1520000000000001</v>
      </c>
      <c r="CS54" s="65">
        <v>1.2969999999999999</v>
      </c>
      <c r="CT54" s="65">
        <v>1.077</v>
      </c>
      <c r="CU54" s="65">
        <v>0.83599999999999997</v>
      </c>
      <c r="CV54" s="65">
        <v>0.57099999999999995</v>
      </c>
      <c r="CW54" s="65">
        <v>0.28599999999999998</v>
      </c>
      <c r="CX54" s="65">
        <v>0.36799999999999999</v>
      </c>
    </row>
    <row r="55" spans="1:102" x14ac:dyDescent="0.3">
      <c r="A55" s="64">
        <v>2071</v>
      </c>
      <c r="B55" s="65">
        <v>714.33199999999999</v>
      </c>
      <c r="C55" s="65">
        <v>708.952</v>
      </c>
      <c r="D55" s="65">
        <v>702.64099999999996</v>
      </c>
      <c r="E55" s="65">
        <v>696.529</v>
      </c>
      <c r="F55" s="65">
        <v>690.58299999999997</v>
      </c>
      <c r="G55" s="65">
        <v>684.77499999999998</v>
      </c>
      <c r="H55" s="65">
        <v>679.06799999999998</v>
      </c>
      <c r="I55" s="65">
        <v>673.42700000000002</v>
      </c>
      <c r="J55" s="65">
        <v>667.84500000000003</v>
      </c>
      <c r="K55" s="65">
        <v>662.3</v>
      </c>
      <c r="L55" s="65">
        <v>656.74900000000002</v>
      </c>
      <c r="M55" s="65">
        <v>651.18200000000002</v>
      </c>
      <c r="N55" s="65">
        <v>645.62099999999998</v>
      </c>
      <c r="O55" s="65">
        <v>639.779</v>
      </c>
      <c r="P55" s="65">
        <v>633.51800000000003</v>
      </c>
      <c r="Q55" s="65">
        <v>626.95600000000002</v>
      </c>
      <c r="R55" s="65">
        <v>620.35299999999995</v>
      </c>
      <c r="S55" s="65">
        <v>613.65899999999999</v>
      </c>
      <c r="T55" s="65">
        <v>606.90599999999995</v>
      </c>
      <c r="U55" s="65">
        <v>600.13400000000001</v>
      </c>
      <c r="V55" s="65">
        <v>593.32100000000003</v>
      </c>
      <c r="W55" s="65">
        <v>586.40099999999995</v>
      </c>
      <c r="X55" s="65">
        <v>579.38900000000001</v>
      </c>
      <c r="Y55" s="65">
        <v>572.31100000000004</v>
      </c>
      <c r="Z55" s="65">
        <v>565.17399999999998</v>
      </c>
      <c r="AA55" s="65">
        <v>557.97500000000002</v>
      </c>
      <c r="AB55" s="65">
        <v>550.69299999999998</v>
      </c>
      <c r="AC55" s="65">
        <v>543.32399999999996</v>
      </c>
      <c r="AD55" s="65">
        <v>535.91399999999999</v>
      </c>
      <c r="AE55" s="65">
        <v>528.48599999999999</v>
      </c>
      <c r="AF55" s="65">
        <v>521.01099999999997</v>
      </c>
      <c r="AG55" s="65">
        <v>513.44399999999996</v>
      </c>
      <c r="AH55" s="65">
        <v>505.798</v>
      </c>
      <c r="AI55" s="65">
        <v>498.01600000000002</v>
      </c>
      <c r="AJ55" s="65">
        <v>490.06599999999997</v>
      </c>
      <c r="AK55" s="65">
        <v>481.97300000000001</v>
      </c>
      <c r="AL55" s="65">
        <v>473.803</v>
      </c>
      <c r="AM55" s="65">
        <v>465.55099999999999</v>
      </c>
      <c r="AN55" s="65">
        <v>457.185</v>
      </c>
      <c r="AO55" s="65">
        <v>448.69900000000001</v>
      </c>
      <c r="AP55" s="65">
        <v>440.108</v>
      </c>
      <c r="AQ55" s="65">
        <v>431.447</v>
      </c>
      <c r="AR55" s="65">
        <v>422.71699999999998</v>
      </c>
      <c r="AS55" s="65">
        <v>413.91300000000001</v>
      </c>
      <c r="AT55" s="65">
        <v>405.03899999999999</v>
      </c>
      <c r="AU55" s="65">
        <v>396.10500000000002</v>
      </c>
      <c r="AV55" s="65">
        <v>387.12900000000002</v>
      </c>
      <c r="AW55" s="65">
        <v>378.11099999999999</v>
      </c>
      <c r="AX55" s="65">
        <v>369.08100000000002</v>
      </c>
      <c r="AY55" s="65">
        <v>360.05799999999999</v>
      </c>
      <c r="AZ55" s="65">
        <v>351.036</v>
      </c>
      <c r="BA55" s="65">
        <v>341.959</v>
      </c>
      <c r="BB55" s="65">
        <v>332.79899999999998</v>
      </c>
      <c r="BC55" s="65">
        <v>323.76</v>
      </c>
      <c r="BD55" s="65">
        <v>314.923</v>
      </c>
      <c r="BE55" s="65">
        <v>306.17700000000002</v>
      </c>
      <c r="BF55" s="65">
        <v>297.33800000000002</v>
      </c>
      <c r="BG55" s="65">
        <v>288.45800000000003</v>
      </c>
      <c r="BH55" s="65">
        <v>279.31200000000001</v>
      </c>
      <c r="BI55" s="65">
        <v>269.77499999999998</v>
      </c>
      <c r="BJ55" s="65">
        <v>259.95100000000002</v>
      </c>
      <c r="BK55" s="65">
        <v>250.10300000000001</v>
      </c>
      <c r="BL55" s="65">
        <v>240.22300000000001</v>
      </c>
      <c r="BM55" s="65">
        <v>230.15199999999999</v>
      </c>
      <c r="BN55" s="65">
        <v>219.85</v>
      </c>
      <c r="BO55" s="65">
        <v>209.405</v>
      </c>
      <c r="BP55" s="65">
        <v>198.94399999999999</v>
      </c>
      <c r="BQ55" s="65">
        <v>188.44399999999999</v>
      </c>
      <c r="BR55" s="65">
        <v>178.09100000000001</v>
      </c>
      <c r="BS55" s="65">
        <v>167.989</v>
      </c>
      <c r="BT55" s="65">
        <v>158.07</v>
      </c>
      <c r="BU55" s="65">
        <v>148.209</v>
      </c>
      <c r="BV55" s="65">
        <v>138.48599999999999</v>
      </c>
      <c r="BW55" s="65">
        <v>128.72399999999999</v>
      </c>
      <c r="BX55" s="65">
        <v>118.84099999999999</v>
      </c>
      <c r="BY55" s="65">
        <v>108.967</v>
      </c>
      <c r="BZ55" s="65">
        <v>99.361999999999995</v>
      </c>
      <c r="CA55" s="65">
        <v>90.033000000000001</v>
      </c>
      <c r="CB55" s="65">
        <v>80.963999999999999</v>
      </c>
      <c r="CC55" s="65">
        <v>72.194000000000003</v>
      </c>
      <c r="CD55" s="65">
        <v>63.779000000000003</v>
      </c>
      <c r="CE55" s="65">
        <v>55.73</v>
      </c>
      <c r="CF55" s="65">
        <v>48.045999999999999</v>
      </c>
      <c r="CG55" s="65">
        <v>41.021000000000001</v>
      </c>
      <c r="CH55" s="65">
        <v>34.805999999999997</v>
      </c>
      <c r="CI55" s="65">
        <v>29.297999999999998</v>
      </c>
      <c r="CJ55" s="65">
        <v>24.109000000000002</v>
      </c>
      <c r="CK55" s="65">
        <v>19.460999999999999</v>
      </c>
      <c r="CL55" s="65">
        <v>15.602</v>
      </c>
      <c r="CM55" s="65">
        <v>12.334</v>
      </c>
      <c r="CN55" s="65">
        <v>9.5549999999999997</v>
      </c>
      <c r="CO55" s="65">
        <v>6.95</v>
      </c>
      <c r="CP55" s="65">
        <v>5.21</v>
      </c>
      <c r="CQ55" s="65">
        <v>4.2169999999999996</v>
      </c>
      <c r="CR55" s="65">
        <v>3.0790000000000002</v>
      </c>
      <c r="CS55" s="65">
        <v>1.796</v>
      </c>
      <c r="CT55" s="65">
        <v>1.131</v>
      </c>
      <c r="CU55" s="65">
        <v>0.878</v>
      </c>
      <c r="CV55" s="65">
        <v>0.60099999999999998</v>
      </c>
      <c r="CW55" s="65">
        <v>0.3</v>
      </c>
      <c r="CX55" s="65">
        <v>0.38800000000000001</v>
      </c>
    </row>
    <row r="56" spans="1:102" x14ac:dyDescent="0.3">
      <c r="A56" s="64">
        <v>2072</v>
      </c>
      <c r="B56" s="65">
        <v>717.61699999999996</v>
      </c>
      <c r="C56" s="65">
        <v>711.63499999999999</v>
      </c>
      <c r="D56" s="65">
        <v>707.29399999999998</v>
      </c>
      <c r="E56" s="65">
        <v>701.32</v>
      </c>
      <c r="F56" s="65">
        <v>695.47799999999995</v>
      </c>
      <c r="G56" s="65">
        <v>689.74300000000005</v>
      </c>
      <c r="H56" s="65">
        <v>684.09</v>
      </c>
      <c r="I56" s="65">
        <v>678.48900000000003</v>
      </c>
      <c r="J56" s="65">
        <v>672.90599999999995</v>
      </c>
      <c r="K56" s="65">
        <v>667.36400000000003</v>
      </c>
      <c r="L56" s="65">
        <v>661.85799999999995</v>
      </c>
      <c r="M56" s="65">
        <v>656.33699999999999</v>
      </c>
      <c r="N56" s="65">
        <v>650.774</v>
      </c>
      <c r="O56" s="65">
        <v>645.197</v>
      </c>
      <c r="P56" s="65">
        <v>639.32100000000003</v>
      </c>
      <c r="Q56" s="65">
        <v>633.00900000000001</v>
      </c>
      <c r="R56" s="65">
        <v>626.38400000000001</v>
      </c>
      <c r="S56" s="65">
        <v>619.71199999999999</v>
      </c>
      <c r="T56" s="65">
        <v>612.94100000000003</v>
      </c>
      <c r="U56" s="65">
        <v>606.12199999999996</v>
      </c>
      <c r="V56" s="65">
        <v>599.30799999999999</v>
      </c>
      <c r="W56" s="65">
        <v>592.46799999999996</v>
      </c>
      <c r="X56" s="65">
        <v>585.51800000000003</v>
      </c>
      <c r="Y56" s="65">
        <v>578.47500000000002</v>
      </c>
      <c r="Z56" s="65">
        <v>571.375</v>
      </c>
      <c r="AA56" s="65">
        <v>564.226</v>
      </c>
      <c r="AB56" s="65">
        <v>557.02200000000005</v>
      </c>
      <c r="AC56" s="65">
        <v>549.73699999999997</v>
      </c>
      <c r="AD56" s="65">
        <v>542.36300000000006</v>
      </c>
      <c r="AE56" s="65">
        <v>534.95000000000005</v>
      </c>
      <c r="AF56" s="65">
        <v>527.51199999999994</v>
      </c>
      <c r="AG56" s="65">
        <v>520.02499999999998</v>
      </c>
      <c r="AH56" s="65">
        <v>512.44500000000005</v>
      </c>
      <c r="AI56" s="65">
        <v>504.78500000000003</v>
      </c>
      <c r="AJ56" s="65">
        <v>496.983</v>
      </c>
      <c r="AK56" s="65">
        <v>489.00599999999997</v>
      </c>
      <c r="AL56" s="65">
        <v>480.87799999999999</v>
      </c>
      <c r="AM56" s="65">
        <v>472.67</v>
      </c>
      <c r="AN56" s="65">
        <v>464.375</v>
      </c>
      <c r="AO56" s="65">
        <v>455.96699999999998</v>
      </c>
      <c r="AP56" s="65">
        <v>447.43900000000002</v>
      </c>
      <c r="AQ56" s="65">
        <v>438.80700000000002</v>
      </c>
      <c r="AR56" s="65">
        <v>430.096</v>
      </c>
      <c r="AS56" s="65">
        <v>421.31400000000002</v>
      </c>
      <c r="AT56" s="65">
        <v>412.44799999999998</v>
      </c>
      <c r="AU56" s="65">
        <v>403.49900000000002</v>
      </c>
      <c r="AV56" s="65">
        <v>394.48099999999999</v>
      </c>
      <c r="AW56" s="65">
        <v>385.41500000000002</v>
      </c>
      <c r="AX56" s="65">
        <v>376.30200000000002</v>
      </c>
      <c r="AY56" s="65">
        <v>367.173</v>
      </c>
      <c r="AZ56" s="65">
        <v>358.05099999999999</v>
      </c>
      <c r="BA56" s="65">
        <v>348.92700000000002</v>
      </c>
      <c r="BB56" s="65">
        <v>339.74099999999999</v>
      </c>
      <c r="BC56" s="65">
        <v>330.46300000000002</v>
      </c>
      <c r="BD56" s="65">
        <v>321.3</v>
      </c>
      <c r="BE56" s="65">
        <v>312.33300000000003</v>
      </c>
      <c r="BF56" s="65">
        <v>303.45100000000002</v>
      </c>
      <c r="BG56" s="65">
        <v>294.46899999999999</v>
      </c>
      <c r="BH56" s="65">
        <v>285.44</v>
      </c>
      <c r="BI56" s="65">
        <v>276.12400000000002</v>
      </c>
      <c r="BJ56" s="65">
        <v>266.387</v>
      </c>
      <c r="BK56" s="65">
        <v>256.34100000000001</v>
      </c>
      <c r="BL56" s="65">
        <v>246.27199999999999</v>
      </c>
      <c r="BM56" s="65">
        <v>236.16800000000001</v>
      </c>
      <c r="BN56" s="65">
        <v>225.87</v>
      </c>
      <c r="BO56" s="65">
        <v>215.34200000000001</v>
      </c>
      <c r="BP56" s="65">
        <v>204.67400000000001</v>
      </c>
      <c r="BQ56" s="65">
        <v>193.99600000000001</v>
      </c>
      <c r="BR56" s="65">
        <v>183.29300000000001</v>
      </c>
      <c r="BS56" s="65">
        <v>172.733</v>
      </c>
      <c r="BT56" s="65">
        <v>162.41900000000001</v>
      </c>
      <c r="BU56" s="65">
        <v>152.29300000000001</v>
      </c>
      <c r="BV56" s="65">
        <v>142.25200000000001</v>
      </c>
      <c r="BW56" s="65">
        <v>132.374</v>
      </c>
      <c r="BX56" s="65">
        <v>122.492</v>
      </c>
      <c r="BY56" s="65">
        <v>112.533</v>
      </c>
      <c r="BZ56" s="65">
        <v>102.627</v>
      </c>
      <c r="CA56" s="65">
        <v>93.022000000000006</v>
      </c>
      <c r="CB56" s="65">
        <v>83.721000000000004</v>
      </c>
      <c r="CC56" s="65">
        <v>74.757999999999996</v>
      </c>
      <c r="CD56" s="65">
        <v>66.192999999999998</v>
      </c>
      <c r="CE56" s="65">
        <v>58.058999999999997</v>
      </c>
      <c r="CF56" s="65">
        <v>50.316000000000003</v>
      </c>
      <c r="CG56" s="65">
        <v>42.954999999999998</v>
      </c>
      <c r="CH56" s="65">
        <v>36.305999999999997</v>
      </c>
      <c r="CI56" s="65">
        <v>30.521999999999998</v>
      </c>
      <c r="CJ56" s="65">
        <v>25.48</v>
      </c>
      <c r="CK56" s="65">
        <v>20.67</v>
      </c>
      <c r="CL56" s="65">
        <v>16.530999999999999</v>
      </c>
      <c r="CM56" s="65">
        <v>13.273999999999999</v>
      </c>
      <c r="CN56" s="65">
        <v>10.406000000000001</v>
      </c>
      <c r="CO56" s="65">
        <v>7.8490000000000002</v>
      </c>
      <c r="CP56" s="65">
        <v>5.6280000000000001</v>
      </c>
      <c r="CQ56" s="65">
        <v>4.2519999999999998</v>
      </c>
      <c r="CR56" s="65">
        <v>3.431</v>
      </c>
      <c r="CS56" s="65">
        <v>2.4929999999999999</v>
      </c>
      <c r="CT56" s="65">
        <v>1.4379999999999999</v>
      </c>
      <c r="CU56" s="65">
        <v>0.92200000000000004</v>
      </c>
      <c r="CV56" s="65">
        <v>0.63100000000000001</v>
      </c>
      <c r="CW56" s="65">
        <v>0.315</v>
      </c>
      <c r="CX56" s="65">
        <v>0.40799999999999997</v>
      </c>
    </row>
    <row r="57" spans="1:102" x14ac:dyDescent="0.3">
      <c r="A57" s="64">
        <v>2073</v>
      </c>
      <c r="B57" s="65">
        <v>720.51</v>
      </c>
      <c r="C57" s="65">
        <v>715.02800000000002</v>
      </c>
      <c r="D57" s="65">
        <v>709.61699999999996</v>
      </c>
      <c r="E57" s="65">
        <v>705.57600000000002</v>
      </c>
      <c r="F57" s="65">
        <v>699.94200000000001</v>
      </c>
      <c r="G57" s="65">
        <v>694.37</v>
      </c>
      <c r="H57" s="65">
        <v>688.84400000000005</v>
      </c>
      <c r="I57" s="65">
        <v>683.34900000000005</v>
      </c>
      <c r="J57" s="65">
        <v>677.85500000000002</v>
      </c>
      <c r="K57" s="65">
        <v>672.32799999999997</v>
      </c>
      <c r="L57" s="65">
        <v>666.82600000000002</v>
      </c>
      <c r="M57" s="65">
        <v>661.36</v>
      </c>
      <c r="N57" s="65">
        <v>655.87099999999998</v>
      </c>
      <c r="O57" s="65">
        <v>650.31200000000001</v>
      </c>
      <c r="P57" s="65">
        <v>644.71900000000005</v>
      </c>
      <c r="Q57" s="65">
        <v>638.80999999999995</v>
      </c>
      <c r="R57" s="65">
        <v>632.447</v>
      </c>
      <c r="S57" s="65">
        <v>625.76099999999997</v>
      </c>
      <c r="T57" s="65">
        <v>619.01900000000001</v>
      </c>
      <c r="U57" s="65">
        <v>612.17100000000005</v>
      </c>
      <c r="V57" s="65">
        <v>605.28800000000001</v>
      </c>
      <c r="W57" s="65">
        <v>598.43200000000002</v>
      </c>
      <c r="X57" s="65">
        <v>591.56500000000005</v>
      </c>
      <c r="Y57" s="65">
        <v>584.58600000000001</v>
      </c>
      <c r="Z57" s="65">
        <v>577.51300000000003</v>
      </c>
      <c r="AA57" s="65">
        <v>570.39</v>
      </c>
      <c r="AB57" s="65">
        <v>563.23</v>
      </c>
      <c r="AC57" s="65">
        <v>556.02200000000005</v>
      </c>
      <c r="AD57" s="65">
        <v>548.73299999999995</v>
      </c>
      <c r="AE57" s="65">
        <v>541.35799999999995</v>
      </c>
      <c r="AF57" s="65">
        <v>533.94000000000005</v>
      </c>
      <c r="AG57" s="65">
        <v>526.495</v>
      </c>
      <c r="AH57" s="65">
        <v>518.99599999999998</v>
      </c>
      <c r="AI57" s="65">
        <v>511.404</v>
      </c>
      <c r="AJ57" s="65">
        <v>503.73</v>
      </c>
      <c r="AK57" s="65">
        <v>495.91</v>
      </c>
      <c r="AL57" s="65">
        <v>487.90300000000002</v>
      </c>
      <c r="AM57" s="65">
        <v>479.74299999999999</v>
      </c>
      <c r="AN57" s="65">
        <v>471.49799999999999</v>
      </c>
      <c r="AO57" s="65">
        <v>463.161</v>
      </c>
      <c r="AP57" s="65">
        <v>454.71</v>
      </c>
      <c r="AQ57" s="65">
        <v>446.14100000000002</v>
      </c>
      <c r="AR57" s="65">
        <v>437.46699999999998</v>
      </c>
      <c r="AS57" s="65">
        <v>428.709</v>
      </c>
      <c r="AT57" s="65">
        <v>419.87599999999998</v>
      </c>
      <c r="AU57" s="65">
        <v>410.94900000000001</v>
      </c>
      <c r="AV57" s="65">
        <v>401.92500000000001</v>
      </c>
      <c r="AW57" s="65">
        <v>392.82400000000001</v>
      </c>
      <c r="AX57" s="65">
        <v>383.66899999999998</v>
      </c>
      <c r="AY57" s="65">
        <v>374.46</v>
      </c>
      <c r="AZ57" s="65">
        <v>365.23500000000001</v>
      </c>
      <c r="BA57" s="65">
        <v>356.01299999999998</v>
      </c>
      <c r="BB57" s="65">
        <v>346.78899999999999</v>
      </c>
      <c r="BC57" s="65">
        <v>337.495</v>
      </c>
      <c r="BD57" s="65">
        <v>328.09899999999999</v>
      </c>
      <c r="BE57" s="65">
        <v>318.81200000000001</v>
      </c>
      <c r="BF57" s="65">
        <v>309.71699999999998</v>
      </c>
      <c r="BG57" s="65">
        <v>300.69900000000001</v>
      </c>
      <c r="BH57" s="65">
        <v>291.57400000000001</v>
      </c>
      <c r="BI57" s="65">
        <v>282.39800000000002</v>
      </c>
      <c r="BJ57" s="65">
        <v>272.91300000000001</v>
      </c>
      <c r="BK57" s="65">
        <v>262.97699999999998</v>
      </c>
      <c r="BL57" s="65">
        <v>252.71100000000001</v>
      </c>
      <c r="BM57" s="65">
        <v>242.42</v>
      </c>
      <c r="BN57" s="65">
        <v>232.09200000000001</v>
      </c>
      <c r="BO57" s="65">
        <v>221.56800000000001</v>
      </c>
      <c r="BP57" s="65">
        <v>210.816</v>
      </c>
      <c r="BQ57" s="65">
        <v>199.92599999999999</v>
      </c>
      <c r="BR57" s="65">
        <v>189.03200000000001</v>
      </c>
      <c r="BS57" s="65">
        <v>178.125</v>
      </c>
      <c r="BT57" s="65">
        <v>167.36</v>
      </c>
      <c r="BU57" s="65">
        <v>156.834</v>
      </c>
      <c r="BV57" s="65">
        <v>146.50399999999999</v>
      </c>
      <c r="BW57" s="65">
        <v>136.28299999999999</v>
      </c>
      <c r="BX57" s="65">
        <v>126.25</v>
      </c>
      <c r="BY57" s="65">
        <v>116.25</v>
      </c>
      <c r="BZ57" s="65">
        <v>106.214</v>
      </c>
      <c r="CA57" s="65">
        <v>96.277000000000001</v>
      </c>
      <c r="CB57" s="65">
        <v>86.673000000000002</v>
      </c>
      <c r="CC57" s="65">
        <v>77.400000000000006</v>
      </c>
      <c r="CD57" s="65">
        <v>68.545000000000002</v>
      </c>
      <c r="CE57" s="65">
        <v>60.186999999999998</v>
      </c>
      <c r="CF57" s="65">
        <v>52.335000000000001</v>
      </c>
      <c r="CG57" s="65">
        <v>44.895000000000003</v>
      </c>
      <c r="CH57" s="65">
        <v>37.86</v>
      </c>
      <c r="CI57" s="65">
        <v>31.585999999999999</v>
      </c>
      <c r="CJ57" s="65">
        <v>26.234999999999999</v>
      </c>
      <c r="CK57" s="65">
        <v>21.66</v>
      </c>
      <c r="CL57" s="65">
        <v>17.23</v>
      </c>
      <c r="CM57" s="65">
        <v>13.599</v>
      </c>
      <c r="CN57" s="65">
        <v>10.945</v>
      </c>
      <c r="CO57" s="65">
        <v>8.4760000000000009</v>
      </c>
      <c r="CP57" s="65">
        <v>6.1420000000000003</v>
      </c>
      <c r="CQ57" s="65">
        <v>4.3040000000000003</v>
      </c>
      <c r="CR57" s="65">
        <v>3.294</v>
      </c>
      <c r="CS57" s="65">
        <v>2.6440000000000001</v>
      </c>
      <c r="CT57" s="65">
        <v>1.9059999999999999</v>
      </c>
      <c r="CU57" s="65">
        <v>1.0820000000000001</v>
      </c>
      <c r="CV57" s="65">
        <v>0.66300000000000003</v>
      </c>
      <c r="CW57" s="65">
        <v>0.33200000000000002</v>
      </c>
      <c r="CX57" s="65">
        <v>0.43</v>
      </c>
    </row>
    <row r="58" spans="1:102" x14ac:dyDescent="0.3">
      <c r="A58" s="64">
        <v>2074</v>
      </c>
      <c r="B58" s="65">
        <v>723.15099999999995</v>
      </c>
      <c r="C58" s="65">
        <v>718.149</v>
      </c>
      <c r="D58" s="65">
        <v>713.13499999999999</v>
      </c>
      <c r="E58" s="65">
        <v>708.10199999999998</v>
      </c>
      <c r="F58" s="65">
        <v>703.78</v>
      </c>
      <c r="G58" s="65">
        <v>698.48400000000004</v>
      </c>
      <c r="H58" s="65">
        <v>693.18399999999997</v>
      </c>
      <c r="I58" s="65">
        <v>687.86900000000003</v>
      </c>
      <c r="J58" s="65">
        <v>682.53200000000004</v>
      </c>
      <c r="K58" s="65">
        <v>677.14400000000001</v>
      </c>
      <c r="L58" s="65">
        <v>671.67600000000004</v>
      </c>
      <c r="M58" s="65">
        <v>666.21500000000003</v>
      </c>
      <c r="N58" s="65">
        <v>660.78899999999999</v>
      </c>
      <c r="O58" s="65">
        <v>655.33299999999997</v>
      </c>
      <c r="P58" s="65">
        <v>649.77800000000002</v>
      </c>
      <c r="Q58" s="65">
        <v>644.16899999999998</v>
      </c>
      <c r="R58" s="65">
        <v>638.22699999999998</v>
      </c>
      <c r="S58" s="65">
        <v>631.81399999999996</v>
      </c>
      <c r="T58" s="65">
        <v>625.06600000000003</v>
      </c>
      <c r="U58" s="65">
        <v>618.25699999999995</v>
      </c>
      <c r="V58" s="65">
        <v>611.33299999999997</v>
      </c>
      <c r="W58" s="65">
        <v>604.38599999999997</v>
      </c>
      <c r="X58" s="65">
        <v>597.48900000000003</v>
      </c>
      <c r="Y58" s="65">
        <v>590.59699999999998</v>
      </c>
      <c r="Z58" s="65">
        <v>583.58799999999997</v>
      </c>
      <c r="AA58" s="65">
        <v>576.48599999999999</v>
      </c>
      <c r="AB58" s="65">
        <v>569.34199999999998</v>
      </c>
      <c r="AC58" s="65">
        <v>562.17200000000003</v>
      </c>
      <c r="AD58" s="65">
        <v>554.96</v>
      </c>
      <c r="AE58" s="65">
        <v>547.66899999999998</v>
      </c>
      <c r="AF58" s="65">
        <v>540.29200000000003</v>
      </c>
      <c r="AG58" s="65">
        <v>532.87099999999998</v>
      </c>
      <c r="AH58" s="65">
        <v>525.41899999999998</v>
      </c>
      <c r="AI58" s="65">
        <v>517.90800000000002</v>
      </c>
      <c r="AJ58" s="65">
        <v>510.30500000000001</v>
      </c>
      <c r="AK58" s="65">
        <v>502.62</v>
      </c>
      <c r="AL58" s="65">
        <v>494.78100000000001</v>
      </c>
      <c r="AM58" s="65">
        <v>486.74799999999999</v>
      </c>
      <c r="AN58" s="65">
        <v>478.55500000000001</v>
      </c>
      <c r="AO58" s="65">
        <v>470.274</v>
      </c>
      <c r="AP58" s="65">
        <v>461.89600000000002</v>
      </c>
      <c r="AQ58" s="65">
        <v>453.40300000000002</v>
      </c>
      <c r="AR58" s="65">
        <v>444.79399999999998</v>
      </c>
      <c r="AS58" s="65">
        <v>436.07900000000001</v>
      </c>
      <c r="AT58" s="65">
        <v>427.27499999999998</v>
      </c>
      <c r="AU58" s="65">
        <v>418.39100000000002</v>
      </c>
      <c r="AV58" s="65">
        <v>409.404</v>
      </c>
      <c r="AW58" s="65">
        <v>400.30799999999999</v>
      </c>
      <c r="AX58" s="65">
        <v>391.12299999999999</v>
      </c>
      <c r="AY58" s="65">
        <v>381.88099999999997</v>
      </c>
      <c r="AZ58" s="65">
        <v>372.577</v>
      </c>
      <c r="BA58" s="65">
        <v>363.25400000000002</v>
      </c>
      <c r="BB58" s="65">
        <v>353.93700000000001</v>
      </c>
      <c r="BC58" s="65">
        <v>344.613</v>
      </c>
      <c r="BD58" s="65">
        <v>335.21100000000001</v>
      </c>
      <c r="BE58" s="65">
        <v>325.69900000000001</v>
      </c>
      <c r="BF58" s="65">
        <v>316.28899999999999</v>
      </c>
      <c r="BG58" s="65">
        <v>307.06700000000001</v>
      </c>
      <c r="BH58" s="65">
        <v>297.91399999999999</v>
      </c>
      <c r="BI58" s="65">
        <v>288.64600000000002</v>
      </c>
      <c r="BJ58" s="65">
        <v>279.32499999999999</v>
      </c>
      <c r="BK58" s="65">
        <v>269.67099999999999</v>
      </c>
      <c r="BL58" s="65">
        <v>259.53699999999998</v>
      </c>
      <c r="BM58" s="65">
        <v>249.05199999999999</v>
      </c>
      <c r="BN58" s="65">
        <v>238.542</v>
      </c>
      <c r="BO58" s="65">
        <v>227.99100000000001</v>
      </c>
      <c r="BP58" s="65">
        <v>217.24299999999999</v>
      </c>
      <c r="BQ58" s="65">
        <v>206.267</v>
      </c>
      <c r="BR58" s="65">
        <v>195.15600000000001</v>
      </c>
      <c r="BS58" s="65">
        <v>184.04900000000001</v>
      </c>
      <c r="BT58" s="65">
        <v>172.93899999999999</v>
      </c>
      <c r="BU58" s="65">
        <v>161.96899999999999</v>
      </c>
      <c r="BV58" s="65">
        <v>151.233</v>
      </c>
      <c r="BW58" s="65">
        <v>140.69900000000001</v>
      </c>
      <c r="BX58" s="65">
        <v>130.298</v>
      </c>
      <c r="BY58" s="65">
        <v>120.113</v>
      </c>
      <c r="BZ58" s="65">
        <v>109.994</v>
      </c>
      <c r="CA58" s="65">
        <v>99.885000000000005</v>
      </c>
      <c r="CB58" s="65">
        <v>89.917000000000002</v>
      </c>
      <c r="CC58" s="65">
        <v>80.314999999999998</v>
      </c>
      <c r="CD58" s="65">
        <v>71.072999999999993</v>
      </c>
      <c r="CE58" s="65">
        <v>62.325000000000003</v>
      </c>
      <c r="CF58" s="65">
        <v>54.173000000000002</v>
      </c>
      <c r="CG58" s="65">
        <v>46.603999999999999</v>
      </c>
      <c r="CH58" s="65">
        <v>39.47</v>
      </c>
      <c r="CI58" s="65">
        <v>32.761000000000003</v>
      </c>
      <c r="CJ58" s="65">
        <v>26.863</v>
      </c>
      <c r="CK58" s="65">
        <v>21.943999999999999</v>
      </c>
      <c r="CL58" s="65">
        <v>17.837</v>
      </c>
      <c r="CM58" s="65">
        <v>13.788</v>
      </c>
      <c r="CN58" s="65">
        <v>10.666</v>
      </c>
      <c r="CO58" s="65">
        <v>8.6140000000000008</v>
      </c>
      <c r="CP58" s="65">
        <v>6.5449999999999999</v>
      </c>
      <c r="CQ58" s="65">
        <v>4.4340000000000002</v>
      </c>
      <c r="CR58" s="65">
        <v>2.9809999999999999</v>
      </c>
      <c r="CS58" s="65">
        <v>2.3359999999999999</v>
      </c>
      <c r="CT58" s="65">
        <v>1.857</v>
      </c>
      <c r="CU58" s="65">
        <v>1.32</v>
      </c>
      <c r="CV58" s="65">
        <v>0.72499999999999998</v>
      </c>
      <c r="CW58" s="65">
        <v>0.35</v>
      </c>
      <c r="CX58" s="65">
        <v>0.45300000000000001</v>
      </c>
    </row>
    <row r="59" spans="1:102" x14ac:dyDescent="0.3">
      <c r="A59" s="64">
        <v>2075</v>
      </c>
      <c r="B59" s="65">
        <v>725.65800000000002</v>
      </c>
      <c r="C59" s="65">
        <v>721.03499999999997</v>
      </c>
      <c r="D59" s="65">
        <v>716.351</v>
      </c>
      <c r="E59" s="65">
        <v>711.601</v>
      </c>
      <c r="F59" s="65">
        <v>706.78300000000002</v>
      </c>
      <c r="G59" s="65">
        <v>701.89800000000002</v>
      </c>
      <c r="H59" s="65">
        <v>696.94100000000003</v>
      </c>
      <c r="I59" s="65">
        <v>691.91200000000003</v>
      </c>
      <c r="J59" s="65">
        <v>686.80899999999997</v>
      </c>
      <c r="K59" s="65">
        <v>681.63</v>
      </c>
      <c r="L59" s="65">
        <v>676.34799999999996</v>
      </c>
      <c r="M59" s="65">
        <v>670.94</v>
      </c>
      <c r="N59" s="65">
        <v>665.52</v>
      </c>
      <c r="O59" s="65">
        <v>660.13599999999997</v>
      </c>
      <c r="P59" s="65">
        <v>654.71199999999999</v>
      </c>
      <c r="Q59" s="65">
        <v>649.16200000000003</v>
      </c>
      <c r="R59" s="65">
        <v>643.53899999999999</v>
      </c>
      <c r="S59" s="65">
        <v>637.56399999999996</v>
      </c>
      <c r="T59" s="65">
        <v>631.10299999999995</v>
      </c>
      <c r="U59" s="65">
        <v>624.29499999999996</v>
      </c>
      <c r="V59" s="65">
        <v>617.41800000000001</v>
      </c>
      <c r="W59" s="65">
        <v>610.41899999999998</v>
      </c>
      <c r="X59" s="65">
        <v>603.41</v>
      </c>
      <c r="Y59" s="65">
        <v>596.47199999999998</v>
      </c>
      <c r="Z59" s="65">
        <v>589.55499999999995</v>
      </c>
      <c r="AA59" s="65">
        <v>582.51900000000001</v>
      </c>
      <c r="AB59" s="65">
        <v>575.38699999999994</v>
      </c>
      <c r="AC59" s="65">
        <v>568.22299999999996</v>
      </c>
      <c r="AD59" s="65">
        <v>561.04399999999998</v>
      </c>
      <c r="AE59" s="65">
        <v>553.83000000000004</v>
      </c>
      <c r="AF59" s="65">
        <v>546.53700000000003</v>
      </c>
      <c r="AG59" s="65">
        <v>539.16</v>
      </c>
      <c r="AH59" s="65">
        <v>531.73699999999997</v>
      </c>
      <c r="AI59" s="65">
        <v>524.27700000000004</v>
      </c>
      <c r="AJ59" s="65">
        <v>516.75699999999995</v>
      </c>
      <c r="AK59" s="65">
        <v>509.14299999999997</v>
      </c>
      <c r="AL59" s="65">
        <v>501.447</v>
      </c>
      <c r="AM59" s="65">
        <v>493.59</v>
      </c>
      <c r="AN59" s="65">
        <v>485.53199999999998</v>
      </c>
      <c r="AO59" s="65">
        <v>477.30700000000002</v>
      </c>
      <c r="AP59" s="65">
        <v>468.99</v>
      </c>
      <c r="AQ59" s="65">
        <v>460.572</v>
      </c>
      <c r="AR59" s="65">
        <v>452.03899999999999</v>
      </c>
      <c r="AS59" s="65">
        <v>443.39299999999997</v>
      </c>
      <c r="AT59" s="65">
        <v>434.637</v>
      </c>
      <c r="AU59" s="65">
        <v>425.78800000000001</v>
      </c>
      <c r="AV59" s="65">
        <v>416.85399999999998</v>
      </c>
      <c r="AW59" s="65">
        <v>407.80799999999999</v>
      </c>
      <c r="AX59" s="65">
        <v>398.64</v>
      </c>
      <c r="AY59" s="65">
        <v>389.37400000000002</v>
      </c>
      <c r="AZ59" s="65">
        <v>380.04500000000002</v>
      </c>
      <c r="BA59" s="65">
        <v>370.64800000000002</v>
      </c>
      <c r="BB59" s="65">
        <v>361.23</v>
      </c>
      <c r="BC59" s="65">
        <v>351.81599999999997</v>
      </c>
      <c r="BD59" s="65">
        <v>342.39499999999998</v>
      </c>
      <c r="BE59" s="65">
        <v>332.88499999999999</v>
      </c>
      <c r="BF59" s="65">
        <v>323.25799999999998</v>
      </c>
      <c r="BG59" s="65">
        <v>313.72800000000001</v>
      </c>
      <c r="BH59" s="65">
        <v>304.38</v>
      </c>
      <c r="BI59" s="65">
        <v>295.09300000000002</v>
      </c>
      <c r="BJ59" s="65">
        <v>285.68400000000003</v>
      </c>
      <c r="BK59" s="65">
        <v>276.21800000000002</v>
      </c>
      <c r="BL59" s="65">
        <v>266.39600000000002</v>
      </c>
      <c r="BM59" s="65">
        <v>256.065</v>
      </c>
      <c r="BN59" s="65">
        <v>245.364</v>
      </c>
      <c r="BO59" s="65">
        <v>234.63399999999999</v>
      </c>
      <c r="BP59" s="65">
        <v>223.86199999999999</v>
      </c>
      <c r="BQ59" s="65">
        <v>212.89</v>
      </c>
      <c r="BR59" s="65">
        <v>201.69399999999999</v>
      </c>
      <c r="BS59" s="65">
        <v>190.363</v>
      </c>
      <c r="BT59" s="65">
        <v>179.04300000000001</v>
      </c>
      <c r="BU59" s="65">
        <v>167.73</v>
      </c>
      <c r="BV59" s="65">
        <v>156.559</v>
      </c>
      <c r="BW59" s="65">
        <v>145.614</v>
      </c>
      <c r="BX59" s="65">
        <v>134.87700000000001</v>
      </c>
      <c r="BY59" s="65">
        <v>124.29900000000001</v>
      </c>
      <c r="BZ59" s="65">
        <v>113.961</v>
      </c>
      <c r="CA59" s="65">
        <v>103.727</v>
      </c>
      <c r="CB59" s="65">
        <v>93.543999999999997</v>
      </c>
      <c r="CC59" s="65">
        <v>83.548000000000002</v>
      </c>
      <c r="CD59" s="65">
        <v>73.947999999999993</v>
      </c>
      <c r="CE59" s="65">
        <v>64.738</v>
      </c>
      <c r="CF59" s="65">
        <v>56.098999999999997</v>
      </c>
      <c r="CG59" s="65">
        <v>48.154000000000003</v>
      </c>
      <c r="CH59" s="65">
        <v>40.871000000000002</v>
      </c>
      <c r="CI59" s="65">
        <v>34.042000000000002</v>
      </c>
      <c r="CJ59" s="65">
        <v>27.658999999999999</v>
      </c>
      <c r="CK59" s="65">
        <v>22.138999999999999</v>
      </c>
      <c r="CL59" s="65">
        <v>17.652000000000001</v>
      </c>
      <c r="CM59" s="65">
        <v>14.013</v>
      </c>
      <c r="CN59" s="65">
        <v>10.345000000000001</v>
      </c>
      <c r="CO59" s="65">
        <v>7.7329999999999997</v>
      </c>
      <c r="CP59" s="65">
        <v>6.2830000000000004</v>
      </c>
      <c r="CQ59" s="65">
        <v>4.6150000000000002</v>
      </c>
      <c r="CR59" s="65">
        <v>2.726</v>
      </c>
      <c r="CS59" s="65">
        <v>1.6559999999999999</v>
      </c>
      <c r="CT59" s="65">
        <v>1.3779999999999999</v>
      </c>
      <c r="CU59" s="65">
        <v>1.07</v>
      </c>
      <c r="CV59" s="65">
        <v>0.73399999999999999</v>
      </c>
      <c r="CW59" s="65">
        <v>0.36799999999999999</v>
      </c>
      <c r="CX59" s="65">
        <v>0.47699999999999998</v>
      </c>
    </row>
    <row r="60" spans="1:102" x14ac:dyDescent="0.3">
      <c r="A60" s="64">
        <v>2076</v>
      </c>
      <c r="B60" s="65">
        <v>728.43299999999999</v>
      </c>
      <c r="C60" s="65">
        <v>724.44299999999998</v>
      </c>
      <c r="D60" s="65">
        <v>719.952</v>
      </c>
      <c r="E60" s="65">
        <v>715.40200000000004</v>
      </c>
      <c r="F60" s="65">
        <v>710.78800000000001</v>
      </c>
      <c r="G60" s="65">
        <v>706.10299999999995</v>
      </c>
      <c r="H60" s="65">
        <v>701.34500000000003</v>
      </c>
      <c r="I60" s="65">
        <v>696.51700000000005</v>
      </c>
      <c r="J60" s="65">
        <v>691.57899999999995</v>
      </c>
      <c r="K60" s="65">
        <v>686.50900000000001</v>
      </c>
      <c r="L60" s="65">
        <v>681.322</v>
      </c>
      <c r="M60" s="65">
        <v>676.03099999999995</v>
      </c>
      <c r="N60" s="65">
        <v>670.60599999999999</v>
      </c>
      <c r="O60" s="65">
        <v>665.15099999999995</v>
      </c>
      <c r="P60" s="65">
        <v>659.71199999999999</v>
      </c>
      <c r="Q60" s="65">
        <v>654.22299999999996</v>
      </c>
      <c r="R60" s="65">
        <v>648.6</v>
      </c>
      <c r="S60" s="65">
        <v>642.89700000000005</v>
      </c>
      <c r="T60" s="65">
        <v>636.85500000000002</v>
      </c>
      <c r="U60" s="65">
        <v>630.34900000000005</v>
      </c>
      <c r="V60" s="65">
        <v>623.51199999999994</v>
      </c>
      <c r="W60" s="65">
        <v>616.60299999999995</v>
      </c>
      <c r="X60" s="65">
        <v>609.572</v>
      </c>
      <c r="Y60" s="65">
        <v>602.53899999999999</v>
      </c>
      <c r="Z60" s="65">
        <v>595.58699999999999</v>
      </c>
      <c r="AA60" s="65">
        <v>588.66399999999999</v>
      </c>
      <c r="AB60" s="65">
        <v>581.62199999999996</v>
      </c>
      <c r="AC60" s="65">
        <v>574.48599999999999</v>
      </c>
      <c r="AD60" s="65">
        <v>567.31600000000003</v>
      </c>
      <c r="AE60" s="65">
        <v>560.125</v>
      </c>
      <c r="AF60" s="65">
        <v>552.89599999999996</v>
      </c>
      <c r="AG60" s="65">
        <v>545.58799999999997</v>
      </c>
      <c r="AH60" s="65">
        <v>538.19500000000005</v>
      </c>
      <c r="AI60" s="65">
        <v>530.75</v>
      </c>
      <c r="AJ60" s="65">
        <v>523.25900000000001</v>
      </c>
      <c r="AK60" s="65">
        <v>515.69899999999996</v>
      </c>
      <c r="AL60" s="65">
        <v>508.04300000000001</v>
      </c>
      <c r="AM60" s="65">
        <v>500.29899999999998</v>
      </c>
      <c r="AN60" s="65">
        <v>492.39299999999997</v>
      </c>
      <c r="AO60" s="65">
        <v>484.28899999999999</v>
      </c>
      <c r="AP60" s="65">
        <v>476.01499999999999</v>
      </c>
      <c r="AQ60" s="65">
        <v>467.64400000000001</v>
      </c>
      <c r="AR60" s="65">
        <v>459.16800000000001</v>
      </c>
      <c r="AS60" s="65">
        <v>450.565</v>
      </c>
      <c r="AT60" s="65">
        <v>441.834</v>
      </c>
      <c r="AU60" s="65">
        <v>432.983</v>
      </c>
      <c r="AV60" s="65">
        <v>424.03300000000002</v>
      </c>
      <c r="AW60" s="65">
        <v>414.99200000000002</v>
      </c>
      <c r="AX60" s="65">
        <v>405.83600000000001</v>
      </c>
      <c r="AY60" s="65">
        <v>396.55599999999998</v>
      </c>
      <c r="AZ60" s="65">
        <v>387.178</v>
      </c>
      <c r="BA60" s="65">
        <v>377.726</v>
      </c>
      <c r="BB60" s="65">
        <v>368.19600000000003</v>
      </c>
      <c r="BC60" s="65">
        <v>358.64</v>
      </c>
      <c r="BD60" s="65">
        <v>349.08800000000002</v>
      </c>
      <c r="BE60" s="65">
        <v>339.52</v>
      </c>
      <c r="BF60" s="65">
        <v>329.85500000000002</v>
      </c>
      <c r="BG60" s="65">
        <v>320.06700000000001</v>
      </c>
      <c r="BH60" s="65">
        <v>310.346</v>
      </c>
      <c r="BI60" s="65">
        <v>300.76499999999999</v>
      </c>
      <c r="BJ60" s="65">
        <v>291.21699999999998</v>
      </c>
      <c r="BK60" s="65">
        <v>281.54700000000003</v>
      </c>
      <c r="BL60" s="65">
        <v>271.815</v>
      </c>
      <c r="BM60" s="65">
        <v>261.72199999999998</v>
      </c>
      <c r="BN60" s="65">
        <v>251.11500000000001</v>
      </c>
      <c r="BO60" s="65">
        <v>240.13800000000001</v>
      </c>
      <c r="BP60" s="65">
        <v>229.137</v>
      </c>
      <c r="BQ60" s="65">
        <v>218.10499999999999</v>
      </c>
      <c r="BR60" s="65">
        <v>206.87899999999999</v>
      </c>
      <c r="BS60" s="65">
        <v>195.435</v>
      </c>
      <c r="BT60" s="65">
        <v>183.874</v>
      </c>
      <c r="BU60" s="65">
        <v>172.346</v>
      </c>
      <c r="BV60" s="65">
        <v>160.85900000000001</v>
      </c>
      <c r="BW60" s="65">
        <v>149.53700000000001</v>
      </c>
      <c r="BX60" s="65">
        <v>138.47200000000001</v>
      </c>
      <c r="BY60" s="65">
        <v>127.651</v>
      </c>
      <c r="BZ60" s="65">
        <v>117.029</v>
      </c>
      <c r="CA60" s="65">
        <v>106.682</v>
      </c>
      <c r="CB60" s="65">
        <v>96.525999999999996</v>
      </c>
      <c r="CC60" s="65">
        <v>86.534999999999997</v>
      </c>
      <c r="CD60" s="65">
        <v>76.819999999999993</v>
      </c>
      <c r="CE60" s="65">
        <v>67.528999999999996</v>
      </c>
      <c r="CF60" s="65">
        <v>58.649000000000001</v>
      </c>
      <c r="CG60" s="65">
        <v>50.417000000000002</v>
      </c>
      <c r="CH60" s="65">
        <v>42.97</v>
      </c>
      <c r="CI60" s="65">
        <v>36.241</v>
      </c>
      <c r="CJ60" s="65">
        <v>29.856999999999999</v>
      </c>
      <c r="CK60" s="65">
        <v>24.082000000000001</v>
      </c>
      <c r="CL60" s="65">
        <v>19.302</v>
      </c>
      <c r="CM60" s="65">
        <v>15.292999999999999</v>
      </c>
      <c r="CN60" s="65">
        <v>11.907</v>
      </c>
      <c r="CO60" s="65">
        <v>8.7040000000000006</v>
      </c>
      <c r="CP60" s="65">
        <v>6.5430000000000001</v>
      </c>
      <c r="CQ60" s="65">
        <v>5.3040000000000003</v>
      </c>
      <c r="CR60" s="65">
        <v>3.8820000000000001</v>
      </c>
      <c r="CS60" s="65">
        <v>2.2770000000000001</v>
      </c>
      <c r="CT60" s="65">
        <v>1.4490000000000001</v>
      </c>
      <c r="CU60" s="65">
        <v>1.125</v>
      </c>
      <c r="CV60" s="65">
        <v>0.77200000000000002</v>
      </c>
      <c r="CW60" s="65">
        <v>0.38700000000000001</v>
      </c>
      <c r="CX60" s="65">
        <v>0.503</v>
      </c>
    </row>
    <row r="61" spans="1:102" x14ac:dyDescent="0.3">
      <c r="A61" s="64">
        <v>2077</v>
      </c>
      <c r="B61" s="65">
        <v>731.06899999999996</v>
      </c>
      <c r="C61" s="65">
        <v>726.89400000000001</v>
      </c>
      <c r="D61" s="65">
        <v>723.15300000000002</v>
      </c>
      <c r="E61" s="65">
        <v>718.79300000000001</v>
      </c>
      <c r="F61" s="65">
        <v>714.38</v>
      </c>
      <c r="G61" s="65">
        <v>709.90200000000004</v>
      </c>
      <c r="H61" s="65">
        <v>705.34699999999998</v>
      </c>
      <c r="I61" s="65">
        <v>700.71900000000005</v>
      </c>
      <c r="J61" s="65">
        <v>696.02</v>
      </c>
      <c r="K61" s="65">
        <v>691.17200000000003</v>
      </c>
      <c r="L61" s="65">
        <v>686.13699999999994</v>
      </c>
      <c r="M61" s="65">
        <v>680.94600000000003</v>
      </c>
      <c r="N61" s="65">
        <v>675.64400000000001</v>
      </c>
      <c r="O61" s="65">
        <v>670.20100000000002</v>
      </c>
      <c r="P61" s="65">
        <v>664.71100000000001</v>
      </c>
      <c r="Q61" s="65">
        <v>659.21900000000005</v>
      </c>
      <c r="R61" s="65">
        <v>653.66399999999999</v>
      </c>
      <c r="S61" s="65">
        <v>647.96900000000005</v>
      </c>
      <c r="T61" s="65">
        <v>642.18700000000001</v>
      </c>
      <c r="U61" s="65">
        <v>636.07799999999997</v>
      </c>
      <c r="V61" s="65">
        <v>629.529</v>
      </c>
      <c r="W61" s="65">
        <v>622.66399999999999</v>
      </c>
      <c r="X61" s="65">
        <v>615.72400000000005</v>
      </c>
      <c r="Y61" s="65">
        <v>608.66099999999994</v>
      </c>
      <c r="Z61" s="65">
        <v>601.60400000000004</v>
      </c>
      <c r="AA61" s="65">
        <v>594.64</v>
      </c>
      <c r="AB61" s="65">
        <v>587.71100000000001</v>
      </c>
      <c r="AC61" s="65">
        <v>580.66499999999996</v>
      </c>
      <c r="AD61" s="65">
        <v>573.524</v>
      </c>
      <c r="AE61" s="65">
        <v>566.34799999999996</v>
      </c>
      <c r="AF61" s="65">
        <v>559.14700000000005</v>
      </c>
      <c r="AG61" s="65">
        <v>551.90599999999995</v>
      </c>
      <c r="AH61" s="65">
        <v>544.58299999999997</v>
      </c>
      <c r="AI61" s="65">
        <v>537.17499999999995</v>
      </c>
      <c r="AJ61" s="65">
        <v>529.70699999999999</v>
      </c>
      <c r="AK61" s="65">
        <v>522.18499999999995</v>
      </c>
      <c r="AL61" s="65">
        <v>514.58799999999997</v>
      </c>
      <c r="AM61" s="65">
        <v>506.88900000000001</v>
      </c>
      <c r="AN61" s="65">
        <v>499.09899999999999</v>
      </c>
      <c r="AO61" s="65">
        <v>491.14499999999998</v>
      </c>
      <c r="AP61" s="65">
        <v>482.995</v>
      </c>
      <c r="AQ61" s="65">
        <v>474.673</v>
      </c>
      <c r="AR61" s="65">
        <v>466.24900000000002</v>
      </c>
      <c r="AS61" s="65">
        <v>457.71499999999997</v>
      </c>
      <c r="AT61" s="65">
        <v>449.04300000000001</v>
      </c>
      <c r="AU61" s="65">
        <v>440.22899999999998</v>
      </c>
      <c r="AV61" s="65">
        <v>431.28300000000002</v>
      </c>
      <c r="AW61" s="65">
        <v>422.233</v>
      </c>
      <c r="AX61" s="65">
        <v>413.08499999999998</v>
      </c>
      <c r="AY61" s="65">
        <v>403.81900000000002</v>
      </c>
      <c r="AZ61" s="65">
        <v>394.43099999999998</v>
      </c>
      <c r="BA61" s="65">
        <v>384.94099999999997</v>
      </c>
      <c r="BB61" s="65">
        <v>375.36599999999999</v>
      </c>
      <c r="BC61" s="65">
        <v>365.70499999999998</v>
      </c>
      <c r="BD61" s="65">
        <v>356.01299999999998</v>
      </c>
      <c r="BE61" s="65">
        <v>346.32100000000003</v>
      </c>
      <c r="BF61" s="65">
        <v>336.60899999999998</v>
      </c>
      <c r="BG61" s="65">
        <v>326.78899999999999</v>
      </c>
      <c r="BH61" s="65">
        <v>316.84100000000001</v>
      </c>
      <c r="BI61" s="65">
        <v>306.93099999999998</v>
      </c>
      <c r="BJ61" s="65">
        <v>297.11799999999999</v>
      </c>
      <c r="BK61" s="65">
        <v>287.31099999999998</v>
      </c>
      <c r="BL61" s="65">
        <v>277.37900000000002</v>
      </c>
      <c r="BM61" s="65">
        <v>267.38200000000001</v>
      </c>
      <c r="BN61" s="65">
        <v>257.01799999999997</v>
      </c>
      <c r="BO61" s="65">
        <v>246.137</v>
      </c>
      <c r="BP61" s="65">
        <v>234.88499999999999</v>
      </c>
      <c r="BQ61" s="65">
        <v>223.61500000000001</v>
      </c>
      <c r="BR61" s="65">
        <v>212.322</v>
      </c>
      <c r="BS61" s="65">
        <v>200.84399999999999</v>
      </c>
      <c r="BT61" s="65">
        <v>189.155</v>
      </c>
      <c r="BU61" s="65">
        <v>177.36099999999999</v>
      </c>
      <c r="BV61" s="65">
        <v>165.62899999999999</v>
      </c>
      <c r="BW61" s="65">
        <v>153.96600000000001</v>
      </c>
      <c r="BX61" s="65">
        <v>142.49799999999999</v>
      </c>
      <c r="BY61" s="65">
        <v>131.31299999999999</v>
      </c>
      <c r="BZ61" s="65">
        <v>120.41</v>
      </c>
      <c r="CA61" s="65">
        <v>109.745</v>
      </c>
      <c r="CB61" s="65">
        <v>99.388999999999996</v>
      </c>
      <c r="CC61" s="65">
        <v>89.311999999999998</v>
      </c>
      <c r="CD61" s="65">
        <v>79.515000000000001</v>
      </c>
      <c r="CE61" s="65">
        <v>70.081000000000003</v>
      </c>
      <c r="CF61" s="65">
        <v>61.098999999999997</v>
      </c>
      <c r="CG61" s="65">
        <v>52.552</v>
      </c>
      <c r="CH61" s="65">
        <v>44.728000000000002</v>
      </c>
      <c r="CI61" s="65">
        <v>37.779000000000003</v>
      </c>
      <c r="CJ61" s="65">
        <v>31.605</v>
      </c>
      <c r="CK61" s="65">
        <v>25.667000000000002</v>
      </c>
      <c r="CL61" s="65">
        <v>20.5</v>
      </c>
      <c r="CM61" s="65">
        <v>16.462</v>
      </c>
      <c r="CN61" s="65">
        <v>12.933</v>
      </c>
      <c r="CO61" s="65">
        <v>9.7989999999999995</v>
      </c>
      <c r="CP61" s="65">
        <v>7.0620000000000003</v>
      </c>
      <c r="CQ61" s="65">
        <v>5.351</v>
      </c>
      <c r="CR61" s="65">
        <v>4.3230000000000004</v>
      </c>
      <c r="CS61" s="65">
        <v>3.149</v>
      </c>
      <c r="CT61" s="65">
        <v>1.8260000000000001</v>
      </c>
      <c r="CU61" s="65">
        <v>1.1839999999999999</v>
      </c>
      <c r="CV61" s="65">
        <v>0.81200000000000006</v>
      </c>
      <c r="CW61" s="65">
        <v>0.40699999999999997</v>
      </c>
      <c r="CX61" s="65">
        <v>0.53100000000000003</v>
      </c>
    </row>
    <row r="62" spans="1:102" x14ac:dyDescent="0.3">
      <c r="A62" s="64">
        <v>2078</v>
      </c>
      <c r="B62" s="65">
        <v>733.63699999999994</v>
      </c>
      <c r="C62" s="65">
        <v>729.55499999999995</v>
      </c>
      <c r="D62" s="65">
        <v>725.44399999999996</v>
      </c>
      <c r="E62" s="65">
        <v>721.78399999999999</v>
      </c>
      <c r="F62" s="65">
        <v>717.55700000000002</v>
      </c>
      <c r="G62" s="65">
        <v>713.28</v>
      </c>
      <c r="H62" s="65">
        <v>708.93799999999999</v>
      </c>
      <c r="I62" s="65">
        <v>704.51499999999999</v>
      </c>
      <c r="J62" s="65">
        <v>700.01700000000005</v>
      </c>
      <c r="K62" s="65">
        <v>695.44799999999998</v>
      </c>
      <c r="L62" s="65">
        <v>690.69100000000003</v>
      </c>
      <c r="M62" s="65">
        <v>685.69100000000003</v>
      </c>
      <c r="N62" s="65">
        <v>680.49300000000005</v>
      </c>
      <c r="O62" s="65">
        <v>675.18200000000002</v>
      </c>
      <c r="P62" s="65">
        <v>669.72299999999996</v>
      </c>
      <c r="Q62" s="65">
        <v>664.19899999999996</v>
      </c>
      <c r="R62" s="65">
        <v>658.65499999999997</v>
      </c>
      <c r="S62" s="65">
        <v>653.03399999999999</v>
      </c>
      <c r="T62" s="65">
        <v>647.26900000000001</v>
      </c>
      <c r="U62" s="65">
        <v>641.40700000000004</v>
      </c>
      <c r="V62" s="65">
        <v>635.23299999999995</v>
      </c>
      <c r="W62" s="65">
        <v>628.64</v>
      </c>
      <c r="X62" s="65">
        <v>621.74800000000005</v>
      </c>
      <c r="Y62" s="65">
        <v>614.77800000000002</v>
      </c>
      <c r="Z62" s="65">
        <v>607.68499999999995</v>
      </c>
      <c r="AA62" s="65">
        <v>600.60400000000004</v>
      </c>
      <c r="AB62" s="65">
        <v>593.62800000000004</v>
      </c>
      <c r="AC62" s="65">
        <v>586.69500000000005</v>
      </c>
      <c r="AD62" s="65">
        <v>579.64400000000001</v>
      </c>
      <c r="AE62" s="65">
        <v>572.5</v>
      </c>
      <c r="AF62" s="65">
        <v>565.32000000000005</v>
      </c>
      <c r="AG62" s="65">
        <v>558.11</v>
      </c>
      <c r="AH62" s="65">
        <v>550.85500000000002</v>
      </c>
      <c r="AI62" s="65">
        <v>543.51800000000003</v>
      </c>
      <c r="AJ62" s="65">
        <v>536.09500000000003</v>
      </c>
      <c r="AK62" s="65">
        <v>528.60699999999997</v>
      </c>
      <c r="AL62" s="65">
        <v>521.05499999999995</v>
      </c>
      <c r="AM62" s="65">
        <v>513.41999999999996</v>
      </c>
      <c r="AN62" s="65">
        <v>505.68099999999998</v>
      </c>
      <c r="AO62" s="65">
        <v>497.84399999999999</v>
      </c>
      <c r="AP62" s="65">
        <v>489.84399999999999</v>
      </c>
      <c r="AQ62" s="65">
        <v>481.649</v>
      </c>
      <c r="AR62" s="65">
        <v>473.28</v>
      </c>
      <c r="AS62" s="65">
        <v>464.80399999999997</v>
      </c>
      <c r="AT62" s="65">
        <v>456.21199999999999</v>
      </c>
      <c r="AU62" s="65">
        <v>447.47199999999998</v>
      </c>
      <c r="AV62" s="65">
        <v>438.57600000000002</v>
      </c>
      <c r="AW62" s="65">
        <v>429.536</v>
      </c>
      <c r="AX62" s="65">
        <v>420.38799999999998</v>
      </c>
      <c r="AY62" s="65">
        <v>411.13400000000001</v>
      </c>
      <c r="AZ62" s="65">
        <v>401.75900000000001</v>
      </c>
      <c r="BA62" s="65">
        <v>392.262</v>
      </c>
      <c r="BB62" s="65">
        <v>382.66</v>
      </c>
      <c r="BC62" s="65">
        <v>372.96699999999998</v>
      </c>
      <c r="BD62" s="65">
        <v>363.173</v>
      </c>
      <c r="BE62" s="65">
        <v>353.346</v>
      </c>
      <c r="BF62" s="65">
        <v>343.517</v>
      </c>
      <c r="BG62" s="65">
        <v>333.661</v>
      </c>
      <c r="BH62" s="65">
        <v>323.68700000000001</v>
      </c>
      <c r="BI62" s="65">
        <v>313.58</v>
      </c>
      <c r="BJ62" s="65">
        <v>303.48099999999999</v>
      </c>
      <c r="BK62" s="65">
        <v>293.43900000000002</v>
      </c>
      <c r="BL62" s="65">
        <v>283.37200000000001</v>
      </c>
      <c r="BM62" s="65">
        <v>273.18</v>
      </c>
      <c r="BN62" s="65">
        <v>262.91899999999998</v>
      </c>
      <c r="BO62" s="65">
        <v>252.28700000000001</v>
      </c>
      <c r="BP62" s="65">
        <v>241.131</v>
      </c>
      <c r="BQ62" s="65">
        <v>229.60499999999999</v>
      </c>
      <c r="BR62" s="65">
        <v>218.06800000000001</v>
      </c>
      <c r="BS62" s="65">
        <v>206.517</v>
      </c>
      <c r="BT62" s="65">
        <v>194.78700000000001</v>
      </c>
      <c r="BU62" s="65">
        <v>182.85300000000001</v>
      </c>
      <c r="BV62" s="65">
        <v>170.83</v>
      </c>
      <c r="BW62" s="65">
        <v>158.89400000000001</v>
      </c>
      <c r="BX62" s="65">
        <v>147.05799999999999</v>
      </c>
      <c r="BY62" s="65">
        <v>135.441</v>
      </c>
      <c r="BZ62" s="65">
        <v>124.139</v>
      </c>
      <c r="CA62" s="65">
        <v>113.155</v>
      </c>
      <c r="CB62" s="65">
        <v>102.449</v>
      </c>
      <c r="CC62" s="65">
        <v>92.084999999999994</v>
      </c>
      <c r="CD62" s="65">
        <v>82.088999999999999</v>
      </c>
      <c r="CE62" s="65">
        <v>72.483999999999995</v>
      </c>
      <c r="CF62" s="65">
        <v>63.334000000000003</v>
      </c>
      <c r="CG62" s="65">
        <v>54.661999999999999</v>
      </c>
      <c r="CH62" s="65">
        <v>46.45</v>
      </c>
      <c r="CI62" s="65">
        <v>39.033999999999999</v>
      </c>
      <c r="CJ62" s="65">
        <v>32.584000000000003</v>
      </c>
      <c r="CK62" s="65">
        <v>26.966999999999999</v>
      </c>
      <c r="CL62" s="65">
        <v>21.472000000000001</v>
      </c>
      <c r="CM62" s="65">
        <v>16.917000000000002</v>
      </c>
      <c r="CN62" s="65">
        <v>13.621</v>
      </c>
      <c r="CO62" s="65">
        <v>10.57</v>
      </c>
      <c r="CP62" s="65">
        <v>7.69</v>
      </c>
      <c r="CQ62" s="65">
        <v>5.4180000000000001</v>
      </c>
      <c r="CR62" s="65">
        <v>4.1589999999999998</v>
      </c>
      <c r="CS62" s="65">
        <v>3.343</v>
      </c>
      <c r="CT62" s="65">
        <v>2.415</v>
      </c>
      <c r="CU62" s="65">
        <v>1.377</v>
      </c>
      <c r="CV62" s="65">
        <v>0.85499999999999998</v>
      </c>
      <c r="CW62" s="65">
        <v>0.42899999999999999</v>
      </c>
      <c r="CX62" s="65">
        <v>0.56100000000000005</v>
      </c>
    </row>
    <row r="63" spans="1:102" x14ac:dyDescent="0.3">
      <c r="A63" s="64">
        <v>2079</v>
      </c>
      <c r="B63" s="65">
        <v>736.22</v>
      </c>
      <c r="C63" s="65">
        <v>732.149</v>
      </c>
      <c r="D63" s="65">
        <v>728.101</v>
      </c>
      <c r="E63" s="65">
        <v>724.06</v>
      </c>
      <c r="F63" s="65">
        <v>720.33399999999995</v>
      </c>
      <c r="G63" s="65">
        <v>716.23900000000003</v>
      </c>
      <c r="H63" s="65">
        <v>712.1</v>
      </c>
      <c r="I63" s="65">
        <v>707.89499999999998</v>
      </c>
      <c r="J63" s="65">
        <v>703.60599999999999</v>
      </c>
      <c r="K63" s="65">
        <v>699.23699999999997</v>
      </c>
      <c r="L63" s="65">
        <v>694.798</v>
      </c>
      <c r="M63" s="65">
        <v>690.13300000000004</v>
      </c>
      <c r="N63" s="65">
        <v>685.16800000000001</v>
      </c>
      <c r="O63" s="65">
        <v>679.96500000000003</v>
      </c>
      <c r="P63" s="65">
        <v>674.64599999999996</v>
      </c>
      <c r="Q63" s="65">
        <v>669.17100000000005</v>
      </c>
      <c r="R63" s="65">
        <v>663.61300000000006</v>
      </c>
      <c r="S63" s="65">
        <v>658.01599999999996</v>
      </c>
      <c r="T63" s="65">
        <v>652.33100000000002</v>
      </c>
      <c r="U63" s="65">
        <v>646.495</v>
      </c>
      <c r="V63" s="65">
        <v>640.55600000000004</v>
      </c>
      <c r="W63" s="65">
        <v>634.31500000000005</v>
      </c>
      <c r="X63" s="65">
        <v>627.68100000000004</v>
      </c>
      <c r="Y63" s="65">
        <v>620.76300000000003</v>
      </c>
      <c r="Z63" s="65">
        <v>613.76300000000003</v>
      </c>
      <c r="AA63" s="65">
        <v>606.63900000000001</v>
      </c>
      <c r="AB63" s="65">
        <v>599.53800000000001</v>
      </c>
      <c r="AC63" s="65">
        <v>592.54999999999995</v>
      </c>
      <c r="AD63" s="65">
        <v>585.61199999999997</v>
      </c>
      <c r="AE63" s="65">
        <v>578.55799999999999</v>
      </c>
      <c r="AF63" s="65">
        <v>571.41300000000001</v>
      </c>
      <c r="AG63" s="65">
        <v>564.22699999999998</v>
      </c>
      <c r="AH63" s="65">
        <v>557.00900000000001</v>
      </c>
      <c r="AI63" s="65">
        <v>549.74199999999996</v>
      </c>
      <c r="AJ63" s="65">
        <v>542.39300000000003</v>
      </c>
      <c r="AK63" s="65">
        <v>534.95600000000002</v>
      </c>
      <c r="AL63" s="65">
        <v>527.447</v>
      </c>
      <c r="AM63" s="65">
        <v>519.86500000000001</v>
      </c>
      <c r="AN63" s="65">
        <v>512.19399999999996</v>
      </c>
      <c r="AO63" s="65">
        <v>504.41500000000002</v>
      </c>
      <c r="AP63" s="65">
        <v>496.53399999999999</v>
      </c>
      <c r="AQ63" s="65">
        <v>488.488</v>
      </c>
      <c r="AR63" s="65">
        <v>480.24799999999999</v>
      </c>
      <c r="AS63" s="65">
        <v>471.83499999999998</v>
      </c>
      <c r="AT63" s="65">
        <v>463.30500000000001</v>
      </c>
      <c r="AU63" s="65">
        <v>454.65899999999999</v>
      </c>
      <c r="AV63" s="65">
        <v>445.851</v>
      </c>
      <c r="AW63" s="65">
        <v>436.87299999999999</v>
      </c>
      <c r="AX63" s="65">
        <v>427.74099999999999</v>
      </c>
      <c r="AY63" s="65">
        <v>418.495</v>
      </c>
      <c r="AZ63" s="65">
        <v>409.13600000000002</v>
      </c>
      <c r="BA63" s="65">
        <v>399.654</v>
      </c>
      <c r="BB63" s="65">
        <v>390.05099999999999</v>
      </c>
      <c r="BC63" s="65">
        <v>380.339</v>
      </c>
      <c r="BD63" s="65">
        <v>370.524</v>
      </c>
      <c r="BE63" s="65">
        <v>360.601</v>
      </c>
      <c r="BF63" s="65">
        <v>350.64</v>
      </c>
      <c r="BG63" s="65">
        <v>340.67500000000001</v>
      </c>
      <c r="BH63" s="65">
        <v>330.67399999999998</v>
      </c>
      <c r="BI63" s="65">
        <v>320.54899999999998</v>
      </c>
      <c r="BJ63" s="65">
        <v>310.28500000000003</v>
      </c>
      <c r="BK63" s="65">
        <v>299.99799999999999</v>
      </c>
      <c r="BL63" s="65">
        <v>289.72800000000001</v>
      </c>
      <c r="BM63" s="65">
        <v>279.404</v>
      </c>
      <c r="BN63" s="65">
        <v>268.952</v>
      </c>
      <c r="BO63" s="65">
        <v>258.428</v>
      </c>
      <c r="BP63" s="65">
        <v>247.52600000000001</v>
      </c>
      <c r="BQ63" s="65">
        <v>236.09800000000001</v>
      </c>
      <c r="BR63" s="65">
        <v>224.30099999999999</v>
      </c>
      <c r="BS63" s="65">
        <v>212.49600000000001</v>
      </c>
      <c r="BT63" s="65">
        <v>200.68799999999999</v>
      </c>
      <c r="BU63" s="65">
        <v>188.708</v>
      </c>
      <c r="BV63" s="65">
        <v>176.53200000000001</v>
      </c>
      <c r="BW63" s="65">
        <v>164.28</v>
      </c>
      <c r="BX63" s="65">
        <v>152.14099999999999</v>
      </c>
      <c r="BY63" s="65">
        <v>140.13200000000001</v>
      </c>
      <c r="BZ63" s="65">
        <v>128.37100000000001</v>
      </c>
      <c r="CA63" s="65">
        <v>116.95099999999999</v>
      </c>
      <c r="CB63" s="65">
        <v>105.887</v>
      </c>
      <c r="CC63" s="65">
        <v>95.141000000000005</v>
      </c>
      <c r="CD63" s="65">
        <v>84.772000000000006</v>
      </c>
      <c r="CE63" s="65">
        <v>74.855999999999995</v>
      </c>
      <c r="CF63" s="65">
        <v>65.445999999999998</v>
      </c>
      <c r="CG63" s="65">
        <v>56.581000000000003</v>
      </c>
      <c r="CH63" s="65">
        <v>48.219000000000001</v>
      </c>
      <c r="CI63" s="65">
        <v>40.341999999999999</v>
      </c>
      <c r="CJ63" s="65">
        <v>33.335999999999999</v>
      </c>
      <c r="CK63" s="65">
        <v>27.385000000000002</v>
      </c>
      <c r="CL63" s="65">
        <v>22.324999999999999</v>
      </c>
      <c r="CM63" s="65">
        <v>17.277000000000001</v>
      </c>
      <c r="CN63" s="65">
        <v>13.331</v>
      </c>
      <c r="CO63" s="65">
        <v>10.778</v>
      </c>
      <c r="CP63" s="65">
        <v>8.2070000000000007</v>
      </c>
      <c r="CQ63" s="65">
        <v>5.5810000000000004</v>
      </c>
      <c r="CR63" s="65">
        <v>3.7730000000000001</v>
      </c>
      <c r="CS63" s="65">
        <v>2.9660000000000002</v>
      </c>
      <c r="CT63" s="65">
        <v>2.3620000000000001</v>
      </c>
      <c r="CU63" s="65">
        <v>1.6819999999999999</v>
      </c>
      <c r="CV63" s="65">
        <v>0.92600000000000005</v>
      </c>
      <c r="CW63" s="65">
        <v>0.45300000000000001</v>
      </c>
      <c r="CX63" s="65">
        <v>0.59199999999999997</v>
      </c>
    </row>
    <row r="64" spans="1:102" x14ac:dyDescent="0.3">
      <c r="A64" s="64">
        <v>2080</v>
      </c>
      <c r="B64" s="65">
        <v>738.86</v>
      </c>
      <c r="C64" s="65">
        <v>734.73299999999995</v>
      </c>
      <c r="D64" s="65">
        <v>730.68700000000001</v>
      </c>
      <c r="E64" s="65">
        <v>726.7</v>
      </c>
      <c r="F64" s="65">
        <v>722.745</v>
      </c>
      <c r="G64" s="65">
        <v>718.79899999999998</v>
      </c>
      <c r="H64" s="65">
        <v>714.83699999999999</v>
      </c>
      <c r="I64" s="65">
        <v>710.83600000000001</v>
      </c>
      <c r="J64" s="65">
        <v>706.76900000000001</v>
      </c>
      <c r="K64" s="65">
        <v>702.61099999999999</v>
      </c>
      <c r="L64" s="65">
        <v>698.37400000000002</v>
      </c>
      <c r="M64" s="65">
        <v>694.06500000000005</v>
      </c>
      <c r="N64" s="65">
        <v>689.49300000000005</v>
      </c>
      <c r="O64" s="65">
        <v>684.56399999999996</v>
      </c>
      <c r="P64" s="65">
        <v>679.35699999999997</v>
      </c>
      <c r="Q64" s="65">
        <v>674.03</v>
      </c>
      <c r="R64" s="65">
        <v>668.54</v>
      </c>
      <c r="S64" s="65">
        <v>662.94899999999996</v>
      </c>
      <c r="T64" s="65">
        <v>657.3</v>
      </c>
      <c r="U64" s="65">
        <v>651.55100000000004</v>
      </c>
      <c r="V64" s="65">
        <v>645.64599999999996</v>
      </c>
      <c r="W64" s="65">
        <v>639.62900000000002</v>
      </c>
      <c r="X64" s="65">
        <v>633.32399999999996</v>
      </c>
      <c r="Y64" s="65">
        <v>626.64800000000002</v>
      </c>
      <c r="Z64" s="65">
        <v>619.70399999999995</v>
      </c>
      <c r="AA64" s="65">
        <v>612.67499999999995</v>
      </c>
      <c r="AB64" s="65">
        <v>605.52300000000002</v>
      </c>
      <c r="AC64" s="65">
        <v>598.399</v>
      </c>
      <c r="AD64" s="65">
        <v>591.40300000000002</v>
      </c>
      <c r="AE64" s="65">
        <v>584.46100000000001</v>
      </c>
      <c r="AF64" s="65">
        <v>577.404</v>
      </c>
      <c r="AG64" s="65">
        <v>570.25699999999995</v>
      </c>
      <c r="AH64" s="65">
        <v>563.06899999999996</v>
      </c>
      <c r="AI64" s="65">
        <v>555.84299999999996</v>
      </c>
      <c r="AJ64" s="65">
        <v>548.56500000000005</v>
      </c>
      <c r="AK64" s="65">
        <v>541.20299999999997</v>
      </c>
      <c r="AL64" s="65">
        <v>533.75400000000002</v>
      </c>
      <c r="AM64" s="65">
        <v>526.22500000000002</v>
      </c>
      <c r="AN64" s="65">
        <v>518.61500000000001</v>
      </c>
      <c r="AO64" s="65">
        <v>510.90800000000002</v>
      </c>
      <c r="AP64" s="65">
        <v>503.09100000000001</v>
      </c>
      <c r="AQ64" s="65">
        <v>495.16500000000002</v>
      </c>
      <c r="AR64" s="65">
        <v>487.07400000000001</v>
      </c>
      <c r="AS64" s="65">
        <v>478.791</v>
      </c>
      <c r="AT64" s="65">
        <v>470.33300000000003</v>
      </c>
      <c r="AU64" s="65">
        <v>461.75299999999999</v>
      </c>
      <c r="AV64" s="65">
        <v>453.05200000000002</v>
      </c>
      <c r="AW64" s="65">
        <v>444.178</v>
      </c>
      <c r="AX64" s="65">
        <v>435.12</v>
      </c>
      <c r="AY64" s="65">
        <v>425.89699999999999</v>
      </c>
      <c r="AZ64" s="65">
        <v>416.553</v>
      </c>
      <c r="BA64" s="65">
        <v>407.09</v>
      </c>
      <c r="BB64" s="65">
        <v>397.50299999999999</v>
      </c>
      <c r="BC64" s="65">
        <v>387.79300000000001</v>
      </c>
      <c r="BD64" s="65">
        <v>377.97300000000001</v>
      </c>
      <c r="BE64" s="65">
        <v>368.04</v>
      </c>
      <c r="BF64" s="65">
        <v>357.988</v>
      </c>
      <c r="BG64" s="65">
        <v>347.89299999999997</v>
      </c>
      <c r="BH64" s="65">
        <v>337.79199999999997</v>
      </c>
      <c r="BI64" s="65">
        <v>327.65100000000001</v>
      </c>
      <c r="BJ64" s="65">
        <v>317.375</v>
      </c>
      <c r="BK64" s="65">
        <v>306.95400000000001</v>
      </c>
      <c r="BL64" s="65">
        <v>296.48099999999999</v>
      </c>
      <c r="BM64" s="65">
        <v>285.98200000000003</v>
      </c>
      <c r="BN64" s="65">
        <v>275.40199999999999</v>
      </c>
      <c r="BO64" s="65">
        <v>264.69299999999998</v>
      </c>
      <c r="BP64" s="65">
        <v>253.90799999999999</v>
      </c>
      <c r="BQ64" s="65">
        <v>242.739</v>
      </c>
      <c r="BR64" s="65">
        <v>231.04</v>
      </c>
      <c r="BS64" s="65">
        <v>218.971</v>
      </c>
      <c r="BT64" s="65">
        <v>206.90100000000001</v>
      </c>
      <c r="BU64" s="65">
        <v>194.83799999999999</v>
      </c>
      <c r="BV64" s="65">
        <v>182.60900000000001</v>
      </c>
      <c r="BW64" s="65">
        <v>170.191</v>
      </c>
      <c r="BX64" s="65">
        <v>157.71199999999999</v>
      </c>
      <c r="BY64" s="65">
        <v>145.37200000000001</v>
      </c>
      <c r="BZ64" s="65">
        <v>133.19300000000001</v>
      </c>
      <c r="CA64" s="65">
        <v>121.288</v>
      </c>
      <c r="CB64" s="65">
        <v>109.752</v>
      </c>
      <c r="CC64" s="65">
        <v>98.608999999999995</v>
      </c>
      <c r="CD64" s="65">
        <v>87.823999999999998</v>
      </c>
      <c r="CE64" s="65">
        <v>77.45</v>
      </c>
      <c r="CF64" s="65">
        <v>67.617000000000004</v>
      </c>
      <c r="CG64" s="65">
        <v>58.402999999999999</v>
      </c>
      <c r="CH64" s="65">
        <v>49.823</v>
      </c>
      <c r="CI64" s="65">
        <v>41.774000000000001</v>
      </c>
      <c r="CJ64" s="65">
        <v>34.231000000000002</v>
      </c>
      <c r="CK64" s="65">
        <v>27.635000000000002</v>
      </c>
      <c r="CL64" s="65">
        <v>22.184000000000001</v>
      </c>
      <c r="CM64" s="65">
        <v>17.681999999999999</v>
      </c>
      <c r="CN64" s="65">
        <v>13.081</v>
      </c>
      <c r="CO64" s="65">
        <v>9.7460000000000004</v>
      </c>
      <c r="CP64" s="65">
        <v>7.9340000000000002</v>
      </c>
      <c r="CQ64" s="65">
        <v>5.843</v>
      </c>
      <c r="CR64" s="65">
        <v>3.4710000000000001</v>
      </c>
      <c r="CS64" s="65">
        <v>2.129</v>
      </c>
      <c r="CT64" s="65">
        <v>1.774</v>
      </c>
      <c r="CU64" s="65">
        <v>1.38</v>
      </c>
      <c r="CV64" s="65">
        <v>0.94699999999999995</v>
      </c>
      <c r="CW64" s="65">
        <v>0.47699999999999998</v>
      </c>
      <c r="CX64" s="65">
        <v>0.625</v>
      </c>
    </row>
    <row r="65" spans="1:102" x14ac:dyDescent="0.3">
      <c r="A65" s="64">
        <v>2081</v>
      </c>
      <c r="B65" s="65">
        <v>742.04</v>
      </c>
      <c r="C65" s="65">
        <v>737.77099999999996</v>
      </c>
      <c r="D65" s="65">
        <v>733.76099999999997</v>
      </c>
      <c r="E65" s="65">
        <v>729.83799999999997</v>
      </c>
      <c r="F65" s="65">
        <v>725.97199999999998</v>
      </c>
      <c r="G65" s="65">
        <v>722.13599999999997</v>
      </c>
      <c r="H65" s="65">
        <v>718.30700000000002</v>
      </c>
      <c r="I65" s="65">
        <v>714.46199999999999</v>
      </c>
      <c r="J65" s="65">
        <v>710.54</v>
      </c>
      <c r="K65" s="65">
        <v>706.50199999999995</v>
      </c>
      <c r="L65" s="65">
        <v>702.33699999999999</v>
      </c>
      <c r="M65" s="65">
        <v>698.08799999999997</v>
      </c>
      <c r="N65" s="65">
        <v>693.76</v>
      </c>
      <c r="O65" s="65">
        <v>689.15099999999995</v>
      </c>
      <c r="P65" s="65">
        <v>684.16800000000001</v>
      </c>
      <c r="Q65" s="65">
        <v>678.89200000000005</v>
      </c>
      <c r="R65" s="65">
        <v>673.49099999999999</v>
      </c>
      <c r="S65" s="65">
        <v>667.92</v>
      </c>
      <c r="T65" s="65">
        <v>662.26099999999997</v>
      </c>
      <c r="U65" s="65">
        <v>656.56700000000001</v>
      </c>
      <c r="V65" s="65">
        <v>650.78700000000003</v>
      </c>
      <c r="W65" s="65">
        <v>644.84799999999996</v>
      </c>
      <c r="X65" s="65">
        <v>638.798</v>
      </c>
      <c r="Y65" s="65">
        <v>632.46799999999996</v>
      </c>
      <c r="Z65" s="65">
        <v>625.77599999999995</v>
      </c>
      <c r="AA65" s="65">
        <v>618.82600000000002</v>
      </c>
      <c r="AB65" s="65">
        <v>611.79100000000005</v>
      </c>
      <c r="AC65" s="65">
        <v>604.63199999999995</v>
      </c>
      <c r="AD65" s="65">
        <v>597.50300000000004</v>
      </c>
      <c r="AE65" s="65">
        <v>590.49400000000003</v>
      </c>
      <c r="AF65" s="65">
        <v>583.53700000000003</v>
      </c>
      <c r="AG65" s="65">
        <v>576.46400000000006</v>
      </c>
      <c r="AH65" s="65">
        <v>569.29999999999995</v>
      </c>
      <c r="AI65" s="65">
        <v>562.08699999999999</v>
      </c>
      <c r="AJ65" s="65">
        <v>554.82799999999997</v>
      </c>
      <c r="AK65" s="65">
        <v>547.50800000000004</v>
      </c>
      <c r="AL65" s="65">
        <v>540.10199999999998</v>
      </c>
      <c r="AM65" s="65">
        <v>532.601</v>
      </c>
      <c r="AN65" s="65">
        <v>525.02200000000005</v>
      </c>
      <c r="AO65" s="65">
        <v>517.36</v>
      </c>
      <c r="AP65" s="65">
        <v>509.6</v>
      </c>
      <c r="AQ65" s="65">
        <v>501.72399999999999</v>
      </c>
      <c r="AR65" s="65">
        <v>493.73200000000003</v>
      </c>
      <c r="AS65" s="65">
        <v>485.565</v>
      </c>
      <c r="AT65" s="65">
        <v>477.19</v>
      </c>
      <c r="AU65" s="65">
        <v>468.62599999999998</v>
      </c>
      <c r="AV65" s="65">
        <v>459.93700000000001</v>
      </c>
      <c r="AW65" s="65">
        <v>451.11599999999999</v>
      </c>
      <c r="AX65" s="65">
        <v>442.12099999999998</v>
      </c>
      <c r="AY65" s="65">
        <v>432.94099999999997</v>
      </c>
      <c r="AZ65" s="65">
        <v>423.59399999999999</v>
      </c>
      <c r="BA65" s="65">
        <v>414.11500000000001</v>
      </c>
      <c r="BB65" s="65">
        <v>404.505</v>
      </c>
      <c r="BC65" s="65">
        <v>394.76499999999999</v>
      </c>
      <c r="BD65" s="65">
        <v>384.90300000000002</v>
      </c>
      <c r="BE65" s="65">
        <v>374.923</v>
      </c>
      <c r="BF65" s="65">
        <v>364.81799999999998</v>
      </c>
      <c r="BG65" s="65">
        <v>354.58600000000001</v>
      </c>
      <c r="BH65" s="65">
        <v>344.28199999999998</v>
      </c>
      <c r="BI65" s="65">
        <v>333.93099999999998</v>
      </c>
      <c r="BJ65" s="65">
        <v>323.51</v>
      </c>
      <c r="BK65" s="65">
        <v>312.94900000000001</v>
      </c>
      <c r="BL65" s="65">
        <v>302.238</v>
      </c>
      <c r="BM65" s="65">
        <v>291.45999999999998</v>
      </c>
      <c r="BN65" s="65">
        <v>280.64100000000002</v>
      </c>
      <c r="BO65" s="65">
        <v>269.73</v>
      </c>
      <c r="BP65" s="65">
        <v>258.69600000000003</v>
      </c>
      <c r="BQ65" s="65">
        <v>247.59700000000001</v>
      </c>
      <c r="BR65" s="65">
        <v>236.11500000000001</v>
      </c>
      <c r="BS65" s="65">
        <v>224.10400000000001</v>
      </c>
      <c r="BT65" s="65">
        <v>211.73400000000001</v>
      </c>
      <c r="BU65" s="65">
        <v>199.39099999999999</v>
      </c>
      <c r="BV65" s="65">
        <v>187.08500000000001</v>
      </c>
      <c r="BW65" s="65">
        <v>174.65299999999999</v>
      </c>
      <c r="BX65" s="65">
        <v>162.08000000000001</v>
      </c>
      <c r="BY65" s="65">
        <v>149.49700000000001</v>
      </c>
      <c r="BZ65" s="65">
        <v>137.09800000000001</v>
      </c>
      <c r="CA65" s="65">
        <v>124.902</v>
      </c>
      <c r="CB65" s="65">
        <v>113.066</v>
      </c>
      <c r="CC65" s="65">
        <v>101.70699999999999</v>
      </c>
      <c r="CD65" s="65">
        <v>90.83</v>
      </c>
      <c r="CE65" s="65">
        <v>80.346999999999994</v>
      </c>
      <c r="CF65" s="65">
        <v>70.304000000000002</v>
      </c>
      <c r="CG65" s="65">
        <v>60.899000000000001</v>
      </c>
      <c r="CH65" s="65">
        <v>52.23</v>
      </c>
      <c r="CI65" s="65">
        <v>44.274000000000001</v>
      </c>
      <c r="CJ65" s="65">
        <v>36.718000000000004</v>
      </c>
      <c r="CK65" s="65">
        <v>29.869</v>
      </c>
      <c r="CL65" s="65">
        <v>24.138999999999999</v>
      </c>
      <c r="CM65" s="65">
        <v>19.25</v>
      </c>
      <c r="CN65" s="65">
        <v>15.045</v>
      </c>
      <c r="CO65" s="65">
        <v>11.019</v>
      </c>
      <c r="CP65" s="65">
        <v>8.2590000000000003</v>
      </c>
      <c r="CQ65" s="65">
        <v>6.7080000000000002</v>
      </c>
      <c r="CR65" s="65">
        <v>4.9219999999999997</v>
      </c>
      <c r="CS65" s="65">
        <v>2.903</v>
      </c>
      <c r="CT65" s="65">
        <v>1.8680000000000001</v>
      </c>
      <c r="CU65" s="65">
        <v>1.454</v>
      </c>
      <c r="CV65" s="65">
        <v>0.999</v>
      </c>
      <c r="CW65" s="65">
        <v>0.503</v>
      </c>
      <c r="CX65" s="65">
        <v>0.66</v>
      </c>
    </row>
    <row r="66" spans="1:102" x14ac:dyDescent="0.3">
      <c r="A66" s="64">
        <v>2082</v>
      </c>
      <c r="B66" s="65">
        <v>745.28200000000004</v>
      </c>
      <c r="C66" s="65">
        <v>740.78800000000001</v>
      </c>
      <c r="D66" s="65">
        <v>736.58900000000006</v>
      </c>
      <c r="E66" s="65">
        <v>732.697</v>
      </c>
      <c r="F66" s="65">
        <v>728.89599999999996</v>
      </c>
      <c r="G66" s="65">
        <v>725.15300000000002</v>
      </c>
      <c r="H66" s="65">
        <v>721.43700000000001</v>
      </c>
      <c r="I66" s="65">
        <v>717.72400000000005</v>
      </c>
      <c r="J66" s="65">
        <v>713.995</v>
      </c>
      <c r="K66" s="65">
        <v>710.15499999999997</v>
      </c>
      <c r="L66" s="65">
        <v>706.14800000000002</v>
      </c>
      <c r="M66" s="65">
        <v>701.97500000000002</v>
      </c>
      <c r="N66" s="65">
        <v>697.71400000000006</v>
      </c>
      <c r="O66" s="65">
        <v>693.36900000000003</v>
      </c>
      <c r="P66" s="65">
        <v>688.72400000000005</v>
      </c>
      <c r="Q66" s="65">
        <v>683.68600000000004</v>
      </c>
      <c r="R66" s="65">
        <v>678.34199999999998</v>
      </c>
      <c r="S66" s="65">
        <v>672.86800000000005</v>
      </c>
      <c r="T66" s="65">
        <v>667.21699999999998</v>
      </c>
      <c r="U66" s="65">
        <v>661.49099999999999</v>
      </c>
      <c r="V66" s="65">
        <v>655.75099999999998</v>
      </c>
      <c r="W66" s="65">
        <v>649.94100000000003</v>
      </c>
      <c r="X66" s="65">
        <v>643.97</v>
      </c>
      <c r="Y66" s="65">
        <v>637.88599999999997</v>
      </c>
      <c r="Z66" s="65">
        <v>631.53099999999995</v>
      </c>
      <c r="AA66" s="65">
        <v>624.827</v>
      </c>
      <c r="AB66" s="65">
        <v>617.86900000000003</v>
      </c>
      <c r="AC66" s="65">
        <v>610.83000000000004</v>
      </c>
      <c r="AD66" s="65">
        <v>603.66600000000005</v>
      </c>
      <c r="AE66" s="65">
        <v>596.53</v>
      </c>
      <c r="AF66" s="65">
        <v>589.51099999999997</v>
      </c>
      <c r="AG66" s="65">
        <v>582.53899999999999</v>
      </c>
      <c r="AH66" s="65">
        <v>575.452</v>
      </c>
      <c r="AI66" s="65">
        <v>568.27</v>
      </c>
      <c r="AJ66" s="65">
        <v>561.03499999999997</v>
      </c>
      <c r="AK66" s="65">
        <v>553.74300000000005</v>
      </c>
      <c r="AL66" s="65">
        <v>546.38199999999995</v>
      </c>
      <c r="AM66" s="65">
        <v>538.93299999999999</v>
      </c>
      <c r="AN66" s="65">
        <v>531.38300000000004</v>
      </c>
      <c r="AO66" s="65">
        <v>523.75099999999998</v>
      </c>
      <c r="AP66" s="65">
        <v>516.04</v>
      </c>
      <c r="AQ66" s="65">
        <v>508.22800000000001</v>
      </c>
      <c r="AR66" s="65">
        <v>500.29300000000001</v>
      </c>
      <c r="AS66" s="65">
        <v>492.238</v>
      </c>
      <c r="AT66" s="65">
        <v>483.995</v>
      </c>
      <c r="AU66" s="65">
        <v>475.52699999999999</v>
      </c>
      <c r="AV66" s="65">
        <v>466.86</v>
      </c>
      <c r="AW66" s="65">
        <v>458.06200000000001</v>
      </c>
      <c r="AX66" s="65">
        <v>449.12299999999999</v>
      </c>
      <c r="AY66" s="65">
        <v>440.00799999999998</v>
      </c>
      <c r="AZ66" s="65">
        <v>430.70800000000003</v>
      </c>
      <c r="BA66" s="65">
        <v>421.23599999999999</v>
      </c>
      <c r="BB66" s="65">
        <v>411.62400000000002</v>
      </c>
      <c r="BC66" s="65">
        <v>401.86799999999999</v>
      </c>
      <c r="BD66" s="65">
        <v>391.97899999999998</v>
      </c>
      <c r="BE66" s="65">
        <v>381.964</v>
      </c>
      <c r="BF66" s="65">
        <v>371.82499999999999</v>
      </c>
      <c r="BG66" s="65">
        <v>361.55099999999999</v>
      </c>
      <c r="BH66" s="65">
        <v>351.14</v>
      </c>
      <c r="BI66" s="65">
        <v>340.62700000000001</v>
      </c>
      <c r="BJ66" s="65">
        <v>330.02699999999999</v>
      </c>
      <c r="BK66" s="65">
        <v>319.32600000000002</v>
      </c>
      <c r="BL66" s="65">
        <v>308.48200000000003</v>
      </c>
      <c r="BM66" s="65">
        <v>297.483</v>
      </c>
      <c r="BN66" s="65">
        <v>286.40100000000001</v>
      </c>
      <c r="BO66" s="65">
        <v>275.262</v>
      </c>
      <c r="BP66" s="65">
        <v>264.02300000000002</v>
      </c>
      <c r="BQ66" s="65">
        <v>252.66499999999999</v>
      </c>
      <c r="BR66" s="65">
        <v>241.25299999999999</v>
      </c>
      <c r="BS66" s="65">
        <v>229.459</v>
      </c>
      <c r="BT66" s="65">
        <v>217.136</v>
      </c>
      <c r="BU66" s="65">
        <v>204.46700000000001</v>
      </c>
      <c r="BV66" s="65">
        <v>191.852</v>
      </c>
      <c r="BW66" s="65">
        <v>179.304</v>
      </c>
      <c r="BX66" s="65">
        <v>166.672</v>
      </c>
      <c r="BY66" s="65">
        <v>153.946</v>
      </c>
      <c r="BZ66" s="65">
        <v>141.262</v>
      </c>
      <c r="CA66" s="65">
        <v>128.804</v>
      </c>
      <c r="CB66" s="65">
        <v>116.592</v>
      </c>
      <c r="CC66" s="65">
        <v>104.82599999999999</v>
      </c>
      <c r="CD66" s="65">
        <v>93.644999999999996</v>
      </c>
      <c r="CE66" s="65">
        <v>83.037000000000006</v>
      </c>
      <c r="CF66" s="65">
        <v>72.858000000000004</v>
      </c>
      <c r="CG66" s="65">
        <v>63.146999999999998</v>
      </c>
      <c r="CH66" s="65">
        <v>54.168999999999997</v>
      </c>
      <c r="CI66" s="65">
        <v>46.048999999999999</v>
      </c>
      <c r="CJ66" s="65">
        <v>38.718000000000004</v>
      </c>
      <c r="CK66" s="65">
        <v>31.655999999999999</v>
      </c>
      <c r="CL66" s="65">
        <v>25.501000000000001</v>
      </c>
      <c r="CM66" s="65">
        <v>20.638999999999999</v>
      </c>
      <c r="CN66" s="65">
        <v>16.312000000000001</v>
      </c>
      <c r="CO66" s="65">
        <v>12.404</v>
      </c>
      <c r="CP66" s="65">
        <v>8.9559999999999995</v>
      </c>
      <c r="CQ66" s="65">
        <v>6.7709999999999999</v>
      </c>
      <c r="CR66" s="65">
        <v>5.48</v>
      </c>
      <c r="CS66" s="65">
        <v>4.0010000000000003</v>
      </c>
      <c r="CT66" s="65">
        <v>2.3330000000000002</v>
      </c>
      <c r="CU66" s="65">
        <v>1.5309999999999999</v>
      </c>
      <c r="CV66" s="65">
        <v>1.052</v>
      </c>
      <c r="CW66" s="65">
        <v>0.53</v>
      </c>
      <c r="CX66" s="65">
        <v>0.69799999999999995</v>
      </c>
    </row>
    <row r="67" spans="1:102" x14ac:dyDescent="0.3">
      <c r="A67" s="64">
        <v>2083</v>
      </c>
      <c r="B67" s="65">
        <v>748.40800000000002</v>
      </c>
      <c r="C67" s="65">
        <v>743.697</v>
      </c>
      <c r="D67" s="65">
        <v>739.28599999999994</v>
      </c>
      <c r="E67" s="65">
        <v>735.32100000000003</v>
      </c>
      <c r="F67" s="65">
        <v>731.54600000000005</v>
      </c>
      <c r="G67" s="65">
        <v>727.87</v>
      </c>
      <c r="H67" s="65">
        <v>724.25</v>
      </c>
      <c r="I67" s="65">
        <v>720.65300000000002</v>
      </c>
      <c r="J67" s="65">
        <v>717.05799999999999</v>
      </c>
      <c r="K67" s="65">
        <v>713.44600000000003</v>
      </c>
      <c r="L67" s="65">
        <v>709.68799999999999</v>
      </c>
      <c r="M67" s="65">
        <v>705.71</v>
      </c>
      <c r="N67" s="65">
        <v>701.529</v>
      </c>
      <c r="O67" s="65">
        <v>697.25800000000004</v>
      </c>
      <c r="P67" s="65">
        <v>692.89599999999996</v>
      </c>
      <c r="Q67" s="65">
        <v>688.21600000000001</v>
      </c>
      <c r="R67" s="65">
        <v>683.12300000000005</v>
      </c>
      <c r="S67" s="65">
        <v>677.71199999999999</v>
      </c>
      <c r="T67" s="65">
        <v>672.16499999999996</v>
      </c>
      <c r="U67" s="65">
        <v>666.43600000000004</v>
      </c>
      <c r="V67" s="65">
        <v>660.64200000000005</v>
      </c>
      <c r="W67" s="65">
        <v>654.85699999999997</v>
      </c>
      <c r="X67" s="65">
        <v>649.01900000000001</v>
      </c>
      <c r="Y67" s="65">
        <v>643.01599999999996</v>
      </c>
      <c r="Z67" s="65">
        <v>636.899</v>
      </c>
      <c r="AA67" s="65">
        <v>630.52</v>
      </c>
      <c r="AB67" s="65">
        <v>623.803</v>
      </c>
      <c r="AC67" s="65">
        <v>616.84100000000001</v>
      </c>
      <c r="AD67" s="65">
        <v>609.79600000000005</v>
      </c>
      <c r="AE67" s="65">
        <v>602.62900000000002</v>
      </c>
      <c r="AF67" s="65">
        <v>595.48800000000006</v>
      </c>
      <c r="AG67" s="65">
        <v>588.45799999999997</v>
      </c>
      <c r="AH67" s="65">
        <v>581.47299999999996</v>
      </c>
      <c r="AI67" s="65">
        <v>574.37099999999998</v>
      </c>
      <c r="AJ67" s="65">
        <v>567.17499999999995</v>
      </c>
      <c r="AK67" s="65">
        <v>559.91499999999996</v>
      </c>
      <c r="AL67" s="65">
        <v>552.59199999999998</v>
      </c>
      <c r="AM67" s="65">
        <v>545.19299999999998</v>
      </c>
      <c r="AN67" s="65">
        <v>537.70100000000002</v>
      </c>
      <c r="AO67" s="65">
        <v>530.10199999999998</v>
      </c>
      <c r="AP67" s="65">
        <v>522.41999999999996</v>
      </c>
      <c r="AQ67" s="65">
        <v>514.65899999999999</v>
      </c>
      <c r="AR67" s="65">
        <v>506.79599999999999</v>
      </c>
      <c r="AS67" s="65">
        <v>498.803</v>
      </c>
      <c r="AT67" s="65">
        <v>490.685</v>
      </c>
      <c r="AU67" s="65">
        <v>482.36799999999999</v>
      </c>
      <c r="AV67" s="65">
        <v>473.80900000000003</v>
      </c>
      <c r="AW67" s="65">
        <v>465.03899999999999</v>
      </c>
      <c r="AX67" s="65">
        <v>456.13200000000001</v>
      </c>
      <c r="AY67" s="65">
        <v>447.07799999999997</v>
      </c>
      <c r="AZ67" s="65">
        <v>437.84300000000002</v>
      </c>
      <c r="BA67" s="65">
        <v>428.423</v>
      </c>
      <c r="BB67" s="65">
        <v>418.83</v>
      </c>
      <c r="BC67" s="65">
        <v>409.084</v>
      </c>
      <c r="BD67" s="65">
        <v>399.18400000000003</v>
      </c>
      <c r="BE67" s="65">
        <v>389.14600000000002</v>
      </c>
      <c r="BF67" s="65">
        <v>378.98</v>
      </c>
      <c r="BG67" s="65">
        <v>368.68299999999999</v>
      </c>
      <c r="BH67" s="65">
        <v>358.23899999999998</v>
      </c>
      <c r="BI67" s="65">
        <v>347.65100000000001</v>
      </c>
      <c r="BJ67" s="65">
        <v>336.93099999999998</v>
      </c>
      <c r="BK67" s="65">
        <v>326.08300000000003</v>
      </c>
      <c r="BL67" s="65">
        <v>315.10500000000002</v>
      </c>
      <c r="BM67" s="65">
        <v>303.97699999999998</v>
      </c>
      <c r="BN67" s="65">
        <v>292.69200000000001</v>
      </c>
      <c r="BO67" s="65">
        <v>281.30900000000003</v>
      </c>
      <c r="BP67" s="65">
        <v>269.851</v>
      </c>
      <c r="BQ67" s="65">
        <v>258.28399999999999</v>
      </c>
      <c r="BR67" s="65">
        <v>246.60400000000001</v>
      </c>
      <c r="BS67" s="65">
        <v>234.88</v>
      </c>
      <c r="BT67" s="65">
        <v>222.77500000000001</v>
      </c>
      <c r="BU67" s="65">
        <v>210.14400000000001</v>
      </c>
      <c r="BV67" s="65">
        <v>197.17500000000001</v>
      </c>
      <c r="BW67" s="65">
        <v>184.291</v>
      </c>
      <c r="BX67" s="65">
        <v>171.50399999999999</v>
      </c>
      <c r="BY67" s="65">
        <v>158.66999999999999</v>
      </c>
      <c r="BZ67" s="65">
        <v>145.79400000000001</v>
      </c>
      <c r="CA67" s="65">
        <v>133.00899999999999</v>
      </c>
      <c r="CB67" s="65">
        <v>120.494</v>
      </c>
      <c r="CC67" s="65">
        <v>108.267</v>
      </c>
      <c r="CD67" s="65">
        <v>96.572999999999993</v>
      </c>
      <c r="CE67" s="65">
        <v>85.572000000000003</v>
      </c>
      <c r="CF67" s="65">
        <v>75.233000000000004</v>
      </c>
      <c r="CG67" s="65">
        <v>65.358999999999995</v>
      </c>
      <c r="CH67" s="65">
        <v>55.981000000000002</v>
      </c>
      <c r="CI67" s="65">
        <v>47.433999999999997</v>
      </c>
      <c r="CJ67" s="65">
        <v>39.860999999999997</v>
      </c>
      <c r="CK67" s="65">
        <v>33.156999999999996</v>
      </c>
      <c r="CL67" s="65">
        <v>26.59</v>
      </c>
      <c r="CM67" s="65">
        <v>21.131</v>
      </c>
      <c r="CN67" s="65">
        <v>17.135000000000002</v>
      </c>
      <c r="CO67" s="65">
        <v>13.371</v>
      </c>
      <c r="CP67" s="65">
        <v>9.7629999999999999</v>
      </c>
      <c r="CQ67" s="65">
        <v>6.89</v>
      </c>
      <c r="CR67" s="65">
        <v>5.282</v>
      </c>
      <c r="CS67" s="65">
        <v>4.2519999999999998</v>
      </c>
      <c r="CT67" s="65">
        <v>3.0790000000000002</v>
      </c>
      <c r="CU67" s="65">
        <v>1.764</v>
      </c>
      <c r="CV67" s="65">
        <v>1.109</v>
      </c>
      <c r="CW67" s="65">
        <v>0.56000000000000005</v>
      </c>
      <c r="CX67" s="65">
        <v>0.73799999999999999</v>
      </c>
    </row>
    <row r="68" spans="1:102" x14ac:dyDescent="0.3">
      <c r="A68" s="64">
        <v>2084</v>
      </c>
      <c r="B68" s="65">
        <v>751.178</v>
      </c>
      <c r="C68" s="65">
        <v>746.35900000000004</v>
      </c>
      <c r="D68" s="65">
        <v>741.87800000000004</v>
      </c>
      <c r="E68" s="65">
        <v>737.68700000000001</v>
      </c>
      <c r="F68" s="65">
        <v>733.97500000000002</v>
      </c>
      <c r="G68" s="65">
        <v>730.32100000000003</v>
      </c>
      <c r="H68" s="65">
        <v>726.76599999999996</v>
      </c>
      <c r="I68" s="65">
        <v>723.27099999999996</v>
      </c>
      <c r="J68" s="65">
        <v>719.79300000000001</v>
      </c>
      <c r="K68" s="65">
        <v>716.31600000000003</v>
      </c>
      <c r="L68" s="65">
        <v>712.82100000000003</v>
      </c>
      <c r="M68" s="65">
        <v>709.14599999999996</v>
      </c>
      <c r="N68" s="65">
        <v>705.19899999999996</v>
      </c>
      <c r="O68" s="65">
        <v>701.01099999999997</v>
      </c>
      <c r="P68" s="65">
        <v>696.72900000000004</v>
      </c>
      <c r="Q68" s="65">
        <v>692.351</v>
      </c>
      <c r="R68" s="65">
        <v>687.63599999999997</v>
      </c>
      <c r="S68" s="65">
        <v>682.48900000000003</v>
      </c>
      <c r="T68" s="65">
        <v>677.01199999999994</v>
      </c>
      <c r="U68" s="65">
        <v>671.39200000000005</v>
      </c>
      <c r="V68" s="65">
        <v>665.58399999999995</v>
      </c>
      <c r="W68" s="65">
        <v>659.72299999999996</v>
      </c>
      <c r="X68" s="65">
        <v>653.89599999999996</v>
      </c>
      <c r="Y68" s="65">
        <v>648.029</v>
      </c>
      <c r="Z68" s="65">
        <v>641.99400000000003</v>
      </c>
      <c r="AA68" s="65">
        <v>635.846</v>
      </c>
      <c r="AB68" s="65">
        <v>629.44399999999996</v>
      </c>
      <c r="AC68" s="65">
        <v>622.71500000000003</v>
      </c>
      <c r="AD68" s="65">
        <v>615.74800000000005</v>
      </c>
      <c r="AE68" s="65">
        <v>608.69899999999996</v>
      </c>
      <c r="AF68" s="65">
        <v>601.53</v>
      </c>
      <c r="AG68" s="65">
        <v>594.38300000000004</v>
      </c>
      <c r="AH68" s="65">
        <v>587.34500000000003</v>
      </c>
      <c r="AI68" s="65">
        <v>580.34699999999998</v>
      </c>
      <c r="AJ68" s="65">
        <v>573.23099999999999</v>
      </c>
      <c r="AK68" s="65">
        <v>566.01900000000001</v>
      </c>
      <c r="AL68" s="65">
        <v>558.73900000000003</v>
      </c>
      <c r="AM68" s="65">
        <v>551.38300000000004</v>
      </c>
      <c r="AN68" s="65">
        <v>543.947</v>
      </c>
      <c r="AO68" s="65">
        <v>536.41099999999994</v>
      </c>
      <c r="AP68" s="65">
        <v>528.76499999999999</v>
      </c>
      <c r="AQ68" s="65">
        <v>521.03399999999999</v>
      </c>
      <c r="AR68" s="65">
        <v>513.22500000000002</v>
      </c>
      <c r="AS68" s="65">
        <v>505.31099999999998</v>
      </c>
      <c r="AT68" s="65">
        <v>497.26</v>
      </c>
      <c r="AU68" s="65">
        <v>489.08100000000002</v>
      </c>
      <c r="AV68" s="65">
        <v>480.68900000000002</v>
      </c>
      <c r="AW68" s="65">
        <v>472.04199999999997</v>
      </c>
      <c r="AX68" s="65">
        <v>463.17099999999999</v>
      </c>
      <c r="AY68" s="65">
        <v>454.15499999999997</v>
      </c>
      <c r="AZ68" s="65">
        <v>444.98500000000001</v>
      </c>
      <c r="BA68" s="65">
        <v>435.63299999999998</v>
      </c>
      <c r="BB68" s="65">
        <v>426.09399999999999</v>
      </c>
      <c r="BC68" s="65">
        <v>416.38</v>
      </c>
      <c r="BD68" s="65">
        <v>406.50200000000001</v>
      </c>
      <c r="BE68" s="65">
        <v>396.45800000000003</v>
      </c>
      <c r="BF68" s="65">
        <v>386.27199999999999</v>
      </c>
      <c r="BG68" s="65">
        <v>375.95699999999999</v>
      </c>
      <c r="BH68" s="65">
        <v>365.50299999999999</v>
      </c>
      <c r="BI68" s="65">
        <v>354.89</v>
      </c>
      <c r="BJ68" s="65">
        <v>344.12700000000001</v>
      </c>
      <c r="BK68" s="65">
        <v>333.20100000000002</v>
      </c>
      <c r="BL68" s="65">
        <v>322.10599999999999</v>
      </c>
      <c r="BM68" s="65">
        <v>310.851</v>
      </c>
      <c r="BN68" s="65">
        <v>299.44299999999998</v>
      </c>
      <c r="BO68" s="65">
        <v>287.87200000000001</v>
      </c>
      <c r="BP68" s="65">
        <v>276.18799999999999</v>
      </c>
      <c r="BQ68" s="65">
        <v>264.41199999999998</v>
      </c>
      <c r="BR68" s="65">
        <v>252.518</v>
      </c>
      <c r="BS68" s="65">
        <v>240.517</v>
      </c>
      <c r="BT68" s="65">
        <v>228.483</v>
      </c>
      <c r="BU68" s="65">
        <v>216.07</v>
      </c>
      <c r="BV68" s="65">
        <v>203.12899999999999</v>
      </c>
      <c r="BW68" s="65">
        <v>189.864</v>
      </c>
      <c r="BX68" s="65">
        <v>176.71100000000001</v>
      </c>
      <c r="BY68" s="65">
        <v>163.685</v>
      </c>
      <c r="BZ68" s="65">
        <v>150.65299999999999</v>
      </c>
      <c r="CA68" s="65">
        <v>137.62700000000001</v>
      </c>
      <c r="CB68" s="65">
        <v>124.74299999999999</v>
      </c>
      <c r="CC68" s="65">
        <v>112.172</v>
      </c>
      <c r="CD68" s="65">
        <v>99.930999999999997</v>
      </c>
      <c r="CE68" s="65">
        <v>88.311000000000007</v>
      </c>
      <c r="CF68" s="65">
        <v>77.492000000000004</v>
      </c>
      <c r="CG68" s="65">
        <v>67.421999999999997</v>
      </c>
      <c r="CH68" s="65">
        <v>57.853000000000002</v>
      </c>
      <c r="CI68" s="65">
        <v>48.811</v>
      </c>
      <c r="CJ68" s="65">
        <v>40.694000000000003</v>
      </c>
      <c r="CK68" s="65">
        <v>33.67</v>
      </c>
      <c r="CL68" s="65">
        <v>27.591999999999999</v>
      </c>
      <c r="CM68" s="65">
        <v>21.521000000000001</v>
      </c>
      <c r="CN68" s="65">
        <v>16.759</v>
      </c>
      <c r="CO68" s="65">
        <v>13.629</v>
      </c>
      <c r="CP68" s="65">
        <v>10.43</v>
      </c>
      <c r="CQ68" s="65">
        <v>7.1189999999999998</v>
      </c>
      <c r="CR68" s="65">
        <v>4.8250000000000002</v>
      </c>
      <c r="CS68" s="65">
        <v>3.7930000000000001</v>
      </c>
      <c r="CT68" s="65">
        <v>3.0230000000000001</v>
      </c>
      <c r="CU68" s="65">
        <v>2.157</v>
      </c>
      <c r="CV68" s="65">
        <v>1.194</v>
      </c>
      <c r="CW68" s="65">
        <v>0.59099999999999997</v>
      </c>
      <c r="CX68" s="65">
        <v>0.78100000000000003</v>
      </c>
    </row>
    <row r="69" spans="1:102" x14ac:dyDescent="0.3">
      <c r="A69" s="64">
        <v>2085</v>
      </c>
      <c r="B69" s="65">
        <v>753.41600000000005</v>
      </c>
      <c r="C69" s="65">
        <v>748.66600000000005</v>
      </c>
      <c r="D69" s="65">
        <v>744.25099999999998</v>
      </c>
      <c r="E69" s="65">
        <v>740.125</v>
      </c>
      <c r="F69" s="65">
        <v>736.24099999999999</v>
      </c>
      <c r="G69" s="65">
        <v>732.55399999999997</v>
      </c>
      <c r="H69" s="65">
        <v>729.01900000000001</v>
      </c>
      <c r="I69" s="65">
        <v>725.58900000000006</v>
      </c>
      <c r="J69" s="65">
        <v>722.21699999999998</v>
      </c>
      <c r="K69" s="65">
        <v>718.85900000000004</v>
      </c>
      <c r="L69" s="65">
        <v>715.5</v>
      </c>
      <c r="M69" s="65">
        <v>712.12300000000005</v>
      </c>
      <c r="N69" s="65">
        <v>708.53099999999995</v>
      </c>
      <c r="O69" s="65">
        <v>704.61400000000003</v>
      </c>
      <c r="P69" s="65">
        <v>700.42100000000005</v>
      </c>
      <c r="Q69" s="65">
        <v>696.12900000000002</v>
      </c>
      <c r="R69" s="65">
        <v>691.73299999999995</v>
      </c>
      <c r="S69" s="65">
        <v>686.98599999999999</v>
      </c>
      <c r="T69" s="65">
        <v>681.78499999999997</v>
      </c>
      <c r="U69" s="65">
        <v>676.24099999999999</v>
      </c>
      <c r="V69" s="65">
        <v>670.55100000000004</v>
      </c>
      <c r="W69" s="65">
        <v>664.66499999999996</v>
      </c>
      <c r="X69" s="65">
        <v>658.73800000000006</v>
      </c>
      <c r="Y69" s="65">
        <v>652.86599999999999</v>
      </c>
      <c r="Z69" s="65">
        <v>646.97299999999996</v>
      </c>
      <c r="AA69" s="65">
        <v>640.90700000000004</v>
      </c>
      <c r="AB69" s="65">
        <v>634.72799999999995</v>
      </c>
      <c r="AC69" s="65">
        <v>628.303</v>
      </c>
      <c r="AD69" s="65">
        <v>621.56299999999999</v>
      </c>
      <c r="AE69" s="65">
        <v>614.59199999999998</v>
      </c>
      <c r="AF69" s="65">
        <v>607.54</v>
      </c>
      <c r="AG69" s="65">
        <v>600.36800000000005</v>
      </c>
      <c r="AH69" s="65">
        <v>593.21799999999996</v>
      </c>
      <c r="AI69" s="65">
        <v>586.16999999999996</v>
      </c>
      <c r="AJ69" s="65">
        <v>579.16</v>
      </c>
      <c r="AK69" s="65">
        <v>572.03099999999995</v>
      </c>
      <c r="AL69" s="65">
        <v>564.80600000000004</v>
      </c>
      <c r="AM69" s="65">
        <v>557.50400000000002</v>
      </c>
      <c r="AN69" s="65">
        <v>550.11900000000003</v>
      </c>
      <c r="AO69" s="65">
        <v>542.64499999999998</v>
      </c>
      <c r="AP69" s="65">
        <v>535.06799999999998</v>
      </c>
      <c r="AQ69" s="65">
        <v>527.37400000000002</v>
      </c>
      <c r="AR69" s="65">
        <v>519.59400000000005</v>
      </c>
      <c r="AS69" s="65">
        <v>511.738</v>
      </c>
      <c r="AT69" s="65">
        <v>503.77499999999998</v>
      </c>
      <c r="AU69" s="65">
        <v>495.66800000000001</v>
      </c>
      <c r="AV69" s="65">
        <v>487.428</v>
      </c>
      <c r="AW69" s="65">
        <v>478.96199999999999</v>
      </c>
      <c r="AX69" s="65">
        <v>470.226</v>
      </c>
      <c r="AY69" s="65">
        <v>461.25400000000002</v>
      </c>
      <c r="AZ69" s="65">
        <v>452.13200000000001</v>
      </c>
      <c r="BA69" s="65">
        <v>442.84699999999998</v>
      </c>
      <c r="BB69" s="65">
        <v>433.37799999999999</v>
      </c>
      <c r="BC69" s="65">
        <v>423.72300000000001</v>
      </c>
      <c r="BD69" s="65">
        <v>413.88799999999998</v>
      </c>
      <c r="BE69" s="65">
        <v>403.87900000000002</v>
      </c>
      <c r="BF69" s="65">
        <v>393.69200000000001</v>
      </c>
      <c r="BG69" s="65">
        <v>383.35899999999998</v>
      </c>
      <c r="BH69" s="65">
        <v>372.89499999999998</v>
      </c>
      <c r="BI69" s="65">
        <v>362.286</v>
      </c>
      <c r="BJ69" s="65">
        <v>351.50700000000001</v>
      </c>
      <c r="BK69" s="65">
        <v>340.56799999999998</v>
      </c>
      <c r="BL69" s="65">
        <v>329.43599999999998</v>
      </c>
      <c r="BM69" s="65">
        <v>318.09699999999998</v>
      </c>
      <c r="BN69" s="65">
        <v>306.56599999999997</v>
      </c>
      <c r="BO69" s="65">
        <v>294.87799999999999</v>
      </c>
      <c r="BP69" s="65">
        <v>283.02199999999999</v>
      </c>
      <c r="BQ69" s="65">
        <v>271.03800000000001</v>
      </c>
      <c r="BR69" s="65">
        <v>258.947</v>
      </c>
      <c r="BS69" s="65">
        <v>246.72800000000001</v>
      </c>
      <c r="BT69" s="65">
        <v>234.40799999999999</v>
      </c>
      <c r="BU69" s="65">
        <v>222.06399999999999</v>
      </c>
      <c r="BV69" s="65">
        <v>209.34299999999999</v>
      </c>
      <c r="BW69" s="65">
        <v>196.096</v>
      </c>
      <c r="BX69" s="65">
        <v>182.536</v>
      </c>
      <c r="BY69" s="65">
        <v>169.11500000000001</v>
      </c>
      <c r="BZ69" s="65">
        <v>155.852</v>
      </c>
      <c r="CA69" s="65">
        <v>142.624</v>
      </c>
      <c r="CB69" s="65">
        <v>129.44800000000001</v>
      </c>
      <c r="CC69" s="65">
        <v>116.46599999999999</v>
      </c>
      <c r="CD69" s="65">
        <v>103.842</v>
      </c>
      <c r="CE69" s="65">
        <v>91.587999999999994</v>
      </c>
      <c r="CF69" s="65">
        <v>80.043000000000006</v>
      </c>
      <c r="CG69" s="65">
        <v>69.405000000000001</v>
      </c>
      <c r="CH69" s="65">
        <v>59.606999999999999</v>
      </c>
      <c r="CI69" s="65">
        <v>50.345999999999997</v>
      </c>
      <c r="CJ69" s="65">
        <v>41.637999999999998</v>
      </c>
      <c r="CK69" s="65">
        <v>33.951999999999998</v>
      </c>
      <c r="CL69" s="65">
        <v>27.477</v>
      </c>
      <c r="CM69" s="65">
        <v>22.027000000000001</v>
      </c>
      <c r="CN69" s="65">
        <v>16.452000000000002</v>
      </c>
      <c r="CO69" s="65">
        <v>12.385</v>
      </c>
      <c r="CP69" s="65">
        <v>10.124000000000001</v>
      </c>
      <c r="CQ69" s="65">
        <v>7.4880000000000004</v>
      </c>
      <c r="CR69" s="65">
        <v>4.4770000000000003</v>
      </c>
      <c r="CS69" s="65">
        <v>2.76</v>
      </c>
      <c r="CT69" s="65">
        <v>2.3029999999999999</v>
      </c>
      <c r="CU69" s="65">
        <v>1.794</v>
      </c>
      <c r="CV69" s="65">
        <v>1.2350000000000001</v>
      </c>
      <c r="CW69" s="65">
        <v>0.624</v>
      </c>
      <c r="CX69" s="65">
        <v>0.82599999999999996</v>
      </c>
    </row>
    <row r="70" spans="1:102" x14ac:dyDescent="0.3">
      <c r="A70" s="64">
        <v>2086</v>
      </c>
      <c r="B70" s="65">
        <v>755.428</v>
      </c>
      <c r="C70" s="65">
        <v>752.06899999999996</v>
      </c>
      <c r="D70" s="65">
        <v>747.66600000000005</v>
      </c>
      <c r="E70" s="65">
        <v>743.51099999999997</v>
      </c>
      <c r="F70" s="65">
        <v>739.572</v>
      </c>
      <c r="G70" s="65">
        <v>735.81299999999999</v>
      </c>
      <c r="H70" s="65">
        <v>732.18799999999999</v>
      </c>
      <c r="I70" s="65">
        <v>728.65599999999995</v>
      </c>
      <c r="J70" s="65">
        <v>725.22400000000005</v>
      </c>
      <c r="K70" s="65">
        <v>721.87800000000004</v>
      </c>
      <c r="L70" s="65">
        <v>718.55499999999995</v>
      </c>
      <c r="M70" s="65">
        <v>715.197</v>
      </c>
      <c r="N70" s="65">
        <v>711.80200000000002</v>
      </c>
      <c r="O70" s="65">
        <v>708.17200000000003</v>
      </c>
      <c r="P70" s="65">
        <v>704.19899999999996</v>
      </c>
      <c r="Q70" s="65">
        <v>699.93600000000004</v>
      </c>
      <c r="R70" s="65">
        <v>695.56899999999996</v>
      </c>
      <c r="S70" s="65">
        <v>691.09299999999996</v>
      </c>
      <c r="T70" s="65">
        <v>686.27499999999998</v>
      </c>
      <c r="U70" s="65">
        <v>681.029</v>
      </c>
      <c r="V70" s="65">
        <v>675.45600000000002</v>
      </c>
      <c r="W70" s="65">
        <v>669.73199999999997</v>
      </c>
      <c r="X70" s="65">
        <v>663.81200000000001</v>
      </c>
      <c r="Y70" s="65">
        <v>657.85900000000004</v>
      </c>
      <c r="Z70" s="65">
        <v>651.97199999999998</v>
      </c>
      <c r="AA70" s="65">
        <v>646.07000000000005</v>
      </c>
      <c r="AB70" s="65">
        <v>639.99699999999996</v>
      </c>
      <c r="AC70" s="65">
        <v>633.80999999999995</v>
      </c>
      <c r="AD70" s="65">
        <v>627.37800000000004</v>
      </c>
      <c r="AE70" s="65">
        <v>620.625</v>
      </c>
      <c r="AF70" s="65">
        <v>613.63900000000001</v>
      </c>
      <c r="AG70" s="65">
        <v>606.57000000000005</v>
      </c>
      <c r="AH70" s="65">
        <v>599.38</v>
      </c>
      <c r="AI70" s="65">
        <v>592.20500000000004</v>
      </c>
      <c r="AJ70" s="65">
        <v>585.12300000000005</v>
      </c>
      <c r="AK70" s="65">
        <v>578.07100000000003</v>
      </c>
      <c r="AL70" s="65">
        <v>570.89599999999996</v>
      </c>
      <c r="AM70" s="65">
        <v>563.61800000000005</v>
      </c>
      <c r="AN70" s="65">
        <v>556.26300000000003</v>
      </c>
      <c r="AO70" s="65">
        <v>548.82500000000005</v>
      </c>
      <c r="AP70" s="65">
        <v>541.29600000000005</v>
      </c>
      <c r="AQ70" s="65">
        <v>533.65599999999995</v>
      </c>
      <c r="AR70" s="65">
        <v>525.89400000000001</v>
      </c>
      <c r="AS70" s="65">
        <v>518.03399999999999</v>
      </c>
      <c r="AT70" s="65">
        <v>510.07900000000001</v>
      </c>
      <c r="AU70" s="65">
        <v>502.00400000000002</v>
      </c>
      <c r="AV70" s="65">
        <v>493.77800000000002</v>
      </c>
      <c r="AW70" s="65">
        <v>485.41</v>
      </c>
      <c r="AX70" s="65">
        <v>476.81400000000002</v>
      </c>
      <c r="AY70" s="65">
        <v>467.94799999999998</v>
      </c>
      <c r="AZ70" s="65">
        <v>458.84</v>
      </c>
      <c r="BA70" s="65">
        <v>449.572</v>
      </c>
      <c r="BB70" s="65">
        <v>440.12700000000001</v>
      </c>
      <c r="BC70" s="65">
        <v>430.49299999999999</v>
      </c>
      <c r="BD70" s="65">
        <v>420.67200000000003</v>
      </c>
      <c r="BE70" s="65">
        <v>410.66300000000001</v>
      </c>
      <c r="BF70" s="65">
        <v>400.46699999999998</v>
      </c>
      <c r="BG70" s="65">
        <v>390.08300000000003</v>
      </c>
      <c r="BH70" s="65">
        <v>379.52100000000002</v>
      </c>
      <c r="BI70" s="65">
        <v>368.78399999999999</v>
      </c>
      <c r="BJ70" s="65">
        <v>357.86799999999999</v>
      </c>
      <c r="BK70" s="65">
        <v>346.77499999999998</v>
      </c>
      <c r="BL70" s="65">
        <v>335.51400000000001</v>
      </c>
      <c r="BM70" s="65">
        <v>324.048</v>
      </c>
      <c r="BN70" s="65">
        <v>312.36</v>
      </c>
      <c r="BO70" s="65">
        <v>300.47399999999999</v>
      </c>
      <c r="BP70" s="65">
        <v>288.43299999999999</v>
      </c>
      <c r="BQ70" s="65">
        <v>276.23399999999998</v>
      </c>
      <c r="BR70" s="65">
        <v>263.89400000000001</v>
      </c>
      <c r="BS70" s="65">
        <v>251.42699999999999</v>
      </c>
      <c r="BT70" s="65">
        <v>238.833</v>
      </c>
      <c r="BU70" s="65">
        <v>226.16800000000001</v>
      </c>
      <c r="BV70" s="65">
        <v>213.51300000000001</v>
      </c>
      <c r="BW70" s="65">
        <v>200.517</v>
      </c>
      <c r="BX70" s="65">
        <v>187.041</v>
      </c>
      <c r="BY70" s="65">
        <v>173.303</v>
      </c>
      <c r="BZ70" s="65">
        <v>159.755</v>
      </c>
      <c r="CA70" s="65">
        <v>146.40899999999999</v>
      </c>
      <c r="CB70" s="65">
        <v>133.209</v>
      </c>
      <c r="CC70" s="65">
        <v>120.20399999999999</v>
      </c>
      <c r="CD70" s="65">
        <v>107.51</v>
      </c>
      <c r="CE70" s="65">
        <v>95.212000000000003</v>
      </c>
      <c r="CF70" s="65">
        <v>83.322999999999993</v>
      </c>
      <c r="CG70" s="65">
        <v>72.247</v>
      </c>
      <c r="CH70" s="65">
        <v>62.203000000000003</v>
      </c>
      <c r="CI70" s="65">
        <v>53.085000000000001</v>
      </c>
      <c r="CJ70" s="65">
        <v>44.359000000000002</v>
      </c>
      <c r="CK70" s="65">
        <v>36.424999999999997</v>
      </c>
      <c r="CL70" s="65">
        <v>29.718</v>
      </c>
      <c r="CM70" s="65">
        <v>23.884</v>
      </c>
      <c r="CN70" s="65">
        <v>18.774999999999999</v>
      </c>
      <c r="CO70" s="65">
        <v>13.885999999999999</v>
      </c>
      <c r="CP70" s="65">
        <v>10.513999999999999</v>
      </c>
      <c r="CQ70" s="65">
        <v>8.5730000000000004</v>
      </c>
      <c r="CR70" s="65">
        <v>6.3179999999999996</v>
      </c>
      <c r="CS70" s="65">
        <v>3.7480000000000002</v>
      </c>
      <c r="CT70" s="65">
        <v>2.431</v>
      </c>
      <c r="CU70" s="65">
        <v>1.8959999999999999</v>
      </c>
      <c r="CV70" s="65">
        <v>1.3049999999999999</v>
      </c>
      <c r="CW70" s="65">
        <v>0.66</v>
      </c>
      <c r="CX70" s="65">
        <v>0.875</v>
      </c>
    </row>
    <row r="71" spans="1:102" x14ac:dyDescent="0.3">
      <c r="A71" s="64">
        <v>2087</v>
      </c>
      <c r="B71" s="65">
        <v>756.91700000000003</v>
      </c>
      <c r="C71" s="65">
        <v>752.91399999999999</v>
      </c>
      <c r="D71" s="65">
        <v>750.66899999999998</v>
      </c>
      <c r="E71" s="65">
        <v>746.61199999999997</v>
      </c>
      <c r="F71" s="65">
        <v>742.72</v>
      </c>
      <c r="G71" s="65">
        <v>738.96799999999996</v>
      </c>
      <c r="H71" s="65">
        <v>735.33199999999999</v>
      </c>
      <c r="I71" s="65">
        <v>731.77</v>
      </c>
      <c r="J71" s="65">
        <v>728.24</v>
      </c>
      <c r="K71" s="65">
        <v>724.81</v>
      </c>
      <c r="L71" s="65">
        <v>721.48900000000003</v>
      </c>
      <c r="M71" s="65">
        <v>718.2</v>
      </c>
      <c r="N71" s="65">
        <v>714.84500000000003</v>
      </c>
      <c r="O71" s="65">
        <v>711.43</v>
      </c>
      <c r="P71" s="65">
        <v>707.76400000000001</v>
      </c>
      <c r="Q71" s="65">
        <v>703.73500000000001</v>
      </c>
      <c r="R71" s="65">
        <v>699.40099999999995</v>
      </c>
      <c r="S71" s="65">
        <v>694.96100000000001</v>
      </c>
      <c r="T71" s="65">
        <v>690.404</v>
      </c>
      <c r="U71" s="65">
        <v>685.51800000000003</v>
      </c>
      <c r="V71" s="65">
        <v>680.22699999999998</v>
      </c>
      <c r="W71" s="65">
        <v>674.62199999999996</v>
      </c>
      <c r="X71" s="65">
        <v>668.86599999999999</v>
      </c>
      <c r="Y71" s="65">
        <v>662.91200000000003</v>
      </c>
      <c r="Z71" s="65">
        <v>656.93499999999995</v>
      </c>
      <c r="AA71" s="65">
        <v>651.03300000000002</v>
      </c>
      <c r="AB71" s="65">
        <v>645.12300000000005</v>
      </c>
      <c r="AC71" s="65">
        <v>639.04200000000003</v>
      </c>
      <c r="AD71" s="65">
        <v>632.84900000000005</v>
      </c>
      <c r="AE71" s="65">
        <v>626.40800000000002</v>
      </c>
      <c r="AF71" s="65">
        <v>619.64499999999998</v>
      </c>
      <c r="AG71" s="65">
        <v>612.64300000000003</v>
      </c>
      <c r="AH71" s="65">
        <v>605.55799999999999</v>
      </c>
      <c r="AI71" s="65">
        <v>598.351</v>
      </c>
      <c r="AJ71" s="65">
        <v>591.15099999999995</v>
      </c>
      <c r="AK71" s="65">
        <v>584.03499999999997</v>
      </c>
      <c r="AL71" s="65">
        <v>576.94200000000001</v>
      </c>
      <c r="AM71" s="65">
        <v>569.721</v>
      </c>
      <c r="AN71" s="65">
        <v>562.39099999999996</v>
      </c>
      <c r="AO71" s="65">
        <v>554.98299999999995</v>
      </c>
      <c r="AP71" s="65">
        <v>547.49199999999996</v>
      </c>
      <c r="AQ71" s="65">
        <v>539.90800000000002</v>
      </c>
      <c r="AR71" s="65">
        <v>532.20699999999999</v>
      </c>
      <c r="AS71" s="65">
        <v>524.37800000000004</v>
      </c>
      <c r="AT71" s="65">
        <v>516.43600000000004</v>
      </c>
      <c r="AU71" s="65">
        <v>508.38400000000001</v>
      </c>
      <c r="AV71" s="65">
        <v>500.197</v>
      </c>
      <c r="AW71" s="65">
        <v>491.85300000000001</v>
      </c>
      <c r="AX71" s="65">
        <v>483.35899999999998</v>
      </c>
      <c r="AY71" s="65">
        <v>474.63299999999998</v>
      </c>
      <c r="AZ71" s="65">
        <v>465.63600000000002</v>
      </c>
      <c r="BA71" s="65">
        <v>456.39499999999998</v>
      </c>
      <c r="BB71" s="65">
        <v>446.97899999999998</v>
      </c>
      <c r="BC71" s="65">
        <v>437.37599999999998</v>
      </c>
      <c r="BD71" s="65">
        <v>427.57799999999997</v>
      </c>
      <c r="BE71" s="65">
        <v>417.59100000000001</v>
      </c>
      <c r="BF71" s="65">
        <v>407.40800000000002</v>
      </c>
      <c r="BG71" s="65">
        <v>397.02499999999998</v>
      </c>
      <c r="BH71" s="65">
        <v>386.447</v>
      </c>
      <c r="BI71" s="65">
        <v>375.65499999999997</v>
      </c>
      <c r="BJ71" s="65">
        <v>364.64400000000001</v>
      </c>
      <c r="BK71" s="65">
        <v>353.423</v>
      </c>
      <c r="BL71" s="65">
        <v>342.01799999999997</v>
      </c>
      <c r="BM71" s="65">
        <v>330.43599999999998</v>
      </c>
      <c r="BN71" s="65">
        <v>318.63499999999999</v>
      </c>
      <c r="BO71" s="65">
        <v>306.60000000000002</v>
      </c>
      <c r="BP71" s="65">
        <v>294.358</v>
      </c>
      <c r="BQ71" s="65">
        <v>281.96499999999997</v>
      </c>
      <c r="BR71" s="65">
        <v>269.423</v>
      </c>
      <c r="BS71" s="65">
        <v>256.72899999999998</v>
      </c>
      <c r="BT71" s="65">
        <v>243.88800000000001</v>
      </c>
      <c r="BU71" s="65">
        <v>230.91800000000001</v>
      </c>
      <c r="BV71" s="65">
        <v>217.90799999999999</v>
      </c>
      <c r="BW71" s="65">
        <v>204.94300000000001</v>
      </c>
      <c r="BX71" s="65">
        <v>191.67400000000001</v>
      </c>
      <c r="BY71" s="65">
        <v>177.96899999999999</v>
      </c>
      <c r="BZ71" s="65">
        <v>164.05600000000001</v>
      </c>
      <c r="CA71" s="65">
        <v>150.381</v>
      </c>
      <c r="CB71" s="65">
        <v>136.95400000000001</v>
      </c>
      <c r="CC71" s="65">
        <v>123.783</v>
      </c>
      <c r="CD71" s="65">
        <v>110.95</v>
      </c>
      <c r="CE71" s="65">
        <v>98.542000000000002</v>
      </c>
      <c r="CF71" s="65">
        <v>86.572000000000003</v>
      </c>
      <c r="CG71" s="65">
        <v>75.049000000000007</v>
      </c>
      <c r="CH71" s="65">
        <v>64.442999999999998</v>
      </c>
      <c r="CI71" s="65">
        <v>54.994</v>
      </c>
      <c r="CJ71" s="65">
        <v>46.557000000000002</v>
      </c>
      <c r="CK71" s="65">
        <v>38.366</v>
      </c>
      <c r="CL71" s="65">
        <v>31.207000000000001</v>
      </c>
      <c r="CM71" s="65">
        <v>25.48</v>
      </c>
      <c r="CN71" s="65">
        <v>20.289000000000001</v>
      </c>
      <c r="CO71" s="65">
        <v>15.522</v>
      </c>
      <c r="CP71" s="65">
        <v>11.317</v>
      </c>
      <c r="CQ71" s="65">
        <v>8.641</v>
      </c>
      <c r="CR71" s="65">
        <v>7.0209999999999999</v>
      </c>
      <c r="CS71" s="65">
        <v>5.1459999999999999</v>
      </c>
      <c r="CT71" s="65">
        <v>3.0179999999999998</v>
      </c>
      <c r="CU71" s="65">
        <v>2.004</v>
      </c>
      <c r="CV71" s="65">
        <v>1.38</v>
      </c>
      <c r="CW71" s="65">
        <v>0.69899999999999995</v>
      </c>
      <c r="CX71" s="65">
        <v>0.92700000000000005</v>
      </c>
    </row>
    <row r="72" spans="1:102" x14ac:dyDescent="0.3">
      <c r="A72" s="64">
        <v>2088</v>
      </c>
      <c r="B72" s="65">
        <v>757.98099999999999</v>
      </c>
      <c r="C72" s="65">
        <v>754.54499999999996</v>
      </c>
      <c r="D72" s="65">
        <v>751.16200000000003</v>
      </c>
      <c r="E72" s="65">
        <v>749.2</v>
      </c>
      <c r="F72" s="65">
        <v>745.49</v>
      </c>
      <c r="G72" s="65">
        <v>741.85900000000004</v>
      </c>
      <c r="H72" s="65">
        <v>738.29499999999996</v>
      </c>
      <c r="I72" s="65">
        <v>734.78499999999997</v>
      </c>
      <c r="J72" s="65">
        <v>731.28700000000003</v>
      </c>
      <c r="K72" s="65">
        <v>727.75900000000001</v>
      </c>
      <c r="L72" s="65">
        <v>724.32799999999997</v>
      </c>
      <c r="M72" s="65">
        <v>721.03399999999999</v>
      </c>
      <c r="N72" s="65">
        <v>717.78099999999995</v>
      </c>
      <c r="O72" s="65">
        <v>714.42600000000004</v>
      </c>
      <c r="P72" s="65">
        <v>710.99400000000003</v>
      </c>
      <c r="Q72" s="65">
        <v>707.29100000000005</v>
      </c>
      <c r="R72" s="65">
        <v>703.20600000000002</v>
      </c>
      <c r="S72" s="65">
        <v>698.803</v>
      </c>
      <c r="T72" s="65">
        <v>694.28899999999999</v>
      </c>
      <c r="U72" s="65">
        <v>689.65200000000004</v>
      </c>
      <c r="V72" s="65">
        <v>684.69799999999998</v>
      </c>
      <c r="W72" s="65">
        <v>679.36099999999999</v>
      </c>
      <c r="X72" s="65">
        <v>673.72699999999998</v>
      </c>
      <c r="Y72" s="65">
        <v>667.93899999999996</v>
      </c>
      <c r="Z72" s="65">
        <v>661.95100000000002</v>
      </c>
      <c r="AA72" s="65">
        <v>655.95</v>
      </c>
      <c r="AB72" s="65">
        <v>650.03399999999999</v>
      </c>
      <c r="AC72" s="65">
        <v>644.11599999999999</v>
      </c>
      <c r="AD72" s="65">
        <v>638.02800000000002</v>
      </c>
      <c r="AE72" s="65">
        <v>631.82899999999995</v>
      </c>
      <c r="AF72" s="65">
        <v>625.38199999999995</v>
      </c>
      <c r="AG72" s="65">
        <v>618.60699999999997</v>
      </c>
      <c r="AH72" s="65">
        <v>611.59</v>
      </c>
      <c r="AI72" s="65">
        <v>604.49</v>
      </c>
      <c r="AJ72" s="65">
        <v>597.26599999999996</v>
      </c>
      <c r="AK72" s="65">
        <v>590.04200000000003</v>
      </c>
      <c r="AL72" s="65">
        <v>582.89400000000001</v>
      </c>
      <c r="AM72" s="65">
        <v>575.75900000000001</v>
      </c>
      <c r="AN72" s="65">
        <v>568.49300000000005</v>
      </c>
      <c r="AO72" s="65">
        <v>561.11199999999997</v>
      </c>
      <c r="AP72" s="65">
        <v>553.65099999999995</v>
      </c>
      <c r="AQ72" s="65">
        <v>546.10900000000004</v>
      </c>
      <c r="AR72" s="65">
        <v>538.471</v>
      </c>
      <c r="AS72" s="65">
        <v>530.70799999999997</v>
      </c>
      <c r="AT72" s="65">
        <v>522.81200000000001</v>
      </c>
      <c r="AU72" s="65">
        <v>514.79100000000005</v>
      </c>
      <c r="AV72" s="65">
        <v>506.642</v>
      </c>
      <c r="AW72" s="65">
        <v>498.34399999999999</v>
      </c>
      <c r="AX72" s="65">
        <v>489.88299999999998</v>
      </c>
      <c r="AY72" s="65">
        <v>481.262</v>
      </c>
      <c r="AZ72" s="65">
        <v>472.40699999999998</v>
      </c>
      <c r="BA72" s="65">
        <v>463.28</v>
      </c>
      <c r="BB72" s="65">
        <v>453.90600000000001</v>
      </c>
      <c r="BC72" s="65">
        <v>444.346</v>
      </c>
      <c r="BD72" s="65">
        <v>434.584</v>
      </c>
      <c r="BE72" s="65">
        <v>424.62299999999999</v>
      </c>
      <c r="BF72" s="65">
        <v>414.47</v>
      </c>
      <c r="BG72" s="65">
        <v>404.11599999999999</v>
      </c>
      <c r="BH72" s="65">
        <v>393.54700000000003</v>
      </c>
      <c r="BI72" s="65">
        <v>382.774</v>
      </c>
      <c r="BJ72" s="65">
        <v>371.755</v>
      </c>
      <c r="BK72" s="65">
        <v>360.47199999999998</v>
      </c>
      <c r="BL72" s="65">
        <v>348.94499999999999</v>
      </c>
      <c r="BM72" s="65">
        <v>337.22800000000001</v>
      </c>
      <c r="BN72" s="65">
        <v>325.327</v>
      </c>
      <c r="BO72" s="65">
        <v>313.19200000000001</v>
      </c>
      <c r="BP72" s="65">
        <v>300.81099999999998</v>
      </c>
      <c r="BQ72" s="65">
        <v>288.21499999999997</v>
      </c>
      <c r="BR72" s="65">
        <v>275.47000000000003</v>
      </c>
      <c r="BS72" s="65">
        <v>262.58699999999999</v>
      </c>
      <c r="BT72" s="65">
        <v>249.53800000000001</v>
      </c>
      <c r="BU72" s="65">
        <v>236.32599999999999</v>
      </c>
      <c r="BV72" s="65">
        <v>222.98099999999999</v>
      </c>
      <c r="BW72" s="65">
        <v>209.62899999999999</v>
      </c>
      <c r="BX72" s="65">
        <v>196.35400000000001</v>
      </c>
      <c r="BY72" s="65">
        <v>182.81200000000001</v>
      </c>
      <c r="BZ72" s="65">
        <v>168.88</v>
      </c>
      <c r="CA72" s="65">
        <v>154.79300000000001</v>
      </c>
      <c r="CB72" s="65">
        <v>140.99100000000001</v>
      </c>
      <c r="CC72" s="65">
        <v>127.48399999999999</v>
      </c>
      <c r="CD72" s="65">
        <v>114.343</v>
      </c>
      <c r="CE72" s="65">
        <v>101.68300000000001</v>
      </c>
      <c r="CF72" s="65">
        <v>89.563999999999993</v>
      </c>
      <c r="CG72" s="65">
        <v>77.924000000000007</v>
      </c>
      <c r="CH72" s="65">
        <v>66.766999999999996</v>
      </c>
      <c r="CI72" s="65">
        <v>56.631999999999998</v>
      </c>
      <c r="CJ72" s="65">
        <v>47.78</v>
      </c>
      <c r="CK72" s="65">
        <v>40.023000000000003</v>
      </c>
      <c r="CL72" s="65">
        <v>32.371000000000002</v>
      </c>
      <c r="CM72" s="65">
        <v>25.984999999999999</v>
      </c>
      <c r="CN72" s="65">
        <v>21.24</v>
      </c>
      <c r="CO72" s="65">
        <v>16.692</v>
      </c>
      <c r="CP72" s="65">
        <v>12.266</v>
      </c>
      <c r="CQ72" s="65">
        <v>8.7469999999999999</v>
      </c>
      <c r="CR72" s="65">
        <v>6.7670000000000003</v>
      </c>
      <c r="CS72" s="65">
        <v>5.468</v>
      </c>
      <c r="CT72" s="65">
        <v>3.9750000000000001</v>
      </c>
      <c r="CU72" s="65">
        <v>2.2879999999999998</v>
      </c>
      <c r="CV72" s="65">
        <v>1.46</v>
      </c>
      <c r="CW72" s="65">
        <v>0.73899999999999999</v>
      </c>
      <c r="CX72" s="65">
        <v>0.98299999999999998</v>
      </c>
    </row>
    <row r="73" spans="1:102" x14ac:dyDescent="0.3">
      <c r="A73" s="64">
        <v>2089</v>
      </c>
      <c r="B73" s="65">
        <v>758.77599999999995</v>
      </c>
      <c r="C73" s="65">
        <v>755.89</v>
      </c>
      <c r="D73" s="65">
        <v>752.94600000000003</v>
      </c>
      <c r="E73" s="65">
        <v>749.94799999999998</v>
      </c>
      <c r="F73" s="65">
        <v>747.64400000000001</v>
      </c>
      <c r="G73" s="65">
        <v>744.28099999999995</v>
      </c>
      <c r="H73" s="65">
        <v>740.91300000000001</v>
      </c>
      <c r="I73" s="65">
        <v>737.53700000000003</v>
      </c>
      <c r="J73" s="65">
        <v>734.15099999999995</v>
      </c>
      <c r="K73" s="65">
        <v>730.71500000000003</v>
      </c>
      <c r="L73" s="65">
        <v>727.19299999999998</v>
      </c>
      <c r="M73" s="65">
        <v>723.76099999999997</v>
      </c>
      <c r="N73" s="65">
        <v>720.49300000000005</v>
      </c>
      <c r="O73" s="65">
        <v>717.27599999999995</v>
      </c>
      <c r="P73" s="65">
        <v>713.92399999999998</v>
      </c>
      <c r="Q73" s="65">
        <v>710.47400000000005</v>
      </c>
      <c r="R73" s="65">
        <v>706.73500000000001</v>
      </c>
      <c r="S73" s="65">
        <v>702.59400000000005</v>
      </c>
      <c r="T73" s="65">
        <v>698.12300000000005</v>
      </c>
      <c r="U73" s="65">
        <v>693.53599999999994</v>
      </c>
      <c r="V73" s="65">
        <v>688.81799999999998</v>
      </c>
      <c r="W73" s="65">
        <v>683.798</v>
      </c>
      <c r="X73" s="65">
        <v>678.41600000000005</v>
      </c>
      <c r="Y73" s="65">
        <v>672.75300000000004</v>
      </c>
      <c r="Z73" s="65">
        <v>666.93299999999999</v>
      </c>
      <c r="AA73" s="65">
        <v>660.91399999999999</v>
      </c>
      <c r="AB73" s="65">
        <v>654.88800000000003</v>
      </c>
      <c r="AC73" s="65">
        <v>648.95799999999997</v>
      </c>
      <c r="AD73" s="65">
        <v>643.03300000000002</v>
      </c>
      <c r="AE73" s="65">
        <v>636.93899999999996</v>
      </c>
      <c r="AF73" s="65">
        <v>630.73599999999999</v>
      </c>
      <c r="AG73" s="65">
        <v>624.28099999999995</v>
      </c>
      <c r="AH73" s="65">
        <v>617.49599999999998</v>
      </c>
      <c r="AI73" s="65">
        <v>610.46600000000001</v>
      </c>
      <c r="AJ73" s="65">
        <v>603.351</v>
      </c>
      <c r="AK73" s="65">
        <v>596.11199999999997</v>
      </c>
      <c r="AL73" s="65">
        <v>588.86400000000003</v>
      </c>
      <c r="AM73" s="65">
        <v>581.68399999999997</v>
      </c>
      <c r="AN73" s="65">
        <v>574.51</v>
      </c>
      <c r="AO73" s="65">
        <v>567.19899999999996</v>
      </c>
      <c r="AP73" s="65">
        <v>559.76700000000005</v>
      </c>
      <c r="AQ73" s="65">
        <v>552.25400000000002</v>
      </c>
      <c r="AR73" s="65">
        <v>544.66200000000003</v>
      </c>
      <c r="AS73" s="65">
        <v>536.97</v>
      </c>
      <c r="AT73" s="65">
        <v>529.14800000000002</v>
      </c>
      <c r="AU73" s="65">
        <v>521.18700000000001</v>
      </c>
      <c r="AV73" s="65">
        <v>513.08699999999999</v>
      </c>
      <c r="AW73" s="65">
        <v>504.84100000000001</v>
      </c>
      <c r="AX73" s="65">
        <v>496.43200000000002</v>
      </c>
      <c r="AY73" s="65">
        <v>487.85500000000002</v>
      </c>
      <c r="AZ73" s="65">
        <v>479.10899999999998</v>
      </c>
      <c r="BA73" s="65">
        <v>470.12599999999998</v>
      </c>
      <c r="BB73" s="65">
        <v>460.87</v>
      </c>
      <c r="BC73" s="65">
        <v>451.36399999999998</v>
      </c>
      <c r="BD73" s="65">
        <v>441.66</v>
      </c>
      <c r="BE73" s="65">
        <v>431.74099999999999</v>
      </c>
      <c r="BF73" s="65">
        <v>421.61900000000003</v>
      </c>
      <c r="BG73" s="65">
        <v>411.30200000000002</v>
      </c>
      <c r="BH73" s="65">
        <v>400.77600000000001</v>
      </c>
      <c r="BI73" s="65">
        <v>390.024</v>
      </c>
      <c r="BJ73" s="65">
        <v>379.05599999999998</v>
      </c>
      <c r="BK73" s="65">
        <v>367.81099999999998</v>
      </c>
      <c r="BL73" s="65">
        <v>356.25799999999998</v>
      </c>
      <c r="BM73" s="65">
        <v>344.42700000000002</v>
      </c>
      <c r="BN73" s="65">
        <v>332.4</v>
      </c>
      <c r="BO73" s="65">
        <v>320.17899999999997</v>
      </c>
      <c r="BP73" s="65">
        <v>307.71199999999999</v>
      </c>
      <c r="BQ73" s="65">
        <v>294.98700000000002</v>
      </c>
      <c r="BR73" s="65">
        <v>282.03800000000001</v>
      </c>
      <c r="BS73" s="65">
        <v>268.94400000000002</v>
      </c>
      <c r="BT73" s="65">
        <v>255.72</v>
      </c>
      <c r="BU73" s="65">
        <v>242.31899999999999</v>
      </c>
      <c r="BV73" s="65">
        <v>228.73500000000001</v>
      </c>
      <c r="BW73" s="65">
        <v>215.017</v>
      </c>
      <c r="BX73" s="65">
        <v>201.32400000000001</v>
      </c>
      <c r="BY73" s="65">
        <v>187.74199999999999</v>
      </c>
      <c r="BZ73" s="65">
        <v>173.93</v>
      </c>
      <c r="CA73" s="65">
        <v>159.773</v>
      </c>
      <c r="CB73" s="65">
        <v>145.51300000000001</v>
      </c>
      <c r="CC73" s="65">
        <v>131.58600000000001</v>
      </c>
      <c r="CD73" s="65">
        <v>118</v>
      </c>
      <c r="CE73" s="65">
        <v>104.892</v>
      </c>
      <c r="CF73" s="65">
        <v>92.406000000000006</v>
      </c>
      <c r="CG73" s="65">
        <v>80.575999999999993</v>
      </c>
      <c r="CH73" s="65">
        <v>69.266999999999996</v>
      </c>
      <c r="CI73" s="65">
        <v>58.476999999999997</v>
      </c>
      <c r="CJ73" s="65">
        <v>48.814999999999998</v>
      </c>
      <c r="CK73" s="65">
        <v>40.56</v>
      </c>
      <c r="CL73" s="65">
        <v>33.485999999999997</v>
      </c>
      <c r="CM73" s="65">
        <v>26.37</v>
      </c>
      <c r="CN73" s="65">
        <v>20.760999999999999</v>
      </c>
      <c r="CO73" s="65">
        <v>16.997</v>
      </c>
      <c r="CP73" s="65">
        <v>13.092000000000001</v>
      </c>
      <c r="CQ73" s="65">
        <v>9.0090000000000003</v>
      </c>
      <c r="CR73" s="65">
        <v>6.1760000000000002</v>
      </c>
      <c r="CS73" s="65">
        <v>4.8929999999999998</v>
      </c>
      <c r="CT73" s="65">
        <v>3.915</v>
      </c>
      <c r="CU73" s="65">
        <v>2.8029999999999999</v>
      </c>
      <c r="CV73" s="65">
        <v>1.5580000000000001</v>
      </c>
      <c r="CW73" s="65">
        <v>0.78300000000000003</v>
      </c>
      <c r="CX73" s="65">
        <v>1.0429999999999999</v>
      </c>
    </row>
    <row r="74" spans="1:102" x14ac:dyDescent="0.3">
      <c r="A74" s="64">
        <v>2090</v>
      </c>
      <c r="B74" s="65">
        <v>759.41899999999998</v>
      </c>
      <c r="C74" s="65">
        <v>756.98099999999999</v>
      </c>
      <c r="D74" s="65">
        <v>754.41099999999994</v>
      </c>
      <c r="E74" s="65">
        <v>751.71699999999998</v>
      </c>
      <c r="F74" s="65">
        <v>748.90700000000004</v>
      </c>
      <c r="G74" s="65">
        <v>745.99</v>
      </c>
      <c r="H74" s="65">
        <v>742.976</v>
      </c>
      <c r="I74" s="65">
        <v>739.87</v>
      </c>
      <c r="J74" s="65">
        <v>736.68299999999999</v>
      </c>
      <c r="K74" s="65">
        <v>733.42200000000003</v>
      </c>
      <c r="L74" s="65">
        <v>730.05100000000004</v>
      </c>
      <c r="M74" s="65">
        <v>726.53099999999995</v>
      </c>
      <c r="N74" s="65">
        <v>723.101</v>
      </c>
      <c r="O74" s="65">
        <v>719.86</v>
      </c>
      <c r="P74" s="65">
        <v>716.67899999999997</v>
      </c>
      <c r="Q74" s="65">
        <v>713.33100000000002</v>
      </c>
      <c r="R74" s="65">
        <v>709.86199999999997</v>
      </c>
      <c r="S74" s="65">
        <v>706.08799999999997</v>
      </c>
      <c r="T74" s="65">
        <v>701.89200000000005</v>
      </c>
      <c r="U74" s="65">
        <v>697.35400000000004</v>
      </c>
      <c r="V74" s="65">
        <v>692.69299999999998</v>
      </c>
      <c r="W74" s="65">
        <v>687.89599999999996</v>
      </c>
      <c r="X74" s="65">
        <v>682.80799999999999</v>
      </c>
      <c r="Y74" s="65">
        <v>677.38300000000004</v>
      </c>
      <c r="Z74" s="65">
        <v>671.69299999999998</v>
      </c>
      <c r="AA74" s="65">
        <v>665.84100000000001</v>
      </c>
      <c r="AB74" s="65">
        <v>659.79</v>
      </c>
      <c r="AC74" s="65">
        <v>653.74099999999999</v>
      </c>
      <c r="AD74" s="65">
        <v>647.798</v>
      </c>
      <c r="AE74" s="65">
        <v>641.86699999999996</v>
      </c>
      <c r="AF74" s="65">
        <v>635.76800000000003</v>
      </c>
      <c r="AG74" s="65">
        <v>629.55999999999995</v>
      </c>
      <c r="AH74" s="65">
        <v>623.1</v>
      </c>
      <c r="AI74" s="65">
        <v>616.30600000000004</v>
      </c>
      <c r="AJ74" s="65">
        <v>609.26400000000001</v>
      </c>
      <c r="AK74" s="65">
        <v>602.13499999999999</v>
      </c>
      <c r="AL74" s="65">
        <v>594.87900000000002</v>
      </c>
      <c r="AM74" s="65">
        <v>587.61099999999999</v>
      </c>
      <c r="AN74" s="65">
        <v>580.39800000000002</v>
      </c>
      <c r="AO74" s="65">
        <v>573.18499999999995</v>
      </c>
      <c r="AP74" s="65">
        <v>565.83100000000002</v>
      </c>
      <c r="AQ74" s="65">
        <v>558.351</v>
      </c>
      <c r="AR74" s="65">
        <v>550.78700000000003</v>
      </c>
      <c r="AS74" s="65">
        <v>543.14499999999998</v>
      </c>
      <c r="AT74" s="65">
        <v>535.40099999999995</v>
      </c>
      <c r="AU74" s="65">
        <v>527.51900000000001</v>
      </c>
      <c r="AV74" s="65">
        <v>519.49300000000005</v>
      </c>
      <c r="AW74" s="65">
        <v>511.315</v>
      </c>
      <c r="AX74" s="65">
        <v>502.97399999999999</v>
      </c>
      <c r="AY74" s="65">
        <v>494.45800000000003</v>
      </c>
      <c r="AZ74" s="65">
        <v>485.76499999999999</v>
      </c>
      <c r="BA74" s="65">
        <v>476.89499999999998</v>
      </c>
      <c r="BB74" s="65">
        <v>467.78399999999999</v>
      </c>
      <c r="BC74" s="65">
        <v>458.40100000000001</v>
      </c>
      <c r="BD74" s="65">
        <v>448.76400000000001</v>
      </c>
      <c r="BE74" s="65">
        <v>438.91800000000001</v>
      </c>
      <c r="BF74" s="65">
        <v>428.84399999999999</v>
      </c>
      <c r="BG74" s="65">
        <v>418.56099999999998</v>
      </c>
      <c r="BH74" s="65">
        <v>408.08199999999999</v>
      </c>
      <c r="BI74" s="65">
        <v>397.38499999999999</v>
      </c>
      <c r="BJ74" s="65">
        <v>386.45</v>
      </c>
      <c r="BK74" s="65">
        <v>375.291</v>
      </c>
      <c r="BL74" s="65">
        <v>363.82</v>
      </c>
      <c r="BM74" s="65">
        <v>351.99799999999999</v>
      </c>
      <c r="BN74" s="65">
        <v>339.86500000000001</v>
      </c>
      <c r="BO74" s="65">
        <v>327.529</v>
      </c>
      <c r="BP74" s="65">
        <v>314.99200000000002</v>
      </c>
      <c r="BQ74" s="65">
        <v>302.19499999999999</v>
      </c>
      <c r="BR74" s="65">
        <v>289.12599999999998</v>
      </c>
      <c r="BS74" s="65">
        <v>275.827</v>
      </c>
      <c r="BT74" s="65">
        <v>262.38400000000001</v>
      </c>
      <c r="BU74" s="65">
        <v>248.822</v>
      </c>
      <c r="BV74" s="65">
        <v>235.071</v>
      </c>
      <c r="BW74" s="65">
        <v>221.11699999999999</v>
      </c>
      <c r="BX74" s="65">
        <v>207.03</v>
      </c>
      <c r="BY74" s="65">
        <v>192.99600000000001</v>
      </c>
      <c r="BZ74" s="65">
        <v>179.10900000000001</v>
      </c>
      <c r="CA74" s="65">
        <v>165.02799999999999</v>
      </c>
      <c r="CB74" s="65">
        <v>150.64599999999999</v>
      </c>
      <c r="CC74" s="65">
        <v>136.215</v>
      </c>
      <c r="CD74" s="65">
        <v>122.167</v>
      </c>
      <c r="CE74" s="65">
        <v>108.503</v>
      </c>
      <c r="CF74" s="65">
        <v>95.429000000000002</v>
      </c>
      <c r="CG74" s="65">
        <v>83.119</v>
      </c>
      <c r="CH74" s="65">
        <v>71.581000000000003</v>
      </c>
      <c r="CI74" s="65">
        <v>60.603000000000002</v>
      </c>
      <c r="CJ74" s="65">
        <v>50.183</v>
      </c>
      <c r="CK74" s="65">
        <v>40.994</v>
      </c>
      <c r="CL74" s="65">
        <v>33.337000000000003</v>
      </c>
      <c r="CM74" s="65">
        <v>26.946000000000002</v>
      </c>
      <c r="CN74" s="65">
        <v>20.369</v>
      </c>
      <c r="CO74" s="65">
        <v>15.536</v>
      </c>
      <c r="CP74" s="65">
        <v>12.753</v>
      </c>
      <c r="CQ74" s="65">
        <v>9.4909999999999997</v>
      </c>
      <c r="CR74" s="65">
        <v>5.7530000000000001</v>
      </c>
      <c r="CS74" s="65">
        <v>3.605</v>
      </c>
      <c r="CT74" s="65">
        <v>3.0190000000000001</v>
      </c>
      <c r="CU74" s="65">
        <v>2.3610000000000002</v>
      </c>
      <c r="CV74" s="65">
        <v>1.631</v>
      </c>
      <c r="CW74" s="65">
        <v>0.82799999999999996</v>
      </c>
      <c r="CX74" s="65">
        <v>1.1080000000000001</v>
      </c>
    </row>
    <row r="75" spans="1:102" x14ac:dyDescent="0.3">
      <c r="A75" s="64">
        <v>2091</v>
      </c>
      <c r="B75" s="65">
        <v>760.39</v>
      </c>
      <c r="C75" s="65">
        <v>758.505</v>
      </c>
      <c r="D75" s="65">
        <v>756.16700000000003</v>
      </c>
      <c r="E75" s="65">
        <v>753.70100000000002</v>
      </c>
      <c r="F75" s="65">
        <v>751.11</v>
      </c>
      <c r="G75" s="65">
        <v>748.399</v>
      </c>
      <c r="H75" s="65">
        <v>745.57899999999995</v>
      </c>
      <c r="I75" s="65">
        <v>742.65899999999999</v>
      </c>
      <c r="J75" s="65">
        <v>739.61800000000005</v>
      </c>
      <c r="K75" s="65">
        <v>736.45299999999997</v>
      </c>
      <c r="L75" s="65">
        <v>733.18200000000002</v>
      </c>
      <c r="M75" s="65">
        <v>729.79700000000003</v>
      </c>
      <c r="N75" s="65">
        <v>726.25800000000004</v>
      </c>
      <c r="O75" s="65">
        <v>722.79</v>
      </c>
      <c r="P75" s="65">
        <v>719.49199999999996</v>
      </c>
      <c r="Q75" s="65">
        <v>716.24</v>
      </c>
      <c r="R75" s="65">
        <v>712.81700000000001</v>
      </c>
      <c r="S75" s="65">
        <v>709.26800000000003</v>
      </c>
      <c r="T75" s="65">
        <v>705.42499999999995</v>
      </c>
      <c r="U75" s="65">
        <v>701.18100000000004</v>
      </c>
      <c r="V75" s="65">
        <v>696.61099999999999</v>
      </c>
      <c r="W75" s="65">
        <v>691.91600000000005</v>
      </c>
      <c r="X75" s="65">
        <v>687.08399999999995</v>
      </c>
      <c r="Y75" s="65">
        <v>681.96900000000005</v>
      </c>
      <c r="Z75" s="65">
        <v>676.52800000000002</v>
      </c>
      <c r="AA75" s="65">
        <v>670.82799999999997</v>
      </c>
      <c r="AB75" s="65">
        <v>664.96900000000005</v>
      </c>
      <c r="AC75" s="65">
        <v>658.91</v>
      </c>
      <c r="AD75" s="65">
        <v>652.85199999999998</v>
      </c>
      <c r="AE75" s="65">
        <v>646.89499999999998</v>
      </c>
      <c r="AF75" s="65">
        <v>640.947</v>
      </c>
      <c r="AG75" s="65">
        <v>634.82899999999995</v>
      </c>
      <c r="AH75" s="65">
        <v>628.601</v>
      </c>
      <c r="AI75" s="65">
        <v>622.11300000000006</v>
      </c>
      <c r="AJ75" s="65">
        <v>615.28399999999999</v>
      </c>
      <c r="AK75" s="65">
        <v>608.19799999999998</v>
      </c>
      <c r="AL75" s="65">
        <v>601.02300000000002</v>
      </c>
      <c r="AM75" s="65">
        <v>593.71400000000006</v>
      </c>
      <c r="AN75" s="65">
        <v>586.39</v>
      </c>
      <c r="AO75" s="65">
        <v>579.12400000000002</v>
      </c>
      <c r="AP75" s="65">
        <v>571.85299999999995</v>
      </c>
      <c r="AQ75" s="65">
        <v>564.43399999999997</v>
      </c>
      <c r="AR75" s="65">
        <v>556.88199999999995</v>
      </c>
      <c r="AS75" s="65">
        <v>549.23400000000004</v>
      </c>
      <c r="AT75" s="65">
        <v>541.48800000000006</v>
      </c>
      <c r="AU75" s="65">
        <v>533.62699999999995</v>
      </c>
      <c r="AV75" s="65">
        <v>525.62099999999998</v>
      </c>
      <c r="AW75" s="65">
        <v>517.46</v>
      </c>
      <c r="AX75" s="65">
        <v>509.14400000000001</v>
      </c>
      <c r="AY75" s="65">
        <v>500.66300000000001</v>
      </c>
      <c r="AZ75" s="65">
        <v>492.00299999999999</v>
      </c>
      <c r="BA75" s="65">
        <v>483.15300000000002</v>
      </c>
      <c r="BB75" s="65">
        <v>474.11099999999999</v>
      </c>
      <c r="BC75" s="65">
        <v>464.82400000000001</v>
      </c>
      <c r="BD75" s="65">
        <v>455.262</v>
      </c>
      <c r="BE75" s="65">
        <v>445.43799999999999</v>
      </c>
      <c r="BF75" s="65">
        <v>435.38799999999998</v>
      </c>
      <c r="BG75" s="65">
        <v>425.101</v>
      </c>
      <c r="BH75" s="65">
        <v>414.56799999999998</v>
      </c>
      <c r="BI75" s="65">
        <v>403.791</v>
      </c>
      <c r="BJ75" s="65">
        <v>392.75799999999998</v>
      </c>
      <c r="BK75" s="65">
        <v>381.47800000000001</v>
      </c>
      <c r="BL75" s="65">
        <v>369.964</v>
      </c>
      <c r="BM75" s="65">
        <v>358.12400000000002</v>
      </c>
      <c r="BN75" s="65">
        <v>345.91800000000001</v>
      </c>
      <c r="BO75" s="65">
        <v>333.39100000000002</v>
      </c>
      <c r="BP75" s="65">
        <v>320.66199999999998</v>
      </c>
      <c r="BQ75" s="65">
        <v>307.73700000000002</v>
      </c>
      <c r="BR75" s="65">
        <v>294.541</v>
      </c>
      <c r="BS75" s="65">
        <v>281.05599999999998</v>
      </c>
      <c r="BT75" s="65">
        <v>267.33999999999997</v>
      </c>
      <c r="BU75" s="65">
        <v>253.50899999999999</v>
      </c>
      <c r="BV75" s="65">
        <v>239.59800000000001</v>
      </c>
      <c r="BW75" s="65">
        <v>225.517</v>
      </c>
      <c r="BX75" s="65">
        <v>211.25399999999999</v>
      </c>
      <c r="BY75" s="65">
        <v>196.89599999999999</v>
      </c>
      <c r="BZ75" s="65">
        <v>182.648</v>
      </c>
      <c r="CA75" s="65">
        <v>168.59700000000001</v>
      </c>
      <c r="CB75" s="65">
        <v>154.47399999999999</v>
      </c>
      <c r="CC75" s="65">
        <v>140.209</v>
      </c>
      <c r="CD75" s="65">
        <v>126.026</v>
      </c>
      <c r="CE75" s="65">
        <v>112.273</v>
      </c>
      <c r="CF75" s="65">
        <v>98.944999999999993</v>
      </c>
      <c r="CG75" s="65">
        <v>86.346999999999994</v>
      </c>
      <c r="CH75" s="65">
        <v>74.688000000000002</v>
      </c>
      <c r="CI75" s="65">
        <v>63.92</v>
      </c>
      <c r="CJ75" s="65">
        <v>53.537999999999997</v>
      </c>
      <c r="CK75" s="65">
        <v>44.002000000000002</v>
      </c>
      <c r="CL75" s="65">
        <v>35.97</v>
      </c>
      <c r="CM75" s="65">
        <v>29.045999999999999</v>
      </c>
      <c r="CN75" s="65">
        <v>23.018000000000001</v>
      </c>
      <c r="CO75" s="65">
        <v>17.23</v>
      </c>
      <c r="CP75" s="65">
        <v>13.214</v>
      </c>
      <c r="CQ75" s="65">
        <v>10.819000000000001</v>
      </c>
      <c r="CR75" s="65">
        <v>8.0210000000000008</v>
      </c>
      <c r="CS75" s="65">
        <v>4.8220000000000001</v>
      </c>
      <c r="CT75" s="65">
        <v>3.1829999999999998</v>
      </c>
      <c r="CU75" s="65">
        <v>2.4910000000000001</v>
      </c>
      <c r="CV75" s="65">
        <v>1.722</v>
      </c>
      <c r="CW75" s="65">
        <v>0.877</v>
      </c>
      <c r="CX75" s="65">
        <v>1.1779999999999999</v>
      </c>
    </row>
    <row r="76" spans="1:102" x14ac:dyDescent="0.3">
      <c r="A76" s="64">
        <v>2092</v>
      </c>
      <c r="B76" s="65">
        <v>761.23</v>
      </c>
      <c r="C76" s="65">
        <v>759.31299999999999</v>
      </c>
      <c r="D76" s="65">
        <v>757.50599999999997</v>
      </c>
      <c r="E76" s="65">
        <v>755.27</v>
      </c>
      <c r="F76" s="65">
        <v>752.90800000000002</v>
      </c>
      <c r="G76" s="65">
        <v>750.42100000000005</v>
      </c>
      <c r="H76" s="65">
        <v>747.80899999999997</v>
      </c>
      <c r="I76" s="65">
        <v>745.08500000000004</v>
      </c>
      <c r="J76" s="65">
        <v>742.26</v>
      </c>
      <c r="K76" s="65">
        <v>739.28499999999997</v>
      </c>
      <c r="L76" s="65">
        <v>736.14200000000005</v>
      </c>
      <c r="M76" s="65">
        <v>732.86099999999999</v>
      </c>
      <c r="N76" s="65">
        <v>729.46199999999999</v>
      </c>
      <c r="O76" s="65">
        <v>725.90499999999997</v>
      </c>
      <c r="P76" s="65">
        <v>722.40099999999995</v>
      </c>
      <c r="Q76" s="65">
        <v>719.04499999999996</v>
      </c>
      <c r="R76" s="65">
        <v>715.72299999999996</v>
      </c>
      <c r="S76" s="65">
        <v>712.22500000000002</v>
      </c>
      <c r="T76" s="65">
        <v>708.596</v>
      </c>
      <c r="U76" s="65">
        <v>704.68299999999999</v>
      </c>
      <c r="V76" s="65">
        <v>700.39400000000001</v>
      </c>
      <c r="W76" s="65">
        <v>695.79200000000003</v>
      </c>
      <c r="X76" s="65">
        <v>691.06200000000001</v>
      </c>
      <c r="Y76" s="65">
        <v>686.19600000000003</v>
      </c>
      <c r="Z76" s="65">
        <v>681.05399999999997</v>
      </c>
      <c r="AA76" s="65">
        <v>675.59799999999996</v>
      </c>
      <c r="AB76" s="65">
        <v>669.89</v>
      </c>
      <c r="AC76" s="65">
        <v>664.02200000000005</v>
      </c>
      <c r="AD76" s="65">
        <v>657.95699999999999</v>
      </c>
      <c r="AE76" s="65">
        <v>651.89</v>
      </c>
      <c r="AF76" s="65">
        <v>645.91999999999996</v>
      </c>
      <c r="AG76" s="65">
        <v>639.95500000000004</v>
      </c>
      <c r="AH76" s="65">
        <v>633.81899999999996</v>
      </c>
      <c r="AI76" s="65">
        <v>627.57000000000005</v>
      </c>
      <c r="AJ76" s="65">
        <v>621.05799999999999</v>
      </c>
      <c r="AK76" s="65">
        <v>614.19299999999998</v>
      </c>
      <c r="AL76" s="65">
        <v>607.06700000000001</v>
      </c>
      <c r="AM76" s="65">
        <v>599.84500000000003</v>
      </c>
      <c r="AN76" s="65">
        <v>592.48299999999995</v>
      </c>
      <c r="AO76" s="65">
        <v>585.10400000000004</v>
      </c>
      <c r="AP76" s="65">
        <v>577.78399999999999</v>
      </c>
      <c r="AQ76" s="65">
        <v>570.45699999999999</v>
      </c>
      <c r="AR76" s="65">
        <v>562.97400000000005</v>
      </c>
      <c r="AS76" s="65">
        <v>555.35199999999998</v>
      </c>
      <c r="AT76" s="65">
        <v>547.62</v>
      </c>
      <c r="AU76" s="65">
        <v>539.77200000000005</v>
      </c>
      <c r="AV76" s="65">
        <v>531.79300000000001</v>
      </c>
      <c r="AW76" s="65">
        <v>523.66300000000001</v>
      </c>
      <c r="AX76" s="65">
        <v>515.36800000000005</v>
      </c>
      <c r="AY76" s="65">
        <v>506.91500000000002</v>
      </c>
      <c r="AZ76" s="65">
        <v>498.29599999999999</v>
      </c>
      <c r="BA76" s="65">
        <v>489.49200000000002</v>
      </c>
      <c r="BB76" s="65">
        <v>480.48700000000002</v>
      </c>
      <c r="BC76" s="65">
        <v>471.27499999999998</v>
      </c>
      <c r="BD76" s="65">
        <v>461.81099999999998</v>
      </c>
      <c r="BE76" s="65">
        <v>452.072</v>
      </c>
      <c r="BF76" s="65">
        <v>442.06099999999998</v>
      </c>
      <c r="BG76" s="65">
        <v>431.81</v>
      </c>
      <c r="BH76" s="65">
        <v>421.31</v>
      </c>
      <c r="BI76" s="65">
        <v>410.529</v>
      </c>
      <c r="BJ76" s="65">
        <v>399.452</v>
      </c>
      <c r="BK76" s="65">
        <v>388.08600000000001</v>
      </c>
      <c r="BL76" s="65">
        <v>376.46300000000002</v>
      </c>
      <c r="BM76" s="65">
        <v>364.596</v>
      </c>
      <c r="BN76" s="65">
        <v>352.387</v>
      </c>
      <c r="BO76" s="65">
        <v>339.79599999999999</v>
      </c>
      <c r="BP76" s="65">
        <v>326.87799999999999</v>
      </c>
      <c r="BQ76" s="65">
        <v>313.755</v>
      </c>
      <c r="BR76" s="65">
        <v>300.44499999999999</v>
      </c>
      <c r="BS76" s="65">
        <v>286.851</v>
      </c>
      <c r="BT76" s="65">
        <v>272.95299999999997</v>
      </c>
      <c r="BU76" s="65">
        <v>258.82100000000003</v>
      </c>
      <c r="BV76" s="65">
        <v>244.60400000000001</v>
      </c>
      <c r="BW76" s="65">
        <v>230.34399999999999</v>
      </c>
      <c r="BX76" s="65">
        <v>215.935</v>
      </c>
      <c r="BY76" s="65">
        <v>201.364</v>
      </c>
      <c r="BZ76" s="65">
        <v>186.73699999999999</v>
      </c>
      <c r="CA76" s="65">
        <v>172.27699999999999</v>
      </c>
      <c r="CB76" s="65">
        <v>158.06299999999999</v>
      </c>
      <c r="CC76" s="65">
        <v>143.9</v>
      </c>
      <c r="CD76" s="65">
        <v>129.75299999999999</v>
      </c>
      <c r="CE76" s="65">
        <v>115.818</v>
      </c>
      <c r="CF76" s="65">
        <v>102.36199999999999</v>
      </c>
      <c r="CG76" s="65">
        <v>89.370999999999995</v>
      </c>
      <c r="CH76" s="65">
        <v>77.251999999999995</v>
      </c>
      <c r="CI76" s="65">
        <v>66.247</v>
      </c>
      <c r="CJ76" s="65">
        <v>56.25</v>
      </c>
      <c r="CK76" s="65">
        <v>46.462000000000003</v>
      </c>
      <c r="CL76" s="65">
        <v>37.814</v>
      </c>
      <c r="CM76" s="65">
        <v>30.939</v>
      </c>
      <c r="CN76" s="65">
        <v>24.748999999999999</v>
      </c>
      <c r="CO76" s="65">
        <v>19.085999999999999</v>
      </c>
      <c r="CP76" s="65">
        <v>14.089</v>
      </c>
      <c r="CQ76" s="65">
        <v>10.89</v>
      </c>
      <c r="CR76" s="65">
        <v>8.8819999999999997</v>
      </c>
      <c r="CS76" s="65">
        <v>6.55</v>
      </c>
      <c r="CT76" s="65">
        <v>3.891</v>
      </c>
      <c r="CU76" s="65">
        <v>2.6269999999999998</v>
      </c>
      <c r="CV76" s="65">
        <v>1.8180000000000001</v>
      </c>
      <c r="CW76" s="65">
        <v>0.92800000000000005</v>
      </c>
      <c r="CX76" s="65">
        <v>1.2529999999999999</v>
      </c>
    </row>
    <row r="77" spans="1:102" x14ac:dyDescent="0.3">
      <c r="A77" s="64">
        <v>2093</v>
      </c>
      <c r="B77" s="65">
        <v>761.86300000000006</v>
      </c>
      <c r="C77" s="65">
        <v>760.08699999999999</v>
      </c>
      <c r="D77" s="65">
        <v>758.17899999999997</v>
      </c>
      <c r="E77" s="65">
        <v>756.42100000000005</v>
      </c>
      <c r="F77" s="65">
        <v>754.28800000000001</v>
      </c>
      <c r="G77" s="65">
        <v>752.03</v>
      </c>
      <c r="H77" s="65">
        <v>749.64599999999996</v>
      </c>
      <c r="I77" s="65">
        <v>747.13400000000001</v>
      </c>
      <c r="J77" s="65">
        <v>744.50699999999995</v>
      </c>
      <c r="K77" s="65">
        <v>741.77700000000004</v>
      </c>
      <c r="L77" s="65">
        <v>738.86699999999996</v>
      </c>
      <c r="M77" s="65">
        <v>735.74699999999996</v>
      </c>
      <c r="N77" s="65">
        <v>732.45699999999999</v>
      </c>
      <c r="O77" s="65">
        <v>729.04499999999996</v>
      </c>
      <c r="P77" s="65">
        <v>725.46900000000005</v>
      </c>
      <c r="Q77" s="65">
        <v>721.928</v>
      </c>
      <c r="R77" s="65">
        <v>718.51599999999996</v>
      </c>
      <c r="S77" s="65">
        <v>715.12400000000002</v>
      </c>
      <c r="T77" s="65">
        <v>711.553</v>
      </c>
      <c r="U77" s="65">
        <v>707.84299999999996</v>
      </c>
      <c r="V77" s="65">
        <v>703.86199999999997</v>
      </c>
      <c r="W77" s="65">
        <v>699.52700000000004</v>
      </c>
      <c r="X77" s="65">
        <v>694.89300000000003</v>
      </c>
      <c r="Y77" s="65">
        <v>690.13099999999997</v>
      </c>
      <c r="Z77" s="65">
        <v>685.23</v>
      </c>
      <c r="AA77" s="65">
        <v>680.06299999999999</v>
      </c>
      <c r="AB77" s="65">
        <v>674.59100000000001</v>
      </c>
      <c r="AC77" s="65">
        <v>668.875</v>
      </c>
      <c r="AD77" s="65">
        <v>663</v>
      </c>
      <c r="AE77" s="65">
        <v>656.93</v>
      </c>
      <c r="AF77" s="65">
        <v>650.85400000000004</v>
      </c>
      <c r="AG77" s="65">
        <v>644.87199999999996</v>
      </c>
      <c r="AH77" s="65">
        <v>638.89</v>
      </c>
      <c r="AI77" s="65">
        <v>632.73699999999997</v>
      </c>
      <c r="AJ77" s="65">
        <v>626.46900000000005</v>
      </c>
      <c r="AK77" s="65">
        <v>619.93200000000002</v>
      </c>
      <c r="AL77" s="65">
        <v>613.03300000000002</v>
      </c>
      <c r="AM77" s="65">
        <v>605.86500000000001</v>
      </c>
      <c r="AN77" s="65">
        <v>598.59799999999996</v>
      </c>
      <c r="AO77" s="65">
        <v>591.18399999999997</v>
      </c>
      <c r="AP77" s="65">
        <v>583.75199999999995</v>
      </c>
      <c r="AQ77" s="65">
        <v>576.37900000000002</v>
      </c>
      <c r="AR77" s="65">
        <v>568.99599999999998</v>
      </c>
      <c r="AS77" s="65">
        <v>561.45000000000005</v>
      </c>
      <c r="AT77" s="65">
        <v>553.75900000000001</v>
      </c>
      <c r="AU77" s="65">
        <v>545.94200000000001</v>
      </c>
      <c r="AV77" s="65">
        <v>537.99300000000005</v>
      </c>
      <c r="AW77" s="65">
        <v>529.899</v>
      </c>
      <c r="AX77" s="65">
        <v>521.64599999999996</v>
      </c>
      <c r="AY77" s="65">
        <v>513.21900000000005</v>
      </c>
      <c r="AZ77" s="65">
        <v>504.62799999999999</v>
      </c>
      <c r="BA77" s="65">
        <v>495.87099999999998</v>
      </c>
      <c r="BB77" s="65">
        <v>486.92700000000002</v>
      </c>
      <c r="BC77" s="65">
        <v>477.767</v>
      </c>
      <c r="BD77" s="65">
        <v>468.38499999999999</v>
      </c>
      <c r="BE77" s="65">
        <v>458.74700000000001</v>
      </c>
      <c r="BF77" s="65">
        <v>448.82900000000001</v>
      </c>
      <c r="BG77" s="65">
        <v>438.63200000000001</v>
      </c>
      <c r="BH77" s="65">
        <v>428.18200000000002</v>
      </c>
      <c r="BI77" s="65">
        <v>417.471</v>
      </c>
      <c r="BJ77" s="65">
        <v>406.44200000000001</v>
      </c>
      <c r="BK77" s="65">
        <v>395.06900000000002</v>
      </c>
      <c r="BL77" s="65">
        <v>383.36900000000003</v>
      </c>
      <c r="BM77" s="65">
        <v>371.404</v>
      </c>
      <c r="BN77" s="65">
        <v>359.18400000000003</v>
      </c>
      <c r="BO77" s="65">
        <v>346.608</v>
      </c>
      <c r="BP77" s="65">
        <v>333.637</v>
      </c>
      <c r="BQ77" s="65">
        <v>320.32799999999997</v>
      </c>
      <c r="BR77" s="65">
        <v>306.81400000000002</v>
      </c>
      <c r="BS77" s="65">
        <v>293.11799999999999</v>
      </c>
      <c r="BT77" s="65">
        <v>279.12799999999999</v>
      </c>
      <c r="BU77" s="65">
        <v>264.81599999999997</v>
      </c>
      <c r="BV77" s="65">
        <v>250.27</v>
      </c>
      <c r="BW77" s="65">
        <v>235.67</v>
      </c>
      <c r="BX77" s="65">
        <v>221.06299999999999</v>
      </c>
      <c r="BY77" s="65">
        <v>206.328</v>
      </c>
      <c r="BZ77" s="65">
        <v>191.45</v>
      </c>
      <c r="CA77" s="65">
        <v>176.55500000000001</v>
      </c>
      <c r="CB77" s="65">
        <v>161.88300000000001</v>
      </c>
      <c r="CC77" s="65">
        <v>147.51</v>
      </c>
      <c r="CD77" s="65">
        <v>133.30799999999999</v>
      </c>
      <c r="CE77" s="65">
        <v>119.282</v>
      </c>
      <c r="CF77" s="65">
        <v>105.59699999999999</v>
      </c>
      <c r="CG77" s="65">
        <v>92.438999999999993</v>
      </c>
      <c r="CH77" s="65">
        <v>79.787999999999997</v>
      </c>
      <c r="CI77" s="65">
        <v>68.147999999999996</v>
      </c>
      <c r="CJ77" s="65">
        <v>57.795999999999999</v>
      </c>
      <c r="CK77" s="65">
        <v>48.573</v>
      </c>
      <c r="CL77" s="65">
        <v>39.381</v>
      </c>
      <c r="CM77" s="65">
        <v>31.620999999999999</v>
      </c>
      <c r="CN77" s="65">
        <v>25.904</v>
      </c>
      <c r="CO77" s="65">
        <v>20.45</v>
      </c>
      <c r="CP77" s="65">
        <v>15.151</v>
      </c>
      <c r="CQ77" s="65">
        <v>10.945</v>
      </c>
      <c r="CR77" s="65">
        <v>8.5640000000000001</v>
      </c>
      <c r="CS77" s="65">
        <v>6.9459999999999997</v>
      </c>
      <c r="CT77" s="65">
        <v>5.077</v>
      </c>
      <c r="CU77" s="65">
        <v>2.96</v>
      </c>
      <c r="CV77" s="65">
        <v>1.9179999999999999</v>
      </c>
      <c r="CW77" s="65">
        <v>0.98099999999999998</v>
      </c>
      <c r="CX77" s="65">
        <v>1.333</v>
      </c>
    </row>
    <row r="78" spans="1:102" x14ac:dyDescent="0.3">
      <c r="A78" s="64">
        <v>2094</v>
      </c>
      <c r="B78" s="65">
        <v>762.20500000000004</v>
      </c>
      <c r="C78" s="65">
        <v>760.56299999999999</v>
      </c>
      <c r="D78" s="65">
        <v>758.822</v>
      </c>
      <c r="E78" s="65">
        <v>756.97799999999995</v>
      </c>
      <c r="F78" s="65">
        <v>755.25400000000002</v>
      </c>
      <c r="G78" s="65">
        <v>753.221</v>
      </c>
      <c r="H78" s="65">
        <v>751.06899999999996</v>
      </c>
      <c r="I78" s="65">
        <v>748.78800000000001</v>
      </c>
      <c r="J78" s="65">
        <v>746.37599999999998</v>
      </c>
      <c r="K78" s="65">
        <v>743.84699999999998</v>
      </c>
      <c r="L78" s="65">
        <v>741.21199999999999</v>
      </c>
      <c r="M78" s="65">
        <v>738.36800000000005</v>
      </c>
      <c r="N78" s="65">
        <v>735.27099999999996</v>
      </c>
      <c r="O78" s="65">
        <v>731.971</v>
      </c>
      <c r="P78" s="65">
        <v>728.54700000000003</v>
      </c>
      <c r="Q78" s="65">
        <v>724.95399999999995</v>
      </c>
      <c r="R78" s="65">
        <v>721.37699999999995</v>
      </c>
      <c r="S78" s="65">
        <v>717.90800000000002</v>
      </c>
      <c r="T78" s="65">
        <v>714.447</v>
      </c>
      <c r="U78" s="65">
        <v>710.80200000000002</v>
      </c>
      <c r="V78" s="65">
        <v>707.01099999999997</v>
      </c>
      <c r="W78" s="65">
        <v>702.96299999999997</v>
      </c>
      <c r="X78" s="65">
        <v>698.58199999999999</v>
      </c>
      <c r="Y78" s="65">
        <v>693.91899999999998</v>
      </c>
      <c r="Z78" s="65">
        <v>689.12300000000005</v>
      </c>
      <c r="AA78" s="65">
        <v>684.18799999999999</v>
      </c>
      <c r="AB78" s="65">
        <v>678.99599999999998</v>
      </c>
      <c r="AC78" s="65">
        <v>673.51</v>
      </c>
      <c r="AD78" s="65">
        <v>667.78800000000001</v>
      </c>
      <c r="AE78" s="65">
        <v>661.90599999999995</v>
      </c>
      <c r="AF78" s="65">
        <v>655.82899999999995</v>
      </c>
      <c r="AG78" s="65">
        <v>649.74599999999998</v>
      </c>
      <c r="AH78" s="65">
        <v>643.75199999999995</v>
      </c>
      <c r="AI78" s="65">
        <v>637.755</v>
      </c>
      <c r="AJ78" s="65">
        <v>631.58600000000001</v>
      </c>
      <c r="AK78" s="65">
        <v>625.29999999999995</v>
      </c>
      <c r="AL78" s="65">
        <v>618.73699999999997</v>
      </c>
      <c r="AM78" s="65">
        <v>611.80600000000004</v>
      </c>
      <c r="AN78" s="65">
        <v>604.59799999999996</v>
      </c>
      <c r="AO78" s="65">
        <v>597.28599999999994</v>
      </c>
      <c r="AP78" s="65">
        <v>589.82100000000003</v>
      </c>
      <c r="AQ78" s="65">
        <v>582.33600000000001</v>
      </c>
      <c r="AR78" s="65">
        <v>574.91</v>
      </c>
      <c r="AS78" s="65">
        <v>567.47299999999996</v>
      </c>
      <c r="AT78" s="65">
        <v>559.86400000000003</v>
      </c>
      <c r="AU78" s="65">
        <v>552.10400000000004</v>
      </c>
      <c r="AV78" s="65">
        <v>544.20600000000002</v>
      </c>
      <c r="AW78" s="65">
        <v>536.15499999999997</v>
      </c>
      <c r="AX78" s="65">
        <v>527.947</v>
      </c>
      <c r="AY78" s="65">
        <v>519.57100000000003</v>
      </c>
      <c r="AZ78" s="65">
        <v>511.01299999999998</v>
      </c>
      <c r="BA78" s="65">
        <v>502.28699999999998</v>
      </c>
      <c r="BB78" s="65">
        <v>493.39299999999997</v>
      </c>
      <c r="BC78" s="65">
        <v>484.30799999999999</v>
      </c>
      <c r="BD78" s="65">
        <v>474.99299999999999</v>
      </c>
      <c r="BE78" s="65">
        <v>465.44299999999998</v>
      </c>
      <c r="BF78" s="65">
        <v>455.63</v>
      </c>
      <c r="BG78" s="65">
        <v>445.53800000000001</v>
      </c>
      <c r="BH78" s="65">
        <v>435.15699999999998</v>
      </c>
      <c r="BI78" s="65">
        <v>424.50599999999997</v>
      </c>
      <c r="BJ78" s="65">
        <v>413.58600000000001</v>
      </c>
      <c r="BK78" s="65">
        <v>402.31200000000001</v>
      </c>
      <c r="BL78" s="65">
        <v>390.642</v>
      </c>
      <c r="BM78" s="65">
        <v>378.60899999999998</v>
      </c>
      <c r="BN78" s="65">
        <v>366.30399999999997</v>
      </c>
      <c r="BO78" s="65">
        <v>353.73399999999998</v>
      </c>
      <c r="BP78" s="65">
        <v>340.791</v>
      </c>
      <c r="BQ78" s="65">
        <v>327.44099999999997</v>
      </c>
      <c r="BR78" s="65">
        <v>313.74200000000002</v>
      </c>
      <c r="BS78" s="65">
        <v>299.83800000000002</v>
      </c>
      <c r="BT78" s="65">
        <v>285.76</v>
      </c>
      <c r="BU78" s="65">
        <v>271.375</v>
      </c>
      <c r="BV78" s="65">
        <v>256.65199999999999</v>
      </c>
      <c r="BW78" s="65">
        <v>241.69399999999999</v>
      </c>
      <c r="BX78" s="65">
        <v>226.71100000000001</v>
      </c>
      <c r="BY78" s="65">
        <v>211.75800000000001</v>
      </c>
      <c r="BZ78" s="65">
        <v>196.69900000000001</v>
      </c>
      <c r="CA78" s="65">
        <v>181.51599999999999</v>
      </c>
      <c r="CB78" s="65">
        <v>166.35499999999999</v>
      </c>
      <c r="CC78" s="65">
        <v>151.47399999999999</v>
      </c>
      <c r="CD78" s="65">
        <v>136.94200000000001</v>
      </c>
      <c r="CE78" s="65">
        <v>122.70399999999999</v>
      </c>
      <c r="CF78" s="65">
        <v>108.797</v>
      </c>
      <c r="CG78" s="65">
        <v>95.364999999999995</v>
      </c>
      <c r="CH78" s="65">
        <v>82.506</v>
      </c>
      <c r="CI78" s="65">
        <v>70.195999999999998</v>
      </c>
      <c r="CJ78" s="65">
        <v>59.036999999999999</v>
      </c>
      <c r="CK78" s="65">
        <v>49.341000000000001</v>
      </c>
      <c r="CL78" s="65">
        <v>40.890999999999998</v>
      </c>
      <c r="CM78" s="65">
        <v>32.296999999999997</v>
      </c>
      <c r="CN78" s="65">
        <v>25.425000000000001</v>
      </c>
      <c r="CO78" s="65">
        <v>20.867000000000001</v>
      </c>
      <c r="CP78" s="65">
        <v>16.148</v>
      </c>
      <c r="CQ78" s="65">
        <v>11.215</v>
      </c>
      <c r="CR78" s="65">
        <v>7.8</v>
      </c>
      <c r="CS78" s="65">
        <v>6.2370000000000001</v>
      </c>
      <c r="CT78" s="65">
        <v>5.008</v>
      </c>
      <c r="CU78" s="65">
        <v>3.6040000000000001</v>
      </c>
      <c r="CV78" s="65">
        <v>2.028</v>
      </c>
      <c r="CW78" s="65">
        <v>1.0369999999999999</v>
      </c>
      <c r="CX78" s="65">
        <v>1.417</v>
      </c>
    </row>
    <row r="79" spans="1:102" x14ac:dyDescent="0.3">
      <c r="A79" s="64">
        <v>2095</v>
      </c>
      <c r="B79" s="65">
        <v>762.2</v>
      </c>
      <c r="C79" s="65">
        <v>760.72299999999996</v>
      </c>
      <c r="D79" s="65">
        <v>759.173</v>
      </c>
      <c r="E79" s="65">
        <v>757.54200000000003</v>
      </c>
      <c r="F79" s="65">
        <v>755.82100000000003</v>
      </c>
      <c r="G79" s="65">
        <v>754</v>
      </c>
      <c r="H79" s="65">
        <v>752.07</v>
      </c>
      <c r="I79" s="65">
        <v>750.02200000000005</v>
      </c>
      <c r="J79" s="65">
        <v>747.846</v>
      </c>
      <c r="K79" s="65">
        <v>745.53399999999999</v>
      </c>
      <c r="L79" s="65">
        <v>743.10199999999998</v>
      </c>
      <c r="M79" s="65">
        <v>740.56299999999999</v>
      </c>
      <c r="N79" s="65">
        <v>737.78700000000003</v>
      </c>
      <c r="O79" s="65">
        <v>734.71100000000001</v>
      </c>
      <c r="P79" s="65">
        <v>731.404</v>
      </c>
      <c r="Q79" s="65">
        <v>727.96699999999998</v>
      </c>
      <c r="R79" s="65">
        <v>724.35500000000002</v>
      </c>
      <c r="S79" s="65">
        <v>720.74300000000005</v>
      </c>
      <c r="T79" s="65">
        <v>717.21900000000005</v>
      </c>
      <c r="U79" s="65">
        <v>713.68799999999999</v>
      </c>
      <c r="V79" s="65">
        <v>709.97</v>
      </c>
      <c r="W79" s="65">
        <v>706.1</v>
      </c>
      <c r="X79" s="65">
        <v>701.98500000000001</v>
      </c>
      <c r="Y79" s="65">
        <v>697.55899999999997</v>
      </c>
      <c r="Z79" s="65">
        <v>692.86500000000001</v>
      </c>
      <c r="AA79" s="65">
        <v>688.03700000000003</v>
      </c>
      <c r="AB79" s="65">
        <v>683.06899999999996</v>
      </c>
      <c r="AC79" s="65">
        <v>677.85199999999998</v>
      </c>
      <c r="AD79" s="65">
        <v>672.35199999999998</v>
      </c>
      <c r="AE79" s="65">
        <v>666.62400000000002</v>
      </c>
      <c r="AF79" s="65">
        <v>660.73599999999999</v>
      </c>
      <c r="AG79" s="65">
        <v>654.65499999999997</v>
      </c>
      <c r="AH79" s="65">
        <v>648.56600000000003</v>
      </c>
      <c r="AI79" s="65">
        <v>642.56100000000004</v>
      </c>
      <c r="AJ79" s="65">
        <v>636.548</v>
      </c>
      <c r="AK79" s="65">
        <v>630.36300000000006</v>
      </c>
      <c r="AL79" s="65">
        <v>624.05899999999997</v>
      </c>
      <c r="AM79" s="65">
        <v>617.47199999999998</v>
      </c>
      <c r="AN79" s="65">
        <v>610.50800000000004</v>
      </c>
      <c r="AO79" s="65">
        <v>603.26199999999994</v>
      </c>
      <c r="AP79" s="65">
        <v>595.90599999999995</v>
      </c>
      <c r="AQ79" s="65">
        <v>588.39099999999996</v>
      </c>
      <c r="AR79" s="65">
        <v>580.85400000000004</v>
      </c>
      <c r="AS79" s="65">
        <v>573.37699999999995</v>
      </c>
      <c r="AT79" s="65">
        <v>565.88499999999999</v>
      </c>
      <c r="AU79" s="65">
        <v>558.21500000000003</v>
      </c>
      <c r="AV79" s="65">
        <v>550.38699999999994</v>
      </c>
      <c r="AW79" s="65">
        <v>542.40700000000004</v>
      </c>
      <c r="AX79" s="65">
        <v>534.25800000000004</v>
      </c>
      <c r="AY79" s="65">
        <v>525.93499999999995</v>
      </c>
      <c r="AZ79" s="65">
        <v>517.43799999999999</v>
      </c>
      <c r="BA79" s="65">
        <v>508.75</v>
      </c>
      <c r="BB79" s="65">
        <v>499.88799999999998</v>
      </c>
      <c r="BC79" s="65">
        <v>490.86</v>
      </c>
      <c r="BD79" s="65">
        <v>481.63499999999999</v>
      </c>
      <c r="BE79" s="65">
        <v>472.16699999999997</v>
      </c>
      <c r="BF79" s="65">
        <v>462.44900000000001</v>
      </c>
      <c r="BG79" s="65">
        <v>452.464</v>
      </c>
      <c r="BH79" s="65">
        <v>442.197</v>
      </c>
      <c r="BI79" s="65">
        <v>431.63299999999998</v>
      </c>
      <c r="BJ79" s="65">
        <v>420.78399999999999</v>
      </c>
      <c r="BK79" s="65">
        <v>409.65499999999997</v>
      </c>
      <c r="BL79" s="65">
        <v>398.13600000000002</v>
      </c>
      <c r="BM79" s="65">
        <v>386.17200000000003</v>
      </c>
      <c r="BN79" s="65">
        <v>373.80799999999999</v>
      </c>
      <c r="BO79" s="65">
        <v>361.16399999999999</v>
      </c>
      <c r="BP79" s="65">
        <v>348.245</v>
      </c>
      <c r="BQ79" s="65">
        <v>334.93900000000002</v>
      </c>
      <c r="BR79" s="65">
        <v>321.209</v>
      </c>
      <c r="BS79" s="65">
        <v>307.12299999999999</v>
      </c>
      <c r="BT79" s="65">
        <v>292.83100000000002</v>
      </c>
      <c r="BU79" s="65">
        <v>278.37099999999998</v>
      </c>
      <c r="BV79" s="65">
        <v>263.59300000000002</v>
      </c>
      <c r="BW79" s="65">
        <v>248.46100000000001</v>
      </c>
      <c r="BX79" s="65">
        <v>233.09200000000001</v>
      </c>
      <c r="BY79" s="65">
        <v>217.72900000000001</v>
      </c>
      <c r="BZ79" s="65">
        <v>202.43299999999999</v>
      </c>
      <c r="CA79" s="65">
        <v>187.05</v>
      </c>
      <c r="CB79" s="65">
        <v>171.565</v>
      </c>
      <c r="CC79" s="65">
        <v>156.13999999999999</v>
      </c>
      <c r="CD79" s="65">
        <v>141.05099999999999</v>
      </c>
      <c r="CE79" s="65">
        <v>126.361</v>
      </c>
      <c r="CF79" s="65">
        <v>112.08799999999999</v>
      </c>
      <c r="CG79" s="65">
        <v>98.304000000000002</v>
      </c>
      <c r="CH79" s="65">
        <v>85.125</v>
      </c>
      <c r="CI79" s="65">
        <v>72.566999999999993</v>
      </c>
      <c r="CJ79" s="65">
        <v>60.598999999999997</v>
      </c>
      <c r="CK79" s="65">
        <v>49.923000000000002</v>
      </c>
      <c r="CL79" s="65">
        <v>40.881</v>
      </c>
      <c r="CM79" s="65">
        <v>33.207000000000001</v>
      </c>
      <c r="CN79" s="65">
        <v>25.21</v>
      </c>
      <c r="CO79" s="65">
        <v>19.228000000000002</v>
      </c>
      <c r="CP79" s="65">
        <v>15.829000000000001</v>
      </c>
      <c r="CQ79" s="65">
        <v>11.846</v>
      </c>
      <c r="CR79" s="65">
        <v>7.2789999999999999</v>
      </c>
      <c r="CS79" s="65">
        <v>4.6550000000000002</v>
      </c>
      <c r="CT79" s="65">
        <v>3.911</v>
      </c>
      <c r="CU79" s="65">
        <v>3.069</v>
      </c>
      <c r="CV79" s="65">
        <v>2.1309999999999998</v>
      </c>
      <c r="CW79" s="65">
        <v>1.097</v>
      </c>
      <c r="CX79" s="65">
        <v>1.5069999999999999</v>
      </c>
    </row>
    <row r="80" spans="1:102" x14ac:dyDescent="0.3">
      <c r="A80" s="64">
        <v>2096</v>
      </c>
      <c r="B80" s="65">
        <v>762.25099999999998</v>
      </c>
      <c r="C80" s="65">
        <v>761.33299999999997</v>
      </c>
      <c r="D80" s="65">
        <v>759.97900000000004</v>
      </c>
      <c r="E80" s="65">
        <v>758.54300000000001</v>
      </c>
      <c r="F80" s="65">
        <v>757.01599999999996</v>
      </c>
      <c r="G80" s="65">
        <v>755.38499999999999</v>
      </c>
      <c r="H80" s="65">
        <v>753.64400000000001</v>
      </c>
      <c r="I80" s="65">
        <v>751.78499999999997</v>
      </c>
      <c r="J80" s="65">
        <v>749.78300000000002</v>
      </c>
      <c r="K80" s="65">
        <v>747.62699999999995</v>
      </c>
      <c r="L80" s="65">
        <v>745.30899999999997</v>
      </c>
      <c r="M80" s="65">
        <v>742.86400000000003</v>
      </c>
      <c r="N80" s="65">
        <v>740.30600000000004</v>
      </c>
      <c r="O80" s="65">
        <v>737.49199999999996</v>
      </c>
      <c r="P80" s="65">
        <v>734.36</v>
      </c>
      <c r="Q80" s="65">
        <v>730.98199999999997</v>
      </c>
      <c r="R80" s="65">
        <v>727.471</v>
      </c>
      <c r="S80" s="65">
        <v>723.779</v>
      </c>
      <c r="T80" s="65">
        <v>720.09900000000005</v>
      </c>
      <c r="U80" s="65">
        <v>716.52700000000004</v>
      </c>
      <c r="V80" s="65">
        <v>712.96400000000006</v>
      </c>
      <c r="W80" s="65">
        <v>709.21100000000001</v>
      </c>
      <c r="X80" s="65">
        <v>705.30600000000004</v>
      </c>
      <c r="Y80" s="65">
        <v>701.16300000000001</v>
      </c>
      <c r="Z80" s="65">
        <v>696.72</v>
      </c>
      <c r="AA80" s="65">
        <v>692.01700000000005</v>
      </c>
      <c r="AB80" s="65">
        <v>687.17899999999997</v>
      </c>
      <c r="AC80" s="65">
        <v>682.202</v>
      </c>
      <c r="AD80" s="65">
        <v>676.976</v>
      </c>
      <c r="AE80" s="65">
        <v>671.46100000000001</v>
      </c>
      <c r="AF80" s="65">
        <v>665.71400000000006</v>
      </c>
      <c r="AG80" s="65">
        <v>659.80899999999997</v>
      </c>
      <c r="AH80" s="65">
        <v>653.70600000000002</v>
      </c>
      <c r="AI80" s="65">
        <v>647.58900000000006</v>
      </c>
      <c r="AJ80" s="65">
        <v>641.548</v>
      </c>
      <c r="AK80" s="65">
        <v>635.49099999999999</v>
      </c>
      <c r="AL80" s="65">
        <v>629.25599999999997</v>
      </c>
      <c r="AM80" s="65">
        <v>622.89700000000005</v>
      </c>
      <c r="AN80" s="65">
        <v>616.25300000000004</v>
      </c>
      <c r="AO80" s="65">
        <v>609.23400000000004</v>
      </c>
      <c r="AP80" s="65">
        <v>601.92999999999995</v>
      </c>
      <c r="AQ80" s="65">
        <v>594.50699999999995</v>
      </c>
      <c r="AR80" s="65">
        <v>586.91999999999996</v>
      </c>
      <c r="AS80" s="65">
        <v>579.29700000000003</v>
      </c>
      <c r="AT80" s="65">
        <v>571.71299999999997</v>
      </c>
      <c r="AU80" s="65">
        <v>564.09900000000005</v>
      </c>
      <c r="AV80" s="65">
        <v>556.298</v>
      </c>
      <c r="AW80" s="65">
        <v>548.33100000000002</v>
      </c>
      <c r="AX80" s="65">
        <v>540.20799999999997</v>
      </c>
      <c r="AY80" s="65">
        <v>531.91300000000001</v>
      </c>
      <c r="AZ80" s="65">
        <v>523.44200000000001</v>
      </c>
      <c r="BA80" s="65">
        <v>514.78200000000004</v>
      </c>
      <c r="BB80" s="65">
        <v>505.91300000000001</v>
      </c>
      <c r="BC80" s="65">
        <v>496.86700000000002</v>
      </c>
      <c r="BD80" s="65">
        <v>487.649</v>
      </c>
      <c r="BE80" s="65">
        <v>478.226</v>
      </c>
      <c r="BF80" s="65">
        <v>468.54300000000001</v>
      </c>
      <c r="BG80" s="65">
        <v>458.59699999999998</v>
      </c>
      <c r="BH80" s="65">
        <v>448.34500000000003</v>
      </c>
      <c r="BI80" s="65">
        <v>437.755</v>
      </c>
      <c r="BJ80" s="65">
        <v>426.82799999999997</v>
      </c>
      <c r="BK80" s="65">
        <v>415.608</v>
      </c>
      <c r="BL80" s="65">
        <v>404.09300000000002</v>
      </c>
      <c r="BM80" s="65">
        <v>392.16899999999998</v>
      </c>
      <c r="BN80" s="65">
        <v>379.78399999999999</v>
      </c>
      <c r="BO80" s="65">
        <v>366.98700000000002</v>
      </c>
      <c r="BP80" s="65">
        <v>353.90499999999997</v>
      </c>
      <c r="BQ80" s="65">
        <v>340.55500000000001</v>
      </c>
      <c r="BR80" s="65">
        <v>326.8</v>
      </c>
      <c r="BS80" s="65">
        <v>312.60300000000001</v>
      </c>
      <c r="BT80" s="65">
        <v>298.04199999999997</v>
      </c>
      <c r="BU80" s="65">
        <v>283.30599999999998</v>
      </c>
      <c r="BV80" s="65">
        <v>268.43900000000002</v>
      </c>
      <c r="BW80" s="65">
        <v>253.274</v>
      </c>
      <c r="BX80" s="65">
        <v>237.77600000000001</v>
      </c>
      <c r="BY80" s="65">
        <v>222.08099999999999</v>
      </c>
      <c r="BZ80" s="65">
        <v>206.452</v>
      </c>
      <c r="CA80" s="65">
        <v>190.94800000000001</v>
      </c>
      <c r="CB80" s="65">
        <v>175.47</v>
      </c>
      <c r="CC80" s="65">
        <v>160.03299999999999</v>
      </c>
      <c r="CD80" s="65">
        <v>144.78299999999999</v>
      </c>
      <c r="CE80" s="65">
        <v>129.92699999999999</v>
      </c>
      <c r="CF80" s="65">
        <v>115.51600000000001</v>
      </c>
      <c r="CG80" s="65">
        <v>101.693</v>
      </c>
      <c r="CH80" s="65">
        <v>88.58</v>
      </c>
      <c r="CI80" s="65">
        <v>76.224000000000004</v>
      </c>
      <c r="CJ80" s="65">
        <v>64.284999999999997</v>
      </c>
      <c r="CK80" s="65">
        <v>53.283999999999999</v>
      </c>
      <c r="CL80" s="65">
        <v>43.912999999999997</v>
      </c>
      <c r="CM80" s="65">
        <v>35.698</v>
      </c>
      <c r="CN80" s="65">
        <v>28.422999999999998</v>
      </c>
      <c r="CO80" s="65">
        <v>21.367000000000001</v>
      </c>
      <c r="CP80" s="65">
        <v>16.390999999999998</v>
      </c>
      <c r="CQ80" s="65">
        <v>13.457000000000001</v>
      </c>
      <c r="CR80" s="65">
        <v>10.031000000000001</v>
      </c>
      <c r="CS80" s="65">
        <v>6.1120000000000001</v>
      </c>
      <c r="CT80" s="65">
        <v>4.1159999999999997</v>
      </c>
      <c r="CU80" s="65">
        <v>3.2320000000000002</v>
      </c>
      <c r="CV80" s="65">
        <v>2.2469999999999999</v>
      </c>
      <c r="CW80" s="65">
        <v>1.159</v>
      </c>
      <c r="CX80" s="65">
        <v>1.6020000000000001</v>
      </c>
    </row>
    <row r="81" spans="1:102" x14ac:dyDescent="0.3">
      <c r="A81" s="64">
        <v>2097</v>
      </c>
      <c r="B81" s="65">
        <v>761.97400000000005</v>
      </c>
      <c r="C81" s="65">
        <v>760.96400000000006</v>
      </c>
      <c r="D81" s="65">
        <v>760.39099999999996</v>
      </c>
      <c r="E81" s="65">
        <v>759.16099999999994</v>
      </c>
      <c r="F81" s="65">
        <v>757.83900000000006</v>
      </c>
      <c r="G81" s="65">
        <v>756.41399999999999</v>
      </c>
      <c r="H81" s="65">
        <v>754.875</v>
      </c>
      <c r="I81" s="65">
        <v>753.21400000000006</v>
      </c>
      <c r="J81" s="65">
        <v>751.42499999999995</v>
      </c>
      <c r="K81" s="65">
        <v>749.471</v>
      </c>
      <c r="L81" s="65">
        <v>747.33199999999999</v>
      </c>
      <c r="M81" s="65">
        <v>745.01099999999997</v>
      </c>
      <c r="N81" s="65">
        <v>742.55399999999997</v>
      </c>
      <c r="O81" s="65">
        <v>739.97699999999998</v>
      </c>
      <c r="P81" s="65">
        <v>737.12599999999998</v>
      </c>
      <c r="Q81" s="65">
        <v>733.93600000000004</v>
      </c>
      <c r="R81" s="65">
        <v>730.48800000000006</v>
      </c>
      <c r="S81" s="65">
        <v>726.90300000000002</v>
      </c>
      <c r="T81" s="65">
        <v>723.13199999999995</v>
      </c>
      <c r="U81" s="65">
        <v>719.38300000000004</v>
      </c>
      <c r="V81" s="65">
        <v>715.76499999999999</v>
      </c>
      <c r="W81" s="65">
        <v>712.17100000000005</v>
      </c>
      <c r="X81" s="65">
        <v>708.38199999999995</v>
      </c>
      <c r="Y81" s="65">
        <v>704.44200000000001</v>
      </c>
      <c r="Z81" s="65">
        <v>700.27200000000005</v>
      </c>
      <c r="AA81" s="65">
        <v>695.81200000000001</v>
      </c>
      <c r="AB81" s="65">
        <v>691.1</v>
      </c>
      <c r="AC81" s="65">
        <v>686.25300000000004</v>
      </c>
      <c r="AD81" s="65">
        <v>681.26900000000001</v>
      </c>
      <c r="AE81" s="65">
        <v>676.03200000000004</v>
      </c>
      <c r="AF81" s="65">
        <v>670.50400000000002</v>
      </c>
      <c r="AG81" s="65">
        <v>664.74</v>
      </c>
      <c r="AH81" s="65">
        <v>658.81500000000005</v>
      </c>
      <c r="AI81" s="65">
        <v>652.69399999999996</v>
      </c>
      <c r="AJ81" s="65">
        <v>646.54999999999995</v>
      </c>
      <c r="AK81" s="65">
        <v>640.471</v>
      </c>
      <c r="AL81" s="65">
        <v>634.37099999999998</v>
      </c>
      <c r="AM81" s="65">
        <v>628.08799999999997</v>
      </c>
      <c r="AN81" s="65">
        <v>621.673</v>
      </c>
      <c r="AO81" s="65">
        <v>614.97299999999996</v>
      </c>
      <c r="AP81" s="65">
        <v>607.899</v>
      </c>
      <c r="AQ81" s="65">
        <v>600.53700000000003</v>
      </c>
      <c r="AR81" s="65">
        <v>593.04999999999995</v>
      </c>
      <c r="AS81" s="65">
        <v>585.39200000000005</v>
      </c>
      <c r="AT81" s="65">
        <v>577.68299999999999</v>
      </c>
      <c r="AU81" s="65">
        <v>569.99300000000005</v>
      </c>
      <c r="AV81" s="65">
        <v>562.25699999999995</v>
      </c>
      <c r="AW81" s="65">
        <v>554.32799999999997</v>
      </c>
      <c r="AX81" s="65">
        <v>546.221</v>
      </c>
      <c r="AY81" s="65">
        <v>537.95399999999995</v>
      </c>
      <c r="AZ81" s="65">
        <v>529.51700000000005</v>
      </c>
      <c r="BA81" s="65">
        <v>520.89700000000005</v>
      </c>
      <c r="BB81" s="65">
        <v>512.07399999999996</v>
      </c>
      <c r="BC81" s="65">
        <v>503.02600000000001</v>
      </c>
      <c r="BD81" s="65">
        <v>493.79500000000002</v>
      </c>
      <c r="BE81" s="65">
        <v>484.39</v>
      </c>
      <c r="BF81" s="65">
        <v>474.76900000000001</v>
      </c>
      <c r="BG81" s="65">
        <v>464.87099999999998</v>
      </c>
      <c r="BH81" s="65">
        <v>454.69799999999998</v>
      </c>
      <c r="BI81" s="65">
        <v>444.17899999999997</v>
      </c>
      <c r="BJ81" s="65">
        <v>433.26900000000001</v>
      </c>
      <c r="BK81" s="65">
        <v>421.98099999999999</v>
      </c>
      <c r="BL81" s="65">
        <v>410.38799999999998</v>
      </c>
      <c r="BM81" s="65">
        <v>398.49</v>
      </c>
      <c r="BN81" s="65">
        <v>386.16199999999998</v>
      </c>
      <c r="BO81" s="65">
        <v>373.35700000000003</v>
      </c>
      <c r="BP81" s="65">
        <v>360.12599999999998</v>
      </c>
      <c r="BQ81" s="65">
        <v>346.61</v>
      </c>
      <c r="BR81" s="65">
        <v>332.827</v>
      </c>
      <c r="BS81" s="65">
        <v>318.62599999999998</v>
      </c>
      <c r="BT81" s="65">
        <v>303.96199999999999</v>
      </c>
      <c r="BU81" s="65">
        <v>288.92899999999997</v>
      </c>
      <c r="BV81" s="65">
        <v>273.75099999999998</v>
      </c>
      <c r="BW81" s="65">
        <v>258.47699999999998</v>
      </c>
      <c r="BX81" s="65">
        <v>242.92599999999999</v>
      </c>
      <c r="BY81" s="65">
        <v>227.06399999999999</v>
      </c>
      <c r="BZ81" s="65">
        <v>211.04300000000001</v>
      </c>
      <c r="CA81" s="65">
        <v>195.15</v>
      </c>
      <c r="CB81" s="65">
        <v>179.44</v>
      </c>
      <c r="CC81" s="65">
        <v>163.869</v>
      </c>
      <c r="CD81" s="65">
        <v>148.483</v>
      </c>
      <c r="CE81" s="65">
        <v>133.40700000000001</v>
      </c>
      <c r="CF81" s="65">
        <v>118.785</v>
      </c>
      <c r="CG81" s="65">
        <v>104.65600000000001</v>
      </c>
      <c r="CH81" s="65">
        <v>91.284999999999997</v>
      </c>
      <c r="CI81" s="65">
        <v>78.843000000000004</v>
      </c>
      <c r="CJ81" s="65">
        <v>67.311999999999998</v>
      </c>
      <c r="CK81" s="65">
        <v>55.994</v>
      </c>
      <c r="CL81" s="65">
        <v>45.962000000000003</v>
      </c>
      <c r="CM81" s="65">
        <v>37.896999999999998</v>
      </c>
      <c r="CN81" s="65">
        <v>30.509</v>
      </c>
      <c r="CO81" s="65">
        <v>23.634</v>
      </c>
      <c r="CP81" s="65">
        <v>17.52</v>
      </c>
      <c r="CQ81" s="65">
        <v>13.552</v>
      </c>
      <c r="CR81" s="65">
        <v>11.083</v>
      </c>
      <c r="CS81" s="65">
        <v>8.2140000000000004</v>
      </c>
      <c r="CT81" s="65">
        <v>4.944</v>
      </c>
      <c r="CU81" s="65">
        <v>3.403</v>
      </c>
      <c r="CV81" s="65">
        <v>2.367</v>
      </c>
      <c r="CW81" s="65">
        <v>1.224</v>
      </c>
      <c r="CX81" s="65">
        <v>1.702</v>
      </c>
    </row>
    <row r="82" spans="1:102" x14ac:dyDescent="0.3">
      <c r="A82" s="64">
        <v>2098</v>
      </c>
      <c r="B82" s="65">
        <v>761.43399999999997</v>
      </c>
      <c r="C82" s="65">
        <v>760.68499999999995</v>
      </c>
      <c r="D82" s="65">
        <v>759.86699999999996</v>
      </c>
      <c r="E82" s="65">
        <v>759.36599999999999</v>
      </c>
      <c r="F82" s="65">
        <v>758.25900000000001</v>
      </c>
      <c r="G82" s="65">
        <v>757.05200000000002</v>
      </c>
      <c r="H82" s="65">
        <v>755.73199999999997</v>
      </c>
      <c r="I82" s="65">
        <v>754.28399999999999</v>
      </c>
      <c r="J82" s="65">
        <v>752.702</v>
      </c>
      <c r="K82" s="65">
        <v>750.98500000000001</v>
      </c>
      <c r="L82" s="65">
        <v>749.07899999999995</v>
      </c>
      <c r="M82" s="65">
        <v>746.95799999999997</v>
      </c>
      <c r="N82" s="65">
        <v>744.63199999999995</v>
      </c>
      <c r="O82" s="65">
        <v>742.16300000000001</v>
      </c>
      <c r="P82" s="65">
        <v>739.56700000000001</v>
      </c>
      <c r="Q82" s="65">
        <v>736.68</v>
      </c>
      <c r="R82" s="65">
        <v>733.43399999999997</v>
      </c>
      <c r="S82" s="65">
        <v>729.91499999999996</v>
      </c>
      <c r="T82" s="65">
        <v>726.25699999999995</v>
      </c>
      <c r="U82" s="65">
        <v>722.40700000000004</v>
      </c>
      <c r="V82" s="65">
        <v>718.59</v>
      </c>
      <c r="W82" s="65">
        <v>714.92499999999995</v>
      </c>
      <c r="X82" s="65">
        <v>711.3</v>
      </c>
      <c r="Y82" s="65">
        <v>707.47699999999998</v>
      </c>
      <c r="Z82" s="65">
        <v>703.50199999999995</v>
      </c>
      <c r="AA82" s="65">
        <v>699.30499999999995</v>
      </c>
      <c r="AB82" s="65">
        <v>694.82899999999995</v>
      </c>
      <c r="AC82" s="65">
        <v>690.10900000000004</v>
      </c>
      <c r="AD82" s="65">
        <v>685.25300000000004</v>
      </c>
      <c r="AE82" s="65">
        <v>680.26099999999997</v>
      </c>
      <c r="AF82" s="65">
        <v>675.01400000000001</v>
      </c>
      <c r="AG82" s="65">
        <v>669.47299999999996</v>
      </c>
      <c r="AH82" s="65">
        <v>663.69299999999998</v>
      </c>
      <c r="AI82" s="65">
        <v>657.75099999999998</v>
      </c>
      <c r="AJ82" s="65">
        <v>651.61</v>
      </c>
      <c r="AK82" s="65">
        <v>645.44000000000005</v>
      </c>
      <c r="AL82" s="65">
        <v>639.327</v>
      </c>
      <c r="AM82" s="65">
        <v>633.18200000000002</v>
      </c>
      <c r="AN82" s="65">
        <v>626.851</v>
      </c>
      <c r="AO82" s="65">
        <v>620.38300000000004</v>
      </c>
      <c r="AP82" s="65">
        <v>613.62599999999998</v>
      </c>
      <c r="AQ82" s="65">
        <v>606.49800000000005</v>
      </c>
      <c r="AR82" s="65">
        <v>599.08100000000002</v>
      </c>
      <c r="AS82" s="65">
        <v>591.529</v>
      </c>
      <c r="AT82" s="65">
        <v>583.79999999999995</v>
      </c>
      <c r="AU82" s="65">
        <v>576.005</v>
      </c>
      <c r="AV82" s="65">
        <v>568.21</v>
      </c>
      <c r="AW82" s="65">
        <v>560.35500000000002</v>
      </c>
      <c r="AX82" s="65">
        <v>552.29700000000003</v>
      </c>
      <c r="AY82" s="65">
        <v>544.05100000000004</v>
      </c>
      <c r="AZ82" s="65">
        <v>535.64200000000005</v>
      </c>
      <c r="BA82" s="65">
        <v>527.06100000000004</v>
      </c>
      <c r="BB82" s="65">
        <v>518.29499999999996</v>
      </c>
      <c r="BC82" s="65">
        <v>509.31099999999998</v>
      </c>
      <c r="BD82" s="65">
        <v>500.08499999999998</v>
      </c>
      <c r="BE82" s="65">
        <v>490.67</v>
      </c>
      <c r="BF82" s="65">
        <v>481.07799999999997</v>
      </c>
      <c r="BG82" s="65">
        <v>471.26</v>
      </c>
      <c r="BH82" s="65">
        <v>461.149</v>
      </c>
      <c r="BI82" s="65">
        <v>450.75099999999998</v>
      </c>
      <c r="BJ82" s="65">
        <v>439.96600000000001</v>
      </c>
      <c r="BK82" s="65">
        <v>428.73500000000001</v>
      </c>
      <c r="BL82" s="65">
        <v>417.08800000000002</v>
      </c>
      <c r="BM82" s="65">
        <v>405.12400000000002</v>
      </c>
      <c r="BN82" s="65">
        <v>392.84199999999998</v>
      </c>
      <c r="BO82" s="65">
        <v>380.113</v>
      </c>
      <c r="BP82" s="65">
        <v>366.88900000000001</v>
      </c>
      <c r="BQ82" s="65">
        <v>353.226</v>
      </c>
      <c r="BR82" s="65">
        <v>339.27499999999998</v>
      </c>
      <c r="BS82" s="65">
        <v>325.06299999999999</v>
      </c>
      <c r="BT82" s="65">
        <v>310.41800000000001</v>
      </c>
      <c r="BU82" s="65">
        <v>295.28699999999998</v>
      </c>
      <c r="BV82" s="65">
        <v>279.78399999999999</v>
      </c>
      <c r="BW82" s="65">
        <v>264.16399999999999</v>
      </c>
      <c r="BX82" s="65">
        <v>248.48500000000001</v>
      </c>
      <c r="BY82" s="65">
        <v>232.55</v>
      </c>
      <c r="BZ82" s="65">
        <v>216.32499999999999</v>
      </c>
      <c r="CA82" s="65">
        <v>199.982</v>
      </c>
      <c r="CB82" s="65">
        <v>183.82599999999999</v>
      </c>
      <c r="CC82" s="65">
        <v>167.91200000000001</v>
      </c>
      <c r="CD82" s="65">
        <v>152.25</v>
      </c>
      <c r="CE82" s="65">
        <v>136.91399999999999</v>
      </c>
      <c r="CF82" s="65">
        <v>122.01600000000001</v>
      </c>
      <c r="CG82" s="65">
        <v>107.629</v>
      </c>
      <c r="CH82" s="65">
        <v>93.781999999999996</v>
      </c>
      <c r="CI82" s="65">
        <v>80.864999999999995</v>
      </c>
      <c r="CJ82" s="65">
        <v>69.096000000000004</v>
      </c>
      <c r="CK82" s="65">
        <v>58.392000000000003</v>
      </c>
      <c r="CL82" s="65">
        <v>47.695999999999998</v>
      </c>
      <c r="CM82" s="65">
        <v>38.633000000000003</v>
      </c>
      <c r="CN82" s="65">
        <v>31.876999999999999</v>
      </c>
      <c r="CO82" s="65">
        <v>25.315000000000001</v>
      </c>
      <c r="CP82" s="65">
        <v>18.841999999999999</v>
      </c>
      <c r="CQ82" s="65">
        <v>13.67</v>
      </c>
      <c r="CR82" s="65">
        <v>10.71</v>
      </c>
      <c r="CS82" s="65">
        <v>8.7080000000000002</v>
      </c>
      <c r="CT82" s="65">
        <v>6.3959999999999999</v>
      </c>
      <c r="CU82" s="65">
        <v>3.7749999999999999</v>
      </c>
      <c r="CV82" s="65">
        <v>2.4929999999999999</v>
      </c>
      <c r="CW82" s="65">
        <v>1.292</v>
      </c>
      <c r="CX82" s="65">
        <v>1.8080000000000001</v>
      </c>
    </row>
    <row r="83" spans="1:102" x14ac:dyDescent="0.3">
      <c r="A83" s="64">
        <v>2099</v>
      </c>
      <c r="B83" s="65">
        <v>760.73599999999999</v>
      </c>
      <c r="C83" s="65">
        <v>760.19299999999998</v>
      </c>
      <c r="D83" s="65">
        <v>759.57899999999995</v>
      </c>
      <c r="E83" s="65">
        <v>758.88199999999995</v>
      </c>
      <c r="F83" s="65">
        <v>758.24900000000002</v>
      </c>
      <c r="G83" s="65">
        <v>757.26800000000003</v>
      </c>
      <c r="H83" s="65">
        <v>756.17499999999995</v>
      </c>
      <c r="I83" s="65">
        <v>754.95799999999997</v>
      </c>
      <c r="J83" s="65">
        <v>753.601</v>
      </c>
      <c r="K83" s="65">
        <v>752.101</v>
      </c>
      <c r="L83" s="65">
        <v>750.45299999999997</v>
      </c>
      <c r="M83" s="65">
        <v>748.59500000000003</v>
      </c>
      <c r="N83" s="65">
        <v>746.49400000000003</v>
      </c>
      <c r="O83" s="65">
        <v>744.16399999999999</v>
      </c>
      <c r="P83" s="65">
        <v>741.68200000000002</v>
      </c>
      <c r="Q83" s="65">
        <v>739.06799999999998</v>
      </c>
      <c r="R83" s="65">
        <v>736.14400000000001</v>
      </c>
      <c r="S83" s="65">
        <v>732.84299999999996</v>
      </c>
      <c r="T83" s="65">
        <v>729.255</v>
      </c>
      <c r="U83" s="65">
        <v>725.52300000000002</v>
      </c>
      <c r="V83" s="65">
        <v>721.59299999999996</v>
      </c>
      <c r="W83" s="65">
        <v>717.70899999999995</v>
      </c>
      <c r="X83" s="65">
        <v>713.99900000000002</v>
      </c>
      <c r="Y83" s="65">
        <v>710.34199999999998</v>
      </c>
      <c r="Z83" s="65">
        <v>706.48599999999999</v>
      </c>
      <c r="AA83" s="65">
        <v>702.47699999999998</v>
      </c>
      <c r="AB83" s="65">
        <v>698.255</v>
      </c>
      <c r="AC83" s="65">
        <v>693.76300000000003</v>
      </c>
      <c r="AD83" s="65">
        <v>689.03399999999999</v>
      </c>
      <c r="AE83" s="65">
        <v>684.17</v>
      </c>
      <c r="AF83" s="65">
        <v>679.17</v>
      </c>
      <c r="AG83" s="65">
        <v>673.91600000000005</v>
      </c>
      <c r="AH83" s="65">
        <v>668.36199999999997</v>
      </c>
      <c r="AI83" s="65">
        <v>662.56700000000001</v>
      </c>
      <c r="AJ83" s="65">
        <v>656.60699999999997</v>
      </c>
      <c r="AK83" s="65">
        <v>650.44799999999998</v>
      </c>
      <c r="AL83" s="65">
        <v>644.25199999999995</v>
      </c>
      <c r="AM83" s="65">
        <v>638.10400000000004</v>
      </c>
      <c r="AN83" s="65">
        <v>631.91800000000001</v>
      </c>
      <c r="AO83" s="65">
        <v>625.53899999999999</v>
      </c>
      <c r="AP83" s="65">
        <v>619.01700000000005</v>
      </c>
      <c r="AQ83" s="65">
        <v>612.20500000000004</v>
      </c>
      <c r="AR83" s="65">
        <v>605.02499999999998</v>
      </c>
      <c r="AS83" s="65">
        <v>597.55100000000004</v>
      </c>
      <c r="AT83" s="65">
        <v>589.93600000000004</v>
      </c>
      <c r="AU83" s="65">
        <v>582.13699999999994</v>
      </c>
      <c r="AV83" s="65">
        <v>574.25800000000004</v>
      </c>
      <c r="AW83" s="65">
        <v>566.35900000000004</v>
      </c>
      <c r="AX83" s="65">
        <v>558.38400000000001</v>
      </c>
      <c r="AY83" s="65">
        <v>550.19899999999996</v>
      </c>
      <c r="AZ83" s="65">
        <v>541.81600000000003</v>
      </c>
      <c r="BA83" s="65">
        <v>533.26599999999996</v>
      </c>
      <c r="BB83" s="65">
        <v>524.54399999999998</v>
      </c>
      <c r="BC83" s="65">
        <v>515.63099999999997</v>
      </c>
      <c r="BD83" s="65">
        <v>506.48599999999999</v>
      </c>
      <c r="BE83" s="65">
        <v>497.08300000000003</v>
      </c>
      <c r="BF83" s="65">
        <v>487.48599999999999</v>
      </c>
      <c r="BG83" s="65">
        <v>477.70800000000003</v>
      </c>
      <c r="BH83" s="65">
        <v>467.69499999999999</v>
      </c>
      <c r="BI83" s="65">
        <v>457.37099999999998</v>
      </c>
      <c r="BJ83" s="65">
        <v>446.74799999999999</v>
      </c>
      <c r="BK83" s="65">
        <v>435.69900000000001</v>
      </c>
      <c r="BL83" s="65">
        <v>424.15</v>
      </c>
      <c r="BM83" s="65">
        <v>412.14400000000001</v>
      </c>
      <c r="BN83" s="65">
        <v>399.81099999999998</v>
      </c>
      <c r="BO83" s="65">
        <v>387.14699999999999</v>
      </c>
      <c r="BP83" s="65">
        <v>374.01799999999997</v>
      </c>
      <c r="BQ83" s="65">
        <v>360.37599999999998</v>
      </c>
      <c r="BR83" s="65">
        <v>346.28300000000002</v>
      </c>
      <c r="BS83" s="65">
        <v>331.9</v>
      </c>
      <c r="BT83" s="65">
        <v>317.26</v>
      </c>
      <c r="BU83" s="65">
        <v>302.17200000000003</v>
      </c>
      <c r="BV83" s="65">
        <v>286.577</v>
      </c>
      <c r="BW83" s="65">
        <v>270.60599999999999</v>
      </c>
      <c r="BX83" s="65">
        <v>254.547</v>
      </c>
      <c r="BY83" s="65">
        <v>238.464</v>
      </c>
      <c r="BZ83" s="65">
        <v>222.14699999999999</v>
      </c>
      <c r="CA83" s="65">
        <v>205.56100000000001</v>
      </c>
      <c r="CB83" s="65">
        <v>188.898</v>
      </c>
      <c r="CC83" s="65">
        <v>172.48099999999999</v>
      </c>
      <c r="CD83" s="65">
        <v>156.364</v>
      </c>
      <c r="CE83" s="65">
        <v>140.61199999999999</v>
      </c>
      <c r="CF83" s="65">
        <v>125.33</v>
      </c>
      <c r="CG83" s="65">
        <v>110.611</v>
      </c>
      <c r="CH83" s="65">
        <v>96.460999999999999</v>
      </c>
      <c r="CI83" s="65">
        <v>82.897999999999996</v>
      </c>
      <c r="CJ83" s="65">
        <v>70.436999999999998</v>
      </c>
      <c r="CK83" s="65">
        <v>59.343000000000004</v>
      </c>
      <c r="CL83" s="65">
        <v>49.465000000000003</v>
      </c>
      <c r="CM83" s="65">
        <v>39.393000000000001</v>
      </c>
      <c r="CN83" s="65">
        <v>31.300999999999998</v>
      </c>
      <c r="CO83" s="65">
        <v>25.853000000000002</v>
      </c>
      <c r="CP83" s="65">
        <v>20.119</v>
      </c>
      <c r="CQ83" s="65">
        <v>14.047000000000001</v>
      </c>
      <c r="CR83" s="65">
        <v>9.82</v>
      </c>
      <c r="CS83" s="65">
        <v>7.8680000000000003</v>
      </c>
      <c r="CT83" s="65">
        <v>6.3310000000000004</v>
      </c>
      <c r="CU83" s="65">
        <v>4.5780000000000003</v>
      </c>
      <c r="CV83" s="65">
        <v>2.6059999999999999</v>
      </c>
      <c r="CW83" s="65">
        <v>1.3640000000000001</v>
      </c>
      <c r="CX83" s="65">
        <v>1.9179999999999999</v>
      </c>
    </row>
    <row r="84" spans="1:102" x14ac:dyDescent="0.3">
      <c r="A84" s="64">
        <v>2100</v>
      </c>
      <c r="B84" s="65">
        <v>760.03899999999999</v>
      </c>
      <c r="C84" s="65">
        <v>759.55899999999997</v>
      </c>
      <c r="D84" s="65">
        <v>759.03399999999999</v>
      </c>
      <c r="E84" s="65">
        <v>758.44799999999998</v>
      </c>
      <c r="F84" s="65">
        <v>757.78700000000003</v>
      </c>
      <c r="G84" s="65">
        <v>757.03599999999994</v>
      </c>
      <c r="H84" s="65">
        <v>756.17899999999997</v>
      </c>
      <c r="I84" s="65">
        <v>755.2</v>
      </c>
      <c r="J84" s="65">
        <v>754.08699999999999</v>
      </c>
      <c r="K84" s="65">
        <v>752.82100000000003</v>
      </c>
      <c r="L84" s="65">
        <v>751.40200000000004</v>
      </c>
      <c r="M84" s="65">
        <v>749.82500000000005</v>
      </c>
      <c r="N84" s="65">
        <v>748.01499999999999</v>
      </c>
      <c r="O84" s="65">
        <v>745.93299999999999</v>
      </c>
      <c r="P84" s="65">
        <v>743.59900000000005</v>
      </c>
      <c r="Q84" s="65">
        <v>741.10699999999997</v>
      </c>
      <c r="R84" s="65">
        <v>738.47500000000002</v>
      </c>
      <c r="S84" s="65">
        <v>735.51499999999999</v>
      </c>
      <c r="T84" s="65">
        <v>732.15700000000004</v>
      </c>
      <c r="U84" s="65">
        <v>728.5</v>
      </c>
      <c r="V84" s="65">
        <v>724.69600000000003</v>
      </c>
      <c r="W84" s="65">
        <v>720.68799999999999</v>
      </c>
      <c r="X84" s="65">
        <v>716.73800000000006</v>
      </c>
      <c r="Y84" s="65">
        <v>712.98199999999997</v>
      </c>
      <c r="Z84" s="65">
        <v>709.29399999999998</v>
      </c>
      <c r="AA84" s="65">
        <v>705.404</v>
      </c>
      <c r="AB84" s="65">
        <v>701.36099999999999</v>
      </c>
      <c r="AC84" s="65">
        <v>697.11300000000006</v>
      </c>
      <c r="AD84" s="65">
        <v>692.60699999999997</v>
      </c>
      <c r="AE84" s="65">
        <v>687.87</v>
      </c>
      <c r="AF84" s="65">
        <v>682.99900000000002</v>
      </c>
      <c r="AG84" s="65">
        <v>677.99400000000003</v>
      </c>
      <c r="AH84" s="65">
        <v>672.73099999999999</v>
      </c>
      <c r="AI84" s="65">
        <v>667.16600000000005</v>
      </c>
      <c r="AJ84" s="65">
        <v>661.35500000000002</v>
      </c>
      <c r="AK84" s="65">
        <v>655.38</v>
      </c>
      <c r="AL84" s="65">
        <v>649.202</v>
      </c>
      <c r="AM84" s="65">
        <v>642.98199999999997</v>
      </c>
      <c r="AN84" s="65">
        <v>636.79899999999998</v>
      </c>
      <c r="AO84" s="65">
        <v>630.57100000000003</v>
      </c>
      <c r="AP84" s="65">
        <v>624.14700000000005</v>
      </c>
      <c r="AQ84" s="65">
        <v>617.57100000000003</v>
      </c>
      <c r="AR84" s="65">
        <v>610.70699999999999</v>
      </c>
      <c r="AS84" s="65">
        <v>603.47299999999996</v>
      </c>
      <c r="AT84" s="65">
        <v>595.94500000000005</v>
      </c>
      <c r="AU84" s="65">
        <v>588.26800000000003</v>
      </c>
      <c r="AV84" s="65">
        <v>580.40099999999995</v>
      </c>
      <c r="AW84" s="65">
        <v>572.43899999999996</v>
      </c>
      <c r="AX84" s="65">
        <v>564.43600000000004</v>
      </c>
      <c r="AY84" s="65">
        <v>556.34199999999998</v>
      </c>
      <c r="AZ84" s="65">
        <v>548.03099999999995</v>
      </c>
      <c r="BA84" s="65">
        <v>539.51199999999994</v>
      </c>
      <c r="BB84" s="65">
        <v>530.822</v>
      </c>
      <c r="BC84" s="65">
        <v>521.95799999999997</v>
      </c>
      <c r="BD84" s="65">
        <v>512.90099999999995</v>
      </c>
      <c r="BE84" s="65">
        <v>503.596</v>
      </c>
      <c r="BF84" s="65">
        <v>494.01900000000001</v>
      </c>
      <c r="BG84" s="65">
        <v>484.23899999999998</v>
      </c>
      <c r="BH84" s="65">
        <v>474.27699999999999</v>
      </c>
      <c r="BI84" s="65">
        <v>464.07</v>
      </c>
      <c r="BJ84" s="65">
        <v>453.536</v>
      </c>
      <c r="BK84" s="65">
        <v>442.69</v>
      </c>
      <c r="BL84" s="65">
        <v>431.37799999999999</v>
      </c>
      <c r="BM84" s="65">
        <v>419.512</v>
      </c>
      <c r="BN84" s="65">
        <v>407.14800000000002</v>
      </c>
      <c r="BO84" s="65">
        <v>394.44900000000001</v>
      </c>
      <c r="BP84" s="65">
        <v>381.40499999999997</v>
      </c>
      <c r="BQ84" s="65">
        <v>367.87700000000001</v>
      </c>
      <c r="BR84" s="65">
        <v>353.81900000000002</v>
      </c>
      <c r="BS84" s="65">
        <v>339.298</v>
      </c>
      <c r="BT84" s="65">
        <v>324.48399999999998</v>
      </c>
      <c r="BU84" s="65">
        <v>309.41899999999998</v>
      </c>
      <c r="BV84" s="65">
        <v>293.89</v>
      </c>
      <c r="BW84" s="65">
        <v>277.83300000000003</v>
      </c>
      <c r="BX84" s="65">
        <v>261.39499999999998</v>
      </c>
      <c r="BY84" s="65">
        <v>244.9</v>
      </c>
      <c r="BZ84" s="65">
        <v>228.416</v>
      </c>
      <c r="CA84" s="65">
        <v>211.71899999999999</v>
      </c>
      <c r="CB84" s="65">
        <v>194.774</v>
      </c>
      <c r="CC84" s="65">
        <v>177.79300000000001</v>
      </c>
      <c r="CD84" s="65">
        <v>161.11699999999999</v>
      </c>
      <c r="CE84" s="65">
        <v>144.80000000000001</v>
      </c>
      <c r="CF84" s="65">
        <v>128.96100000000001</v>
      </c>
      <c r="CG84" s="65">
        <v>113.733</v>
      </c>
      <c r="CH84" s="65">
        <v>99.195999999999998</v>
      </c>
      <c r="CI84" s="65">
        <v>85.284999999999997</v>
      </c>
      <c r="CJ84" s="65">
        <v>72.007000000000005</v>
      </c>
      <c r="CK84" s="65">
        <v>60.002000000000002</v>
      </c>
      <c r="CL84" s="65">
        <v>49.584000000000003</v>
      </c>
      <c r="CM84" s="65">
        <v>40.534999999999997</v>
      </c>
      <c r="CN84" s="65">
        <v>31.087</v>
      </c>
      <c r="CO84" s="65">
        <v>23.966999999999999</v>
      </c>
      <c r="CP84" s="65">
        <v>19.827999999999999</v>
      </c>
      <c r="CQ84" s="65">
        <v>14.923</v>
      </c>
      <c r="CR84" s="65">
        <v>9.2539999999999996</v>
      </c>
      <c r="CS84" s="65">
        <v>5.97</v>
      </c>
      <c r="CT84" s="65">
        <v>5.0250000000000004</v>
      </c>
      <c r="CU84" s="65">
        <v>3.9550000000000001</v>
      </c>
      <c r="CV84" s="65">
        <v>2.7589999999999999</v>
      </c>
      <c r="CW84" s="65">
        <v>1.4370000000000001</v>
      </c>
      <c r="CX84" s="65">
        <v>2.0339999999999998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8BB-94F7-452F-B454-22AE6D06EB71}">
  <dimension ref="A1:BN25"/>
  <sheetViews>
    <sheetView topLeftCell="AF1" workbookViewId="0">
      <selection activeCell="AU14" sqref="AU14:AU18"/>
    </sheetView>
  </sheetViews>
  <sheetFormatPr defaultRowHeight="14.4" x14ac:dyDescent="0.3"/>
  <cols>
    <col min="1" max="1" width="10.109375" bestFit="1" customWidth="1"/>
    <col min="2" max="2" width="12" bestFit="1" customWidth="1"/>
  </cols>
  <sheetData>
    <row r="1" spans="1:66" x14ac:dyDescent="0.3">
      <c r="A1">
        <v>2018</v>
      </c>
    </row>
    <row r="2" spans="1:66" x14ac:dyDescent="0.3">
      <c r="B2" t="s">
        <v>1002</v>
      </c>
      <c r="C2" t="s">
        <v>1003</v>
      </c>
      <c r="D2" t="s">
        <v>1004</v>
      </c>
      <c r="E2" t="s">
        <v>1005</v>
      </c>
      <c r="F2" t="s">
        <v>1006</v>
      </c>
      <c r="G2" t="s">
        <v>1007</v>
      </c>
      <c r="H2" t="s">
        <v>1008</v>
      </c>
      <c r="I2" t="s">
        <v>1009</v>
      </c>
      <c r="J2" t="s">
        <v>1010</v>
      </c>
      <c r="K2" t="s">
        <v>1011</v>
      </c>
      <c r="L2" t="s">
        <v>1012</v>
      </c>
      <c r="M2" t="s">
        <v>1013</v>
      </c>
      <c r="N2" t="s">
        <v>1014</v>
      </c>
      <c r="O2" t="s">
        <v>1015</v>
      </c>
      <c r="P2" t="s">
        <v>1016</v>
      </c>
      <c r="Q2" t="s">
        <v>1017</v>
      </c>
      <c r="R2" t="s">
        <v>1018</v>
      </c>
      <c r="S2" t="s">
        <v>1019</v>
      </c>
      <c r="T2" t="s">
        <v>1020</v>
      </c>
      <c r="U2" t="s">
        <v>1021</v>
      </c>
      <c r="V2" t="s">
        <v>1022</v>
      </c>
      <c r="W2" t="s">
        <v>1023</v>
      </c>
      <c r="X2" t="s">
        <v>1024</v>
      </c>
      <c r="Y2" t="s">
        <v>1025</v>
      </c>
      <c r="Z2" t="s">
        <v>1026</v>
      </c>
      <c r="AA2" t="s">
        <v>1027</v>
      </c>
      <c r="AB2" t="s">
        <v>1028</v>
      </c>
      <c r="AC2" t="s">
        <v>1029</v>
      </c>
      <c r="AD2" t="s">
        <v>1030</v>
      </c>
      <c r="AE2" t="s">
        <v>1031</v>
      </c>
      <c r="AF2" t="s">
        <v>1032</v>
      </c>
      <c r="AG2" t="s">
        <v>1033</v>
      </c>
      <c r="AH2" t="s">
        <v>1034</v>
      </c>
      <c r="AI2" t="s">
        <v>1035</v>
      </c>
      <c r="AJ2" t="s">
        <v>1036</v>
      </c>
      <c r="AK2" t="s">
        <v>1037</v>
      </c>
      <c r="AL2" t="s">
        <v>1038</v>
      </c>
      <c r="AM2" t="s">
        <v>1039</v>
      </c>
      <c r="AN2" t="s">
        <v>1040</v>
      </c>
      <c r="AO2" t="s">
        <v>1041</v>
      </c>
      <c r="AP2" t="s">
        <v>1042</v>
      </c>
      <c r="AQ2" t="s">
        <v>1043</v>
      </c>
      <c r="AR2" t="s">
        <v>1044</v>
      </c>
      <c r="AS2" t="s">
        <v>1045</v>
      </c>
      <c r="AT2" t="s">
        <v>1046</v>
      </c>
      <c r="AU2" t="s">
        <v>1047</v>
      </c>
      <c r="AV2" t="s">
        <v>1048</v>
      </c>
      <c r="AW2" t="s">
        <v>1049</v>
      </c>
      <c r="AX2" t="s">
        <v>1050</v>
      </c>
      <c r="AY2" t="s">
        <v>1051</v>
      </c>
      <c r="AZ2" t="s">
        <v>1052</v>
      </c>
      <c r="BA2" t="s">
        <v>1053</v>
      </c>
      <c r="BB2" t="s">
        <v>1054</v>
      </c>
      <c r="BC2" t="s">
        <v>1055</v>
      </c>
      <c r="BD2" t="s">
        <v>1056</v>
      </c>
      <c r="BE2" t="s">
        <v>1057</v>
      </c>
      <c r="BF2" t="s">
        <v>1058</v>
      </c>
      <c r="BG2" t="s">
        <v>1059</v>
      </c>
      <c r="BH2" t="s">
        <v>1060</v>
      </c>
      <c r="BI2" t="s">
        <v>1061</v>
      </c>
      <c r="BJ2" t="s">
        <v>1062</v>
      </c>
      <c r="BK2" t="s">
        <v>1063</v>
      </c>
      <c r="BL2" t="s">
        <v>1064</v>
      </c>
      <c r="BM2" t="s">
        <v>1065</v>
      </c>
      <c r="BN2" t="s">
        <v>1066</v>
      </c>
    </row>
    <row r="3" spans="1:66" x14ac:dyDescent="0.3">
      <c r="A3" t="s">
        <v>1067</v>
      </c>
      <c r="B3">
        <f>+B15/SUM($B$15:$BN$18)*$B$25</f>
        <v>0.14456405212058027</v>
      </c>
      <c r="C3">
        <f t="shared" ref="C3:BN6" si="0">+C15/SUM($B$15:$BN$18)*$B$25</f>
        <v>2.1302305557476666E-6</v>
      </c>
      <c r="D3">
        <f t="shared" si="0"/>
        <v>2.9582847175501237</v>
      </c>
      <c r="E3">
        <f t="shared" si="0"/>
        <v>21.324340091105672</v>
      </c>
      <c r="F3">
        <f t="shared" si="0"/>
        <v>1.5565204002588329</v>
      </c>
      <c r="G3">
        <f t="shared" si="0"/>
        <v>9.859868867729174E-2</v>
      </c>
      <c r="H3">
        <f t="shared" si="0"/>
        <v>3.6890489628773406</v>
      </c>
      <c r="I3">
        <f t="shared" si="0"/>
        <v>0.26751766092311258</v>
      </c>
      <c r="J3">
        <f t="shared" si="0"/>
        <v>0.2978472292404763</v>
      </c>
      <c r="K3">
        <f t="shared" si="0"/>
        <v>1.0877115488792168</v>
      </c>
      <c r="L3">
        <f t="shared" si="0"/>
        <v>3.3308041188652354E-2</v>
      </c>
      <c r="M3">
        <f t="shared" si="0"/>
        <v>4.5649658352410632E-6</v>
      </c>
      <c r="N3">
        <f t="shared" si="0"/>
        <v>2.2352415601080193</v>
      </c>
      <c r="O3">
        <f t="shared" si="0"/>
        <v>0.88918103145149596</v>
      </c>
      <c r="P3">
        <f t="shared" si="0"/>
        <v>2.1306119981769534E-7</v>
      </c>
      <c r="Q3">
        <f t="shared" si="0"/>
        <v>3.6602761664808985E-4</v>
      </c>
      <c r="R3">
        <f t="shared" si="0"/>
        <v>1.2135518003357923E-7</v>
      </c>
      <c r="S3">
        <f t="shared" si="0"/>
        <v>0.12321233191204702</v>
      </c>
      <c r="T3">
        <f t="shared" si="0"/>
        <v>0.58335135614026923</v>
      </c>
      <c r="U3">
        <f t="shared" si="0"/>
        <v>0.59549314453643687</v>
      </c>
      <c r="V3">
        <f t="shared" si="0"/>
        <v>0.18990260179775079</v>
      </c>
      <c r="W3">
        <f t="shared" si="0"/>
        <v>0.24422833954600184</v>
      </c>
      <c r="X3">
        <f t="shared" si="0"/>
        <v>4.1561302502262677E-2</v>
      </c>
      <c r="Y3">
        <f t="shared" si="0"/>
        <v>0.11652798596502888</v>
      </c>
      <c r="Z3">
        <f t="shared" si="0"/>
        <v>4.9181156133182062</v>
      </c>
      <c r="AA3">
        <f t="shared" si="0"/>
        <v>11.15305668845949</v>
      </c>
      <c r="AB3">
        <f t="shared" si="0"/>
        <v>7.383398686869666E-2</v>
      </c>
      <c r="AC3">
        <f t="shared" si="0"/>
        <v>0.22363209949656326</v>
      </c>
      <c r="AD3">
        <f t="shared" si="0"/>
        <v>1.0374563544483325E-5</v>
      </c>
      <c r="AE3">
        <f t="shared" si="0"/>
        <v>2.0170105091208632</v>
      </c>
      <c r="AF3">
        <f t="shared" si="0"/>
        <v>1.8938830365641619</v>
      </c>
      <c r="AG3">
        <f t="shared" si="0"/>
        <v>2.4670130930646021E-4</v>
      </c>
      <c r="AH3">
        <f t="shared" si="0"/>
        <v>2.6955801382121383</v>
      </c>
      <c r="AI3">
        <f t="shared" si="0"/>
        <v>4.7234070222806693E-2</v>
      </c>
      <c r="AJ3">
        <f t="shared" si="0"/>
        <v>4.13696328903257</v>
      </c>
      <c r="AK3">
        <f t="shared" si="0"/>
        <v>2.1132183032007045E-5</v>
      </c>
      <c r="AL3">
        <f t="shared" si="0"/>
        <v>0.27949918810367419</v>
      </c>
      <c r="AM3">
        <f t="shared" si="0"/>
        <v>5.9252949894510341</v>
      </c>
      <c r="AN3">
        <f t="shared" si="0"/>
        <v>9.177097277634984E-5</v>
      </c>
      <c r="AO3">
        <f t="shared" si="0"/>
        <v>9.0872487935452208E-5</v>
      </c>
      <c r="AP3">
        <f t="shared" si="0"/>
        <v>4.5885023756728334E-5</v>
      </c>
      <c r="AQ3">
        <f t="shared" si="0"/>
        <v>5.0320876088100143E-4</v>
      </c>
      <c r="AR3">
        <f t="shared" si="0"/>
        <v>7.0749333144519671E-5</v>
      </c>
      <c r="AS3">
        <f t="shared" si="0"/>
        <v>2.6017471311081053E-5</v>
      </c>
      <c r="AT3">
        <f t="shared" si="0"/>
        <v>3.80015203325702E-5</v>
      </c>
      <c r="AU3">
        <f t="shared" si="0"/>
        <v>0.17592031392496318</v>
      </c>
      <c r="AV3">
        <f t="shared" si="0"/>
        <v>1.3918937741050879E-3</v>
      </c>
      <c r="AW3">
        <f t="shared" si="0"/>
        <v>5.0030955676222648</v>
      </c>
      <c r="AX3">
        <f t="shared" si="0"/>
        <v>8.503223320494202</v>
      </c>
      <c r="AY3">
        <f t="shared" si="0"/>
        <v>40.169035425858674</v>
      </c>
      <c r="AZ3">
        <f t="shared" si="0"/>
        <v>34.504993953567215</v>
      </c>
      <c r="BA3">
        <f t="shared" si="0"/>
        <v>3.3575677672581801E-2</v>
      </c>
      <c r="BB3">
        <f t="shared" si="0"/>
        <v>2.7437818666553549E-3</v>
      </c>
      <c r="BC3">
        <f t="shared" si="0"/>
        <v>6.7266177017467395E-3</v>
      </c>
      <c r="BD3">
        <f t="shared" si="0"/>
        <v>4.2532741120427824</v>
      </c>
      <c r="BE3">
        <f t="shared" si="0"/>
        <v>108.53136992546408</v>
      </c>
      <c r="BF3">
        <f t="shared" si="0"/>
        <v>24.223350733553403</v>
      </c>
      <c r="BG3">
        <f t="shared" si="0"/>
        <v>2.5846503449386642</v>
      </c>
      <c r="BH3">
        <f t="shared" si="0"/>
        <v>8.5992897233693562</v>
      </c>
      <c r="BI3">
        <f t="shared" si="0"/>
        <v>46.447245608546559</v>
      </c>
      <c r="BJ3">
        <f t="shared" si="0"/>
        <v>6.8221483025713239</v>
      </c>
      <c r="BK3">
        <f t="shared" si="0"/>
        <v>213.74727959221016</v>
      </c>
      <c r="BL3">
        <f t="shared" si="0"/>
        <v>242.84251211314114</v>
      </c>
      <c r="BM3">
        <f t="shared" si="0"/>
        <v>306.43133882339248</v>
      </c>
      <c r="BN3">
        <f t="shared" si="0"/>
        <v>0.20187690965287944</v>
      </c>
    </row>
    <row r="4" spans="1:66" x14ac:dyDescent="0.3">
      <c r="A4" t="s">
        <v>1068</v>
      </c>
      <c r="B4">
        <f t="shared" ref="B4:BM6" si="1">+B16/SUM($B$15:$BN$18)*$B$25</f>
        <v>0.62439432630387959</v>
      </c>
      <c r="C4">
        <f t="shared" si="1"/>
        <v>9.1417938624904806E-6</v>
      </c>
      <c r="D4">
        <f t="shared" si="1"/>
        <v>13.350852721170241</v>
      </c>
      <c r="E4">
        <f t="shared" si="1"/>
        <v>70.401656643323122</v>
      </c>
      <c r="F4">
        <f t="shared" si="1"/>
        <v>5.1921657504511707</v>
      </c>
      <c r="G4">
        <f t="shared" si="1"/>
        <v>0.36334257099225759</v>
      </c>
      <c r="H4">
        <f t="shared" si="1"/>
        <v>16.677833561252022</v>
      </c>
      <c r="I4">
        <f t="shared" si="1"/>
        <v>0.9832273763277859</v>
      </c>
      <c r="J4">
        <f t="shared" si="1"/>
        <v>1.2388020893759983</v>
      </c>
      <c r="K4">
        <f t="shared" si="1"/>
        <v>4.551472381985799</v>
      </c>
      <c r="L4">
        <f t="shared" si="1"/>
        <v>0.13473531638791314</v>
      </c>
      <c r="M4">
        <f t="shared" si="1"/>
        <v>1.8106290452711076E-5</v>
      </c>
      <c r="N4">
        <f t="shared" si="1"/>
        <v>9.903845265716237</v>
      </c>
      <c r="O4">
        <f t="shared" si="1"/>
        <v>3.4275426336040677</v>
      </c>
      <c r="P4">
        <f t="shared" si="1"/>
        <v>4.4871184262387588E-7</v>
      </c>
      <c r="Q4">
        <f t="shared" si="1"/>
        <v>9.063122434191885E-4</v>
      </c>
      <c r="R4">
        <f t="shared" si="1"/>
        <v>2.9113582909093688E-7</v>
      </c>
      <c r="S4">
        <f t="shared" si="1"/>
        <v>0.4533413733009502</v>
      </c>
      <c r="T4">
        <f t="shared" si="1"/>
        <v>1.3588899323272283</v>
      </c>
      <c r="U4">
        <f t="shared" si="1"/>
        <v>1.3757422862396365</v>
      </c>
      <c r="V4">
        <f t="shared" si="1"/>
        <v>0.50720333293941222</v>
      </c>
      <c r="W4">
        <f t="shared" si="1"/>
        <v>0.55228376775062316</v>
      </c>
      <c r="X4">
        <f t="shared" si="1"/>
        <v>9.7799745436097374E-2</v>
      </c>
      <c r="Y4">
        <f t="shared" si="1"/>
        <v>0.30209761244887745</v>
      </c>
      <c r="Z4">
        <f t="shared" si="1"/>
        <v>10.363885261724622</v>
      </c>
      <c r="AA4">
        <f t="shared" si="1"/>
        <v>28.917742813903356</v>
      </c>
      <c r="AB4">
        <f t="shared" si="1"/>
        <v>0.1096672153851382</v>
      </c>
      <c r="AC4">
        <f t="shared" si="1"/>
        <v>0.25622570388283777</v>
      </c>
      <c r="AD4">
        <f t="shared" si="1"/>
        <v>1.9396530065664574E-5</v>
      </c>
      <c r="AE4">
        <f t="shared" si="1"/>
        <v>6.19943294519849</v>
      </c>
      <c r="AF4">
        <f t="shared" si="1"/>
        <v>4.7139555460770515</v>
      </c>
      <c r="AG4">
        <f t="shared" si="1"/>
        <v>8.1249892026999046E-4</v>
      </c>
      <c r="AH4">
        <f t="shared" si="1"/>
        <v>6.3514396749133128</v>
      </c>
      <c r="AI4">
        <f t="shared" si="1"/>
        <v>0.10181862772034989</v>
      </c>
      <c r="AJ4">
        <f t="shared" si="1"/>
        <v>12.140032275235432</v>
      </c>
      <c r="AK4">
        <f t="shared" si="1"/>
        <v>7.6870118594821139E-5</v>
      </c>
      <c r="AL4">
        <f t="shared" si="1"/>
        <v>0.81131279119822319</v>
      </c>
      <c r="AM4">
        <f t="shared" si="1"/>
        <v>17.043407158714732</v>
      </c>
      <c r="AN4">
        <f t="shared" si="1"/>
        <v>3.2963026034292872E-4</v>
      </c>
      <c r="AO4">
        <f t="shared" si="1"/>
        <v>2.2750451857246742E-4</v>
      </c>
      <c r="AP4">
        <f t="shared" si="1"/>
        <v>1.5105542746243015E-4</v>
      </c>
      <c r="AQ4">
        <f t="shared" si="1"/>
        <v>1.3781550945300258E-3</v>
      </c>
      <c r="AR4">
        <f t="shared" si="1"/>
        <v>2.7475070370784708E-4</v>
      </c>
      <c r="AS4">
        <f t="shared" si="1"/>
        <v>8.5165881820519954E-5</v>
      </c>
      <c r="AT4">
        <f t="shared" si="1"/>
        <v>1.1509006763525288E-4</v>
      </c>
      <c r="AU4">
        <f t="shared" si="1"/>
        <v>0.75402274831624483</v>
      </c>
      <c r="AV4">
        <f t="shared" si="1"/>
        <v>4.820540249239909E-3</v>
      </c>
      <c r="AW4">
        <f t="shared" si="1"/>
        <v>17.660414897474659</v>
      </c>
      <c r="AX4">
        <f t="shared" si="1"/>
        <v>42.675464576589285</v>
      </c>
      <c r="AY4">
        <f t="shared" si="1"/>
        <v>74.885181936578121</v>
      </c>
      <c r="AZ4">
        <f t="shared" si="1"/>
        <v>49.607830060729668</v>
      </c>
      <c r="BA4">
        <f t="shared" si="1"/>
        <v>0.13231460970070069</v>
      </c>
      <c r="BB4">
        <f t="shared" si="1"/>
        <v>5.6908557506712082E-3</v>
      </c>
      <c r="BC4">
        <f t="shared" si="1"/>
        <v>1.0496338527389338E-2</v>
      </c>
      <c r="BD4">
        <f t="shared" si="1"/>
        <v>10.983329745451975</v>
      </c>
      <c r="BE4">
        <f t="shared" si="1"/>
        <v>223.35708127803076</v>
      </c>
      <c r="BF4">
        <f t="shared" si="1"/>
        <v>29.371238423936731</v>
      </c>
      <c r="BG4">
        <f t="shared" si="1"/>
        <v>3.4852182085009602</v>
      </c>
      <c r="BH4">
        <f t="shared" si="1"/>
        <v>14.125226414748251</v>
      </c>
      <c r="BI4">
        <f t="shared" si="1"/>
        <v>83.471289970746341</v>
      </c>
      <c r="BJ4">
        <f t="shared" si="1"/>
        <v>8.0964347647158839</v>
      </c>
      <c r="BK4">
        <f t="shared" si="1"/>
        <v>250.63547155907852</v>
      </c>
      <c r="BL4">
        <f t="shared" si="1"/>
        <v>145.12860427664955</v>
      </c>
      <c r="BM4">
        <f t="shared" si="1"/>
        <v>182.96097324147328</v>
      </c>
      <c r="BN4">
        <f t="shared" si="0"/>
        <v>0.54052157216685026</v>
      </c>
    </row>
    <row r="5" spans="1:66" x14ac:dyDescent="0.3">
      <c r="A5" t="s">
        <v>1069</v>
      </c>
      <c r="B5">
        <f t="shared" si="1"/>
        <v>0.82211981751251451</v>
      </c>
      <c r="C5">
        <f t="shared" si="1"/>
        <v>1.3769137979077523E-5</v>
      </c>
      <c r="D5">
        <f t="shared" si="1"/>
        <v>18.84383757472796</v>
      </c>
      <c r="E5">
        <f t="shared" si="1"/>
        <v>123.43520844101126</v>
      </c>
      <c r="F5">
        <f t="shared" si="1"/>
        <v>7.6928620161731498</v>
      </c>
      <c r="G5">
        <f t="shared" si="1"/>
        <v>0.61550927335665684</v>
      </c>
      <c r="H5">
        <f t="shared" si="1"/>
        <v>24.590353258075933</v>
      </c>
      <c r="I5">
        <f t="shared" si="1"/>
        <v>1.4315410236035433</v>
      </c>
      <c r="J5">
        <f t="shared" si="1"/>
        <v>1.8320770117559377</v>
      </c>
      <c r="K5">
        <f t="shared" si="1"/>
        <v>6.3471481275533437</v>
      </c>
      <c r="L5">
        <f t="shared" si="1"/>
        <v>0.21357446771543753</v>
      </c>
      <c r="M5">
        <f t="shared" si="1"/>
        <v>2.7582787808958929E-5</v>
      </c>
      <c r="N5">
        <f t="shared" si="1"/>
        <v>11.972150545772818</v>
      </c>
      <c r="O5">
        <f t="shared" si="1"/>
        <v>5.0425223923193681</v>
      </c>
      <c r="P5">
        <f t="shared" si="1"/>
        <v>2.1065224539021094E-7</v>
      </c>
      <c r="Q5">
        <f t="shared" si="1"/>
        <v>3.9203408186529507E-4</v>
      </c>
      <c r="R5">
        <f t="shared" si="1"/>
        <v>1.1952702073221361E-7</v>
      </c>
      <c r="S5">
        <f t="shared" si="1"/>
        <v>0.14927675588224373</v>
      </c>
      <c r="T5">
        <f t="shared" si="1"/>
        <v>0.79976529647935135</v>
      </c>
      <c r="U5">
        <f t="shared" si="1"/>
        <v>0.83781428619416454</v>
      </c>
      <c r="V5">
        <f t="shared" si="1"/>
        <v>0.24156465912737668</v>
      </c>
      <c r="W5">
        <f t="shared" si="1"/>
        <v>0.33442702226112614</v>
      </c>
      <c r="X5">
        <f t="shared" si="1"/>
        <v>5.6419856985941604E-2</v>
      </c>
      <c r="Y5">
        <f t="shared" si="1"/>
        <v>0.15323012862529367</v>
      </c>
      <c r="Z5">
        <f t="shared" si="1"/>
        <v>7.7793408688005279</v>
      </c>
      <c r="AA5">
        <f t="shared" si="1"/>
        <v>14.850858190125933</v>
      </c>
      <c r="AB5">
        <f t="shared" si="1"/>
        <v>0.12663147830490573</v>
      </c>
      <c r="AC5">
        <f t="shared" si="1"/>
        <v>0.34044470009523753</v>
      </c>
      <c r="AD5">
        <f t="shared" si="1"/>
        <v>1.5074404656811853E-5</v>
      </c>
      <c r="AE5">
        <f t="shared" si="1"/>
        <v>3.1479744529759994</v>
      </c>
      <c r="AF5">
        <f t="shared" si="1"/>
        <v>1.9360596964333405</v>
      </c>
      <c r="AG5">
        <f t="shared" si="1"/>
        <v>3.0285541158472587E-4</v>
      </c>
      <c r="AH5">
        <f t="shared" si="1"/>
        <v>2.8244918349128021</v>
      </c>
      <c r="AI5">
        <f t="shared" si="1"/>
        <v>4.3111773909926369E-2</v>
      </c>
      <c r="AJ5">
        <f t="shared" si="1"/>
        <v>4.5175064235331002</v>
      </c>
      <c r="AK5">
        <f t="shared" si="1"/>
        <v>3.0509316193141262E-5</v>
      </c>
      <c r="AL5">
        <f t="shared" si="1"/>
        <v>0.3415817847820864</v>
      </c>
      <c r="AM5">
        <f t="shared" si="1"/>
        <v>6.823295472010293</v>
      </c>
      <c r="AN5">
        <f t="shared" si="1"/>
        <v>9.3850747180747413E-5</v>
      </c>
      <c r="AO5">
        <f t="shared" si="1"/>
        <v>8.6751373794581899E-5</v>
      </c>
      <c r="AP5">
        <f t="shared" si="1"/>
        <v>4.3830513510441565E-5</v>
      </c>
      <c r="AQ5">
        <f t="shared" si="1"/>
        <v>4.9158147654665039E-4</v>
      </c>
      <c r="AR5">
        <f t="shared" si="1"/>
        <v>9.0262450642036854E-5</v>
      </c>
      <c r="AS5">
        <f t="shared" si="1"/>
        <v>3.1080818975824034E-5</v>
      </c>
      <c r="AT5">
        <f t="shared" si="1"/>
        <v>4.0831956542484234E-5</v>
      </c>
      <c r="AU5">
        <f t="shared" si="1"/>
        <v>7.1137772659260842E-2</v>
      </c>
      <c r="AV5">
        <f t="shared" si="1"/>
        <v>5.6282862684123628E-4</v>
      </c>
      <c r="AW5">
        <f t="shared" si="1"/>
        <v>3.651579354948157</v>
      </c>
      <c r="AX5">
        <f t="shared" si="1"/>
        <v>5.4852971280312746</v>
      </c>
      <c r="AY5">
        <f t="shared" si="1"/>
        <v>43.376559586380004</v>
      </c>
      <c r="AZ5">
        <f t="shared" si="1"/>
        <v>40.724223937072864</v>
      </c>
      <c r="BA5">
        <f t="shared" si="1"/>
        <v>1.7764784893674904E-2</v>
      </c>
      <c r="BB5">
        <f t="shared" si="1"/>
        <v>9.7793796675602388E-4</v>
      </c>
      <c r="BC5">
        <f t="shared" si="1"/>
        <v>2.1484563248592423E-3</v>
      </c>
      <c r="BD5">
        <f t="shared" si="1"/>
        <v>1.9414580890954882</v>
      </c>
      <c r="BE5">
        <f t="shared" si="1"/>
        <v>34.471117261524462</v>
      </c>
      <c r="BF5">
        <f t="shared" si="1"/>
        <v>3.9176530472835616</v>
      </c>
      <c r="BG5">
        <f t="shared" si="1"/>
        <v>0.52451835949081527</v>
      </c>
      <c r="BH5">
        <f t="shared" si="1"/>
        <v>2.5055275847673864</v>
      </c>
      <c r="BI5">
        <f t="shared" si="1"/>
        <v>18.569562565514023</v>
      </c>
      <c r="BJ5">
        <f t="shared" si="1"/>
        <v>9.9453348961251216</v>
      </c>
      <c r="BK5">
        <f t="shared" si="1"/>
        <v>45.680286805542174</v>
      </c>
      <c r="BL5">
        <f t="shared" si="1"/>
        <v>31.086927656144397</v>
      </c>
      <c r="BM5">
        <f t="shared" si="1"/>
        <v>70.195000936179767</v>
      </c>
      <c r="BN5">
        <f t="shared" si="0"/>
        <v>0.12934650693896593</v>
      </c>
    </row>
    <row r="6" spans="1:66" x14ac:dyDescent="0.3">
      <c r="A6" t="s">
        <v>1070</v>
      </c>
      <c r="B6">
        <f t="shared" si="1"/>
        <v>6.6917602486624892</v>
      </c>
      <c r="C6">
        <f t="shared" si="1"/>
        <v>1.0481503472166564E-4</v>
      </c>
      <c r="D6">
        <f t="shared" si="1"/>
        <v>146.65404666373362</v>
      </c>
      <c r="E6">
        <f t="shared" si="1"/>
        <v>873.92182943814134</v>
      </c>
      <c r="F6">
        <f t="shared" si="1"/>
        <v>54.995876283549855</v>
      </c>
      <c r="G6">
        <f t="shared" si="1"/>
        <v>3.9194717422974246</v>
      </c>
      <c r="H6">
        <f t="shared" si="1"/>
        <v>181.57533947101837</v>
      </c>
      <c r="I6">
        <f t="shared" si="1"/>
        <v>9.3642246672699194</v>
      </c>
      <c r="J6">
        <f t="shared" si="1"/>
        <v>13.169135833021201</v>
      </c>
      <c r="K6">
        <f t="shared" si="1"/>
        <v>41.379849345942034</v>
      </c>
      <c r="L6">
        <f t="shared" si="1"/>
        <v>1.5193345239090714</v>
      </c>
      <c r="M6">
        <f t="shared" si="1"/>
        <v>1.9589559628637029E-4</v>
      </c>
      <c r="N6">
        <f t="shared" si="1"/>
        <v>100.84522964438376</v>
      </c>
      <c r="O6">
        <f t="shared" si="1"/>
        <v>37.529571227852955</v>
      </c>
      <c r="P6">
        <f t="shared" si="1"/>
        <v>1.399279483280552E-6</v>
      </c>
      <c r="Q6">
        <f t="shared" si="1"/>
        <v>2.803803992976011E-3</v>
      </c>
      <c r="R6">
        <f t="shared" si="1"/>
        <v>9.4894484673952549E-7</v>
      </c>
      <c r="S6">
        <f t="shared" si="1"/>
        <v>1.7052635861047272</v>
      </c>
      <c r="T6">
        <f t="shared" si="1"/>
        <v>4.5260785571221449</v>
      </c>
      <c r="U6">
        <f t="shared" si="1"/>
        <v>4.58717373708485</v>
      </c>
      <c r="V6">
        <f t="shared" si="1"/>
        <v>1.7008153240992896</v>
      </c>
      <c r="W6">
        <f t="shared" si="1"/>
        <v>1.8034636514394702</v>
      </c>
      <c r="X6">
        <f t="shared" si="1"/>
        <v>0.31487924348818147</v>
      </c>
      <c r="Y6">
        <f t="shared" si="1"/>
        <v>0.98334192826945488</v>
      </c>
      <c r="Z6">
        <f t="shared" si="1"/>
        <v>37.560634895976669</v>
      </c>
      <c r="AA6">
        <f t="shared" si="1"/>
        <v>83.852192331476942</v>
      </c>
      <c r="AB6">
        <f t="shared" si="1"/>
        <v>0.35818447590420394</v>
      </c>
      <c r="AC6">
        <f t="shared" si="1"/>
        <v>0.86025689016946916</v>
      </c>
      <c r="AD6">
        <f t="shared" si="1"/>
        <v>7.0872832839519891E-5</v>
      </c>
      <c r="AE6">
        <f t="shared" si="1"/>
        <v>28.649365648151235</v>
      </c>
      <c r="AF6">
        <f t="shared" si="1"/>
        <v>10.305180888181264</v>
      </c>
      <c r="AG6">
        <f t="shared" si="1"/>
        <v>2.1756680717297454E-3</v>
      </c>
      <c r="AH6">
        <f t="shared" si="1"/>
        <v>15.166538586251834</v>
      </c>
      <c r="AI6">
        <f t="shared" si="1"/>
        <v>0.19703867798778565</v>
      </c>
      <c r="AJ6">
        <f t="shared" si="1"/>
        <v>36.014903600261448</v>
      </c>
      <c r="AK6">
        <f t="shared" si="1"/>
        <v>2.7096500846369255E-4</v>
      </c>
      <c r="AL6">
        <f t="shared" si="1"/>
        <v>2.232235109326822</v>
      </c>
      <c r="AM6">
        <f t="shared" si="1"/>
        <v>49.143671986582703</v>
      </c>
      <c r="AN6">
        <f t="shared" si="1"/>
        <v>1.1059500429264988E-3</v>
      </c>
      <c r="AO6">
        <f t="shared" si="1"/>
        <v>4.1533635178734294E-4</v>
      </c>
      <c r="AP6">
        <f t="shared" si="1"/>
        <v>3.6856681198600927E-4</v>
      </c>
      <c r="AQ6">
        <f t="shared" si="1"/>
        <v>4.0214545017074792E-3</v>
      </c>
      <c r="AR6">
        <f t="shared" si="1"/>
        <v>6.7207412672150497E-4</v>
      </c>
      <c r="AS6">
        <f t="shared" si="1"/>
        <v>2.6240835807291144E-4</v>
      </c>
      <c r="AT6">
        <f t="shared" si="1"/>
        <v>3.456350336306335E-4</v>
      </c>
      <c r="AU6">
        <f t="shared" si="1"/>
        <v>0.94884247014452638</v>
      </c>
      <c r="AV6">
        <f t="shared" si="1"/>
        <v>6.7550403617204387E-3</v>
      </c>
      <c r="AW6">
        <f t="shared" si="1"/>
        <v>46.438611881615941</v>
      </c>
      <c r="AX6">
        <f t="shared" si="1"/>
        <v>146.33263550750365</v>
      </c>
      <c r="AY6">
        <f t="shared" si="1"/>
        <v>198.87302014216593</v>
      </c>
      <c r="AZ6">
        <f t="shared" si="1"/>
        <v>121.22668779141499</v>
      </c>
      <c r="BA6">
        <f t="shared" si="1"/>
        <v>0.49587000833610972</v>
      </c>
      <c r="BB6">
        <f t="shared" si="1"/>
        <v>1.3349577690915271E-2</v>
      </c>
      <c r="BC6">
        <f t="shared" si="1"/>
        <v>1.5703437162901627E-2</v>
      </c>
      <c r="BD6">
        <f t="shared" si="1"/>
        <v>31.834727958141674</v>
      </c>
      <c r="BE6">
        <f t="shared" si="1"/>
        <v>258.67606424904733</v>
      </c>
      <c r="BF6">
        <f t="shared" si="1"/>
        <v>13.673150756286176</v>
      </c>
      <c r="BG6">
        <f t="shared" si="1"/>
        <v>2.2645356549452371</v>
      </c>
      <c r="BH6">
        <f t="shared" si="1"/>
        <v>14.810461852282721</v>
      </c>
      <c r="BI6">
        <f t="shared" si="1"/>
        <v>104.29933301393862</v>
      </c>
      <c r="BJ6">
        <f t="shared" si="1"/>
        <v>20.931881301850705</v>
      </c>
      <c r="BK6">
        <f t="shared" si="1"/>
        <v>271.63692125191557</v>
      </c>
      <c r="BL6">
        <f t="shared" si="1"/>
        <v>78.336054267456163</v>
      </c>
      <c r="BM6">
        <f t="shared" si="1"/>
        <v>133.35877448437697</v>
      </c>
      <c r="BN6">
        <f t="shared" si="0"/>
        <v>0.74228657427556333</v>
      </c>
    </row>
    <row r="14" spans="1:66" x14ac:dyDescent="0.3">
      <c r="A14">
        <v>2014</v>
      </c>
      <c r="B14" t="s">
        <v>1002</v>
      </c>
      <c r="C14" t="s">
        <v>1003</v>
      </c>
      <c r="D14" t="s">
        <v>1004</v>
      </c>
      <c r="E14" t="s">
        <v>1005</v>
      </c>
      <c r="F14" t="s">
        <v>1006</v>
      </c>
      <c r="G14" t="s">
        <v>1007</v>
      </c>
      <c r="H14" t="s">
        <v>1008</v>
      </c>
      <c r="I14" t="s">
        <v>1009</v>
      </c>
      <c r="J14" t="s">
        <v>1010</v>
      </c>
      <c r="K14" t="s">
        <v>1011</v>
      </c>
      <c r="L14" t="s">
        <v>1012</v>
      </c>
      <c r="M14" t="s">
        <v>1013</v>
      </c>
      <c r="N14" t="s">
        <v>1014</v>
      </c>
      <c r="O14" t="s">
        <v>1015</v>
      </c>
      <c r="P14" t="s">
        <v>1016</v>
      </c>
      <c r="Q14" t="s">
        <v>1017</v>
      </c>
      <c r="R14" t="s">
        <v>1018</v>
      </c>
      <c r="S14" t="s">
        <v>1019</v>
      </c>
      <c r="T14" t="s">
        <v>1020</v>
      </c>
      <c r="U14" t="s">
        <v>1021</v>
      </c>
      <c r="V14" t="s">
        <v>1022</v>
      </c>
      <c r="W14" t="s">
        <v>1023</v>
      </c>
      <c r="X14" t="s">
        <v>1024</v>
      </c>
      <c r="Y14" t="s">
        <v>1025</v>
      </c>
      <c r="Z14" t="s">
        <v>1026</v>
      </c>
      <c r="AA14" t="s">
        <v>1027</v>
      </c>
      <c r="AB14" t="s">
        <v>1028</v>
      </c>
      <c r="AC14" t="s">
        <v>1029</v>
      </c>
      <c r="AD14" t="s">
        <v>1030</v>
      </c>
      <c r="AE14" t="s">
        <v>1031</v>
      </c>
      <c r="AF14" t="s">
        <v>1032</v>
      </c>
      <c r="AG14" t="s">
        <v>1033</v>
      </c>
      <c r="AH14" t="s">
        <v>1034</v>
      </c>
      <c r="AI14" t="s">
        <v>1035</v>
      </c>
      <c r="AJ14" t="s">
        <v>1036</v>
      </c>
      <c r="AK14" t="s">
        <v>1037</v>
      </c>
      <c r="AL14" t="s">
        <v>1038</v>
      </c>
      <c r="AM14" t="s">
        <v>1039</v>
      </c>
      <c r="AN14" t="s">
        <v>1040</v>
      </c>
      <c r="AO14" s="14" t="s">
        <v>1041</v>
      </c>
      <c r="AP14" t="s">
        <v>1042</v>
      </c>
      <c r="AQ14" t="s">
        <v>1043</v>
      </c>
      <c r="AR14" t="s">
        <v>1044</v>
      </c>
      <c r="AS14" t="s">
        <v>1045</v>
      </c>
      <c r="AT14" t="s">
        <v>1046</v>
      </c>
      <c r="AU14" t="s">
        <v>1047</v>
      </c>
      <c r="AV14" t="s">
        <v>1048</v>
      </c>
      <c r="AW14" t="s">
        <v>1049</v>
      </c>
      <c r="AX14" t="s">
        <v>1050</v>
      </c>
      <c r="AY14" t="s">
        <v>1051</v>
      </c>
      <c r="AZ14" t="s">
        <v>1052</v>
      </c>
      <c r="BA14" t="s">
        <v>1053</v>
      </c>
      <c r="BB14" t="s">
        <v>1054</v>
      </c>
      <c r="BC14" t="s">
        <v>1055</v>
      </c>
      <c r="BD14" t="s">
        <v>1056</v>
      </c>
      <c r="BE14" t="s">
        <v>1057</v>
      </c>
      <c r="BF14" t="s">
        <v>1058</v>
      </c>
      <c r="BG14" t="s">
        <v>1059</v>
      </c>
      <c r="BH14" t="s">
        <v>1060</v>
      </c>
      <c r="BI14" t="s">
        <v>1061</v>
      </c>
      <c r="BJ14" t="s">
        <v>1062</v>
      </c>
      <c r="BK14" t="s">
        <v>1063</v>
      </c>
      <c r="BL14" t="s">
        <v>1064</v>
      </c>
      <c r="BM14" t="s">
        <v>1065</v>
      </c>
      <c r="BN14" t="s">
        <v>1066</v>
      </c>
    </row>
    <row r="15" spans="1:66" x14ac:dyDescent="0.3">
      <c r="A15" t="s">
        <v>1067</v>
      </c>
      <c r="B15">
        <v>96.034620026093805</v>
      </c>
      <c r="C15">
        <v>1.4151227707602299E-3</v>
      </c>
      <c r="D15">
        <v>1965.2032757214199</v>
      </c>
      <c r="E15">
        <v>14165.865358065699</v>
      </c>
      <c r="F15">
        <v>1034.00425630737</v>
      </c>
      <c r="G15">
        <v>65.499600096273397</v>
      </c>
      <c r="H15">
        <v>2450.6536044803202</v>
      </c>
      <c r="I15">
        <v>177.713314895129</v>
      </c>
      <c r="J15">
        <v>197.861398226966</v>
      </c>
      <c r="K15">
        <v>722.57220078115699</v>
      </c>
      <c r="L15">
        <v>22.126697698662099</v>
      </c>
      <c r="M15">
        <v>3.0325295465141798E-3</v>
      </c>
      <c r="N15">
        <v>1484.8821041102201</v>
      </c>
      <c r="O15">
        <v>590.68738899646598</v>
      </c>
      <c r="P15">
        <v>1.4153761648663099E-4</v>
      </c>
      <c r="Q15">
        <v>0.243153969249122</v>
      </c>
      <c r="R15" s="23">
        <v>8.0616850674621295E-5</v>
      </c>
      <c r="S15">
        <v>81.850565919616201</v>
      </c>
      <c r="T15">
        <v>387.52321207702198</v>
      </c>
      <c r="U15">
        <v>395.58906259766599</v>
      </c>
      <c r="V15">
        <v>126.15324444836401</v>
      </c>
      <c r="W15">
        <v>162.24210267944699</v>
      </c>
      <c r="X15">
        <v>27.6093803061441</v>
      </c>
      <c r="Y15">
        <v>77.410121606327195</v>
      </c>
      <c r="Z15">
        <v>3267.12870344463</v>
      </c>
      <c r="AA15">
        <v>7409.0311214596304</v>
      </c>
      <c r="AB15">
        <v>49.048285309771401</v>
      </c>
      <c r="AC15">
        <v>148.55991780637601</v>
      </c>
      <c r="AD15">
        <v>6.8918742475480499E-3</v>
      </c>
      <c r="AE15">
        <v>1339.9101297360801</v>
      </c>
      <c r="AF15">
        <v>1258.1159363089801</v>
      </c>
      <c r="AG15">
        <v>0.16388490881138601</v>
      </c>
      <c r="AH15">
        <v>1790.68731490154</v>
      </c>
      <c r="AI15">
        <v>31.3778281640136</v>
      </c>
      <c r="AJ15">
        <v>2748.2053228057198</v>
      </c>
      <c r="AK15">
        <v>1.4038214466400901E-2</v>
      </c>
      <c r="AL15">
        <v>185.67270309184201</v>
      </c>
      <c r="AM15">
        <v>3936.2029806678302</v>
      </c>
      <c r="AN15">
        <v>6.0963914408339301E-2</v>
      </c>
      <c r="AO15" s="14">
        <v>6.0367046452377199E-2</v>
      </c>
      <c r="AP15">
        <v>3.0481649875794901E-2</v>
      </c>
      <c r="AQ15">
        <v>0.33428408678459298</v>
      </c>
      <c r="AR15">
        <v>4.6999134473391102E-2</v>
      </c>
      <c r="AS15">
        <v>1.7283535808164899E-2</v>
      </c>
      <c r="AT15">
        <v>2.52445992763696E-2</v>
      </c>
      <c r="AU15">
        <v>116.86474095623301</v>
      </c>
      <c r="AV15">
        <v>0.92464196840148205</v>
      </c>
      <c r="AW15">
        <v>3323.5813104497101</v>
      </c>
      <c r="AX15">
        <v>5648.7336139385097</v>
      </c>
      <c r="AY15">
        <v>26684.490351165699</v>
      </c>
      <c r="AZ15">
        <v>22921.839383483599</v>
      </c>
      <c r="BA15">
        <v>22.304489948272298</v>
      </c>
      <c r="BB15">
        <v>1.8227079632421399</v>
      </c>
      <c r="BC15">
        <v>4.4685256505485098</v>
      </c>
      <c r="BD15">
        <v>2825.4711819792801</v>
      </c>
      <c r="BE15">
        <v>72097.929732972494</v>
      </c>
      <c r="BF15">
        <v>16091.6925703996</v>
      </c>
      <c r="BG15">
        <v>1716.9961005898001</v>
      </c>
      <c r="BH15">
        <v>5712.5510039608498</v>
      </c>
      <c r="BI15">
        <v>30855.1366528859</v>
      </c>
      <c r="BJ15">
        <v>4531.9871045993495</v>
      </c>
      <c r="BK15">
        <v>141993.38269881601</v>
      </c>
      <c r="BL15">
        <v>161321.49061175599</v>
      </c>
      <c r="BM15">
        <v>203563.86498799801</v>
      </c>
      <c r="BN15">
        <v>134.10783681122601</v>
      </c>
    </row>
    <row r="16" spans="1:66" x14ac:dyDescent="0.3">
      <c r="A16" t="s">
        <v>1068</v>
      </c>
      <c r="B16">
        <v>414.78826162832399</v>
      </c>
      <c r="C16">
        <v>6.07293920627566E-3</v>
      </c>
      <c r="D16">
        <v>8869.0379751703003</v>
      </c>
      <c r="E16">
        <v>46768.171241559699</v>
      </c>
      <c r="F16">
        <v>3449.1815748300501</v>
      </c>
      <c r="G16">
        <v>241.37028004334701</v>
      </c>
      <c r="H16">
        <v>11079.167921893501</v>
      </c>
      <c r="I16">
        <v>653.16284442645201</v>
      </c>
      <c r="J16">
        <v>822.94239954981697</v>
      </c>
      <c r="K16">
        <v>3023.5657782937901</v>
      </c>
      <c r="L16">
        <v>89.505341913190094</v>
      </c>
      <c r="M16">
        <v>1.2028098951306699E-2</v>
      </c>
      <c r="N16">
        <v>6579.17374989578</v>
      </c>
      <c r="O16">
        <v>2276.9336471479801</v>
      </c>
      <c r="P16">
        <v>2.9808151248866198E-4</v>
      </c>
      <c r="Q16">
        <v>0.60206773845243999</v>
      </c>
      <c r="R16">
        <v>1.93402981672161E-4</v>
      </c>
      <c r="S16">
        <v>301.15693278126099</v>
      </c>
      <c r="T16">
        <v>902.71735188689797</v>
      </c>
      <c r="U16">
        <v>913.91245454750594</v>
      </c>
      <c r="V16">
        <v>336.93770090351899</v>
      </c>
      <c r="W16">
        <v>366.88485833443201</v>
      </c>
      <c r="X16">
        <v>64.968858120899597</v>
      </c>
      <c r="Y16">
        <v>200.684948967254</v>
      </c>
      <c r="Z16">
        <v>6884.7806111133996</v>
      </c>
      <c r="AA16">
        <v>19210.2006163271</v>
      </c>
      <c r="AB16">
        <v>72.852477530492607</v>
      </c>
      <c r="AC16">
        <v>170.21201157797199</v>
      </c>
      <c r="AD16">
        <v>1.28852115540252E-2</v>
      </c>
      <c r="AE16">
        <v>4118.3141903963597</v>
      </c>
      <c r="AF16">
        <v>3131.50415367307</v>
      </c>
      <c r="AG16">
        <v>0.53974708051664999</v>
      </c>
      <c r="AH16">
        <v>4219.2930182269201</v>
      </c>
      <c r="AI16">
        <v>67.638621643963205</v>
      </c>
      <c r="AJ16">
        <v>8064.6839207599696</v>
      </c>
      <c r="AK16">
        <v>5.1065202741114098E-2</v>
      </c>
      <c r="AL16">
        <v>538.95912906510898</v>
      </c>
      <c r="AM16">
        <v>11322.020283935901</v>
      </c>
      <c r="AN16">
        <v>0.21897502412793099</v>
      </c>
      <c r="AO16" s="14">
        <v>0.15113238509047</v>
      </c>
      <c r="AP16">
        <v>0.10034687300501099</v>
      </c>
      <c r="AQ16">
        <v>0.91551529511516005</v>
      </c>
      <c r="AR16">
        <v>0.182518261251261</v>
      </c>
      <c r="AS16">
        <v>5.6576119580536398E-2</v>
      </c>
      <c r="AT16">
        <v>7.6454905296304193E-2</v>
      </c>
      <c r="AU16">
        <v>500.901068165845</v>
      </c>
      <c r="AV16">
        <v>3.2023089029775602</v>
      </c>
      <c r="AW16">
        <v>11731.9015986596</v>
      </c>
      <c r="AX16">
        <v>28349.523722753602</v>
      </c>
      <c r="AY16">
        <v>49746.599430304603</v>
      </c>
      <c r="AZ16">
        <v>32954.728650159297</v>
      </c>
      <c r="BA16">
        <v>87.897254401177307</v>
      </c>
      <c r="BB16">
        <v>3.7804638263955899</v>
      </c>
      <c r="BC16">
        <v>6.9727699753622403</v>
      </c>
      <c r="BD16">
        <v>7296.2806676585597</v>
      </c>
      <c r="BE16">
        <v>148377.221833694</v>
      </c>
      <c r="BF16">
        <v>19511.460009338101</v>
      </c>
      <c r="BG16">
        <v>2315.2478188854302</v>
      </c>
      <c r="BH16">
        <v>9383.4582776597308</v>
      </c>
      <c r="BI16">
        <v>55450.3937724594</v>
      </c>
      <c r="BJ16">
        <v>5378.50194975861</v>
      </c>
      <c r="BK16">
        <v>166498.39239536901</v>
      </c>
      <c r="BL16">
        <v>96409.654835908106</v>
      </c>
      <c r="BM16">
        <v>121541.88601599001</v>
      </c>
      <c r="BN16">
        <v>359.07117321015198</v>
      </c>
    </row>
    <row r="17" spans="1:66" x14ac:dyDescent="0.3">
      <c r="A17" t="s">
        <v>1069</v>
      </c>
      <c r="B17">
        <v>546.13829048512298</v>
      </c>
      <c r="C17">
        <v>9.1469069558497897E-3</v>
      </c>
      <c r="D17">
        <v>12518.0551788421</v>
      </c>
      <c r="E17">
        <v>81998.623908153793</v>
      </c>
      <c r="F17">
        <v>5110.4065623461101</v>
      </c>
      <c r="G17">
        <v>408.88587669111598</v>
      </c>
      <c r="H17">
        <v>16335.4941758066</v>
      </c>
      <c r="I17">
        <v>950.979833761593</v>
      </c>
      <c r="J17">
        <v>1217.0578861179799</v>
      </c>
      <c r="K17">
        <v>4216.44212193567</v>
      </c>
      <c r="L17">
        <v>141.878582908146</v>
      </c>
      <c r="M17">
        <v>1.8323383355941799E-2</v>
      </c>
      <c r="N17">
        <v>7953.1592515094299</v>
      </c>
      <c r="O17">
        <v>3349.7727465161502</v>
      </c>
      <c r="P17">
        <v>1.39937336059304E-4</v>
      </c>
      <c r="Q17">
        <v>0.26043019365429398</v>
      </c>
      <c r="R17" s="23">
        <v>7.9402395343033196E-5</v>
      </c>
      <c r="S17">
        <v>99.1652926131447</v>
      </c>
      <c r="T17">
        <v>531.28807079499904</v>
      </c>
      <c r="U17">
        <v>556.56420421847997</v>
      </c>
      <c r="V17">
        <v>160.472606507188</v>
      </c>
      <c r="W17">
        <v>222.16153696713599</v>
      </c>
      <c r="X17">
        <v>37.479992073355199</v>
      </c>
      <c r="Y17">
        <v>101.79153782162599</v>
      </c>
      <c r="Z17">
        <v>5167.8548949747201</v>
      </c>
      <c r="AA17">
        <v>9865.4990810617492</v>
      </c>
      <c r="AB17">
        <v>84.121921902207902</v>
      </c>
      <c r="AC17">
        <v>226.159110331753</v>
      </c>
      <c r="AD17">
        <v>1.0014002112565401E-2</v>
      </c>
      <c r="AE17">
        <v>2091.2151119784698</v>
      </c>
      <c r="AF17">
        <v>1286.1341015796099</v>
      </c>
      <c r="AG17">
        <v>0.20118835870847099</v>
      </c>
      <c r="AH17">
        <v>1876.32399724385</v>
      </c>
      <c r="AI17">
        <v>28.639366186535099</v>
      </c>
      <c r="AJ17">
        <v>3001.0020228789499</v>
      </c>
      <c r="AK17">
        <v>2.0267490741200399E-2</v>
      </c>
      <c r="AL17">
        <v>226.91448135405901</v>
      </c>
      <c r="AM17">
        <v>4532.7491749727296</v>
      </c>
      <c r="AN17">
        <v>6.2345518906390597E-2</v>
      </c>
      <c r="AO17" s="14">
        <v>5.7629369797654401E-2</v>
      </c>
      <c r="AP17">
        <v>2.91168284838399E-2</v>
      </c>
      <c r="AQ17">
        <v>0.32656002387541699</v>
      </c>
      <c r="AR17">
        <v>5.9961795639221903E-2</v>
      </c>
      <c r="AS17">
        <v>2.0647142886901299E-2</v>
      </c>
      <c r="AT17">
        <v>2.7124872151541E-2</v>
      </c>
      <c r="AU17">
        <v>47.257176778197099</v>
      </c>
      <c r="AV17">
        <v>0.37388986076166802</v>
      </c>
      <c r="AW17">
        <v>2425.7623572634502</v>
      </c>
      <c r="AX17">
        <v>3643.9102093051702</v>
      </c>
      <c r="AY17">
        <v>28815.264630536702</v>
      </c>
      <c r="AZ17">
        <v>27053.304845054099</v>
      </c>
      <c r="BA17">
        <v>11.801235107095399</v>
      </c>
      <c r="BB17">
        <v>0.64964906329666705</v>
      </c>
      <c r="BC17">
        <v>1.42723023997985</v>
      </c>
      <c r="BD17">
        <v>1289.72028071928</v>
      </c>
      <c r="BE17">
        <v>22899.334928189601</v>
      </c>
      <c r="BF17">
        <v>2602.5164366320701</v>
      </c>
      <c r="BG17">
        <v>348.44015930319603</v>
      </c>
      <c r="BH17">
        <v>1664.4344568270301</v>
      </c>
      <c r="BI17">
        <v>12335.852923813</v>
      </c>
      <c r="BJ17">
        <v>6606.7355180732302</v>
      </c>
      <c r="BK17">
        <v>30345.642099144701</v>
      </c>
      <c r="BL17">
        <v>20651.200913670898</v>
      </c>
      <c r="BM17">
        <v>46630.888825768103</v>
      </c>
      <c r="BN17">
        <v>85.925528949791598</v>
      </c>
    </row>
    <row r="18" spans="1:66" x14ac:dyDescent="0.3">
      <c r="A18" t="s">
        <v>1070</v>
      </c>
      <c r="B18">
        <v>4445.3696708085999</v>
      </c>
      <c r="C18">
        <v>6.9629149742711199E-2</v>
      </c>
      <c r="D18">
        <v>97423.013813236204</v>
      </c>
      <c r="E18">
        <v>580550.62507930899</v>
      </c>
      <c r="F18">
        <v>36534.0345986393</v>
      </c>
      <c r="G18">
        <v>2603.72460479032</v>
      </c>
      <c r="H18">
        <v>120621.4025992</v>
      </c>
      <c r="I18">
        <v>6220.7010980167297</v>
      </c>
      <c r="J18">
        <v>8748.3225410791092</v>
      </c>
      <c r="K18">
        <v>27488.8400704204</v>
      </c>
      <c r="L18">
        <v>1009.30149339223</v>
      </c>
      <c r="M18">
        <v>0.130134420543601</v>
      </c>
      <c r="N18">
        <v>66991.988452735503</v>
      </c>
      <c r="O18">
        <v>24931.081134906799</v>
      </c>
      <c r="P18">
        <v>9.2954833180154304E-4</v>
      </c>
      <c r="Q18">
        <v>1.86258096078066</v>
      </c>
      <c r="R18">
        <v>6.3038878922913502E-4</v>
      </c>
      <c r="S18">
        <v>1132.81509568718</v>
      </c>
      <c r="T18">
        <v>3006.6965339275898</v>
      </c>
      <c r="U18">
        <v>3047.28236634636</v>
      </c>
      <c r="V18">
        <v>1129.86009307621</v>
      </c>
      <c r="W18">
        <v>1198.0498883110999</v>
      </c>
      <c r="X18">
        <v>209.17585014336001</v>
      </c>
      <c r="Y18">
        <v>653.23894185198799</v>
      </c>
      <c r="Z18">
        <v>24951.716884397199</v>
      </c>
      <c r="AA18">
        <v>55703.429108306897</v>
      </c>
      <c r="AB18">
        <v>237.94373177928401</v>
      </c>
      <c r="AC18">
        <v>571.47293784588805</v>
      </c>
      <c r="AD18">
        <v>4.7081175936041803E-2</v>
      </c>
      <c r="AE18">
        <v>19031.916328092098</v>
      </c>
      <c r="AF18">
        <v>6845.7830033097398</v>
      </c>
      <c r="AG18">
        <v>1.4453071389918899</v>
      </c>
      <c r="AH18">
        <v>10075.207140893601</v>
      </c>
      <c r="AI18">
        <v>130.89377541255999</v>
      </c>
      <c r="AJ18">
        <v>23924.879883988298</v>
      </c>
      <c r="AK18">
        <v>0.18000340504064699</v>
      </c>
      <c r="AL18">
        <v>1482.8849038784599</v>
      </c>
      <c r="AM18">
        <v>32646.3861291184</v>
      </c>
      <c r="AN18">
        <v>0.73468812323896104</v>
      </c>
      <c r="AO18" s="14">
        <v>0.27591000765288598</v>
      </c>
      <c r="AP18">
        <v>0.244840769362097</v>
      </c>
      <c r="AQ18">
        <v>2.6714722599334402</v>
      </c>
      <c r="AR18">
        <v>0.44646219058133502</v>
      </c>
      <c r="AS18">
        <v>0.174319179557749</v>
      </c>
      <c r="AT18">
        <v>0.22960707475699399</v>
      </c>
      <c r="AU18">
        <v>630.32077994704798</v>
      </c>
      <c r="AV18">
        <v>4.48740696516764</v>
      </c>
      <c r="AW18">
        <v>30849.401225073601</v>
      </c>
      <c r="AX18">
        <v>97209.498780917202</v>
      </c>
      <c r="AY18">
        <v>132112.33804420801</v>
      </c>
      <c r="AZ18">
        <v>80531.492638017196</v>
      </c>
      <c r="BA18">
        <v>329.40891690815403</v>
      </c>
      <c r="BB18">
        <v>8.8681909662198599</v>
      </c>
      <c r="BC18">
        <v>10.4318715401324</v>
      </c>
      <c r="BD18">
        <v>21147.968379747501</v>
      </c>
      <c r="BE18">
        <v>171839.798176674</v>
      </c>
      <c r="BF18">
        <v>9083.1421655515896</v>
      </c>
      <c r="BG18">
        <v>1504.34231725058</v>
      </c>
      <c r="BH18">
        <v>9838.6635925823393</v>
      </c>
      <c r="BI18">
        <v>69286.566529098302</v>
      </c>
      <c r="BJ18">
        <v>13905.153029176599</v>
      </c>
      <c r="BK18">
        <v>180449.76005325999</v>
      </c>
      <c r="BL18">
        <v>52039.0311115777</v>
      </c>
      <c r="BM18">
        <v>88590.898268888894</v>
      </c>
      <c r="BN18">
        <v>493.10466928227697</v>
      </c>
    </row>
    <row r="25" spans="1:66" ht="15.6" x14ac:dyDescent="0.3">
      <c r="A25" t="s">
        <v>1071</v>
      </c>
      <c r="B25" s="62">
        <f>+SUM([1]Population_BEN!Q2:BN2)</f>
        <v>6236.2259999999987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9D57-4A2A-47AC-B137-047ECB929AD7}">
  <dimension ref="A1:BP74"/>
  <sheetViews>
    <sheetView tabSelected="1" workbookViewId="0">
      <selection activeCell="AU12" sqref="AU12"/>
    </sheetView>
  </sheetViews>
  <sheetFormatPr defaultRowHeight="14.4" x14ac:dyDescent="0.3"/>
  <cols>
    <col min="1" max="1" width="15.44140625" bestFit="1" customWidth="1"/>
    <col min="2" max="2" width="12" bestFit="1" customWidth="1"/>
    <col min="16" max="16" width="9.5546875" bestFit="1" customWidth="1"/>
    <col min="26" max="26" width="11" customWidth="1"/>
  </cols>
  <sheetData>
    <row r="1" spans="1:68" x14ac:dyDescent="0.3">
      <c r="B1" t="s">
        <v>322</v>
      </c>
      <c r="C1" t="s">
        <v>593</v>
      </c>
      <c r="D1" t="s">
        <v>560</v>
      </c>
      <c r="E1" t="s">
        <v>758</v>
      </c>
      <c r="F1" t="s">
        <v>579</v>
      </c>
      <c r="G1" t="s">
        <v>583</v>
      </c>
      <c r="H1" t="s">
        <v>759</v>
      </c>
      <c r="I1" t="s">
        <v>602</v>
      </c>
      <c r="J1" t="s">
        <v>606</v>
      </c>
      <c r="K1" t="s">
        <v>760</v>
      </c>
      <c r="L1" t="s">
        <v>634</v>
      </c>
      <c r="M1" t="s">
        <v>761</v>
      </c>
      <c r="N1" t="s">
        <v>573</v>
      </c>
      <c r="O1" t="s">
        <v>576</v>
      </c>
      <c r="P1" t="s">
        <v>580</v>
      </c>
      <c r="Q1" t="s">
        <v>584</v>
      </c>
      <c r="R1" t="s">
        <v>587</v>
      </c>
      <c r="S1" t="s">
        <v>590</v>
      </c>
      <c r="T1" t="s">
        <v>594</v>
      </c>
      <c r="U1" t="s">
        <v>597</v>
      </c>
      <c r="V1" t="s">
        <v>603</v>
      </c>
      <c r="W1" t="s">
        <v>607</v>
      </c>
      <c r="X1" t="s">
        <v>610</v>
      </c>
      <c r="Y1" t="s">
        <v>762</v>
      </c>
      <c r="Z1" t="s">
        <v>619</v>
      </c>
      <c r="AA1" t="s">
        <v>622</v>
      </c>
      <c r="AB1" t="s">
        <v>625</v>
      </c>
    </row>
    <row r="2" spans="1:68" x14ac:dyDescent="0.3">
      <c r="A2" t="str">
        <f>+LEFT(A14,LEN(A14)-1)</f>
        <v>f-F_skl</v>
      </c>
      <c r="B2">
        <f t="shared" ref="B2:AB2" si="0">+SUMIF($B$25:$BN$25,B$1,$B14:$BP14)</f>
        <v>20897.538773951408</v>
      </c>
      <c r="C2">
        <f t="shared" si="0"/>
        <v>2075.569493106686</v>
      </c>
      <c r="D2">
        <f t="shared" si="0"/>
        <v>82.09394204333249</v>
      </c>
      <c r="E2">
        <f t="shared" si="0"/>
        <v>4443.6558271596004</v>
      </c>
      <c r="F2">
        <f t="shared" si="0"/>
        <v>7409.0311214596304</v>
      </c>
      <c r="G2">
        <f t="shared" si="0"/>
        <v>197.61509499039497</v>
      </c>
      <c r="H2">
        <f t="shared" si="0"/>
        <v>2598.0260660450604</v>
      </c>
      <c r="I2">
        <f t="shared" si="0"/>
        <v>4539.0565226160716</v>
      </c>
      <c r="J2">
        <f t="shared" si="0"/>
        <v>31.3778281640136</v>
      </c>
      <c r="K2">
        <f t="shared" si="0"/>
        <v>4122.440101341941</v>
      </c>
      <c r="L2">
        <f t="shared" si="0"/>
        <v>2.52445992763696E-2</v>
      </c>
      <c r="M2">
        <f t="shared" si="0"/>
        <v>101.74928189280969</v>
      </c>
      <c r="N2">
        <f t="shared" si="0"/>
        <v>12.647219552710773</v>
      </c>
      <c r="O2">
        <f t="shared" si="0"/>
        <v>2.4682395107125448</v>
      </c>
      <c r="P2">
        <f t="shared" si="0"/>
        <v>0.92464196840148205</v>
      </c>
      <c r="Q2">
        <f t="shared" si="0"/>
        <v>3325.4040184129522</v>
      </c>
      <c r="R2">
        <f t="shared" si="0"/>
        <v>5648.7336139385097</v>
      </c>
      <c r="S2">
        <f t="shared" si="0"/>
        <v>26684.490351165699</v>
      </c>
      <c r="T2">
        <f t="shared" si="0"/>
        <v>22921.839383483599</v>
      </c>
      <c r="U2">
        <f t="shared" si="0"/>
        <v>22.304489948272298</v>
      </c>
      <c r="V2">
        <f t="shared" si="0"/>
        <v>4.4685256505485098</v>
      </c>
      <c r="W2">
        <f t="shared" si="0"/>
        <v>2825.4711819792801</v>
      </c>
      <c r="X2">
        <f t="shared" si="0"/>
        <v>72097.929732972494</v>
      </c>
      <c r="Y2">
        <f t="shared" si="0"/>
        <v>184842.73028670624</v>
      </c>
      <c r="Z2">
        <f t="shared" si="0"/>
        <v>30855.1366528859</v>
      </c>
      <c r="AA2">
        <f t="shared" si="0"/>
        <v>4531.9871045993495</v>
      </c>
      <c r="AB2">
        <f t="shared" si="0"/>
        <v>141993.38269881601</v>
      </c>
    </row>
    <row r="3" spans="1:68" x14ac:dyDescent="0.3">
      <c r="A3" t="str">
        <f>+LEFT(A15,LEN(A15)-1)</f>
        <v>f-M_skl</v>
      </c>
      <c r="B3">
        <f t="shared" ref="B3:AB3" si="1">+SUMIF($B$25:$BN$25,B$1,$B15:$BP15)</f>
        <v>75410.91172034663</v>
      </c>
      <c r="C3">
        <f t="shared" si="1"/>
        <v>8856.107397043761</v>
      </c>
      <c r="D3">
        <f t="shared" si="1"/>
        <v>301.75949200420757</v>
      </c>
      <c r="E3">
        <f t="shared" si="1"/>
        <v>9670.8867838739079</v>
      </c>
      <c r="F3">
        <f t="shared" si="1"/>
        <v>19210.2006163271</v>
      </c>
      <c r="G3">
        <f t="shared" si="1"/>
        <v>243.07737432001863</v>
      </c>
      <c r="H3">
        <f t="shared" si="1"/>
        <v>7249.8183440694302</v>
      </c>
      <c r="I3">
        <f t="shared" si="1"/>
        <v>12284.516686067407</v>
      </c>
      <c r="J3">
        <f t="shared" si="1"/>
        <v>67.638621643963205</v>
      </c>
      <c r="K3">
        <f t="shared" si="1"/>
        <v>11862.655542161923</v>
      </c>
      <c r="L3">
        <f t="shared" si="1"/>
        <v>7.6454905296304193E-2</v>
      </c>
      <c r="M3">
        <f t="shared" si="1"/>
        <v>438.69878442714355</v>
      </c>
      <c r="N3">
        <f t="shared" si="1"/>
        <v>52.04706129202782</v>
      </c>
      <c r="O3">
        <f t="shared" si="1"/>
        <v>10.155222446673621</v>
      </c>
      <c r="P3">
        <f t="shared" si="1"/>
        <v>3.2023089029775602</v>
      </c>
      <c r="Q3">
        <f t="shared" si="1"/>
        <v>11735.682062485996</v>
      </c>
      <c r="R3">
        <f t="shared" si="1"/>
        <v>28349.523722753602</v>
      </c>
      <c r="S3">
        <f t="shared" si="1"/>
        <v>49746.599430304603</v>
      </c>
      <c r="T3">
        <f t="shared" si="1"/>
        <v>32954.728650159297</v>
      </c>
      <c r="U3">
        <f t="shared" si="1"/>
        <v>87.897254401177307</v>
      </c>
      <c r="V3">
        <f t="shared" si="1"/>
        <v>6.9727699753622403</v>
      </c>
      <c r="W3">
        <f t="shared" si="1"/>
        <v>7296.2806676585597</v>
      </c>
      <c r="X3">
        <f t="shared" si="1"/>
        <v>148377.221833694</v>
      </c>
      <c r="Y3">
        <f t="shared" si="1"/>
        <v>127619.82094179137</v>
      </c>
      <c r="Z3">
        <f t="shared" si="1"/>
        <v>55450.3937724594</v>
      </c>
      <c r="AA3">
        <f t="shared" si="1"/>
        <v>5378.50194975861</v>
      </c>
      <c r="AB3">
        <f t="shared" si="1"/>
        <v>166498.39239536901</v>
      </c>
    </row>
    <row r="4" spans="1:68" x14ac:dyDescent="0.3">
      <c r="A4" t="str">
        <f>+LEFT(A16,LEN(A16)-1)</f>
        <v>f-F_nsk</v>
      </c>
      <c r="B4">
        <f t="shared" ref="B4:AB4" si="2">+SUMIF($B$25:$BN$25,B$1,$B16:$BP16)</f>
        <v>123443.98988733854</v>
      </c>
      <c r="C4">
        <f t="shared" si="2"/>
        <v>11302.93199802558</v>
      </c>
      <c r="D4">
        <f t="shared" si="2"/>
        <v>99.425942146530403</v>
      </c>
      <c r="E4">
        <f t="shared" si="2"/>
        <v>6777.6128433575041</v>
      </c>
      <c r="F4">
        <f t="shared" si="2"/>
        <v>9865.4990810617492</v>
      </c>
      <c r="G4">
        <f t="shared" si="2"/>
        <v>310.29104623607344</v>
      </c>
      <c r="H4">
        <f t="shared" si="2"/>
        <v>3377.34921355808</v>
      </c>
      <c r="I4">
        <f t="shared" si="2"/>
        <v>4877.5272084815088</v>
      </c>
      <c r="J4">
        <f t="shared" si="2"/>
        <v>28.639366186535099</v>
      </c>
      <c r="K4">
        <f t="shared" si="2"/>
        <v>4760.24018449712</v>
      </c>
      <c r="L4">
        <f t="shared" si="2"/>
        <v>2.7124872151541E-2</v>
      </c>
      <c r="M4">
        <f t="shared" si="2"/>
        <v>41.075618602572767</v>
      </c>
      <c r="N4">
        <f t="shared" si="2"/>
        <v>5.1720943024395227</v>
      </c>
      <c r="O4">
        <f t="shared" si="2"/>
        <v>1.009463873184806</v>
      </c>
      <c r="P4">
        <f t="shared" si="2"/>
        <v>0.37388986076166802</v>
      </c>
      <c r="Q4">
        <f t="shared" si="2"/>
        <v>2426.4120063267469</v>
      </c>
      <c r="R4">
        <f t="shared" si="2"/>
        <v>3643.9102093051702</v>
      </c>
      <c r="S4">
        <f t="shared" si="2"/>
        <v>28815.264630536702</v>
      </c>
      <c r="T4">
        <f t="shared" si="2"/>
        <v>27053.304845054099</v>
      </c>
      <c r="U4">
        <f t="shared" si="2"/>
        <v>11.801235107095399</v>
      </c>
      <c r="V4">
        <f t="shared" si="2"/>
        <v>1.42723023997985</v>
      </c>
      <c r="W4">
        <f t="shared" si="2"/>
        <v>1289.72028071928</v>
      </c>
      <c r="X4">
        <f t="shared" si="2"/>
        <v>22899.334928189601</v>
      </c>
      <c r="Y4">
        <f t="shared" si="2"/>
        <v>25266.591966433196</v>
      </c>
      <c r="Z4">
        <f t="shared" si="2"/>
        <v>12335.852923813</v>
      </c>
      <c r="AA4">
        <f t="shared" si="2"/>
        <v>6606.7355180732302</v>
      </c>
      <c r="AB4">
        <f t="shared" si="2"/>
        <v>30345.642099144701</v>
      </c>
      <c r="AU4" s="77" t="s">
        <v>868</v>
      </c>
      <c r="AV4" s="77" t="s">
        <v>869</v>
      </c>
      <c r="AW4" s="77" t="s">
        <v>870</v>
      </c>
      <c r="AX4" s="76" t="s">
        <v>773</v>
      </c>
      <c r="AY4" t="s">
        <v>1047</v>
      </c>
    </row>
    <row r="5" spans="1:68" x14ac:dyDescent="0.3">
      <c r="A5" t="str">
        <f>+LEFT(A17,LEN(A17)-1)</f>
        <v>f-M_nsk</v>
      </c>
      <c r="B5">
        <f t="shared" ref="B5:AB5" si="3">+SUMIF($B$25:$BN$25,B$1,$B17:$BP17)</f>
        <v>885645.53533246228</v>
      </c>
      <c r="C5">
        <f t="shared" si="3"/>
        <v>91923.069587642298</v>
      </c>
      <c r="D5">
        <f t="shared" si="3"/>
        <v>1134.6792365850818</v>
      </c>
      <c r="E5">
        <f t="shared" si="3"/>
        <v>34196.02055805381</v>
      </c>
      <c r="F5">
        <f t="shared" si="3"/>
        <v>55703.429108306897</v>
      </c>
      <c r="G5">
        <f t="shared" si="3"/>
        <v>809.46375080110806</v>
      </c>
      <c r="H5">
        <f t="shared" si="3"/>
        <v>25877.69933140184</v>
      </c>
      <c r="I5">
        <f t="shared" si="3"/>
        <v>34001.532332020892</v>
      </c>
      <c r="J5">
        <f t="shared" si="3"/>
        <v>130.89377541255999</v>
      </c>
      <c r="K5">
        <f t="shared" si="3"/>
        <v>34133.998728932223</v>
      </c>
      <c r="L5">
        <f t="shared" si="3"/>
        <v>0.22960707475699399</v>
      </c>
      <c r="M5">
        <f t="shared" si="3"/>
        <v>551.14572418554644</v>
      </c>
      <c r="N5">
        <f t="shared" si="3"/>
        <v>66.247820533338142</v>
      </c>
      <c r="O5">
        <f t="shared" si="3"/>
        <v>12.927235228163429</v>
      </c>
      <c r="P5">
        <f t="shared" si="3"/>
        <v>4.48740696516764</v>
      </c>
      <c r="Q5">
        <f t="shared" si="3"/>
        <v>30858.26941603982</v>
      </c>
      <c r="R5">
        <f t="shared" si="3"/>
        <v>97209.498780917202</v>
      </c>
      <c r="S5">
        <f t="shared" si="3"/>
        <v>132112.33804420801</v>
      </c>
      <c r="T5">
        <f t="shared" si="3"/>
        <v>80531.492638017196</v>
      </c>
      <c r="U5">
        <f t="shared" si="3"/>
        <v>329.40891690815403</v>
      </c>
      <c r="V5">
        <f t="shared" si="3"/>
        <v>10.4318715401324</v>
      </c>
      <c r="W5">
        <f t="shared" si="3"/>
        <v>21147.968379747501</v>
      </c>
      <c r="X5">
        <f t="shared" si="3"/>
        <v>171839.798176674</v>
      </c>
      <c r="Y5">
        <f t="shared" si="3"/>
        <v>72465.17918696221</v>
      </c>
      <c r="Z5">
        <f t="shared" si="3"/>
        <v>69286.566529098302</v>
      </c>
      <c r="AA5">
        <f t="shared" si="3"/>
        <v>13905.153029176599</v>
      </c>
      <c r="AB5">
        <f t="shared" si="3"/>
        <v>180449.76005325999</v>
      </c>
      <c r="AT5" t="s">
        <v>883</v>
      </c>
      <c r="AU5">
        <f>SAM!AU146</f>
        <v>0.24461392339357399</v>
      </c>
      <c r="AV5">
        <f>SAM!AV146</f>
        <v>3.0404990946939801E-2</v>
      </c>
      <c r="AW5">
        <f>SAM!AW146</f>
        <v>5.93385760920144E-3</v>
      </c>
      <c r="AX5" s="14">
        <f>SUM(AU5:AW5)</f>
        <v>0.28095277194971524</v>
      </c>
      <c r="AY5">
        <v>116.86474095623301</v>
      </c>
    </row>
    <row r="6" spans="1:68" x14ac:dyDescent="0.3">
      <c r="AT6" t="s">
        <v>884</v>
      </c>
      <c r="AU6">
        <f>SAM!AU147</f>
        <v>1.004299309176</v>
      </c>
      <c r="AV6">
        <f>SAM!AV147</f>
        <v>0.11914969805188801</v>
      </c>
      <c r="AW6">
        <f>SAM!AW147</f>
        <v>2.3248030880780101E-2</v>
      </c>
      <c r="AX6" s="14">
        <f t="shared" ref="AX6:AX8" si="4">SUM(AU6:AW6)</f>
        <v>1.1466970381086681</v>
      </c>
      <c r="AY6">
        <v>500.901068165845</v>
      </c>
    </row>
    <row r="7" spans="1:68" x14ac:dyDescent="0.3">
      <c r="AT7" t="s">
        <v>885</v>
      </c>
      <c r="AU7">
        <f>SAM!AU148</f>
        <v>5.3434155908651297E-2</v>
      </c>
      <c r="AV7">
        <f>SAM!AV148</f>
        <v>6.7282369136003797E-3</v>
      </c>
      <c r="AW7">
        <f>SAM!AW148</f>
        <v>1.3131841179509201E-3</v>
      </c>
      <c r="AX7" s="14">
        <f t="shared" si="4"/>
        <v>6.14755769402026E-2</v>
      </c>
      <c r="AY7">
        <v>47.257176778197099</v>
      </c>
    </row>
    <row r="8" spans="1:68" x14ac:dyDescent="0.3">
      <c r="AT8" t="s">
        <v>886</v>
      </c>
      <c r="AU8">
        <f>SAM!AU149</f>
        <v>0.78439670323922395</v>
      </c>
      <c r="AV8">
        <f>SAM!AV149</f>
        <v>9.4284632435323104E-2</v>
      </c>
      <c r="AW8">
        <f>SAM!AW149</f>
        <v>1.8398184454671802E-2</v>
      </c>
      <c r="AX8" s="14">
        <f t="shared" si="4"/>
        <v>0.89707952012921888</v>
      </c>
      <c r="AY8">
        <v>630.32077994704798</v>
      </c>
    </row>
    <row r="12" spans="1:68" x14ac:dyDescent="0.3">
      <c r="B12" s="13" t="s">
        <v>558</v>
      </c>
      <c r="C12" s="13" t="s">
        <v>561</v>
      </c>
      <c r="D12" s="13" t="s">
        <v>563</v>
      </c>
      <c r="E12" s="13" t="s">
        <v>565</v>
      </c>
      <c r="F12" s="13" t="s">
        <v>567</v>
      </c>
      <c r="G12" s="13" t="s">
        <v>569</v>
      </c>
      <c r="H12" s="13" t="s">
        <v>571</v>
      </c>
      <c r="I12" s="13" t="s">
        <v>574</v>
      </c>
      <c r="J12" s="13" t="s">
        <v>577</v>
      </c>
      <c r="K12" s="13" t="s">
        <v>581</v>
      </c>
      <c r="L12" s="13" t="s">
        <v>585</v>
      </c>
      <c r="M12" s="13" t="s">
        <v>588</v>
      </c>
      <c r="N12" s="13" t="s">
        <v>591</v>
      </c>
      <c r="O12" s="13" t="s">
        <v>595</v>
      </c>
      <c r="P12" s="13" t="s">
        <v>772</v>
      </c>
      <c r="Q12" s="13" t="s">
        <v>756</v>
      </c>
      <c r="R12" s="13" t="s">
        <v>757</v>
      </c>
      <c r="S12" s="13" t="s">
        <v>598</v>
      </c>
      <c r="T12" s="13" t="s">
        <v>600</v>
      </c>
      <c r="U12" s="13" t="s">
        <v>604</v>
      </c>
      <c r="V12" s="13" t="s">
        <v>608</v>
      </c>
      <c r="W12" s="13" t="s">
        <v>611</v>
      </c>
      <c r="X12" s="13" t="s">
        <v>613</v>
      </c>
      <c r="Y12" s="13" t="s">
        <v>615</v>
      </c>
      <c r="Z12" s="13" t="s">
        <v>617</v>
      </c>
      <c r="AA12" s="13" t="s">
        <v>620</v>
      </c>
      <c r="AB12" s="13" t="s">
        <v>623</v>
      </c>
      <c r="AC12" s="13" t="s">
        <v>626</v>
      </c>
      <c r="AD12" s="13" t="s">
        <v>628</v>
      </c>
      <c r="AE12" s="13" t="s">
        <v>630</v>
      </c>
      <c r="AF12" s="13" t="s">
        <v>632</v>
      </c>
      <c r="AG12" s="13" t="s">
        <v>635</v>
      </c>
      <c r="AH12" s="13" t="s">
        <v>637</v>
      </c>
      <c r="AI12" s="13" t="s">
        <v>639</v>
      </c>
      <c r="AJ12" s="13" t="s">
        <v>641</v>
      </c>
      <c r="AK12" s="13" t="s">
        <v>643</v>
      </c>
      <c r="AL12" s="13" t="s">
        <v>645</v>
      </c>
      <c r="AM12" s="13" t="s">
        <v>647</v>
      </c>
      <c r="AN12" s="13" t="s">
        <v>649</v>
      </c>
      <c r="AO12" s="13" t="s">
        <v>651</v>
      </c>
      <c r="AP12" s="13" t="s">
        <v>653</v>
      </c>
      <c r="AQ12" s="13" t="s">
        <v>655</v>
      </c>
      <c r="AR12" s="13" t="s">
        <v>657</v>
      </c>
      <c r="AS12" s="13" t="s">
        <v>659</v>
      </c>
      <c r="AT12" s="13" t="s">
        <v>661</v>
      </c>
      <c r="AX12" s="13" t="s">
        <v>664</v>
      </c>
      <c r="AY12" s="13" t="s">
        <v>665</v>
      </c>
      <c r="AZ12" s="13" t="s">
        <v>666</v>
      </c>
      <c r="BA12" s="13" t="s">
        <v>667</v>
      </c>
      <c r="BB12" s="13" t="s">
        <v>668</v>
      </c>
      <c r="BC12" s="13" t="s">
        <v>669</v>
      </c>
      <c r="BD12" s="13" t="s">
        <v>670</v>
      </c>
      <c r="BE12" s="13" t="s">
        <v>671</v>
      </c>
      <c r="BF12" s="13" t="s">
        <v>673</v>
      </c>
      <c r="BG12" s="13" t="s">
        <v>675</v>
      </c>
      <c r="BH12" s="13" t="s">
        <v>677</v>
      </c>
      <c r="BI12" s="13" t="s">
        <v>679</v>
      </c>
      <c r="BJ12" s="13" t="s">
        <v>681</v>
      </c>
      <c r="BK12" s="13" t="s">
        <v>683</v>
      </c>
      <c r="BL12" s="13" t="s">
        <v>685</v>
      </c>
      <c r="BM12" s="13" t="s">
        <v>687</v>
      </c>
      <c r="BN12" s="13" t="s">
        <v>689</v>
      </c>
      <c r="BO12" s="13" t="s">
        <v>691</v>
      </c>
      <c r="BP12" s="13" t="s">
        <v>693</v>
      </c>
    </row>
    <row r="13" spans="1:68" x14ac:dyDescent="0.3">
      <c r="B13" t="s">
        <v>558</v>
      </c>
      <c r="C13" t="s">
        <v>561</v>
      </c>
      <c r="D13" t="s">
        <v>563</v>
      </c>
      <c r="E13" t="s">
        <v>565</v>
      </c>
      <c r="F13" t="s">
        <v>567</v>
      </c>
      <c r="G13" t="s">
        <v>569</v>
      </c>
      <c r="H13" t="s">
        <v>571</v>
      </c>
      <c r="I13" t="s">
        <v>574</v>
      </c>
      <c r="J13" t="s">
        <v>577</v>
      </c>
      <c r="K13" t="s">
        <v>581</v>
      </c>
      <c r="L13" t="s">
        <v>585</v>
      </c>
      <c r="M13" t="s">
        <v>588</v>
      </c>
      <c r="N13" t="s">
        <v>591</v>
      </c>
      <c r="O13" t="s">
        <v>595</v>
      </c>
      <c r="P13" t="s">
        <v>772</v>
      </c>
      <c r="Q13" t="s">
        <v>756</v>
      </c>
      <c r="R13" t="s">
        <v>757</v>
      </c>
      <c r="S13" t="s">
        <v>598</v>
      </c>
      <c r="T13" t="s">
        <v>600</v>
      </c>
      <c r="U13" t="s">
        <v>604</v>
      </c>
      <c r="V13" t="s">
        <v>608</v>
      </c>
      <c r="W13" t="s">
        <v>611</v>
      </c>
      <c r="X13" t="s">
        <v>613</v>
      </c>
      <c r="Y13" t="s">
        <v>615</v>
      </c>
      <c r="Z13" t="s">
        <v>617</v>
      </c>
      <c r="AA13" t="s">
        <v>620</v>
      </c>
      <c r="AB13" t="s">
        <v>623</v>
      </c>
      <c r="AC13" t="s">
        <v>626</v>
      </c>
      <c r="AD13" t="s">
        <v>628</v>
      </c>
      <c r="AE13" t="s">
        <v>630</v>
      </c>
      <c r="AF13" t="s">
        <v>632</v>
      </c>
      <c r="AG13" t="s">
        <v>635</v>
      </c>
      <c r="AH13" t="s">
        <v>637</v>
      </c>
      <c r="AI13" t="s">
        <v>639</v>
      </c>
      <c r="AJ13" t="s">
        <v>641</v>
      </c>
      <c r="AK13" t="s">
        <v>643</v>
      </c>
      <c r="AL13" t="s">
        <v>645</v>
      </c>
      <c r="AM13" t="s">
        <v>647</v>
      </c>
      <c r="AN13" t="s">
        <v>649</v>
      </c>
      <c r="AO13" t="s">
        <v>651</v>
      </c>
      <c r="AP13" t="s">
        <v>653</v>
      </c>
      <c r="AQ13" t="s">
        <v>655</v>
      </c>
      <c r="AR13" t="s">
        <v>657</v>
      </c>
      <c r="AS13" t="s">
        <v>659</v>
      </c>
      <c r="AT13" t="s">
        <v>661</v>
      </c>
      <c r="AU13" s="77" t="s">
        <v>868</v>
      </c>
      <c r="AV13" s="77" t="s">
        <v>869</v>
      </c>
      <c r="AW13" s="77" t="s">
        <v>870</v>
      </c>
      <c r="AX13" t="s">
        <v>664</v>
      </c>
      <c r="AY13" t="s">
        <v>665</v>
      </c>
      <c r="AZ13" t="s">
        <v>666</v>
      </c>
      <c r="BA13" t="s">
        <v>667</v>
      </c>
      <c r="BB13" t="s">
        <v>668</v>
      </c>
      <c r="BC13" t="s">
        <v>669</v>
      </c>
      <c r="BD13" t="s">
        <v>670</v>
      </c>
      <c r="BE13" t="s">
        <v>671</v>
      </c>
      <c r="BF13" t="s">
        <v>673</v>
      </c>
      <c r="BG13" t="s">
        <v>675</v>
      </c>
      <c r="BH13" t="s">
        <v>677</v>
      </c>
      <c r="BI13" t="s">
        <v>679</v>
      </c>
      <c r="BJ13" t="s">
        <v>681</v>
      </c>
      <c r="BK13" t="s">
        <v>683</v>
      </c>
      <c r="BL13" t="s">
        <v>685</v>
      </c>
      <c r="BM13" t="s">
        <v>687</v>
      </c>
      <c r="BN13" t="s">
        <v>689</v>
      </c>
      <c r="BO13" t="s">
        <v>691</v>
      </c>
      <c r="BP13" t="s">
        <v>693</v>
      </c>
    </row>
    <row r="14" spans="1:68" x14ac:dyDescent="0.3">
      <c r="A14" s="67" t="s">
        <v>883</v>
      </c>
      <c r="B14">
        <v>96.034620026093805</v>
      </c>
      <c r="C14">
        <v>1.4151227707602299E-3</v>
      </c>
      <c r="D14">
        <v>1965.2032757214199</v>
      </c>
      <c r="E14">
        <v>14165.865358065699</v>
      </c>
      <c r="F14">
        <v>1034.00425630737</v>
      </c>
      <c r="G14">
        <v>65.499600096273397</v>
      </c>
      <c r="H14">
        <v>2450.6536044803202</v>
      </c>
      <c r="I14">
        <v>177.713314895129</v>
      </c>
      <c r="J14">
        <v>197.861398226966</v>
      </c>
      <c r="K14">
        <v>722.57220078115699</v>
      </c>
      <c r="L14">
        <v>22.126697698662099</v>
      </c>
      <c r="M14">
        <v>3.0325295465141798E-3</v>
      </c>
      <c r="N14">
        <v>1484.8821041102201</v>
      </c>
      <c r="O14">
        <v>590.68738899646598</v>
      </c>
      <c r="P14">
        <v>1.4153761648663099E-4</v>
      </c>
      <c r="Q14">
        <v>0.243153969249122</v>
      </c>
      <c r="R14" s="23">
        <v>8.0616850674621295E-5</v>
      </c>
      <c r="S14">
        <v>81.850565919616201</v>
      </c>
      <c r="T14">
        <v>387.52321207702198</v>
      </c>
      <c r="U14">
        <v>395.58906259766599</v>
      </c>
      <c r="V14">
        <v>126.15324444836401</v>
      </c>
      <c r="W14">
        <v>162.24210267944699</v>
      </c>
      <c r="X14">
        <v>27.6093803061441</v>
      </c>
      <c r="Y14">
        <v>77.410121606327195</v>
      </c>
      <c r="Z14">
        <v>3267.12870344463</v>
      </c>
      <c r="AA14">
        <v>7409.0311214596304</v>
      </c>
      <c r="AB14">
        <v>49.048285309771401</v>
      </c>
      <c r="AC14">
        <v>148.55991780637601</v>
      </c>
      <c r="AD14">
        <v>6.8918742475480499E-3</v>
      </c>
      <c r="AE14">
        <v>1339.9101297360801</v>
      </c>
      <c r="AF14">
        <v>1258.1159363089801</v>
      </c>
      <c r="AG14">
        <v>0.16388490881138601</v>
      </c>
      <c r="AH14">
        <v>1790.68731490154</v>
      </c>
      <c r="AI14">
        <v>31.3778281640136</v>
      </c>
      <c r="AJ14">
        <v>2748.2053228057198</v>
      </c>
      <c r="AK14">
        <v>1.4038214466400901E-2</v>
      </c>
      <c r="AL14">
        <v>185.67270309184201</v>
      </c>
      <c r="AM14">
        <v>3936.2029806678302</v>
      </c>
      <c r="AN14">
        <v>6.0963914408339301E-2</v>
      </c>
      <c r="AO14">
        <v>6.0367046452377199E-2</v>
      </c>
      <c r="AP14">
        <v>3.0481649875794901E-2</v>
      </c>
      <c r="AQ14">
        <v>0.33428408678459298</v>
      </c>
      <c r="AR14">
        <v>4.6999134473391102E-2</v>
      </c>
      <c r="AS14">
        <v>1.7283535808164899E-2</v>
      </c>
      <c r="AT14">
        <v>2.52445992763696E-2</v>
      </c>
      <c r="AU14">
        <f>(AU5/$AX5)*$AY5</f>
        <v>101.74928189280969</v>
      </c>
      <c r="AV14">
        <f t="shared" ref="AV14:AW14" si="5">(AV5/$AX5)*$AY5</f>
        <v>12.647219552710773</v>
      </c>
      <c r="AW14">
        <f t="shared" si="5"/>
        <v>2.4682395107125448</v>
      </c>
      <c r="AX14">
        <v>0.92464196840148205</v>
      </c>
      <c r="AY14">
        <v>3323.5813104497101</v>
      </c>
      <c r="AZ14">
        <v>5648.7336139385097</v>
      </c>
      <c r="BA14">
        <v>26684.490351165699</v>
      </c>
      <c r="BB14">
        <v>22921.839383483599</v>
      </c>
      <c r="BC14">
        <v>22.304489948272298</v>
      </c>
      <c r="BD14">
        <v>1.8227079632421399</v>
      </c>
      <c r="BE14">
        <v>4.4685256505485098</v>
      </c>
      <c r="BF14">
        <v>2825.4711819792801</v>
      </c>
      <c r="BG14">
        <v>72097.929732972494</v>
      </c>
      <c r="BH14">
        <v>16091.6925703996</v>
      </c>
      <c r="BI14">
        <v>1716.9961005898001</v>
      </c>
      <c r="BJ14">
        <v>5712.5510039608498</v>
      </c>
      <c r="BK14">
        <v>30855.1366528859</v>
      </c>
      <c r="BL14">
        <v>4531.9871045993495</v>
      </c>
      <c r="BM14">
        <v>141993.38269881601</v>
      </c>
      <c r="BN14">
        <v>161321.49061175599</v>
      </c>
      <c r="BO14">
        <v>203563.86498799801</v>
      </c>
      <c r="BP14">
        <v>134.10783681122601</v>
      </c>
    </row>
    <row r="15" spans="1:68" x14ac:dyDescent="0.3">
      <c r="A15" s="67" t="s">
        <v>884</v>
      </c>
      <c r="B15">
        <v>414.78826162832399</v>
      </c>
      <c r="C15">
        <v>6.07293920627566E-3</v>
      </c>
      <c r="D15">
        <v>8869.0379751703003</v>
      </c>
      <c r="E15">
        <v>46768.171241559699</v>
      </c>
      <c r="F15">
        <v>3449.1815748300501</v>
      </c>
      <c r="G15">
        <v>241.37028004334701</v>
      </c>
      <c r="H15">
        <v>11079.167921893501</v>
      </c>
      <c r="I15">
        <v>653.16284442645201</v>
      </c>
      <c r="J15">
        <v>822.94239954981697</v>
      </c>
      <c r="K15">
        <v>3023.5657782937901</v>
      </c>
      <c r="L15">
        <v>89.505341913190094</v>
      </c>
      <c r="M15">
        <v>1.2028098951306699E-2</v>
      </c>
      <c r="N15">
        <v>6579.17374989578</v>
      </c>
      <c r="O15">
        <v>2276.9336471479801</v>
      </c>
      <c r="P15">
        <v>2.9808151248866198E-4</v>
      </c>
      <c r="Q15">
        <v>0.60206773845243999</v>
      </c>
      <c r="R15">
        <v>1.93402981672161E-4</v>
      </c>
      <c r="S15">
        <v>301.15693278126099</v>
      </c>
      <c r="T15">
        <v>902.71735188689797</v>
      </c>
      <c r="U15">
        <v>913.91245454750594</v>
      </c>
      <c r="V15">
        <v>336.93770090351899</v>
      </c>
      <c r="W15">
        <v>366.88485833443201</v>
      </c>
      <c r="X15">
        <v>64.968858120899597</v>
      </c>
      <c r="Y15">
        <v>200.684948967254</v>
      </c>
      <c r="Z15">
        <v>6884.7806111133996</v>
      </c>
      <c r="AA15">
        <v>19210.2006163271</v>
      </c>
      <c r="AB15">
        <v>72.852477530492607</v>
      </c>
      <c r="AC15">
        <v>170.21201157797199</v>
      </c>
      <c r="AD15">
        <v>1.28852115540252E-2</v>
      </c>
      <c r="AE15">
        <v>4118.3141903963597</v>
      </c>
      <c r="AF15">
        <v>3131.50415367307</v>
      </c>
      <c r="AG15">
        <v>0.53974708051664999</v>
      </c>
      <c r="AH15">
        <v>4219.2930182269201</v>
      </c>
      <c r="AI15">
        <v>67.638621643963205</v>
      </c>
      <c r="AJ15">
        <v>8064.6839207599696</v>
      </c>
      <c r="AK15">
        <v>5.1065202741114098E-2</v>
      </c>
      <c r="AL15">
        <v>538.95912906510898</v>
      </c>
      <c r="AM15">
        <v>11322.020283935901</v>
      </c>
      <c r="AN15">
        <v>0.21897502412793099</v>
      </c>
      <c r="AO15">
        <v>0.15113238509047</v>
      </c>
      <c r="AP15">
        <v>0.10034687300501099</v>
      </c>
      <c r="AQ15">
        <v>0.91551529511516005</v>
      </c>
      <c r="AR15">
        <v>0.182518261251261</v>
      </c>
      <c r="AS15">
        <v>5.6576119580536398E-2</v>
      </c>
      <c r="AT15">
        <v>7.6454905296304193E-2</v>
      </c>
      <c r="AU15">
        <f t="shared" ref="AU15:AW15" si="6">(AU6/$AX6)*$AY6</f>
        <v>438.69878442714355</v>
      </c>
      <c r="AV15">
        <f t="shared" si="6"/>
        <v>52.04706129202782</v>
      </c>
      <c r="AW15">
        <f t="shared" si="6"/>
        <v>10.155222446673621</v>
      </c>
      <c r="AX15">
        <v>3.2023089029775602</v>
      </c>
      <c r="AY15">
        <v>11731.9015986596</v>
      </c>
      <c r="AZ15">
        <v>28349.523722753602</v>
      </c>
      <c r="BA15">
        <v>49746.599430304603</v>
      </c>
      <c r="BB15">
        <v>32954.728650159297</v>
      </c>
      <c r="BC15">
        <v>87.897254401177307</v>
      </c>
      <c r="BD15">
        <v>3.7804638263955899</v>
      </c>
      <c r="BE15">
        <v>6.9727699753622403</v>
      </c>
      <c r="BF15">
        <v>7296.2806676585597</v>
      </c>
      <c r="BG15">
        <v>148377.221833694</v>
      </c>
      <c r="BH15">
        <v>19511.460009338101</v>
      </c>
      <c r="BI15">
        <v>2315.2478188854302</v>
      </c>
      <c r="BJ15">
        <v>9383.4582776597308</v>
      </c>
      <c r="BK15">
        <v>55450.3937724594</v>
      </c>
      <c r="BL15">
        <v>5378.50194975861</v>
      </c>
      <c r="BM15">
        <v>166498.39239536901</v>
      </c>
      <c r="BN15">
        <v>96409.654835908106</v>
      </c>
      <c r="BO15">
        <v>121541.88601599001</v>
      </c>
      <c r="BP15">
        <v>359.07117321015198</v>
      </c>
    </row>
    <row r="16" spans="1:68" x14ac:dyDescent="0.3">
      <c r="A16" s="67" t="s">
        <v>885</v>
      </c>
      <c r="B16">
        <v>546.13829048512298</v>
      </c>
      <c r="C16">
        <v>9.1469069558497897E-3</v>
      </c>
      <c r="D16">
        <v>12518.0551788421</v>
      </c>
      <c r="E16">
        <v>81998.623908153793</v>
      </c>
      <c r="F16">
        <v>5110.4065623461101</v>
      </c>
      <c r="G16">
        <v>408.88587669111598</v>
      </c>
      <c r="H16">
        <v>16335.4941758066</v>
      </c>
      <c r="I16">
        <v>950.979833761593</v>
      </c>
      <c r="J16">
        <v>1217.0578861179799</v>
      </c>
      <c r="K16">
        <v>4216.44212193567</v>
      </c>
      <c r="L16">
        <v>141.878582908146</v>
      </c>
      <c r="M16">
        <v>1.8323383355941799E-2</v>
      </c>
      <c r="N16">
        <v>7953.1592515094299</v>
      </c>
      <c r="O16">
        <v>3349.7727465161502</v>
      </c>
      <c r="P16">
        <v>1.39937336059304E-4</v>
      </c>
      <c r="Q16">
        <v>0.26043019365429398</v>
      </c>
      <c r="R16" s="23">
        <v>7.9402395343033196E-5</v>
      </c>
      <c r="S16">
        <v>99.1652926131447</v>
      </c>
      <c r="T16">
        <v>531.28807079499904</v>
      </c>
      <c r="U16">
        <v>556.56420421847997</v>
      </c>
      <c r="V16">
        <v>160.472606507188</v>
      </c>
      <c r="W16">
        <v>222.16153696713599</v>
      </c>
      <c r="X16">
        <v>37.479992073355199</v>
      </c>
      <c r="Y16">
        <v>101.79153782162599</v>
      </c>
      <c r="Z16">
        <v>5167.8548949747201</v>
      </c>
      <c r="AA16">
        <v>9865.4990810617492</v>
      </c>
      <c r="AB16">
        <v>84.121921902207902</v>
      </c>
      <c r="AC16">
        <v>226.159110331753</v>
      </c>
      <c r="AD16">
        <v>1.0014002112565401E-2</v>
      </c>
      <c r="AE16">
        <v>2091.2151119784698</v>
      </c>
      <c r="AF16">
        <v>1286.1341015796099</v>
      </c>
      <c r="AG16">
        <v>0.20118835870847099</v>
      </c>
      <c r="AH16">
        <v>1876.32399724385</v>
      </c>
      <c r="AI16">
        <v>28.639366186535099</v>
      </c>
      <c r="AJ16">
        <v>3001.0020228789499</v>
      </c>
      <c r="AK16">
        <v>2.0267490741200399E-2</v>
      </c>
      <c r="AL16">
        <v>226.91448135405901</v>
      </c>
      <c r="AM16">
        <v>4532.7491749727296</v>
      </c>
      <c r="AN16">
        <v>6.2345518906390597E-2</v>
      </c>
      <c r="AO16">
        <v>5.7629369797654401E-2</v>
      </c>
      <c r="AP16">
        <v>2.91168284838399E-2</v>
      </c>
      <c r="AQ16">
        <v>0.32656002387541699</v>
      </c>
      <c r="AR16">
        <v>5.9961795639221903E-2</v>
      </c>
      <c r="AS16">
        <v>2.0647142886901299E-2</v>
      </c>
      <c r="AT16">
        <v>2.7124872151541E-2</v>
      </c>
      <c r="AU16">
        <f t="shared" ref="AU16:AW16" si="7">(AU7/$AX7)*$AY7</f>
        <v>41.075618602572767</v>
      </c>
      <c r="AV16">
        <f t="shared" si="7"/>
        <v>5.1720943024395227</v>
      </c>
      <c r="AW16">
        <f t="shared" si="7"/>
        <v>1.009463873184806</v>
      </c>
      <c r="AX16">
        <v>0.37388986076166802</v>
      </c>
      <c r="AY16">
        <v>2425.7623572634502</v>
      </c>
      <c r="AZ16">
        <v>3643.9102093051702</v>
      </c>
      <c r="BA16">
        <v>28815.264630536702</v>
      </c>
      <c r="BB16">
        <v>27053.304845054099</v>
      </c>
      <c r="BC16">
        <v>11.801235107095399</v>
      </c>
      <c r="BD16">
        <v>0.64964906329666705</v>
      </c>
      <c r="BE16">
        <v>1.42723023997985</v>
      </c>
      <c r="BF16">
        <v>1289.72028071928</v>
      </c>
      <c r="BG16">
        <v>22899.334928189601</v>
      </c>
      <c r="BH16">
        <v>2602.5164366320701</v>
      </c>
      <c r="BI16">
        <v>348.44015930319603</v>
      </c>
      <c r="BJ16">
        <v>1664.4344568270301</v>
      </c>
      <c r="BK16">
        <v>12335.852923813</v>
      </c>
      <c r="BL16">
        <v>6606.7355180732302</v>
      </c>
      <c r="BM16">
        <v>30345.642099144701</v>
      </c>
      <c r="BN16">
        <v>20651.200913670898</v>
      </c>
      <c r="BO16">
        <v>46630.888825768103</v>
      </c>
      <c r="BP16">
        <v>85.925528949791598</v>
      </c>
    </row>
    <row r="17" spans="1:68" x14ac:dyDescent="0.3">
      <c r="A17" s="67" t="s">
        <v>886</v>
      </c>
      <c r="B17">
        <v>4445.3696708085999</v>
      </c>
      <c r="C17">
        <v>6.9629149742711199E-2</v>
      </c>
      <c r="D17">
        <v>97423.013813236204</v>
      </c>
      <c r="E17">
        <v>580550.62507930899</v>
      </c>
      <c r="F17">
        <v>36534.0345986393</v>
      </c>
      <c r="G17">
        <v>2603.72460479032</v>
      </c>
      <c r="H17">
        <v>120621.4025992</v>
      </c>
      <c r="I17">
        <v>6220.7010980167297</v>
      </c>
      <c r="J17">
        <v>8748.3225410791092</v>
      </c>
      <c r="K17">
        <v>27488.8400704204</v>
      </c>
      <c r="L17">
        <v>1009.30149339223</v>
      </c>
      <c r="M17">
        <v>0.130134420543601</v>
      </c>
      <c r="N17">
        <v>66991.988452735503</v>
      </c>
      <c r="O17">
        <v>24931.081134906799</v>
      </c>
      <c r="P17">
        <v>9.2954833180154304E-4</v>
      </c>
      <c r="Q17">
        <v>1.86258096078066</v>
      </c>
      <c r="R17">
        <v>6.3038878922913502E-4</v>
      </c>
      <c r="S17">
        <v>1132.81509568718</v>
      </c>
      <c r="T17">
        <v>3006.6965339275898</v>
      </c>
      <c r="U17">
        <v>3047.28236634636</v>
      </c>
      <c r="V17">
        <v>1129.86009307621</v>
      </c>
      <c r="W17">
        <v>1198.0498883110999</v>
      </c>
      <c r="X17">
        <v>209.17585014336001</v>
      </c>
      <c r="Y17">
        <v>653.23894185198799</v>
      </c>
      <c r="Z17">
        <v>24951.716884397199</v>
      </c>
      <c r="AA17">
        <v>55703.429108306897</v>
      </c>
      <c r="AB17">
        <v>237.94373177928401</v>
      </c>
      <c r="AC17">
        <v>571.47293784588805</v>
      </c>
      <c r="AD17">
        <v>4.7081175936041803E-2</v>
      </c>
      <c r="AE17">
        <v>19031.916328092098</v>
      </c>
      <c r="AF17">
        <v>6845.7830033097398</v>
      </c>
      <c r="AG17">
        <v>1.4453071389918899</v>
      </c>
      <c r="AH17">
        <v>10075.207140893601</v>
      </c>
      <c r="AI17">
        <v>130.89377541255999</v>
      </c>
      <c r="AJ17">
        <v>23924.879883988298</v>
      </c>
      <c r="AK17">
        <v>0.18000340504064699</v>
      </c>
      <c r="AL17">
        <v>1482.8849038784599</v>
      </c>
      <c r="AM17">
        <v>32646.3861291184</v>
      </c>
      <c r="AN17">
        <v>0.73468812323896104</v>
      </c>
      <c r="AO17">
        <v>0.27591000765288598</v>
      </c>
      <c r="AP17">
        <v>0.244840769362097</v>
      </c>
      <c r="AQ17">
        <v>2.6714722599334402</v>
      </c>
      <c r="AR17">
        <v>0.44646219058133502</v>
      </c>
      <c r="AS17">
        <v>0.174319179557749</v>
      </c>
      <c r="AT17">
        <v>0.22960707475699399</v>
      </c>
      <c r="AU17">
        <f t="shared" ref="AU17:AW17" si="8">(AU8/$AX8)*$AY8</f>
        <v>551.14572418554644</v>
      </c>
      <c r="AV17">
        <f t="shared" si="8"/>
        <v>66.247820533338142</v>
      </c>
      <c r="AW17">
        <f t="shared" si="8"/>
        <v>12.927235228163429</v>
      </c>
      <c r="AX17">
        <v>4.48740696516764</v>
      </c>
      <c r="AY17">
        <v>30849.401225073601</v>
      </c>
      <c r="AZ17">
        <v>97209.498780917202</v>
      </c>
      <c r="BA17">
        <v>132112.33804420801</v>
      </c>
      <c r="BB17">
        <v>80531.492638017196</v>
      </c>
      <c r="BC17">
        <v>329.40891690815403</v>
      </c>
      <c r="BD17">
        <v>8.8681909662198599</v>
      </c>
      <c r="BE17">
        <v>10.4318715401324</v>
      </c>
      <c r="BF17">
        <v>21147.968379747501</v>
      </c>
      <c r="BG17">
        <v>171839.798176674</v>
      </c>
      <c r="BH17">
        <v>9083.1421655515896</v>
      </c>
      <c r="BI17">
        <v>1504.34231725058</v>
      </c>
      <c r="BJ17">
        <v>9838.6635925823393</v>
      </c>
      <c r="BK17">
        <v>69286.566529098302</v>
      </c>
      <c r="BL17">
        <v>13905.153029176599</v>
      </c>
      <c r="BM17">
        <v>180449.76005325999</v>
      </c>
      <c r="BN17">
        <v>52039.0311115777</v>
      </c>
      <c r="BO17">
        <v>88590.898268888894</v>
      </c>
      <c r="BP17">
        <v>493.10466928227697</v>
      </c>
    </row>
    <row r="24" spans="1:68" x14ac:dyDescent="0.3">
      <c r="B24" s="58" t="str">
        <f>+B29</f>
        <v>a-pdr0</v>
      </c>
      <c r="C24" t="s">
        <v>561</v>
      </c>
      <c r="D24" t="s">
        <v>563</v>
      </c>
      <c r="E24" t="s">
        <v>565</v>
      </c>
      <c r="F24" t="s">
        <v>567</v>
      </c>
      <c r="G24" t="s">
        <v>569</v>
      </c>
      <c r="H24" t="s">
        <v>571</v>
      </c>
      <c r="I24" t="s">
        <v>574</v>
      </c>
      <c r="J24" t="s">
        <v>577</v>
      </c>
      <c r="K24" t="s">
        <v>581</v>
      </c>
      <c r="L24" t="s">
        <v>585</v>
      </c>
      <c r="M24" t="s">
        <v>588</v>
      </c>
      <c r="N24" t="s">
        <v>591</v>
      </c>
      <c r="O24" t="s">
        <v>595</v>
      </c>
      <c r="P24" t="s">
        <v>772</v>
      </c>
      <c r="Q24" s="55" t="s">
        <v>756</v>
      </c>
      <c r="R24" s="55" t="s">
        <v>757</v>
      </c>
      <c r="S24" t="s">
        <v>598</v>
      </c>
      <c r="T24" t="s">
        <v>600</v>
      </c>
      <c r="U24" t="s">
        <v>604</v>
      </c>
      <c r="V24" t="s">
        <v>608</v>
      </c>
      <c r="W24" t="s">
        <v>611</v>
      </c>
      <c r="X24" s="46" t="s">
        <v>613</v>
      </c>
      <c r="Y24" s="46" t="s">
        <v>615</v>
      </c>
      <c r="Z24" s="46" t="s">
        <v>617</v>
      </c>
      <c r="AA24" s="46" t="s">
        <v>620</v>
      </c>
      <c r="AB24" s="46" t="s">
        <v>623</v>
      </c>
      <c r="AC24" s="46" t="s">
        <v>626</v>
      </c>
      <c r="AD24" s="46" t="s">
        <v>628</v>
      </c>
      <c r="AE24" s="46" t="s">
        <v>630</v>
      </c>
      <c r="AF24" s="46" t="s">
        <v>632</v>
      </c>
      <c r="AG24" t="s">
        <v>635</v>
      </c>
      <c r="AH24" t="s">
        <v>637</v>
      </c>
      <c r="AI24" t="s">
        <v>639</v>
      </c>
      <c r="AJ24" t="s">
        <v>641</v>
      </c>
      <c r="AK24" t="s">
        <v>643</v>
      </c>
      <c r="AL24" t="s">
        <v>645</v>
      </c>
      <c r="AM24" t="s">
        <v>647</v>
      </c>
      <c r="AN24" t="s">
        <v>649</v>
      </c>
      <c r="AO24" t="s">
        <v>651</v>
      </c>
      <c r="AP24" t="s">
        <v>653</v>
      </c>
      <c r="AQ24" t="s">
        <v>655</v>
      </c>
      <c r="AR24" t="s">
        <v>657</v>
      </c>
      <c r="AS24" t="s">
        <v>659</v>
      </c>
      <c r="AT24" t="s">
        <v>661</v>
      </c>
      <c r="AU24" t="s">
        <v>773</v>
      </c>
      <c r="AV24" t="s">
        <v>664</v>
      </c>
      <c r="AW24" t="s">
        <v>665</v>
      </c>
      <c r="AX24" t="s">
        <v>666</v>
      </c>
      <c r="AY24" t="s">
        <v>667</v>
      </c>
      <c r="AZ24" t="s">
        <v>668</v>
      </c>
      <c r="BA24" t="s">
        <v>669</v>
      </c>
      <c r="BB24" t="s">
        <v>670</v>
      </c>
      <c r="BC24" t="s">
        <v>671</v>
      </c>
      <c r="BD24" t="s">
        <v>673</v>
      </c>
      <c r="BE24" t="s">
        <v>675</v>
      </c>
      <c r="BF24" t="s">
        <v>677</v>
      </c>
      <c r="BG24" t="s">
        <v>679</v>
      </c>
      <c r="BH24" t="s">
        <v>681</v>
      </c>
      <c r="BI24" t="s">
        <v>683</v>
      </c>
      <c r="BJ24" t="s">
        <v>685</v>
      </c>
      <c r="BK24" t="s">
        <v>687</v>
      </c>
      <c r="BL24" t="s">
        <v>689</v>
      </c>
      <c r="BM24" t="s">
        <v>691</v>
      </c>
      <c r="BN24" t="s">
        <v>693</v>
      </c>
    </row>
    <row r="25" spans="1:68" x14ac:dyDescent="0.3">
      <c r="B25" t="s">
        <v>322</v>
      </c>
      <c r="C25" t="s">
        <v>322</v>
      </c>
      <c r="D25" t="s">
        <v>322</v>
      </c>
      <c r="E25" t="s">
        <v>322</v>
      </c>
      <c r="F25" t="s">
        <v>322</v>
      </c>
      <c r="G25" t="s">
        <v>322</v>
      </c>
      <c r="H25" t="s">
        <v>322</v>
      </c>
      <c r="I25" t="s">
        <v>322</v>
      </c>
      <c r="J25" t="s">
        <v>322</v>
      </c>
      <c r="K25" t="s">
        <v>322</v>
      </c>
      <c r="L25" t="s">
        <v>322</v>
      </c>
      <c r="M25" t="s">
        <v>322</v>
      </c>
      <c r="N25" t="s">
        <v>593</v>
      </c>
      <c r="O25" t="s">
        <v>593</v>
      </c>
      <c r="P25" t="s">
        <v>560</v>
      </c>
      <c r="Q25" t="s">
        <v>560</v>
      </c>
      <c r="R25" t="s">
        <v>560</v>
      </c>
      <c r="S25" t="s">
        <v>560</v>
      </c>
      <c r="T25" t="s">
        <v>758</v>
      </c>
      <c r="U25" t="s">
        <v>758</v>
      </c>
      <c r="V25" t="s">
        <v>758</v>
      </c>
      <c r="W25" t="s">
        <v>758</v>
      </c>
      <c r="X25" t="s">
        <v>758</v>
      </c>
      <c r="Y25" t="s">
        <v>758</v>
      </c>
      <c r="Z25" t="s">
        <v>758</v>
      </c>
      <c r="AA25" t="s">
        <v>579</v>
      </c>
      <c r="AB25" t="s">
        <v>583</v>
      </c>
      <c r="AC25" t="s">
        <v>583</v>
      </c>
      <c r="AD25" t="s">
        <v>583</v>
      </c>
      <c r="AE25" t="s">
        <v>759</v>
      </c>
      <c r="AF25" t="s">
        <v>759</v>
      </c>
      <c r="AG25" t="s">
        <v>602</v>
      </c>
      <c r="AH25" t="s">
        <v>602</v>
      </c>
      <c r="AI25" t="s">
        <v>606</v>
      </c>
      <c r="AJ25" t="s">
        <v>602</v>
      </c>
      <c r="AK25" t="s">
        <v>760</v>
      </c>
      <c r="AL25" t="s">
        <v>760</v>
      </c>
      <c r="AM25" t="s">
        <v>760</v>
      </c>
      <c r="AN25" t="s">
        <v>760</v>
      </c>
      <c r="AO25" t="s">
        <v>760</v>
      </c>
      <c r="AP25" t="s">
        <v>760</v>
      </c>
      <c r="AQ25" t="s">
        <v>760</v>
      </c>
      <c r="AR25" t="s">
        <v>760</v>
      </c>
      <c r="AS25" t="s">
        <v>760</v>
      </c>
      <c r="AT25" t="s">
        <v>634</v>
      </c>
      <c r="AU25" t="s">
        <v>761</v>
      </c>
      <c r="AV25" t="s">
        <v>573</v>
      </c>
      <c r="AW25" t="s">
        <v>576</v>
      </c>
      <c r="AX25" t="s">
        <v>580</v>
      </c>
      <c r="AY25" t="s">
        <v>584</v>
      </c>
      <c r="AZ25" t="s">
        <v>587</v>
      </c>
      <c r="BA25" t="s">
        <v>590</v>
      </c>
      <c r="BB25" t="s">
        <v>594</v>
      </c>
      <c r="BC25" t="s">
        <v>597</v>
      </c>
      <c r="BD25" t="s">
        <v>584</v>
      </c>
      <c r="BE25" t="s">
        <v>603</v>
      </c>
      <c r="BF25" t="s">
        <v>607</v>
      </c>
      <c r="BG25" t="s">
        <v>610</v>
      </c>
      <c r="BH25" t="s">
        <v>762</v>
      </c>
      <c r="BI25" t="s">
        <v>762</v>
      </c>
      <c r="BJ25" t="s">
        <v>762</v>
      </c>
      <c r="BK25" t="s">
        <v>619</v>
      </c>
      <c r="BL25" t="s">
        <v>622</v>
      </c>
      <c r="BM25" t="s">
        <v>625</v>
      </c>
      <c r="BN25" t="s">
        <v>762</v>
      </c>
    </row>
    <row r="29" spans="1:68" x14ac:dyDescent="0.3">
      <c r="B29" s="58" t="str">
        <f>+B42</f>
        <v>a-pdr0</v>
      </c>
      <c r="C29" s="58" t="str">
        <f t="shared" ref="C29:BJ29" si="9">+C42</f>
        <v>a-wht0</v>
      </c>
      <c r="D29" s="58" t="str">
        <f t="shared" si="9"/>
        <v>a-gro0</v>
      </c>
      <c r="E29" s="58" t="str">
        <f t="shared" si="9"/>
        <v>a-v_f0</v>
      </c>
      <c r="F29" s="58" t="str">
        <f t="shared" si="9"/>
        <v>a-osd0</v>
      </c>
      <c r="G29" s="58" t="str">
        <f t="shared" si="9"/>
        <v>a-c_b0</v>
      </c>
      <c r="H29" s="58" t="str">
        <f t="shared" si="9"/>
        <v>a-pfb0</v>
      </c>
      <c r="I29" s="58" t="str">
        <f t="shared" si="9"/>
        <v>a-ocr0</v>
      </c>
      <c r="J29" s="58" t="str">
        <f t="shared" si="9"/>
        <v>a-ctl0</v>
      </c>
      <c r="K29" s="58" t="str">
        <f t="shared" si="9"/>
        <v>a-oap0</v>
      </c>
      <c r="L29" s="58" t="str">
        <f t="shared" si="9"/>
        <v>a-rmk0</v>
      </c>
      <c r="M29" s="58" t="str">
        <f t="shared" si="9"/>
        <v>a-wol0</v>
      </c>
      <c r="N29" s="58" t="str">
        <f t="shared" si="9"/>
        <v>a-frs0</v>
      </c>
      <c r="O29" s="58" t="str">
        <f t="shared" si="9"/>
        <v>a-fsh0</v>
      </c>
      <c r="P29" s="58" t="str">
        <f>+P42</f>
        <v>a-coa0</v>
      </c>
      <c r="Q29" s="58" t="str">
        <f t="shared" si="9"/>
        <v>a-oil0</v>
      </c>
      <c r="R29" s="58" t="str">
        <f t="shared" si="9"/>
        <v>a-gas0</v>
      </c>
      <c r="S29" s="58" t="str">
        <f t="shared" si="9"/>
        <v>a-oxt0</v>
      </c>
      <c r="T29" s="58" t="str">
        <f t="shared" si="9"/>
        <v>a-cmt0</v>
      </c>
      <c r="U29" s="58" t="str">
        <f t="shared" si="9"/>
        <v>a-omt0</v>
      </c>
      <c r="V29" s="58" t="str">
        <f t="shared" si="9"/>
        <v>a-vol0</v>
      </c>
      <c r="W29" s="58" t="str">
        <f t="shared" si="9"/>
        <v>a-mil0</v>
      </c>
      <c r="X29" s="58" t="str">
        <f t="shared" si="9"/>
        <v>a-pcr0</v>
      </c>
      <c r="Y29" s="58" t="str">
        <f t="shared" si="9"/>
        <v>a-sgr0</v>
      </c>
      <c r="Z29" s="58" t="str">
        <f t="shared" si="9"/>
        <v>a-ofd0</v>
      </c>
      <c r="AA29" s="58" t="str">
        <f t="shared" si="9"/>
        <v>a-b_t0</v>
      </c>
      <c r="AB29" s="58" t="str">
        <f t="shared" si="9"/>
        <v>a-tex0</v>
      </c>
      <c r="AC29" s="58" t="str">
        <f t="shared" si="9"/>
        <v>a-wap0</v>
      </c>
      <c r="AD29" s="58" t="str">
        <f t="shared" si="9"/>
        <v>a-lea0</v>
      </c>
      <c r="AE29" s="58" t="str">
        <f t="shared" si="9"/>
        <v>a-lum0</v>
      </c>
      <c r="AF29" s="58" t="str">
        <f t="shared" si="9"/>
        <v>a-ppp0</v>
      </c>
      <c r="AG29" s="58" t="str">
        <f t="shared" si="9"/>
        <v>a-p_c0</v>
      </c>
      <c r="AH29" s="58" t="str">
        <f t="shared" si="9"/>
        <v>a-chm0</v>
      </c>
      <c r="AI29" s="58" t="str">
        <f t="shared" si="9"/>
        <v>a-bph0</v>
      </c>
      <c r="AJ29" s="58" t="str">
        <f t="shared" si="9"/>
        <v>a-rpp0</v>
      </c>
      <c r="AK29" s="58" t="str">
        <f t="shared" si="9"/>
        <v>a-nmm0</v>
      </c>
      <c r="AL29" s="58" t="str">
        <f t="shared" si="9"/>
        <v>a-i_s0</v>
      </c>
      <c r="AM29" s="58" t="str">
        <f t="shared" si="9"/>
        <v>a-nfm0</v>
      </c>
      <c r="AN29" s="58" t="str">
        <f t="shared" si="9"/>
        <v>a-fmp0</v>
      </c>
      <c r="AO29" s="58" t="str">
        <f t="shared" si="9"/>
        <v>a-ele0</v>
      </c>
      <c r="AP29" s="58" t="str">
        <f t="shared" si="9"/>
        <v>a-eeq0</v>
      </c>
      <c r="AQ29" s="58" t="str">
        <f t="shared" si="9"/>
        <v>a-ome0</v>
      </c>
      <c r="AR29" s="58" t="str">
        <f t="shared" si="9"/>
        <v>a-mvh0</v>
      </c>
      <c r="AS29" s="58" t="str">
        <f t="shared" si="9"/>
        <v>a-otn0</v>
      </c>
      <c r="AT29" s="58" t="str">
        <f t="shared" si="9"/>
        <v>a-omf0</v>
      </c>
      <c r="AU29" s="58" t="str">
        <f t="shared" si="9"/>
        <v>a-ely0</v>
      </c>
      <c r="AV29" s="58" t="str">
        <f t="shared" si="9"/>
        <v>a-gdt0</v>
      </c>
      <c r="AW29" s="58" t="str">
        <f t="shared" si="9"/>
        <v>a-wtr0</v>
      </c>
      <c r="AX29" s="58" t="str">
        <f t="shared" si="9"/>
        <v>a-cns0</v>
      </c>
      <c r="AY29" s="58" t="str">
        <f t="shared" si="9"/>
        <v>a-trd0</v>
      </c>
      <c r="AZ29" s="58" t="str">
        <f t="shared" si="9"/>
        <v>a-afs0</v>
      </c>
      <c r="BA29" s="58" t="str">
        <f t="shared" si="9"/>
        <v>a-otp0</v>
      </c>
      <c r="BB29" s="58" t="str">
        <f t="shared" si="9"/>
        <v>a-wtp0</v>
      </c>
      <c r="BC29" s="58" t="str">
        <f t="shared" si="9"/>
        <v>a-atp0</v>
      </c>
      <c r="BD29" s="58" t="str">
        <f t="shared" si="9"/>
        <v>a-whs0</v>
      </c>
      <c r="BE29" s="58" t="str">
        <f t="shared" si="9"/>
        <v>a-cmn0</v>
      </c>
      <c r="BF29" s="58" t="str">
        <f t="shared" si="9"/>
        <v>a-ofi0</v>
      </c>
      <c r="BG29" s="58" t="str">
        <f t="shared" si="9"/>
        <v>a-ins0</v>
      </c>
      <c r="BH29" s="58" t="str">
        <f t="shared" si="9"/>
        <v>a-rsa0</v>
      </c>
      <c r="BI29" s="58" t="str">
        <f t="shared" si="9"/>
        <v>a-obs0</v>
      </c>
      <c r="BJ29" s="58" t="str">
        <f t="shared" si="9"/>
        <v>a-ros0</v>
      </c>
      <c r="BK29" s="58" t="str">
        <f>+BK42</f>
        <v>a-osg0</v>
      </c>
      <c r="BL29" s="58" t="str">
        <f>+BL42</f>
        <v>a-edu0</v>
      </c>
      <c r="BM29" s="58" t="str">
        <f>+BM42</f>
        <v>a-hht0</v>
      </c>
      <c r="BN29" s="58"/>
    </row>
    <row r="30" spans="1:68" x14ac:dyDescent="0.3">
      <c r="A30" t="str">
        <f>+A43</f>
        <v>f-labSkInf0</v>
      </c>
      <c r="B30" t="e">
        <f>+B55/SUM($B$55:$BN$59)*$B$74</f>
        <v>#REF!</v>
      </c>
      <c r="C30" t="e">
        <f t="shared" ref="C30:AG30" si="10">+C55/SUM($B$55:$BN$59)*$B$74</f>
        <v>#REF!</v>
      </c>
      <c r="D30" t="e">
        <f t="shared" si="10"/>
        <v>#REF!</v>
      </c>
      <c r="E30" t="e">
        <f t="shared" si="10"/>
        <v>#REF!</v>
      </c>
      <c r="F30" t="e">
        <f t="shared" si="10"/>
        <v>#REF!</v>
      </c>
      <c r="G30" t="e">
        <f t="shared" si="10"/>
        <v>#REF!</v>
      </c>
      <c r="H30" t="e">
        <f t="shared" si="10"/>
        <v>#REF!</v>
      </c>
      <c r="I30" t="e">
        <f t="shared" si="10"/>
        <v>#REF!</v>
      </c>
      <c r="J30" t="e">
        <f t="shared" si="10"/>
        <v>#REF!</v>
      </c>
      <c r="K30" t="e">
        <f t="shared" si="10"/>
        <v>#REF!</v>
      </c>
      <c r="L30" t="e">
        <f t="shared" si="10"/>
        <v>#REF!</v>
      </c>
      <c r="M30" t="e">
        <f t="shared" si="10"/>
        <v>#REF!</v>
      </c>
      <c r="N30" t="e">
        <f t="shared" si="10"/>
        <v>#REF!</v>
      </c>
      <c r="O30" t="e">
        <f t="shared" si="10"/>
        <v>#REF!</v>
      </c>
      <c r="P30" t="e">
        <f t="shared" si="10"/>
        <v>#REF!</v>
      </c>
      <c r="Q30" t="e">
        <f t="shared" si="10"/>
        <v>#REF!</v>
      </c>
      <c r="R30" t="e">
        <f t="shared" si="10"/>
        <v>#REF!</v>
      </c>
      <c r="S30" t="e">
        <f t="shared" si="10"/>
        <v>#REF!</v>
      </c>
      <c r="T30" t="e">
        <f t="shared" si="10"/>
        <v>#REF!</v>
      </c>
      <c r="U30" t="e">
        <f t="shared" si="10"/>
        <v>#REF!</v>
      </c>
      <c r="V30" t="e">
        <f t="shared" si="10"/>
        <v>#REF!</v>
      </c>
      <c r="W30" t="e">
        <f t="shared" si="10"/>
        <v>#REF!</v>
      </c>
      <c r="X30" t="e">
        <f t="shared" si="10"/>
        <v>#REF!</v>
      </c>
      <c r="Y30" t="e">
        <f t="shared" si="10"/>
        <v>#REF!</v>
      </c>
      <c r="Z30" t="e">
        <f t="shared" si="10"/>
        <v>#REF!</v>
      </c>
      <c r="AA30" t="e">
        <f t="shared" si="10"/>
        <v>#REF!</v>
      </c>
      <c r="AB30" t="e">
        <f t="shared" si="10"/>
        <v>#REF!</v>
      </c>
      <c r="AC30" t="e">
        <f t="shared" si="10"/>
        <v>#REF!</v>
      </c>
      <c r="AD30" t="e">
        <f t="shared" si="10"/>
        <v>#REF!</v>
      </c>
      <c r="AE30" t="e">
        <f t="shared" si="10"/>
        <v>#REF!</v>
      </c>
      <c r="AF30" t="e">
        <f t="shared" si="10"/>
        <v>#REF!</v>
      </c>
      <c r="AG30" t="e">
        <f t="shared" si="10"/>
        <v>#REF!</v>
      </c>
      <c r="AH30" t="e">
        <f t="shared" ref="AH30:BM30" si="11">+AH55/SUM($B$55:$BN$59)*$B$74</f>
        <v>#REF!</v>
      </c>
      <c r="AI30" t="e">
        <f t="shared" si="11"/>
        <v>#REF!</v>
      </c>
      <c r="AJ30" t="e">
        <f t="shared" si="11"/>
        <v>#REF!</v>
      </c>
      <c r="AK30" t="e">
        <f t="shared" si="11"/>
        <v>#REF!</v>
      </c>
      <c r="AL30" t="e">
        <f t="shared" si="11"/>
        <v>#REF!</v>
      </c>
      <c r="AM30" t="e">
        <f t="shared" si="11"/>
        <v>#REF!</v>
      </c>
      <c r="AN30" t="e">
        <f t="shared" si="11"/>
        <v>#REF!</v>
      </c>
      <c r="AO30" t="e">
        <f t="shared" si="11"/>
        <v>#REF!</v>
      </c>
      <c r="AP30" t="e">
        <f t="shared" si="11"/>
        <v>#REF!</v>
      </c>
      <c r="AQ30" t="e">
        <f t="shared" si="11"/>
        <v>#REF!</v>
      </c>
      <c r="AR30" t="e">
        <f t="shared" si="11"/>
        <v>#REF!</v>
      </c>
      <c r="AS30" t="e">
        <f t="shared" si="11"/>
        <v>#REF!</v>
      </c>
      <c r="AT30" t="e">
        <f t="shared" si="11"/>
        <v>#REF!</v>
      </c>
      <c r="AU30" t="e">
        <f t="shared" si="11"/>
        <v>#REF!</v>
      </c>
      <c r="AV30" t="e">
        <f t="shared" si="11"/>
        <v>#REF!</v>
      </c>
      <c r="AW30" t="e">
        <f t="shared" si="11"/>
        <v>#REF!</v>
      </c>
      <c r="AX30" t="e">
        <f t="shared" si="11"/>
        <v>#REF!</v>
      </c>
      <c r="AY30" t="e">
        <f t="shared" si="11"/>
        <v>#REF!</v>
      </c>
      <c r="AZ30" t="e">
        <f t="shared" si="11"/>
        <v>#REF!</v>
      </c>
      <c r="BA30" t="e">
        <f t="shared" si="11"/>
        <v>#REF!</v>
      </c>
      <c r="BB30" t="e">
        <f t="shared" si="11"/>
        <v>#REF!</v>
      </c>
      <c r="BC30" t="e">
        <f t="shared" si="11"/>
        <v>#REF!</v>
      </c>
      <c r="BD30" t="e">
        <f t="shared" si="11"/>
        <v>#REF!</v>
      </c>
      <c r="BE30" t="e">
        <f t="shared" si="11"/>
        <v>#REF!</v>
      </c>
      <c r="BF30" t="e">
        <f t="shared" si="11"/>
        <v>#REF!</v>
      </c>
      <c r="BG30" t="e">
        <f t="shared" si="11"/>
        <v>#REF!</v>
      </c>
      <c r="BH30" t="e">
        <f t="shared" si="11"/>
        <v>#REF!</v>
      </c>
      <c r="BI30" t="e">
        <f t="shared" si="11"/>
        <v>#REF!</v>
      </c>
      <c r="BJ30" t="e">
        <f t="shared" si="11"/>
        <v>#REF!</v>
      </c>
      <c r="BK30" t="e">
        <f t="shared" si="11"/>
        <v>#REF!</v>
      </c>
      <c r="BL30" t="e">
        <f t="shared" si="11"/>
        <v>#REF!</v>
      </c>
      <c r="BM30" t="e">
        <f t="shared" si="11"/>
        <v>#REF!</v>
      </c>
    </row>
    <row r="31" spans="1:68" x14ac:dyDescent="0.3">
      <c r="A31" t="str">
        <f>+A44</f>
        <v>f-labSkFor0</v>
      </c>
      <c r="B31" t="e">
        <f t="shared" ref="B31:AG31" si="12">+B56/SUM($B$55:$BN$59)*$B$74</f>
        <v>#REF!</v>
      </c>
      <c r="C31" t="e">
        <f t="shared" si="12"/>
        <v>#REF!</v>
      </c>
      <c r="D31" t="e">
        <f t="shared" si="12"/>
        <v>#REF!</v>
      </c>
      <c r="E31" t="e">
        <f t="shared" si="12"/>
        <v>#REF!</v>
      </c>
      <c r="F31" t="e">
        <f t="shared" si="12"/>
        <v>#REF!</v>
      </c>
      <c r="G31" t="e">
        <f t="shared" si="12"/>
        <v>#REF!</v>
      </c>
      <c r="H31" t="e">
        <f t="shared" si="12"/>
        <v>#REF!</v>
      </c>
      <c r="I31" t="e">
        <f t="shared" si="12"/>
        <v>#REF!</v>
      </c>
      <c r="J31" t="e">
        <f t="shared" si="12"/>
        <v>#REF!</v>
      </c>
      <c r="K31" t="e">
        <f t="shared" si="12"/>
        <v>#REF!</v>
      </c>
      <c r="L31" t="e">
        <f t="shared" si="12"/>
        <v>#REF!</v>
      </c>
      <c r="M31" t="e">
        <f t="shared" si="12"/>
        <v>#REF!</v>
      </c>
      <c r="N31" t="e">
        <f t="shared" si="12"/>
        <v>#REF!</v>
      </c>
      <c r="O31" t="e">
        <f t="shared" si="12"/>
        <v>#REF!</v>
      </c>
      <c r="P31" t="e">
        <f t="shared" si="12"/>
        <v>#REF!</v>
      </c>
      <c r="Q31" t="e">
        <f t="shared" si="12"/>
        <v>#REF!</v>
      </c>
      <c r="R31" t="e">
        <f t="shared" si="12"/>
        <v>#REF!</v>
      </c>
      <c r="S31" t="e">
        <f t="shared" si="12"/>
        <v>#REF!</v>
      </c>
      <c r="T31" t="e">
        <f t="shared" si="12"/>
        <v>#REF!</v>
      </c>
      <c r="U31" t="e">
        <f t="shared" si="12"/>
        <v>#REF!</v>
      </c>
      <c r="V31" t="e">
        <f t="shared" si="12"/>
        <v>#REF!</v>
      </c>
      <c r="W31" t="e">
        <f t="shared" si="12"/>
        <v>#REF!</v>
      </c>
      <c r="X31" t="e">
        <f t="shared" si="12"/>
        <v>#REF!</v>
      </c>
      <c r="Y31" t="e">
        <f t="shared" si="12"/>
        <v>#REF!</v>
      </c>
      <c r="Z31" t="e">
        <f t="shared" si="12"/>
        <v>#REF!</v>
      </c>
      <c r="AA31" t="e">
        <f t="shared" si="12"/>
        <v>#REF!</v>
      </c>
      <c r="AB31" t="e">
        <f t="shared" si="12"/>
        <v>#REF!</v>
      </c>
      <c r="AC31" t="e">
        <f t="shared" si="12"/>
        <v>#REF!</v>
      </c>
      <c r="AD31" t="e">
        <f t="shared" si="12"/>
        <v>#REF!</v>
      </c>
      <c r="AE31" t="e">
        <f t="shared" si="12"/>
        <v>#REF!</v>
      </c>
      <c r="AF31" t="e">
        <f t="shared" si="12"/>
        <v>#REF!</v>
      </c>
      <c r="AG31" t="e">
        <f t="shared" si="12"/>
        <v>#REF!</v>
      </c>
      <c r="AH31" t="e">
        <f t="shared" ref="AH31:BM31" si="13">+AH56/SUM($B$55:$BN$59)*$B$74</f>
        <v>#REF!</v>
      </c>
      <c r="AI31" t="e">
        <f t="shared" si="13"/>
        <v>#REF!</v>
      </c>
      <c r="AJ31" t="e">
        <f t="shared" si="13"/>
        <v>#REF!</v>
      </c>
      <c r="AK31" t="e">
        <f t="shared" si="13"/>
        <v>#REF!</v>
      </c>
      <c r="AL31" t="e">
        <f t="shared" si="13"/>
        <v>#REF!</v>
      </c>
      <c r="AM31" t="e">
        <f t="shared" si="13"/>
        <v>#REF!</v>
      </c>
      <c r="AN31" t="e">
        <f t="shared" si="13"/>
        <v>#REF!</v>
      </c>
      <c r="AO31" t="e">
        <f t="shared" si="13"/>
        <v>#REF!</v>
      </c>
      <c r="AP31" t="e">
        <f t="shared" si="13"/>
        <v>#REF!</v>
      </c>
      <c r="AQ31" t="e">
        <f t="shared" si="13"/>
        <v>#REF!</v>
      </c>
      <c r="AR31" t="e">
        <f t="shared" si="13"/>
        <v>#REF!</v>
      </c>
      <c r="AS31" t="e">
        <f t="shared" si="13"/>
        <v>#REF!</v>
      </c>
      <c r="AT31" t="e">
        <f t="shared" si="13"/>
        <v>#REF!</v>
      </c>
      <c r="AU31" t="e">
        <f t="shared" si="13"/>
        <v>#REF!</v>
      </c>
      <c r="AV31" t="e">
        <f t="shared" si="13"/>
        <v>#REF!</v>
      </c>
      <c r="AW31" t="e">
        <f t="shared" si="13"/>
        <v>#REF!</v>
      </c>
      <c r="AX31" t="e">
        <f t="shared" si="13"/>
        <v>#REF!</v>
      </c>
      <c r="AY31" t="e">
        <f t="shared" si="13"/>
        <v>#REF!</v>
      </c>
      <c r="AZ31" t="e">
        <f t="shared" si="13"/>
        <v>#REF!</v>
      </c>
      <c r="BA31" t="e">
        <f t="shared" si="13"/>
        <v>#REF!</v>
      </c>
      <c r="BB31" t="e">
        <f t="shared" si="13"/>
        <v>#REF!</v>
      </c>
      <c r="BC31" t="e">
        <f t="shared" si="13"/>
        <v>#REF!</v>
      </c>
      <c r="BD31" t="e">
        <f t="shared" si="13"/>
        <v>#REF!</v>
      </c>
      <c r="BE31" t="e">
        <f t="shared" si="13"/>
        <v>#REF!</v>
      </c>
      <c r="BF31" t="e">
        <f t="shared" si="13"/>
        <v>#REF!</v>
      </c>
      <c r="BG31" t="e">
        <f t="shared" si="13"/>
        <v>#REF!</v>
      </c>
      <c r="BH31" t="e">
        <f t="shared" si="13"/>
        <v>#REF!</v>
      </c>
      <c r="BI31" t="e">
        <f t="shared" si="13"/>
        <v>#REF!</v>
      </c>
      <c r="BJ31" t="e">
        <f t="shared" si="13"/>
        <v>#REF!</v>
      </c>
      <c r="BK31" t="e">
        <f t="shared" si="13"/>
        <v>#REF!</v>
      </c>
      <c r="BL31" t="e">
        <f t="shared" si="13"/>
        <v>#REF!</v>
      </c>
      <c r="BM31" t="e">
        <f t="shared" si="13"/>
        <v>#REF!</v>
      </c>
    </row>
    <row r="32" spans="1:68" x14ac:dyDescent="0.3">
      <c r="A32" t="str">
        <f>+A45</f>
        <v>f-labUsInf0</v>
      </c>
      <c r="B32" t="e">
        <f t="shared" ref="B32:AG32" si="14">+B57/SUM($B$55:$BN$59)*$B$74</f>
        <v>#REF!</v>
      </c>
      <c r="C32" t="e">
        <f t="shared" si="14"/>
        <v>#REF!</v>
      </c>
      <c r="D32" t="e">
        <f t="shared" si="14"/>
        <v>#REF!</v>
      </c>
      <c r="E32" t="e">
        <f t="shared" si="14"/>
        <v>#REF!</v>
      </c>
      <c r="F32" t="e">
        <f t="shared" si="14"/>
        <v>#REF!</v>
      </c>
      <c r="G32" t="e">
        <f t="shared" si="14"/>
        <v>#REF!</v>
      </c>
      <c r="H32" t="e">
        <f t="shared" si="14"/>
        <v>#REF!</v>
      </c>
      <c r="I32" t="e">
        <f t="shared" si="14"/>
        <v>#REF!</v>
      </c>
      <c r="J32" t="e">
        <f t="shared" si="14"/>
        <v>#REF!</v>
      </c>
      <c r="K32" t="e">
        <f t="shared" si="14"/>
        <v>#REF!</v>
      </c>
      <c r="L32" t="e">
        <f t="shared" si="14"/>
        <v>#REF!</v>
      </c>
      <c r="M32" t="e">
        <f t="shared" si="14"/>
        <v>#REF!</v>
      </c>
      <c r="N32" t="e">
        <f t="shared" si="14"/>
        <v>#REF!</v>
      </c>
      <c r="O32" t="e">
        <f t="shared" si="14"/>
        <v>#REF!</v>
      </c>
      <c r="P32" t="e">
        <f t="shared" si="14"/>
        <v>#REF!</v>
      </c>
      <c r="Q32" t="e">
        <f t="shared" si="14"/>
        <v>#REF!</v>
      </c>
      <c r="R32" t="e">
        <f t="shared" si="14"/>
        <v>#REF!</v>
      </c>
      <c r="S32" t="e">
        <f t="shared" si="14"/>
        <v>#REF!</v>
      </c>
      <c r="T32" t="e">
        <f t="shared" si="14"/>
        <v>#REF!</v>
      </c>
      <c r="U32" t="e">
        <f t="shared" si="14"/>
        <v>#REF!</v>
      </c>
      <c r="V32" t="e">
        <f t="shared" si="14"/>
        <v>#REF!</v>
      </c>
      <c r="W32" t="e">
        <f t="shared" si="14"/>
        <v>#REF!</v>
      </c>
      <c r="X32" t="e">
        <f t="shared" si="14"/>
        <v>#REF!</v>
      </c>
      <c r="Y32" t="e">
        <f t="shared" si="14"/>
        <v>#REF!</v>
      </c>
      <c r="Z32" t="e">
        <f t="shared" si="14"/>
        <v>#REF!</v>
      </c>
      <c r="AA32" t="e">
        <f t="shared" si="14"/>
        <v>#REF!</v>
      </c>
      <c r="AB32" t="e">
        <f t="shared" si="14"/>
        <v>#REF!</v>
      </c>
      <c r="AC32" t="e">
        <f t="shared" si="14"/>
        <v>#REF!</v>
      </c>
      <c r="AD32" t="e">
        <f t="shared" si="14"/>
        <v>#REF!</v>
      </c>
      <c r="AE32" t="e">
        <f t="shared" si="14"/>
        <v>#REF!</v>
      </c>
      <c r="AF32" t="e">
        <f t="shared" si="14"/>
        <v>#REF!</v>
      </c>
      <c r="AG32" t="e">
        <f t="shared" si="14"/>
        <v>#REF!</v>
      </c>
      <c r="AH32" t="e">
        <f t="shared" ref="AH32:BM32" si="15">+AH57/SUM($B$55:$BN$59)*$B$74</f>
        <v>#REF!</v>
      </c>
      <c r="AI32" t="e">
        <f t="shared" si="15"/>
        <v>#REF!</v>
      </c>
      <c r="AJ32" t="e">
        <f t="shared" si="15"/>
        <v>#REF!</v>
      </c>
      <c r="AK32" t="e">
        <f t="shared" si="15"/>
        <v>#REF!</v>
      </c>
      <c r="AL32" t="e">
        <f t="shared" si="15"/>
        <v>#REF!</v>
      </c>
      <c r="AM32" t="e">
        <f t="shared" si="15"/>
        <v>#REF!</v>
      </c>
      <c r="AN32" t="e">
        <f t="shared" si="15"/>
        <v>#REF!</v>
      </c>
      <c r="AO32" t="e">
        <f t="shared" si="15"/>
        <v>#REF!</v>
      </c>
      <c r="AP32" t="e">
        <f t="shared" si="15"/>
        <v>#REF!</v>
      </c>
      <c r="AQ32" t="e">
        <f t="shared" si="15"/>
        <v>#REF!</v>
      </c>
      <c r="AR32" t="e">
        <f t="shared" si="15"/>
        <v>#REF!</v>
      </c>
      <c r="AS32" t="e">
        <f t="shared" si="15"/>
        <v>#REF!</v>
      </c>
      <c r="AT32" t="e">
        <f t="shared" si="15"/>
        <v>#REF!</v>
      </c>
      <c r="AU32" t="e">
        <f t="shared" si="15"/>
        <v>#REF!</v>
      </c>
      <c r="AV32" t="e">
        <f t="shared" si="15"/>
        <v>#REF!</v>
      </c>
      <c r="AW32" t="e">
        <f t="shared" si="15"/>
        <v>#REF!</v>
      </c>
      <c r="AX32" t="e">
        <f t="shared" si="15"/>
        <v>#REF!</v>
      </c>
      <c r="AY32" t="e">
        <f t="shared" si="15"/>
        <v>#REF!</v>
      </c>
      <c r="AZ32" t="e">
        <f t="shared" si="15"/>
        <v>#REF!</v>
      </c>
      <c r="BA32" t="e">
        <f t="shared" si="15"/>
        <v>#REF!</v>
      </c>
      <c r="BB32" t="e">
        <f t="shared" si="15"/>
        <v>#REF!</v>
      </c>
      <c r="BC32" t="e">
        <f t="shared" si="15"/>
        <v>#REF!</v>
      </c>
      <c r="BD32" t="e">
        <f t="shared" si="15"/>
        <v>#REF!</v>
      </c>
      <c r="BE32" t="e">
        <f t="shared" si="15"/>
        <v>#REF!</v>
      </c>
      <c r="BF32" t="e">
        <f t="shared" si="15"/>
        <v>#REF!</v>
      </c>
      <c r="BG32" t="e">
        <f t="shared" si="15"/>
        <v>#REF!</v>
      </c>
      <c r="BH32" t="e">
        <f t="shared" si="15"/>
        <v>#REF!</v>
      </c>
      <c r="BI32" t="e">
        <f t="shared" si="15"/>
        <v>#REF!</v>
      </c>
      <c r="BJ32" t="e">
        <f t="shared" si="15"/>
        <v>#REF!</v>
      </c>
      <c r="BK32" t="e">
        <f t="shared" si="15"/>
        <v>#REF!</v>
      </c>
      <c r="BL32" t="e">
        <f t="shared" si="15"/>
        <v>#REF!</v>
      </c>
      <c r="BM32" t="e">
        <f t="shared" si="15"/>
        <v>#REF!</v>
      </c>
    </row>
    <row r="33" spans="1:66" x14ac:dyDescent="0.3">
      <c r="A33" t="str">
        <f>+A46</f>
        <v>f-labUsFor0</v>
      </c>
      <c r="B33" t="e">
        <f t="shared" ref="B33:AG33" si="16">+B58/SUM($B$55:$BN$59)*$B$74</f>
        <v>#REF!</v>
      </c>
      <c r="C33" t="e">
        <f t="shared" si="16"/>
        <v>#REF!</v>
      </c>
      <c r="D33" t="e">
        <f t="shared" si="16"/>
        <v>#REF!</v>
      </c>
      <c r="E33" t="e">
        <f t="shared" si="16"/>
        <v>#REF!</v>
      </c>
      <c r="F33" t="e">
        <f t="shared" si="16"/>
        <v>#REF!</v>
      </c>
      <c r="G33" t="e">
        <f t="shared" si="16"/>
        <v>#REF!</v>
      </c>
      <c r="H33" t="e">
        <f t="shared" si="16"/>
        <v>#REF!</v>
      </c>
      <c r="I33" t="e">
        <f t="shared" si="16"/>
        <v>#REF!</v>
      </c>
      <c r="J33" t="e">
        <f t="shared" si="16"/>
        <v>#REF!</v>
      </c>
      <c r="K33" t="e">
        <f t="shared" si="16"/>
        <v>#REF!</v>
      </c>
      <c r="L33" t="e">
        <f t="shared" si="16"/>
        <v>#REF!</v>
      </c>
      <c r="M33" t="e">
        <f t="shared" si="16"/>
        <v>#REF!</v>
      </c>
      <c r="N33" t="e">
        <f t="shared" si="16"/>
        <v>#REF!</v>
      </c>
      <c r="O33" t="e">
        <f t="shared" si="16"/>
        <v>#REF!</v>
      </c>
      <c r="P33" t="e">
        <f t="shared" si="16"/>
        <v>#REF!</v>
      </c>
      <c r="Q33" t="e">
        <f t="shared" si="16"/>
        <v>#REF!</v>
      </c>
      <c r="R33" t="e">
        <f t="shared" si="16"/>
        <v>#REF!</v>
      </c>
      <c r="S33" t="e">
        <f t="shared" si="16"/>
        <v>#REF!</v>
      </c>
      <c r="T33" t="e">
        <f t="shared" si="16"/>
        <v>#REF!</v>
      </c>
      <c r="U33" t="e">
        <f t="shared" si="16"/>
        <v>#REF!</v>
      </c>
      <c r="V33" t="e">
        <f t="shared" si="16"/>
        <v>#REF!</v>
      </c>
      <c r="W33" t="e">
        <f t="shared" si="16"/>
        <v>#REF!</v>
      </c>
      <c r="X33" t="e">
        <f t="shared" si="16"/>
        <v>#REF!</v>
      </c>
      <c r="Y33" t="e">
        <f t="shared" si="16"/>
        <v>#REF!</v>
      </c>
      <c r="Z33" t="e">
        <f t="shared" si="16"/>
        <v>#REF!</v>
      </c>
      <c r="AA33" t="e">
        <f t="shared" si="16"/>
        <v>#REF!</v>
      </c>
      <c r="AB33" t="e">
        <f t="shared" si="16"/>
        <v>#REF!</v>
      </c>
      <c r="AC33" t="e">
        <f t="shared" si="16"/>
        <v>#REF!</v>
      </c>
      <c r="AD33" t="e">
        <f t="shared" si="16"/>
        <v>#REF!</v>
      </c>
      <c r="AE33" t="e">
        <f t="shared" si="16"/>
        <v>#REF!</v>
      </c>
      <c r="AF33" t="e">
        <f t="shared" si="16"/>
        <v>#REF!</v>
      </c>
      <c r="AG33" t="e">
        <f t="shared" si="16"/>
        <v>#REF!</v>
      </c>
      <c r="AH33" t="e">
        <f t="shared" ref="AH33:BM33" si="17">+AH58/SUM($B$55:$BN$59)*$B$74</f>
        <v>#REF!</v>
      </c>
      <c r="AI33" t="e">
        <f t="shared" si="17"/>
        <v>#REF!</v>
      </c>
      <c r="AJ33" t="e">
        <f t="shared" si="17"/>
        <v>#REF!</v>
      </c>
      <c r="AK33" t="e">
        <f t="shared" si="17"/>
        <v>#REF!</v>
      </c>
      <c r="AL33" t="e">
        <f t="shared" si="17"/>
        <v>#REF!</v>
      </c>
      <c r="AM33" t="e">
        <f t="shared" si="17"/>
        <v>#REF!</v>
      </c>
      <c r="AN33" t="e">
        <f t="shared" si="17"/>
        <v>#REF!</v>
      </c>
      <c r="AO33" t="e">
        <f t="shared" si="17"/>
        <v>#REF!</v>
      </c>
      <c r="AP33" t="e">
        <f t="shared" si="17"/>
        <v>#REF!</v>
      </c>
      <c r="AQ33" t="e">
        <f t="shared" si="17"/>
        <v>#REF!</v>
      </c>
      <c r="AR33" t="e">
        <f t="shared" si="17"/>
        <v>#REF!</v>
      </c>
      <c r="AS33" t="e">
        <f t="shared" si="17"/>
        <v>#REF!</v>
      </c>
      <c r="AT33" t="e">
        <f t="shared" si="17"/>
        <v>#REF!</v>
      </c>
      <c r="AU33" t="e">
        <f t="shared" si="17"/>
        <v>#REF!</v>
      </c>
      <c r="AV33" t="e">
        <f t="shared" si="17"/>
        <v>#REF!</v>
      </c>
      <c r="AW33" t="e">
        <f t="shared" si="17"/>
        <v>#REF!</v>
      </c>
      <c r="AX33" t="e">
        <f t="shared" si="17"/>
        <v>#REF!</v>
      </c>
      <c r="AY33" t="e">
        <f t="shared" si="17"/>
        <v>#REF!</v>
      </c>
      <c r="AZ33" t="e">
        <f t="shared" si="17"/>
        <v>#REF!</v>
      </c>
      <c r="BA33" t="e">
        <f t="shared" si="17"/>
        <v>#REF!</v>
      </c>
      <c r="BB33" t="e">
        <f t="shared" si="17"/>
        <v>#REF!</v>
      </c>
      <c r="BC33" t="e">
        <f t="shared" si="17"/>
        <v>#REF!</v>
      </c>
      <c r="BD33" t="e">
        <f t="shared" si="17"/>
        <v>#REF!</v>
      </c>
      <c r="BE33" t="e">
        <f t="shared" si="17"/>
        <v>#REF!</v>
      </c>
      <c r="BF33" t="e">
        <f t="shared" si="17"/>
        <v>#REF!</v>
      </c>
      <c r="BG33" t="e">
        <f t="shared" si="17"/>
        <v>#REF!</v>
      </c>
      <c r="BH33" t="e">
        <f t="shared" si="17"/>
        <v>#REF!</v>
      </c>
      <c r="BI33" t="e">
        <f t="shared" si="17"/>
        <v>#REF!</v>
      </c>
      <c r="BJ33" t="e">
        <f t="shared" si="17"/>
        <v>#REF!</v>
      </c>
      <c r="BK33" t="e">
        <f t="shared" si="17"/>
        <v>#REF!</v>
      </c>
      <c r="BL33" t="e">
        <f t="shared" si="17"/>
        <v>#REF!</v>
      </c>
      <c r="BM33" t="e">
        <f t="shared" si="17"/>
        <v>#REF!</v>
      </c>
    </row>
    <row r="42" spans="1:66" x14ac:dyDescent="0.3">
      <c r="B42" s="58" t="str">
        <f>+B54</f>
        <v>a-pdr0</v>
      </c>
      <c r="C42" s="58" t="str">
        <f t="shared" ref="C42:BJ42" si="18">+C54</f>
        <v>a-wht0</v>
      </c>
      <c r="D42" s="58" t="str">
        <f t="shared" si="18"/>
        <v>a-gro0</v>
      </c>
      <c r="E42" s="58" t="str">
        <f t="shared" si="18"/>
        <v>a-v_f0</v>
      </c>
      <c r="F42" s="58" t="str">
        <f t="shared" si="18"/>
        <v>a-osd0</v>
      </c>
      <c r="G42" s="58" t="str">
        <f t="shared" si="18"/>
        <v>a-c_b0</v>
      </c>
      <c r="H42" s="58" t="str">
        <f t="shared" si="18"/>
        <v>a-pfb0</v>
      </c>
      <c r="I42" s="58" t="str">
        <f t="shared" si="18"/>
        <v>a-ocr0</v>
      </c>
      <c r="J42" s="58" t="str">
        <f t="shared" si="18"/>
        <v>a-ctl0</v>
      </c>
      <c r="K42" s="58" t="str">
        <f t="shared" si="18"/>
        <v>a-oap0</v>
      </c>
      <c r="L42" s="58" t="str">
        <f t="shared" si="18"/>
        <v>a-rmk0</v>
      </c>
      <c r="M42" s="58" t="str">
        <f t="shared" si="18"/>
        <v>a-wol0</v>
      </c>
      <c r="N42" s="58" t="str">
        <f t="shared" si="18"/>
        <v>a-frs0</v>
      </c>
      <c r="O42" s="58" t="str">
        <f t="shared" si="18"/>
        <v>a-fsh0</v>
      </c>
      <c r="P42" t="s">
        <v>772</v>
      </c>
      <c r="Q42" s="58" t="str">
        <f t="shared" si="18"/>
        <v>a-oil0</v>
      </c>
      <c r="R42" s="58" t="str">
        <f t="shared" si="18"/>
        <v>a-gas0</v>
      </c>
      <c r="S42" s="58" t="str">
        <f t="shared" si="18"/>
        <v>a-oxt0</v>
      </c>
      <c r="T42" s="58" t="str">
        <f t="shared" si="18"/>
        <v>a-cmt0</v>
      </c>
      <c r="U42" s="58" t="str">
        <f t="shared" si="18"/>
        <v>a-omt0</v>
      </c>
      <c r="V42" s="58" t="str">
        <f t="shared" si="18"/>
        <v>a-vol0</v>
      </c>
      <c r="W42" s="58" t="str">
        <f t="shared" si="18"/>
        <v>a-mil0</v>
      </c>
      <c r="X42" s="58" t="str">
        <f t="shared" si="18"/>
        <v>a-pcr0</v>
      </c>
      <c r="Y42" s="58" t="str">
        <f t="shared" si="18"/>
        <v>a-sgr0</v>
      </c>
      <c r="Z42" s="58" t="str">
        <f t="shared" si="18"/>
        <v>a-ofd0</v>
      </c>
      <c r="AA42" s="58" t="str">
        <f t="shared" si="18"/>
        <v>a-b_t0</v>
      </c>
      <c r="AB42" s="58" t="str">
        <f t="shared" si="18"/>
        <v>a-tex0</v>
      </c>
      <c r="AC42" s="58" t="str">
        <f t="shared" si="18"/>
        <v>a-wap0</v>
      </c>
      <c r="AD42" s="58" t="str">
        <f t="shared" si="18"/>
        <v>a-lea0</v>
      </c>
      <c r="AE42" s="58" t="str">
        <f t="shared" si="18"/>
        <v>a-lum0</v>
      </c>
      <c r="AF42" s="58" t="str">
        <f t="shared" si="18"/>
        <v>a-ppp0</v>
      </c>
      <c r="AG42" s="58" t="str">
        <f t="shared" si="18"/>
        <v>a-p_c0</v>
      </c>
      <c r="AH42" s="58" t="str">
        <f t="shared" si="18"/>
        <v>a-chm0</v>
      </c>
      <c r="AI42" s="58" t="str">
        <f t="shared" si="18"/>
        <v>a-bph0</v>
      </c>
      <c r="AJ42" s="58" t="str">
        <f t="shared" si="18"/>
        <v>a-rpp0</v>
      </c>
      <c r="AK42" s="58" t="str">
        <f t="shared" si="18"/>
        <v>a-nmm0</v>
      </c>
      <c r="AL42" s="58" t="str">
        <f t="shared" si="18"/>
        <v>a-i_s0</v>
      </c>
      <c r="AM42" s="58" t="str">
        <f t="shared" si="18"/>
        <v>a-nfm0</v>
      </c>
      <c r="AN42" s="58" t="str">
        <f t="shared" si="18"/>
        <v>a-fmp0</v>
      </c>
      <c r="AO42" s="58" t="str">
        <f t="shared" si="18"/>
        <v>a-ele0</v>
      </c>
      <c r="AP42" s="58" t="str">
        <f t="shared" si="18"/>
        <v>a-eeq0</v>
      </c>
      <c r="AQ42" s="58" t="str">
        <f t="shared" si="18"/>
        <v>a-ome0</v>
      </c>
      <c r="AR42" s="58" t="str">
        <f t="shared" si="18"/>
        <v>a-mvh0</v>
      </c>
      <c r="AS42" s="58" t="str">
        <f t="shared" si="18"/>
        <v>a-otn0</v>
      </c>
      <c r="AT42" s="58" t="str">
        <f t="shared" si="18"/>
        <v>a-omf0</v>
      </c>
      <c r="AU42" s="58" t="str">
        <f t="shared" si="18"/>
        <v>a-ely0</v>
      </c>
      <c r="AV42" s="58" t="str">
        <f t="shared" si="18"/>
        <v>a-gdt0</v>
      </c>
      <c r="AW42" s="58" t="str">
        <f t="shared" si="18"/>
        <v>a-wtr0</v>
      </c>
      <c r="AX42" s="58" t="str">
        <f t="shared" si="18"/>
        <v>a-cns0</v>
      </c>
      <c r="AY42" s="58" t="str">
        <f t="shared" si="18"/>
        <v>a-trd0</v>
      </c>
      <c r="AZ42" s="58" t="str">
        <f t="shared" si="18"/>
        <v>a-afs0</v>
      </c>
      <c r="BA42" s="58" t="str">
        <f t="shared" si="18"/>
        <v>a-otp0</v>
      </c>
      <c r="BB42" s="58" t="str">
        <f t="shared" si="18"/>
        <v>a-wtp0</v>
      </c>
      <c r="BC42" s="58" t="str">
        <f t="shared" si="18"/>
        <v>a-atp0</v>
      </c>
      <c r="BD42" s="58" t="str">
        <f t="shared" si="18"/>
        <v>a-whs0</v>
      </c>
      <c r="BE42" s="58" t="str">
        <f t="shared" si="18"/>
        <v>a-cmn0</v>
      </c>
      <c r="BF42" s="58" t="str">
        <f t="shared" si="18"/>
        <v>a-ofi0</v>
      </c>
      <c r="BG42" s="58" t="str">
        <f t="shared" si="18"/>
        <v>a-ins0</v>
      </c>
      <c r="BH42" s="58" t="str">
        <f t="shared" si="18"/>
        <v>a-rsa0</v>
      </c>
      <c r="BI42" s="58" t="str">
        <f t="shared" si="18"/>
        <v>a-obs0</v>
      </c>
      <c r="BJ42" s="58" t="str">
        <f t="shared" si="18"/>
        <v>a-ros0</v>
      </c>
      <c r="BK42" s="58" t="str">
        <f>+BK54</f>
        <v>a-osg0</v>
      </c>
      <c r="BL42" s="58" t="str">
        <f>+BL54</f>
        <v>a-edu0</v>
      </c>
      <c r="BM42" s="58" t="str">
        <f>+BM54</f>
        <v>a-hht0</v>
      </c>
      <c r="BN42" s="58"/>
    </row>
    <row r="43" spans="1:66" x14ac:dyDescent="0.3">
      <c r="A43" t="str">
        <f>+A55</f>
        <v>f-labSkInf0</v>
      </c>
      <c r="B43" t="e">
        <f>+IF(B30=0,"",VLOOKUP($A43,#REF!,MATCH(Labor!B$42,#REF!,0)+1,0)/B30)</f>
        <v>#REF!</v>
      </c>
      <c r="C43" t="e">
        <f>+IF(C30=0,"",VLOOKUP($A43,#REF!,MATCH(Labor!C$42,#REF!,0)+1,0)/C30)</f>
        <v>#REF!</v>
      </c>
      <c r="D43" t="e">
        <f>+IF(D30=0,"",VLOOKUP($A43,#REF!,MATCH(Labor!D$42,#REF!,0)+1,0)/D30)</f>
        <v>#REF!</v>
      </c>
      <c r="E43" t="e">
        <f>+IF(E30=0,"",VLOOKUP($A43,#REF!,MATCH(Labor!E$42,#REF!,0)+1,0)/E30)</f>
        <v>#REF!</v>
      </c>
      <c r="F43" t="e">
        <f>+IF(F30=0,"",VLOOKUP($A43,#REF!,MATCH(Labor!F$42,#REF!,0)+1,0)/F30)</f>
        <v>#REF!</v>
      </c>
      <c r="G43" t="e">
        <f>+IF(G30=0,"",VLOOKUP($A43,#REF!,MATCH(Labor!G$42,#REF!,0)+1,0)/G30)</f>
        <v>#REF!</v>
      </c>
      <c r="H43" t="e">
        <f>+IF(H30=0,"",VLOOKUP($A43,#REF!,MATCH(Labor!H$42,#REF!,0)+1,0)/H30)</f>
        <v>#REF!</v>
      </c>
      <c r="I43" t="e">
        <f>+IF(I30=0,"",VLOOKUP($A43,#REF!,MATCH(Labor!I$42,#REF!,0)+1,0)/I30)</f>
        <v>#REF!</v>
      </c>
      <c r="J43" t="e">
        <f>+IF(J30=0,"",VLOOKUP($A43,#REF!,MATCH(Labor!J$42,#REF!,0)+1,0)/J30)</f>
        <v>#REF!</v>
      </c>
      <c r="K43" t="e">
        <f>+IF(K30=0,"",VLOOKUP($A43,#REF!,MATCH(Labor!K$42,#REF!,0)+1,0)/K30)</f>
        <v>#REF!</v>
      </c>
      <c r="L43" t="e">
        <f>+IF(L30=0,"",VLOOKUP($A43,#REF!,MATCH(Labor!L$42,#REF!,0)+1,0)/L30)</f>
        <v>#REF!</v>
      </c>
      <c r="M43" t="e">
        <f>+IF(M30=0,"",VLOOKUP($A43,#REF!,MATCH(Labor!M$42,#REF!,0)+1,0)/M30)</f>
        <v>#REF!</v>
      </c>
      <c r="N43" t="e">
        <f>+IF(N30=0,"",VLOOKUP($A43,#REF!,MATCH(Labor!N$42,#REF!,0)+1,0)/N30)</f>
        <v>#REF!</v>
      </c>
      <c r="O43" t="e">
        <f>+IF(O30=0,"",VLOOKUP($A43,#REF!,MATCH(Labor!O$42,#REF!,0)+1,0)/O30)</f>
        <v>#REF!</v>
      </c>
      <c r="P43" t="e">
        <f>+IF(P30=0,"",VLOOKUP($A43,#REF!,MATCH(Labor!P$42,#REF!,0)+1,0)/P30)</f>
        <v>#REF!</v>
      </c>
      <c r="Q43" t="e">
        <f>+IF(Q30=0,"",VLOOKUP($A43,#REF!,MATCH(Labor!Q$42,#REF!,0)+1,0)/Q30)</f>
        <v>#REF!</v>
      </c>
      <c r="R43" t="e">
        <f>+IF(R30=0,"",VLOOKUP($A43,#REF!,MATCH(Labor!R$42,#REF!,0)+1,0)/R30)</f>
        <v>#REF!</v>
      </c>
      <c r="S43" t="e">
        <f>+IF(S30=0,"",VLOOKUP($A43,#REF!,MATCH(Labor!S$42,#REF!,0)+1,0)/S30)</f>
        <v>#REF!</v>
      </c>
      <c r="T43" t="e">
        <f>+IF(T30=0,"",VLOOKUP($A43,#REF!,MATCH(Labor!T$42,#REF!,0)+1,0)/T30)</f>
        <v>#REF!</v>
      </c>
      <c r="U43" t="e">
        <f>+IF(U30=0,"",VLOOKUP($A43,#REF!,MATCH(Labor!U$42,#REF!,0)+1,0)/U30)</f>
        <v>#REF!</v>
      </c>
      <c r="V43" t="e">
        <f>+IF(V30=0,"",VLOOKUP($A43,#REF!,MATCH(Labor!V$42,#REF!,0)+1,0)/V30)</f>
        <v>#REF!</v>
      </c>
      <c r="W43" t="e">
        <f>+IF(W30=0,"",VLOOKUP($A43,#REF!,MATCH(Labor!W$42,#REF!,0)+1,0)/W30)</f>
        <v>#REF!</v>
      </c>
      <c r="X43" t="e">
        <f>+IF(X30=0,"",VLOOKUP($A43,#REF!,MATCH(Labor!X$42,#REF!,0)+1,0)/X30)</f>
        <v>#REF!</v>
      </c>
      <c r="Y43" t="e">
        <f>+IF(Y30=0,"",VLOOKUP($A43,#REF!,MATCH(Labor!Y$42,#REF!,0)+1,0)/Y30)</f>
        <v>#REF!</v>
      </c>
      <c r="Z43" t="e">
        <f>+IF(Z30=0,"",VLOOKUP($A43,#REF!,MATCH(Labor!Z$42,#REF!,0)+1,0)/Z30)</f>
        <v>#REF!</v>
      </c>
      <c r="AA43" t="e">
        <f>+IF(AA30=0,"",VLOOKUP($A43,#REF!,MATCH(Labor!AA$42,#REF!,0)+1,0)/AA30)</f>
        <v>#REF!</v>
      </c>
      <c r="AB43" t="e">
        <f>+IF(AB30=0,"",VLOOKUP($A43,#REF!,MATCH(Labor!AB$42,#REF!,0)+1,0)/AB30)</f>
        <v>#REF!</v>
      </c>
      <c r="AC43" t="e">
        <f>+IF(AC30=0,"",VLOOKUP($A43,#REF!,MATCH(Labor!AC$42,#REF!,0)+1,0)/AC30)</f>
        <v>#REF!</v>
      </c>
      <c r="AD43" t="e">
        <f>+IF(AD30=0,"",VLOOKUP($A43,#REF!,MATCH(Labor!AD$42,#REF!,0)+1,0)/AD30)</f>
        <v>#REF!</v>
      </c>
      <c r="AE43" t="e">
        <f>+IF(AE30=0,"",VLOOKUP($A43,#REF!,MATCH(Labor!AE$42,#REF!,0)+1,0)/AE30)</f>
        <v>#REF!</v>
      </c>
      <c r="AF43" t="e">
        <f>+IF(AF30=0,"",VLOOKUP($A43,#REF!,MATCH(Labor!AF$42,#REF!,0)+1,0)/AF30)</f>
        <v>#REF!</v>
      </c>
      <c r="AG43" t="e">
        <f>+IF(AG30=0,"",VLOOKUP($A43,#REF!,MATCH(Labor!AG$42,#REF!,0)+1,0)/AG30)</f>
        <v>#REF!</v>
      </c>
      <c r="AH43" t="e">
        <f>+IF(AH30=0,"",VLOOKUP($A43,#REF!,MATCH(Labor!AH$42,#REF!,0)+1,0)/AH30)</f>
        <v>#REF!</v>
      </c>
      <c r="AI43" t="e">
        <f>+IF(AI30=0,"",VLOOKUP($A43,#REF!,MATCH(Labor!AI$42,#REF!,0)+1,0)/AI30)</f>
        <v>#REF!</v>
      </c>
      <c r="AJ43" t="e">
        <f>+IF(AJ30=0,"",VLOOKUP($A43,#REF!,MATCH(Labor!AJ$42,#REF!,0)+1,0)/AJ30)</f>
        <v>#REF!</v>
      </c>
      <c r="AK43" t="e">
        <f>+IF(AK30=0,"",VLOOKUP($A43,#REF!,MATCH(Labor!AK$42,#REF!,0)+1,0)/AK30)</f>
        <v>#REF!</v>
      </c>
      <c r="AL43" t="e">
        <f>+IF(AL30=0,"",VLOOKUP($A43,#REF!,MATCH(Labor!AL$42,#REF!,0)+1,0)/AL30)</f>
        <v>#REF!</v>
      </c>
      <c r="AM43" t="e">
        <f>+IF(AM30=0,"",VLOOKUP($A43,#REF!,MATCH(Labor!AM$42,#REF!,0)+1,0)/AM30)</f>
        <v>#REF!</v>
      </c>
      <c r="AN43" t="e">
        <f>+IF(AN30=0,"",VLOOKUP($A43,#REF!,MATCH(Labor!AN$42,#REF!,0)+1,0)/AN30)</f>
        <v>#REF!</v>
      </c>
      <c r="AO43" t="e">
        <f>+IF(AO30=0,"",VLOOKUP($A43,#REF!,MATCH(Labor!AO$42,#REF!,0)+1,0)/AO30)</f>
        <v>#REF!</v>
      </c>
      <c r="AP43" t="e">
        <f>+IF(AP30=0,"",VLOOKUP($A43,#REF!,MATCH(Labor!AP$42,#REF!,0)+1,0)/AP30)</f>
        <v>#REF!</v>
      </c>
      <c r="AQ43" t="e">
        <f>+IF(AQ30=0,"",VLOOKUP($A43,#REF!,MATCH(Labor!AQ$42,#REF!,0)+1,0)/AQ30)</f>
        <v>#REF!</v>
      </c>
      <c r="AR43" t="e">
        <f>+IF(AR30=0,"",VLOOKUP($A43,#REF!,MATCH(Labor!AR$42,#REF!,0)+1,0)/AR30)</f>
        <v>#REF!</v>
      </c>
      <c r="AS43" t="e">
        <f>+IF(AS30=0,"",VLOOKUP($A43,#REF!,MATCH(Labor!AS$42,#REF!,0)+1,0)/AS30)</f>
        <v>#REF!</v>
      </c>
      <c r="AT43" t="e">
        <f>+IF(AT30=0,"",VLOOKUP($A43,#REF!,MATCH(Labor!AT$42,#REF!,0)+1,0)/AT30)</f>
        <v>#REF!</v>
      </c>
      <c r="AU43" t="e">
        <f>+IF(AU30=0,"",VLOOKUP($A43,#REF!,MATCH(Labor!AU$42,#REF!,0)+1,0)/AU30)</f>
        <v>#REF!</v>
      </c>
      <c r="AV43" t="e">
        <f>+IF(AV30=0,"",VLOOKUP($A43,#REF!,MATCH(Labor!AV$42,#REF!,0)+1,0)/AV30)</f>
        <v>#REF!</v>
      </c>
      <c r="AW43" t="e">
        <f>+IF(AW30=0,"",VLOOKUP($A43,#REF!,MATCH(Labor!AW$42,#REF!,0)+1,0)/AW30)</f>
        <v>#REF!</v>
      </c>
      <c r="AX43" t="e">
        <f>+IF(AX30=0,"",VLOOKUP($A43,#REF!,MATCH(Labor!AX$42,#REF!,0)+1,0)/AX30)</f>
        <v>#REF!</v>
      </c>
      <c r="AY43" t="e">
        <f>+IF(AY30=0,"",VLOOKUP($A43,#REF!,MATCH(Labor!AY$42,#REF!,0)+1,0)/AY30)</f>
        <v>#REF!</v>
      </c>
      <c r="AZ43" t="e">
        <f>+IF(AZ30=0,"",VLOOKUP($A43,#REF!,MATCH(Labor!AZ$42,#REF!,0)+1,0)/AZ30)</f>
        <v>#REF!</v>
      </c>
      <c r="BA43" t="e">
        <f>+IF(BA30=0,"",VLOOKUP($A43,#REF!,MATCH(Labor!BA$42,#REF!,0)+1,0)/BA30)</f>
        <v>#REF!</v>
      </c>
      <c r="BB43" t="e">
        <f>+IF(BB30=0,"",VLOOKUP($A43,#REF!,MATCH(Labor!BB$42,#REF!,0)+1,0)/BB30)</f>
        <v>#REF!</v>
      </c>
      <c r="BC43" t="e">
        <f>+IF(BC30=0,"",VLOOKUP($A43,#REF!,MATCH(Labor!BC$42,#REF!,0)+1,0)/BC30)</f>
        <v>#REF!</v>
      </c>
      <c r="BD43" t="e">
        <f>+IF(BD30=0,"",VLOOKUP($A43,#REF!,MATCH(Labor!BD$42,#REF!,0)+1,0)/BD30)</f>
        <v>#REF!</v>
      </c>
      <c r="BE43" t="e">
        <f>+IF(BE30=0,"",VLOOKUP($A43,#REF!,MATCH(Labor!BE$42,#REF!,0)+1,0)/BE30)</f>
        <v>#REF!</v>
      </c>
      <c r="BF43" t="e">
        <f>+IF(BF30=0,"",VLOOKUP($A43,#REF!,MATCH(Labor!BF$42,#REF!,0)+1,0)/BF30)</f>
        <v>#REF!</v>
      </c>
      <c r="BG43" t="e">
        <f>+IF(BG30=0,"",VLOOKUP($A43,#REF!,MATCH(Labor!BG$42,#REF!,0)+1,0)/BG30)</f>
        <v>#REF!</v>
      </c>
      <c r="BH43" t="e">
        <f>+IF(BH30=0,"",VLOOKUP($A43,#REF!,MATCH(Labor!BH$42,#REF!,0)+1,0)/BH30)</f>
        <v>#REF!</v>
      </c>
      <c r="BI43" t="e">
        <f>+IF(BI30=0,"",VLOOKUP($A43,#REF!,MATCH(Labor!BI$42,#REF!,0)+1,0)/BI30)</f>
        <v>#REF!</v>
      </c>
      <c r="BJ43" t="e">
        <f>+IF(BJ30=0,"",VLOOKUP($A43,#REF!,MATCH(Labor!BJ$42,#REF!,0)+1,0)/BJ30)</f>
        <v>#REF!</v>
      </c>
      <c r="BK43" t="e">
        <f>+IF(BK30=0,"",VLOOKUP($A43,#REF!,MATCH(Labor!BK$42,#REF!,0)+1,0)/BK30)</f>
        <v>#REF!</v>
      </c>
      <c r="BL43" t="e">
        <f>+IF(BL30=0,"",VLOOKUP($A43,#REF!,MATCH(Labor!BL$42,#REF!,0)+1,0)/BL30)</f>
        <v>#REF!</v>
      </c>
      <c r="BM43" t="e">
        <f>+IF(BM30=0,"",VLOOKUP($A43,#REF!,MATCH(Labor!BM$42,#REF!,0)+1,0)/BM30)</f>
        <v>#REF!</v>
      </c>
      <c r="BN43" t="str">
        <f>+IF(BN30=0,"",VLOOKUP($A43,#REF!,MATCH(Labor!BN$42,#REF!,0)+1,0)/BN30)</f>
        <v/>
      </c>
    </row>
    <row r="44" spans="1:66" x14ac:dyDescent="0.3">
      <c r="A44" t="str">
        <f t="shared" ref="A44:A46" si="19">+A56</f>
        <v>f-labSkFor0</v>
      </c>
      <c r="B44" t="e">
        <f>+IF(B31=0,"",VLOOKUP($A44,#REF!,MATCH(Labor!B$42,#REF!,0)+1,0)/B31)</f>
        <v>#REF!</v>
      </c>
      <c r="C44" t="e">
        <f>+IF(C31=0,"",VLOOKUP($A44,#REF!,MATCH(Labor!C$42,#REF!,0)+1,0)/C31)</f>
        <v>#REF!</v>
      </c>
      <c r="D44" t="e">
        <f>+IF(D31=0,"",VLOOKUP($A44,#REF!,MATCH(Labor!D$42,#REF!,0)+1,0)/D31)</f>
        <v>#REF!</v>
      </c>
      <c r="E44" t="e">
        <f>+IF(E31=0,"",VLOOKUP($A44,#REF!,MATCH(Labor!E$42,#REF!,0)+1,0)/E31)</f>
        <v>#REF!</v>
      </c>
      <c r="F44" t="e">
        <f>+IF(F31=0,"",VLOOKUP($A44,#REF!,MATCH(Labor!F$42,#REF!,0)+1,0)/F31)</f>
        <v>#REF!</v>
      </c>
      <c r="G44" t="e">
        <f>+IF(G31=0,"",VLOOKUP($A44,#REF!,MATCH(Labor!G$42,#REF!,0)+1,0)/G31)</f>
        <v>#REF!</v>
      </c>
      <c r="H44" t="e">
        <f>+IF(H31=0,"",VLOOKUP($A44,#REF!,MATCH(Labor!H$42,#REF!,0)+1,0)/H31)</f>
        <v>#REF!</v>
      </c>
      <c r="I44" t="e">
        <f>+IF(I31=0,"",VLOOKUP($A44,#REF!,MATCH(Labor!I$42,#REF!,0)+1,0)/I31)</f>
        <v>#REF!</v>
      </c>
      <c r="J44" t="e">
        <f>+IF(J31=0,"",VLOOKUP($A44,#REF!,MATCH(Labor!J$42,#REF!,0)+1,0)/J31)</f>
        <v>#REF!</v>
      </c>
      <c r="K44" t="e">
        <f>+IF(K31=0,"",VLOOKUP($A44,#REF!,MATCH(Labor!K$42,#REF!,0)+1,0)/K31)</f>
        <v>#REF!</v>
      </c>
      <c r="L44" t="e">
        <f>+IF(L31=0,"",VLOOKUP($A44,#REF!,MATCH(Labor!L$42,#REF!,0)+1,0)/L31)</f>
        <v>#REF!</v>
      </c>
      <c r="M44" t="e">
        <f>+IF(M31=0,"",VLOOKUP($A44,#REF!,MATCH(Labor!M$42,#REF!,0)+1,0)/M31)</f>
        <v>#REF!</v>
      </c>
      <c r="N44" t="e">
        <f>+IF(N31=0,"",VLOOKUP($A44,#REF!,MATCH(Labor!N$42,#REF!,0)+1,0)/N31)</f>
        <v>#REF!</v>
      </c>
      <c r="O44" t="e">
        <f>+IF(O31=0,"",VLOOKUP($A44,#REF!,MATCH(Labor!O$42,#REF!,0)+1,0)/O31)</f>
        <v>#REF!</v>
      </c>
      <c r="P44" t="e">
        <f>+IF(P31=0,"",VLOOKUP($A44,#REF!,MATCH(Labor!P$42,#REF!,0)+1,0)/P31)</f>
        <v>#REF!</v>
      </c>
      <c r="Q44" t="e">
        <f>+IF(Q31=0,"",VLOOKUP($A44,#REF!,MATCH(Labor!Q$42,#REF!,0)+1,0)/Q31)</f>
        <v>#REF!</v>
      </c>
      <c r="R44" t="e">
        <f>+IF(R31=0,"",VLOOKUP($A44,#REF!,MATCH(Labor!R$42,#REF!,0)+1,0)/R31)</f>
        <v>#REF!</v>
      </c>
      <c r="S44" t="e">
        <f>+IF(S31=0,"",VLOOKUP($A44,#REF!,MATCH(Labor!S$42,#REF!,0)+1,0)/S31)</f>
        <v>#REF!</v>
      </c>
      <c r="T44" t="e">
        <f>+IF(T31=0,"",VLOOKUP($A44,#REF!,MATCH(Labor!T$42,#REF!,0)+1,0)/T31)</f>
        <v>#REF!</v>
      </c>
      <c r="U44" t="e">
        <f>+IF(U31=0,"",VLOOKUP($A44,#REF!,MATCH(Labor!U$42,#REF!,0)+1,0)/U31)</f>
        <v>#REF!</v>
      </c>
      <c r="V44" t="e">
        <f>+IF(V31=0,"",VLOOKUP($A44,#REF!,MATCH(Labor!V$42,#REF!,0)+1,0)/V31)</f>
        <v>#REF!</v>
      </c>
      <c r="W44" t="e">
        <f>+IF(W31=0,"",VLOOKUP($A44,#REF!,MATCH(Labor!W$42,#REF!,0)+1,0)/W31)</f>
        <v>#REF!</v>
      </c>
      <c r="X44" t="e">
        <f>+IF(X31=0,"",VLOOKUP($A44,#REF!,MATCH(Labor!X$42,#REF!,0)+1,0)/X31)</f>
        <v>#REF!</v>
      </c>
      <c r="Y44" t="e">
        <f>+IF(Y31=0,"",VLOOKUP($A44,#REF!,MATCH(Labor!Y$42,#REF!,0)+1,0)/Y31)</f>
        <v>#REF!</v>
      </c>
      <c r="Z44" t="e">
        <f>+IF(Z31=0,"",VLOOKUP($A44,#REF!,MATCH(Labor!Z$42,#REF!,0)+1,0)/Z31)</f>
        <v>#REF!</v>
      </c>
      <c r="AA44" t="e">
        <f>+IF(AA31=0,"",VLOOKUP($A44,#REF!,MATCH(Labor!AA$42,#REF!,0)+1,0)/AA31)</f>
        <v>#REF!</v>
      </c>
      <c r="AB44" t="e">
        <f>+IF(AB31=0,"",VLOOKUP($A44,#REF!,MATCH(Labor!AB$42,#REF!,0)+1,0)/AB31)</f>
        <v>#REF!</v>
      </c>
      <c r="AC44" t="e">
        <f>+IF(AC31=0,"",VLOOKUP($A44,#REF!,MATCH(Labor!AC$42,#REF!,0)+1,0)/AC31)</f>
        <v>#REF!</v>
      </c>
      <c r="AD44" t="e">
        <f>+IF(AD31=0,"",VLOOKUP($A44,#REF!,MATCH(Labor!AD$42,#REF!,0)+1,0)/AD31)</f>
        <v>#REF!</v>
      </c>
      <c r="AE44" t="e">
        <f>+IF(AE31=0,"",VLOOKUP($A44,#REF!,MATCH(Labor!AE$42,#REF!,0)+1,0)/AE31)</f>
        <v>#REF!</v>
      </c>
      <c r="AF44" t="e">
        <f>+IF(AF31=0,"",VLOOKUP($A44,#REF!,MATCH(Labor!AF$42,#REF!,0)+1,0)/AF31)</f>
        <v>#REF!</v>
      </c>
      <c r="AG44" t="e">
        <f>+IF(AG31=0,"",VLOOKUP($A44,#REF!,MATCH(Labor!AG$42,#REF!,0)+1,0)/AG31)</f>
        <v>#REF!</v>
      </c>
      <c r="AH44" t="e">
        <f>+IF(AH31=0,"",VLOOKUP($A44,#REF!,MATCH(Labor!AH$42,#REF!,0)+1,0)/AH31)</f>
        <v>#REF!</v>
      </c>
      <c r="AI44" t="e">
        <f>+IF(AI31=0,"",VLOOKUP($A44,#REF!,MATCH(Labor!AI$42,#REF!,0)+1,0)/AI31)</f>
        <v>#REF!</v>
      </c>
      <c r="AJ44" t="e">
        <f>+IF(AJ31=0,"",VLOOKUP($A44,#REF!,MATCH(Labor!AJ$42,#REF!,0)+1,0)/AJ31)</f>
        <v>#REF!</v>
      </c>
      <c r="AK44" t="e">
        <f>+IF(AK31=0,"",VLOOKUP($A44,#REF!,MATCH(Labor!AK$42,#REF!,0)+1,0)/AK31)</f>
        <v>#REF!</v>
      </c>
      <c r="AL44" t="e">
        <f>+IF(AL31=0,"",VLOOKUP($A44,#REF!,MATCH(Labor!AL$42,#REF!,0)+1,0)/AL31)</f>
        <v>#REF!</v>
      </c>
      <c r="AM44" t="e">
        <f>+IF(AM31=0,"",VLOOKUP($A44,#REF!,MATCH(Labor!AM$42,#REF!,0)+1,0)/AM31)</f>
        <v>#REF!</v>
      </c>
      <c r="AN44" t="e">
        <f>+IF(AN31=0,"",VLOOKUP($A44,#REF!,MATCH(Labor!AN$42,#REF!,0)+1,0)/AN31)</f>
        <v>#REF!</v>
      </c>
      <c r="AO44" t="e">
        <f>+IF(AO31=0,"",VLOOKUP($A44,#REF!,MATCH(Labor!AO$42,#REF!,0)+1,0)/AO31)</f>
        <v>#REF!</v>
      </c>
      <c r="AP44" t="e">
        <f>+IF(AP31=0,"",VLOOKUP($A44,#REF!,MATCH(Labor!AP$42,#REF!,0)+1,0)/AP31)</f>
        <v>#REF!</v>
      </c>
      <c r="AQ44" t="e">
        <f>+IF(AQ31=0,"",VLOOKUP($A44,#REF!,MATCH(Labor!AQ$42,#REF!,0)+1,0)/AQ31)</f>
        <v>#REF!</v>
      </c>
      <c r="AR44" t="e">
        <f>+IF(AR31=0,"",VLOOKUP($A44,#REF!,MATCH(Labor!AR$42,#REF!,0)+1,0)/AR31)</f>
        <v>#REF!</v>
      </c>
      <c r="AS44" t="e">
        <f>+IF(AS31=0,"",VLOOKUP($A44,#REF!,MATCH(Labor!AS$42,#REF!,0)+1,0)/AS31)</f>
        <v>#REF!</v>
      </c>
      <c r="AT44" t="e">
        <f>+IF(AT31=0,"",VLOOKUP($A44,#REF!,MATCH(Labor!AT$42,#REF!,0)+1,0)/AT31)</f>
        <v>#REF!</v>
      </c>
      <c r="AU44" t="e">
        <f>+IF(AU31=0,"",VLOOKUP($A44,#REF!,MATCH(Labor!AU$42,#REF!,0)+1,0)/AU31)</f>
        <v>#REF!</v>
      </c>
      <c r="AV44" t="e">
        <f>+IF(AV31=0,"",VLOOKUP($A44,#REF!,MATCH(Labor!AV$42,#REF!,0)+1,0)/AV31)</f>
        <v>#REF!</v>
      </c>
      <c r="AW44" t="e">
        <f>+IF(AW31=0,"",VLOOKUP($A44,#REF!,MATCH(Labor!AW$42,#REF!,0)+1,0)/AW31)</f>
        <v>#REF!</v>
      </c>
      <c r="AX44" t="e">
        <f>+IF(AX31=0,"",VLOOKUP($A44,#REF!,MATCH(Labor!AX$42,#REF!,0)+1,0)/AX31)</f>
        <v>#REF!</v>
      </c>
      <c r="AY44" t="e">
        <f>+IF(AY31=0,"",VLOOKUP($A44,#REF!,MATCH(Labor!AY$42,#REF!,0)+1,0)/AY31)</f>
        <v>#REF!</v>
      </c>
      <c r="AZ44" t="e">
        <f>+IF(AZ31=0,"",VLOOKUP($A44,#REF!,MATCH(Labor!AZ$42,#REF!,0)+1,0)/AZ31)</f>
        <v>#REF!</v>
      </c>
      <c r="BA44" t="e">
        <f>+IF(BA31=0,"",VLOOKUP($A44,#REF!,MATCH(Labor!BA$42,#REF!,0)+1,0)/BA31)</f>
        <v>#REF!</v>
      </c>
      <c r="BB44" t="e">
        <f>+IF(BB31=0,"",VLOOKUP($A44,#REF!,MATCH(Labor!BB$42,#REF!,0)+1,0)/BB31)</f>
        <v>#REF!</v>
      </c>
      <c r="BC44" t="e">
        <f>+IF(BC31=0,"",VLOOKUP($A44,#REF!,MATCH(Labor!BC$42,#REF!,0)+1,0)/BC31)</f>
        <v>#REF!</v>
      </c>
      <c r="BD44" t="e">
        <f>+IF(BD31=0,"",VLOOKUP($A44,#REF!,MATCH(Labor!BD$42,#REF!,0)+1,0)/BD31)</f>
        <v>#REF!</v>
      </c>
      <c r="BE44" t="e">
        <f>+IF(BE31=0,"",VLOOKUP($A44,#REF!,MATCH(Labor!BE$42,#REF!,0)+1,0)/BE31)</f>
        <v>#REF!</v>
      </c>
      <c r="BF44" t="e">
        <f>+IF(BF31=0,"",VLOOKUP($A44,#REF!,MATCH(Labor!BF$42,#REF!,0)+1,0)/BF31)</f>
        <v>#REF!</v>
      </c>
      <c r="BG44" t="e">
        <f>+IF(BG31=0,"",VLOOKUP($A44,#REF!,MATCH(Labor!BG$42,#REF!,0)+1,0)/BG31)</f>
        <v>#REF!</v>
      </c>
      <c r="BH44" t="e">
        <f>+IF(BH31=0,"",VLOOKUP($A44,#REF!,MATCH(Labor!BH$42,#REF!,0)+1,0)/BH31)</f>
        <v>#REF!</v>
      </c>
      <c r="BI44" t="e">
        <f>+IF(BI31=0,"",VLOOKUP($A44,#REF!,MATCH(Labor!BI$42,#REF!,0)+1,0)/BI31)</f>
        <v>#REF!</v>
      </c>
      <c r="BJ44" t="e">
        <f>+IF(BJ31=0,"",VLOOKUP($A44,#REF!,MATCH(Labor!BJ$42,#REF!,0)+1,0)/BJ31)</f>
        <v>#REF!</v>
      </c>
      <c r="BK44" t="e">
        <f>+IF(BK31=0,"",VLOOKUP($A44,#REF!,MATCH(Labor!BK$42,#REF!,0)+1,0)/BK31)</f>
        <v>#REF!</v>
      </c>
      <c r="BL44" t="e">
        <f>+IF(BL31=0,"",VLOOKUP($A44,#REF!,MATCH(Labor!BL$42,#REF!,0)+1,0)/BL31)</f>
        <v>#REF!</v>
      </c>
      <c r="BM44" t="e">
        <f>+IF(BM31=0,"",VLOOKUP($A44,#REF!,MATCH(Labor!BM$42,#REF!,0)+1,0)/BM31)</f>
        <v>#REF!</v>
      </c>
      <c r="BN44" t="str">
        <f>+IF(BN31=0,"",VLOOKUP($A44,#REF!,MATCH(Labor!BN$42,#REF!,0)+1,0)/BN31)</f>
        <v/>
      </c>
    </row>
    <row r="45" spans="1:66" x14ac:dyDescent="0.3">
      <c r="A45" t="str">
        <f t="shared" si="19"/>
        <v>f-labUsInf0</v>
      </c>
      <c r="B45" t="e">
        <f>+IF(B32=0,"",VLOOKUP($A45,#REF!,MATCH(Labor!B$42,#REF!,0)+1,0)/B32)</f>
        <v>#REF!</v>
      </c>
      <c r="C45" t="e">
        <f>+IF(C32=0,"",VLOOKUP($A45,#REF!,MATCH(Labor!C$42,#REF!,0)+1,0)/C32)</f>
        <v>#REF!</v>
      </c>
      <c r="D45" t="e">
        <f>+IF(D32=0,"",VLOOKUP($A45,#REF!,MATCH(Labor!D$42,#REF!,0)+1,0)/D32)</f>
        <v>#REF!</v>
      </c>
      <c r="E45" t="e">
        <f>+IF(E32=0,"",VLOOKUP($A45,#REF!,MATCH(Labor!E$42,#REF!,0)+1,0)/E32)</f>
        <v>#REF!</v>
      </c>
      <c r="F45" t="e">
        <f>+IF(F32=0,"",VLOOKUP($A45,#REF!,MATCH(Labor!F$42,#REF!,0)+1,0)/F32)</f>
        <v>#REF!</v>
      </c>
      <c r="G45" t="e">
        <f>+IF(G32=0,"",VLOOKUP($A45,#REF!,MATCH(Labor!G$42,#REF!,0)+1,0)/G32)</f>
        <v>#REF!</v>
      </c>
      <c r="H45" t="e">
        <f>+IF(H32=0,"",VLOOKUP($A45,#REF!,MATCH(Labor!H$42,#REF!,0)+1,0)/H32)</f>
        <v>#REF!</v>
      </c>
      <c r="I45" t="e">
        <f>+IF(I32=0,"",VLOOKUP($A45,#REF!,MATCH(Labor!I$42,#REF!,0)+1,0)/I32)</f>
        <v>#REF!</v>
      </c>
      <c r="J45" t="e">
        <f>+IF(J32=0,"",VLOOKUP($A45,#REF!,MATCH(Labor!J$42,#REF!,0)+1,0)/J32)</f>
        <v>#REF!</v>
      </c>
      <c r="K45" t="e">
        <f>+IF(K32=0,"",VLOOKUP($A45,#REF!,MATCH(Labor!K$42,#REF!,0)+1,0)/K32)</f>
        <v>#REF!</v>
      </c>
      <c r="L45" t="e">
        <f>+IF(L32=0,"",VLOOKUP($A45,#REF!,MATCH(Labor!L$42,#REF!,0)+1,0)/L32)</f>
        <v>#REF!</v>
      </c>
      <c r="M45" t="e">
        <f>+IF(M32=0,"",VLOOKUP($A45,#REF!,MATCH(Labor!M$42,#REF!,0)+1,0)/M32)</f>
        <v>#REF!</v>
      </c>
      <c r="N45" t="e">
        <f>+IF(N32=0,"",VLOOKUP($A45,#REF!,MATCH(Labor!N$42,#REF!,0)+1,0)/N32)</f>
        <v>#REF!</v>
      </c>
      <c r="O45" t="e">
        <f>+IF(O32=0,"",VLOOKUP($A45,#REF!,MATCH(Labor!O$42,#REF!,0)+1,0)/O32)</f>
        <v>#REF!</v>
      </c>
      <c r="P45" t="e">
        <f>+IF(P32=0,"",VLOOKUP($A45,#REF!,MATCH(Labor!P$42,#REF!,0)+1,0)/P32)</f>
        <v>#REF!</v>
      </c>
      <c r="Q45" t="e">
        <f>+IF(Q32=0,"",VLOOKUP($A45,#REF!,MATCH(Labor!Q$42,#REF!,0)+1,0)/Q32)</f>
        <v>#REF!</v>
      </c>
      <c r="R45" t="e">
        <f>+IF(R32=0,"",VLOOKUP($A45,#REF!,MATCH(Labor!R$42,#REF!,0)+1,0)/R32)</f>
        <v>#REF!</v>
      </c>
      <c r="S45" t="e">
        <f>+IF(S32=0,"",VLOOKUP($A45,#REF!,MATCH(Labor!S$42,#REF!,0)+1,0)/S32)</f>
        <v>#REF!</v>
      </c>
      <c r="T45" t="e">
        <f>+IF(T32=0,"",VLOOKUP($A45,#REF!,MATCH(Labor!T$42,#REF!,0)+1,0)/T32)</f>
        <v>#REF!</v>
      </c>
      <c r="U45" t="e">
        <f>+IF(U32=0,"",VLOOKUP($A45,#REF!,MATCH(Labor!U$42,#REF!,0)+1,0)/U32)</f>
        <v>#REF!</v>
      </c>
      <c r="V45" t="e">
        <f>+IF(V32=0,"",VLOOKUP($A45,#REF!,MATCH(Labor!V$42,#REF!,0)+1,0)/V32)</f>
        <v>#REF!</v>
      </c>
      <c r="W45" t="e">
        <f>+IF(W32=0,"",VLOOKUP($A45,#REF!,MATCH(Labor!W$42,#REF!,0)+1,0)/W32)</f>
        <v>#REF!</v>
      </c>
      <c r="X45" t="e">
        <f>+IF(X32=0,"",VLOOKUP($A45,#REF!,MATCH(Labor!X$42,#REF!,0)+1,0)/X32)</f>
        <v>#REF!</v>
      </c>
      <c r="Y45" t="e">
        <f>+IF(Y32=0,"",VLOOKUP($A45,#REF!,MATCH(Labor!Y$42,#REF!,0)+1,0)/Y32)</f>
        <v>#REF!</v>
      </c>
      <c r="Z45" t="e">
        <f>+IF(Z32=0,"",VLOOKUP($A45,#REF!,MATCH(Labor!Z$42,#REF!,0)+1,0)/Z32)</f>
        <v>#REF!</v>
      </c>
      <c r="AA45" t="e">
        <f>+IF(AA32=0,"",VLOOKUP($A45,#REF!,MATCH(Labor!AA$42,#REF!,0)+1,0)/AA32)</f>
        <v>#REF!</v>
      </c>
      <c r="AB45" t="e">
        <f>+IF(AB32=0,"",VLOOKUP($A45,#REF!,MATCH(Labor!AB$42,#REF!,0)+1,0)/AB32)</f>
        <v>#REF!</v>
      </c>
      <c r="AC45" t="e">
        <f>+IF(AC32=0,"",VLOOKUP($A45,#REF!,MATCH(Labor!AC$42,#REF!,0)+1,0)/AC32)</f>
        <v>#REF!</v>
      </c>
      <c r="AD45" t="e">
        <f>+IF(AD32=0,"",VLOOKUP($A45,#REF!,MATCH(Labor!AD$42,#REF!,0)+1,0)/AD32)</f>
        <v>#REF!</v>
      </c>
      <c r="AE45" t="e">
        <f>+IF(AE32=0,"",VLOOKUP($A45,#REF!,MATCH(Labor!AE$42,#REF!,0)+1,0)/AE32)</f>
        <v>#REF!</v>
      </c>
      <c r="AF45" t="e">
        <f>+IF(AF32=0,"",VLOOKUP($A45,#REF!,MATCH(Labor!AF$42,#REF!,0)+1,0)/AF32)</f>
        <v>#REF!</v>
      </c>
      <c r="AG45" t="e">
        <f>+IF(AG32=0,"",VLOOKUP($A45,#REF!,MATCH(Labor!AG$42,#REF!,0)+1,0)/AG32)</f>
        <v>#REF!</v>
      </c>
      <c r="AH45" t="e">
        <f>+IF(AH32=0,"",VLOOKUP($A45,#REF!,MATCH(Labor!AH$42,#REF!,0)+1,0)/AH32)</f>
        <v>#REF!</v>
      </c>
      <c r="AI45" t="e">
        <f>+IF(AI32=0,"",VLOOKUP($A45,#REF!,MATCH(Labor!AI$42,#REF!,0)+1,0)/AI32)</f>
        <v>#REF!</v>
      </c>
      <c r="AJ45" t="e">
        <f>+IF(AJ32=0,"",VLOOKUP($A45,#REF!,MATCH(Labor!AJ$42,#REF!,0)+1,0)/AJ32)</f>
        <v>#REF!</v>
      </c>
      <c r="AK45" t="e">
        <f>+IF(AK32=0,"",VLOOKUP($A45,#REF!,MATCH(Labor!AK$42,#REF!,0)+1,0)/AK32)</f>
        <v>#REF!</v>
      </c>
      <c r="AL45" t="e">
        <f>+IF(AL32=0,"",VLOOKUP($A45,#REF!,MATCH(Labor!AL$42,#REF!,0)+1,0)/AL32)</f>
        <v>#REF!</v>
      </c>
      <c r="AM45" t="e">
        <f>+IF(AM32=0,"",VLOOKUP($A45,#REF!,MATCH(Labor!AM$42,#REF!,0)+1,0)/AM32)</f>
        <v>#REF!</v>
      </c>
      <c r="AN45" t="e">
        <f>+IF(AN32=0,"",VLOOKUP($A45,#REF!,MATCH(Labor!AN$42,#REF!,0)+1,0)/AN32)</f>
        <v>#REF!</v>
      </c>
      <c r="AO45" t="e">
        <f>+IF(AO32=0,"",VLOOKUP($A45,#REF!,MATCH(Labor!AO$42,#REF!,0)+1,0)/AO32)</f>
        <v>#REF!</v>
      </c>
      <c r="AP45" t="e">
        <f>+IF(AP32=0,"",VLOOKUP($A45,#REF!,MATCH(Labor!AP$42,#REF!,0)+1,0)/AP32)</f>
        <v>#REF!</v>
      </c>
      <c r="AQ45" t="e">
        <f>+IF(AQ32=0,"",VLOOKUP($A45,#REF!,MATCH(Labor!AQ$42,#REF!,0)+1,0)/AQ32)</f>
        <v>#REF!</v>
      </c>
      <c r="AR45" t="e">
        <f>+IF(AR32=0,"",VLOOKUP($A45,#REF!,MATCH(Labor!AR$42,#REF!,0)+1,0)/AR32)</f>
        <v>#REF!</v>
      </c>
      <c r="AS45" t="e">
        <f>+IF(AS32=0,"",VLOOKUP($A45,#REF!,MATCH(Labor!AS$42,#REF!,0)+1,0)/AS32)</f>
        <v>#REF!</v>
      </c>
      <c r="AT45" t="e">
        <f>+IF(AT32=0,"",VLOOKUP($A45,#REF!,MATCH(Labor!AT$42,#REF!,0)+1,0)/AT32)</f>
        <v>#REF!</v>
      </c>
      <c r="AU45" t="e">
        <f>+IF(AU32=0,"",VLOOKUP($A45,#REF!,MATCH(Labor!AU$42,#REF!,0)+1,0)/AU32)</f>
        <v>#REF!</v>
      </c>
      <c r="AV45" t="e">
        <f>+IF(AV32=0,"",VLOOKUP($A45,#REF!,MATCH(Labor!AV$42,#REF!,0)+1,0)/AV32)</f>
        <v>#REF!</v>
      </c>
      <c r="AW45" t="e">
        <f>+IF(AW32=0,"",VLOOKUP($A45,#REF!,MATCH(Labor!AW$42,#REF!,0)+1,0)/AW32)</f>
        <v>#REF!</v>
      </c>
      <c r="AX45" t="e">
        <f>+IF(AX32=0,"",VLOOKUP($A45,#REF!,MATCH(Labor!AX$42,#REF!,0)+1,0)/AX32)</f>
        <v>#REF!</v>
      </c>
      <c r="AY45" t="e">
        <f>+IF(AY32=0,"",VLOOKUP($A45,#REF!,MATCH(Labor!AY$42,#REF!,0)+1,0)/AY32)</f>
        <v>#REF!</v>
      </c>
      <c r="AZ45" t="e">
        <f>+IF(AZ32=0,"",VLOOKUP($A45,#REF!,MATCH(Labor!AZ$42,#REF!,0)+1,0)/AZ32)</f>
        <v>#REF!</v>
      </c>
      <c r="BA45" t="e">
        <f>+IF(BA32=0,"",VLOOKUP($A45,#REF!,MATCH(Labor!BA$42,#REF!,0)+1,0)/BA32)</f>
        <v>#REF!</v>
      </c>
      <c r="BB45" t="e">
        <f>+IF(BB32=0,"",VLOOKUP($A45,#REF!,MATCH(Labor!BB$42,#REF!,0)+1,0)/BB32)</f>
        <v>#REF!</v>
      </c>
      <c r="BC45" t="e">
        <f>+IF(BC32=0,"",VLOOKUP($A45,#REF!,MATCH(Labor!BC$42,#REF!,0)+1,0)/BC32)</f>
        <v>#REF!</v>
      </c>
      <c r="BD45" t="e">
        <f>+IF(BD32=0,"",VLOOKUP($A45,#REF!,MATCH(Labor!BD$42,#REF!,0)+1,0)/BD32)</f>
        <v>#REF!</v>
      </c>
      <c r="BE45" t="e">
        <f>+IF(BE32=0,"",VLOOKUP($A45,#REF!,MATCH(Labor!BE$42,#REF!,0)+1,0)/BE32)</f>
        <v>#REF!</v>
      </c>
      <c r="BF45" t="e">
        <f>+IF(BF32=0,"",VLOOKUP($A45,#REF!,MATCH(Labor!BF$42,#REF!,0)+1,0)/BF32)</f>
        <v>#REF!</v>
      </c>
      <c r="BG45" t="e">
        <f>+IF(BG32=0,"",VLOOKUP($A45,#REF!,MATCH(Labor!BG$42,#REF!,0)+1,0)/BG32)</f>
        <v>#REF!</v>
      </c>
      <c r="BH45" t="e">
        <f>+IF(BH32=0,"",VLOOKUP($A45,#REF!,MATCH(Labor!BH$42,#REF!,0)+1,0)/BH32)</f>
        <v>#REF!</v>
      </c>
      <c r="BI45" t="e">
        <f>+IF(BI32=0,"",VLOOKUP($A45,#REF!,MATCH(Labor!BI$42,#REF!,0)+1,0)/BI32)</f>
        <v>#REF!</v>
      </c>
      <c r="BJ45" t="e">
        <f>+IF(BJ32=0,"",VLOOKUP($A45,#REF!,MATCH(Labor!BJ$42,#REF!,0)+1,0)/BJ32)</f>
        <v>#REF!</v>
      </c>
      <c r="BK45" t="e">
        <f>+IF(BK32=0,"",VLOOKUP($A45,#REF!,MATCH(Labor!BK$42,#REF!,0)+1,0)/BK32)</f>
        <v>#REF!</v>
      </c>
      <c r="BL45" t="e">
        <f>+IF(BL32=0,"",VLOOKUP($A45,#REF!,MATCH(Labor!BL$42,#REF!,0)+1,0)/BL32)</f>
        <v>#REF!</v>
      </c>
      <c r="BM45" t="e">
        <f>+IF(BM32=0,"",VLOOKUP($A45,#REF!,MATCH(Labor!BM$42,#REF!,0)+1,0)/BM32)</f>
        <v>#REF!</v>
      </c>
      <c r="BN45" t="str">
        <f>+IF(BN32=0,"",VLOOKUP($A45,#REF!,MATCH(Labor!BN$42,#REF!,0)+1,0)/BN32)</f>
        <v/>
      </c>
    </row>
    <row r="46" spans="1:66" x14ac:dyDescent="0.3">
      <c r="A46" t="str">
        <f t="shared" si="19"/>
        <v>f-labUsFor0</v>
      </c>
      <c r="B46" t="e">
        <f>+IF(B33=0,"",VLOOKUP($A46,#REF!,MATCH(Labor!B$42,#REF!,0)+1,0)/B33)</f>
        <v>#REF!</v>
      </c>
      <c r="C46" t="e">
        <f>+IF(C33=0,"",VLOOKUP($A46,#REF!,MATCH(Labor!C$42,#REF!,0)+1,0)/C33)</f>
        <v>#REF!</v>
      </c>
      <c r="D46" t="e">
        <f>+IF(D33=0,"",VLOOKUP($A46,#REF!,MATCH(Labor!D$42,#REF!,0)+1,0)/D33)</f>
        <v>#REF!</v>
      </c>
      <c r="E46" t="e">
        <f>+IF(E33=0,"",VLOOKUP($A46,#REF!,MATCH(Labor!E$42,#REF!,0)+1,0)/E33)</f>
        <v>#REF!</v>
      </c>
      <c r="F46" t="e">
        <f>+IF(F33=0,"",VLOOKUP($A46,#REF!,MATCH(Labor!F$42,#REF!,0)+1,0)/F33)</f>
        <v>#REF!</v>
      </c>
      <c r="G46" t="e">
        <f>+IF(G33=0,"",VLOOKUP($A46,#REF!,MATCH(Labor!G$42,#REF!,0)+1,0)/G33)</f>
        <v>#REF!</v>
      </c>
      <c r="H46" t="e">
        <f>+IF(H33=0,"",VLOOKUP($A46,#REF!,MATCH(Labor!H$42,#REF!,0)+1,0)/H33)</f>
        <v>#REF!</v>
      </c>
      <c r="I46" t="e">
        <f>+IF(I33=0,"",VLOOKUP($A46,#REF!,MATCH(Labor!I$42,#REF!,0)+1,0)/I33)</f>
        <v>#REF!</v>
      </c>
      <c r="J46" t="e">
        <f>+IF(J33=0,"",VLOOKUP($A46,#REF!,MATCH(Labor!J$42,#REF!,0)+1,0)/J33)</f>
        <v>#REF!</v>
      </c>
      <c r="K46" t="e">
        <f>+IF(K33=0,"",VLOOKUP($A46,#REF!,MATCH(Labor!K$42,#REF!,0)+1,0)/K33)</f>
        <v>#REF!</v>
      </c>
      <c r="L46" t="e">
        <f>+IF(L33=0,"",VLOOKUP($A46,#REF!,MATCH(Labor!L$42,#REF!,0)+1,0)/L33)</f>
        <v>#REF!</v>
      </c>
      <c r="M46" t="e">
        <f>+IF(M33=0,"",VLOOKUP($A46,#REF!,MATCH(Labor!M$42,#REF!,0)+1,0)/M33)</f>
        <v>#REF!</v>
      </c>
      <c r="N46" t="e">
        <f>+IF(N33=0,"",VLOOKUP($A46,#REF!,MATCH(Labor!N$42,#REF!,0)+1,0)/N33)</f>
        <v>#REF!</v>
      </c>
      <c r="O46" t="e">
        <f>+IF(O33=0,"",VLOOKUP($A46,#REF!,MATCH(Labor!O$42,#REF!,0)+1,0)/O33)</f>
        <v>#REF!</v>
      </c>
      <c r="P46" t="e">
        <f>+IF(P33=0,"",VLOOKUP($A46,#REF!,MATCH(Labor!P$42,#REF!,0)+1,0)/P33)</f>
        <v>#REF!</v>
      </c>
      <c r="Q46" t="e">
        <f>+IF(Q33=0,"",VLOOKUP($A46,#REF!,MATCH(Labor!Q$42,#REF!,0)+1,0)/Q33)</f>
        <v>#REF!</v>
      </c>
      <c r="R46" t="e">
        <f>+IF(R33=0,"",VLOOKUP($A46,#REF!,MATCH(Labor!R$42,#REF!,0)+1,0)/R33)</f>
        <v>#REF!</v>
      </c>
      <c r="S46" t="e">
        <f>+IF(S33=0,"",VLOOKUP($A46,#REF!,MATCH(Labor!S$42,#REF!,0)+1,0)/S33)</f>
        <v>#REF!</v>
      </c>
      <c r="T46" t="e">
        <f>+IF(T33=0,"",VLOOKUP($A46,#REF!,MATCH(Labor!T$42,#REF!,0)+1,0)/T33)</f>
        <v>#REF!</v>
      </c>
      <c r="U46" t="e">
        <f>+IF(U33=0,"",VLOOKUP($A46,#REF!,MATCH(Labor!U$42,#REF!,0)+1,0)/U33)</f>
        <v>#REF!</v>
      </c>
      <c r="V46" t="e">
        <f>+IF(V33=0,"",VLOOKUP($A46,#REF!,MATCH(Labor!V$42,#REF!,0)+1,0)/V33)</f>
        <v>#REF!</v>
      </c>
      <c r="W46" t="e">
        <f>+IF(W33=0,"",VLOOKUP($A46,#REF!,MATCH(Labor!W$42,#REF!,0)+1,0)/W33)</f>
        <v>#REF!</v>
      </c>
      <c r="X46" t="e">
        <f>+IF(X33=0,"",VLOOKUP($A46,#REF!,MATCH(Labor!X$42,#REF!,0)+1,0)/X33)</f>
        <v>#REF!</v>
      </c>
      <c r="Y46" t="e">
        <f>+IF(Y33=0,"",VLOOKUP($A46,#REF!,MATCH(Labor!Y$42,#REF!,0)+1,0)/Y33)</f>
        <v>#REF!</v>
      </c>
      <c r="Z46" t="e">
        <f>+IF(Z33=0,"",VLOOKUP($A46,#REF!,MATCH(Labor!Z$42,#REF!,0)+1,0)/Z33)</f>
        <v>#REF!</v>
      </c>
      <c r="AA46" t="e">
        <f>+IF(AA33=0,"",VLOOKUP($A46,#REF!,MATCH(Labor!AA$42,#REF!,0)+1,0)/AA33)</f>
        <v>#REF!</v>
      </c>
      <c r="AB46" t="e">
        <f>+IF(AB33=0,"",VLOOKUP($A46,#REF!,MATCH(Labor!AB$42,#REF!,0)+1,0)/AB33)</f>
        <v>#REF!</v>
      </c>
      <c r="AC46" t="e">
        <f>+IF(AC33=0,"",VLOOKUP($A46,#REF!,MATCH(Labor!AC$42,#REF!,0)+1,0)/AC33)</f>
        <v>#REF!</v>
      </c>
      <c r="AD46" t="e">
        <f>+IF(AD33=0,"",VLOOKUP($A46,#REF!,MATCH(Labor!AD$42,#REF!,0)+1,0)/AD33)</f>
        <v>#REF!</v>
      </c>
      <c r="AE46" t="e">
        <f>+IF(AE33=0,"",VLOOKUP($A46,#REF!,MATCH(Labor!AE$42,#REF!,0)+1,0)/AE33)</f>
        <v>#REF!</v>
      </c>
      <c r="AF46" t="e">
        <f>+IF(AF33=0,"",VLOOKUP($A46,#REF!,MATCH(Labor!AF$42,#REF!,0)+1,0)/AF33)</f>
        <v>#REF!</v>
      </c>
      <c r="AG46" t="e">
        <f>+IF(AG33=0,"",VLOOKUP($A46,#REF!,MATCH(Labor!AG$42,#REF!,0)+1,0)/AG33)</f>
        <v>#REF!</v>
      </c>
      <c r="AH46" t="e">
        <f>+IF(AH33=0,"",VLOOKUP($A46,#REF!,MATCH(Labor!AH$42,#REF!,0)+1,0)/AH33)</f>
        <v>#REF!</v>
      </c>
      <c r="AI46" t="e">
        <f>+IF(AI33=0,"",VLOOKUP($A46,#REF!,MATCH(Labor!AI$42,#REF!,0)+1,0)/AI33)</f>
        <v>#REF!</v>
      </c>
      <c r="AJ46" t="e">
        <f>+IF(AJ33=0,"",VLOOKUP($A46,#REF!,MATCH(Labor!AJ$42,#REF!,0)+1,0)/AJ33)</f>
        <v>#REF!</v>
      </c>
      <c r="AK46" t="e">
        <f>+IF(AK33=0,"",VLOOKUP($A46,#REF!,MATCH(Labor!AK$42,#REF!,0)+1,0)/AK33)</f>
        <v>#REF!</v>
      </c>
      <c r="AL46" t="e">
        <f>+IF(AL33=0,"",VLOOKUP($A46,#REF!,MATCH(Labor!AL$42,#REF!,0)+1,0)/AL33)</f>
        <v>#REF!</v>
      </c>
      <c r="AM46" t="e">
        <f>+IF(AM33=0,"",VLOOKUP($A46,#REF!,MATCH(Labor!AM$42,#REF!,0)+1,0)/AM33)</f>
        <v>#REF!</v>
      </c>
      <c r="AN46" t="e">
        <f>+IF(AN33=0,"",VLOOKUP($A46,#REF!,MATCH(Labor!AN$42,#REF!,0)+1,0)/AN33)</f>
        <v>#REF!</v>
      </c>
      <c r="AO46" t="e">
        <f>+IF(AO33=0,"",VLOOKUP($A46,#REF!,MATCH(Labor!AO$42,#REF!,0)+1,0)/AO33)</f>
        <v>#REF!</v>
      </c>
      <c r="AP46" t="e">
        <f>+IF(AP33=0,"",VLOOKUP($A46,#REF!,MATCH(Labor!AP$42,#REF!,0)+1,0)/AP33)</f>
        <v>#REF!</v>
      </c>
      <c r="AQ46" t="e">
        <f>+IF(AQ33=0,"",VLOOKUP($A46,#REF!,MATCH(Labor!AQ$42,#REF!,0)+1,0)/AQ33)</f>
        <v>#REF!</v>
      </c>
      <c r="AR46" t="e">
        <f>+IF(AR33=0,"",VLOOKUP($A46,#REF!,MATCH(Labor!AR$42,#REF!,0)+1,0)/AR33)</f>
        <v>#REF!</v>
      </c>
      <c r="AS46" t="e">
        <f>+IF(AS33=0,"",VLOOKUP($A46,#REF!,MATCH(Labor!AS$42,#REF!,0)+1,0)/AS33)</f>
        <v>#REF!</v>
      </c>
      <c r="AT46" t="e">
        <f>+IF(AT33=0,"",VLOOKUP($A46,#REF!,MATCH(Labor!AT$42,#REF!,0)+1,0)/AT33)</f>
        <v>#REF!</v>
      </c>
      <c r="AU46" t="e">
        <f>+IF(AU33=0,"",VLOOKUP($A46,#REF!,MATCH(Labor!AU$42,#REF!,0)+1,0)/AU33)</f>
        <v>#REF!</v>
      </c>
      <c r="AV46" t="e">
        <f>+IF(AV33=0,"",VLOOKUP($A46,#REF!,MATCH(Labor!AV$42,#REF!,0)+1,0)/AV33)</f>
        <v>#REF!</v>
      </c>
      <c r="AW46" t="e">
        <f>+IF(AW33=0,"",VLOOKUP($A46,#REF!,MATCH(Labor!AW$42,#REF!,0)+1,0)/AW33)</f>
        <v>#REF!</v>
      </c>
      <c r="AX46" t="e">
        <f>+IF(AX33=0,"",VLOOKUP($A46,#REF!,MATCH(Labor!AX$42,#REF!,0)+1,0)/AX33)</f>
        <v>#REF!</v>
      </c>
      <c r="AY46" t="e">
        <f>+IF(AY33=0,"",VLOOKUP($A46,#REF!,MATCH(Labor!AY$42,#REF!,0)+1,0)/AY33)</f>
        <v>#REF!</v>
      </c>
      <c r="AZ46" t="e">
        <f>+IF(AZ33=0,"",VLOOKUP($A46,#REF!,MATCH(Labor!AZ$42,#REF!,0)+1,0)/AZ33)</f>
        <v>#REF!</v>
      </c>
      <c r="BA46" t="e">
        <f>+IF(BA33=0,"",VLOOKUP($A46,#REF!,MATCH(Labor!BA$42,#REF!,0)+1,0)/BA33)</f>
        <v>#REF!</v>
      </c>
      <c r="BB46" t="e">
        <f>+IF(BB33=0,"",VLOOKUP($A46,#REF!,MATCH(Labor!BB$42,#REF!,0)+1,0)/BB33)</f>
        <v>#REF!</v>
      </c>
      <c r="BC46" t="e">
        <f>+IF(BC33=0,"",VLOOKUP($A46,#REF!,MATCH(Labor!BC$42,#REF!,0)+1,0)/BC33)</f>
        <v>#REF!</v>
      </c>
      <c r="BD46" t="e">
        <f>+IF(BD33=0,"",VLOOKUP($A46,#REF!,MATCH(Labor!BD$42,#REF!,0)+1,0)/BD33)</f>
        <v>#REF!</v>
      </c>
      <c r="BE46" t="e">
        <f>+IF(BE33=0,"",VLOOKUP($A46,#REF!,MATCH(Labor!BE$42,#REF!,0)+1,0)/BE33)</f>
        <v>#REF!</v>
      </c>
      <c r="BF46" t="e">
        <f>+IF(BF33=0,"",VLOOKUP($A46,#REF!,MATCH(Labor!BF$42,#REF!,0)+1,0)/BF33)</f>
        <v>#REF!</v>
      </c>
      <c r="BG46" t="e">
        <f>+IF(BG33=0,"",VLOOKUP($A46,#REF!,MATCH(Labor!BG$42,#REF!,0)+1,0)/BG33)</f>
        <v>#REF!</v>
      </c>
      <c r="BH46" t="e">
        <f>+IF(BH33=0,"",VLOOKUP($A46,#REF!,MATCH(Labor!BH$42,#REF!,0)+1,0)/BH33)</f>
        <v>#REF!</v>
      </c>
      <c r="BI46" t="e">
        <f>+IF(BI33=0,"",VLOOKUP($A46,#REF!,MATCH(Labor!BI$42,#REF!,0)+1,0)/BI33)</f>
        <v>#REF!</v>
      </c>
      <c r="BJ46" t="e">
        <f>+IF(BJ33=0,"",VLOOKUP($A46,#REF!,MATCH(Labor!BJ$42,#REF!,0)+1,0)/BJ33)</f>
        <v>#REF!</v>
      </c>
      <c r="BK46" t="e">
        <f>+IF(BK33=0,"",VLOOKUP($A46,#REF!,MATCH(Labor!BK$42,#REF!,0)+1,0)/BK33)</f>
        <v>#REF!</v>
      </c>
      <c r="BL46" t="e">
        <f>+IF(BL33=0,"",VLOOKUP($A46,#REF!,MATCH(Labor!BL$42,#REF!,0)+1,0)/BL33)</f>
        <v>#REF!</v>
      </c>
      <c r="BM46" t="e">
        <f>+IF(BM33=0,"",VLOOKUP($A46,#REF!,MATCH(Labor!BM$42,#REF!,0)+1,0)/BM33)</f>
        <v>#REF!</v>
      </c>
      <c r="BN46" t="str">
        <f>+IF(BN33=0,"",VLOOKUP($A46,#REF!,MATCH(Labor!BN$42,#REF!,0)+1,0)/BN33)</f>
        <v/>
      </c>
    </row>
    <row r="54" spans="1:65" x14ac:dyDescent="0.3">
      <c r="B54" s="55" t="s">
        <v>558</v>
      </c>
      <c r="C54" s="55" t="s">
        <v>561</v>
      </c>
      <c r="D54" s="55" t="s">
        <v>563</v>
      </c>
      <c r="E54" s="55" t="s">
        <v>565</v>
      </c>
      <c r="F54" s="55" t="s">
        <v>567</v>
      </c>
      <c r="G54" s="55" t="s">
        <v>569</v>
      </c>
      <c r="H54" s="55" t="s">
        <v>571</v>
      </c>
      <c r="I54" s="55" t="s">
        <v>574</v>
      </c>
      <c r="J54" s="55" t="s">
        <v>577</v>
      </c>
      <c r="K54" s="55" t="s">
        <v>581</v>
      </c>
      <c r="L54" s="55" t="s">
        <v>585</v>
      </c>
      <c r="M54" s="55" t="s">
        <v>588</v>
      </c>
      <c r="N54" s="55" t="s">
        <v>591</v>
      </c>
      <c r="O54" s="55" t="s">
        <v>595</v>
      </c>
      <c r="P54" t="s">
        <v>772</v>
      </c>
      <c r="Q54" s="55" t="s">
        <v>756</v>
      </c>
      <c r="R54" s="55" t="s">
        <v>757</v>
      </c>
      <c r="S54" s="55" t="s">
        <v>598</v>
      </c>
      <c r="T54" s="55" t="s">
        <v>600</v>
      </c>
      <c r="U54" s="55" t="s">
        <v>604</v>
      </c>
      <c r="V54" s="55" t="s">
        <v>608</v>
      </c>
      <c r="W54" s="55" t="s">
        <v>611</v>
      </c>
      <c r="X54" s="55" t="s">
        <v>613</v>
      </c>
      <c r="Y54" s="55" t="s">
        <v>615</v>
      </c>
      <c r="Z54" s="55" t="s">
        <v>617</v>
      </c>
      <c r="AA54" s="55" t="s">
        <v>620</v>
      </c>
      <c r="AB54" s="55" t="s">
        <v>623</v>
      </c>
      <c r="AC54" s="55" t="s">
        <v>626</v>
      </c>
      <c r="AD54" s="55" t="s">
        <v>628</v>
      </c>
      <c r="AE54" s="55" t="s">
        <v>630</v>
      </c>
      <c r="AF54" s="55" t="s">
        <v>632</v>
      </c>
      <c r="AG54" s="55" t="s">
        <v>635</v>
      </c>
      <c r="AH54" s="55" t="s">
        <v>637</v>
      </c>
      <c r="AI54" s="55" t="s">
        <v>639</v>
      </c>
      <c r="AJ54" s="55" t="s">
        <v>641</v>
      </c>
      <c r="AK54" s="55" t="s">
        <v>643</v>
      </c>
      <c r="AL54" s="55" t="s">
        <v>645</v>
      </c>
      <c r="AM54" s="55" t="s">
        <v>647</v>
      </c>
      <c r="AN54" s="55" t="s">
        <v>649</v>
      </c>
      <c r="AO54" s="55" t="s">
        <v>651</v>
      </c>
      <c r="AP54" s="55" t="s">
        <v>653</v>
      </c>
      <c r="AQ54" s="55" t="s">
        <v>655</v>
      </c>
      <c r="AR54" s="55" t="s">
        <v>657</v>
      </c>
      <c r="AS54" s="55" t="s">
        <v>659</v>
      </c>
      <c r="AT54" s="55" t="s">
        <v>661</v>
      </c>
      <c r="AU54" s="55" t="s">
        <v>773</v>
      </c>
      <c r="AV54" s="55" t="s">
        <v>664</v>
      </c>
      <c r="AW54" s="55" t="s">
        <v>665</v>
      </c>
      <c r="AX54" s="55" t="s">
        <v>666</v>
      </c>
      <c r="AY54" s="55" t="s">
        <v>667</v>
      </c>
      <c r="AZ54" s="55" t="s">
        <v>668</v>
      </c>
      <c r="BA54" s="55" t="s">
        <v>669</v>
      </c>
      <c r="BB54" s="55" t="s">
        <v>670</v>
      </c>
      <c r="BC54" s="55" t="s">
        <v>671</v>
      </c>
      <c r="BD54" s="55" t="s">
        <v>673</v>
      </c>
      <c r="BE54" s="55" t="s">
        <v>675</v>
      </c>
      <c r="BF54" s="55" t="s">
        <v>677</v>
      </c>
      <c r="BG54" s="55" t="s">
        <v>679</v>
      </c>
      <c r="BH54" s="55" t="s">
        <v>681</v>
      </c>
      <c r="BI54" s="55" t="s">
        <v>683</v>
      </c>
      <c r="BJ54" s="55" t="s">
        <v>685</v>
      </c>
      <c r="BK54" s="55" t="s">
        <v>687</v>
      </c>
      <c r="BL54" s="55" t="s">
        <v>689</v>
      </c>
      <c r="BM54" t="s">
        <v>691</v>
      </c>
    </row>
    <row r="55" spans="1:65" x14ac:dyDescent="0.3">
      <c r="A55" t="str">
        <f>+A65</f>
        <v>f-labSkInf0</v>
      </c>
      <c r="B55" t="e">
        <f>+VLOOKUP($A55,#REF!,MATCH(Labor!B$54,#REF!,0)+1,0)/VLOOKUP($A55,$A$65:$B$72,2,0)</f>
        <v>#REF!</v>
      </c>
      <c r="C55" t="e">
        <f>+VLOOKUP($A55,#REF!,MATCH(Labor!C$54,#REF!,0)+1,0)/VLOOKUP($A55,$A$65:$B$72,2,0)</f>
        <v>#REF!</v>
      </c>
      <c r="D55" t="e">
        <f>+VLOOKUP($A55,#REF!,MATCH(Labor!D$54,#REF!,0)+1,0)/VLOOKUP($A55,$A$65:$B$72,2,0)</f>
        <v>#REF!</v>
      </c>
      <c r="E55" t="e">
        <f>+VLOOKUP($A55,#REF!,MATCH(Labor!E$54,#REF!,0)+1,0)/VLOOKUP($A55,$A$65:$B$72,2,0)</f>
        <v>#REF!</v>
      </c>
      <c r="F55" t="e">
        <f>+VLOOKUP($A55,#REF!,MATCH(Labor!F$54,#REF!,0)+1,0)/VLOOKUP($A55,$A$65:$B$72,2,0)</f>
        <v>#REF!</v>
      </c>
      <c r="G55" t="e">
        <f>+VLOOKUP($A55,#REF!,MATCH(Labor!G$54,#REF!,0)+1,0)/VLOOKUP($A55,$A$65:$B$72,2,0)</f>
        <v>#REF!</v>
      </c>
      <c r="H55" t="e">
        <f>+VLOOKUP($A55,#REF!,MATCH(Labor!H$54,#REF!,0)+1,0)/VLOOKUP($A55,$A$65:$B$72,2,0)</f>
        <v>#REF!</v>
      </c>
      <c r="I55" t="e">
        <f>+VLOOKUP($A55,#REF!,MATCH(Labor!I$54,#REF!,0)+1,0)/VLOOKUP($A55,$A$65:$B$72,2,0)</f>
        <v>#REF!</v>
      </c>
      <c r="J55" t="e">
        <f>+VLOOKUP($A55,#REF!,MATCH(Labor!J$54,#REF!,0)+1,0)/VLOOKUP($A55,$A$65:$B$72,2,0)</f>
        <v>#REF!</v>
      </c>
      <c r="K55" t="e">
        <f>+VLOOKUP($A55,#REF!,MATCH(Labor!K$54,#REF!,0)+1,0)/VLOOKUP($A55,$A$65:$B$72,2,0)</f>
        <v>#REF!</v>
      </c>
      <c r="L55" t="e">
        <f>+VLOOKUP($A55,#REF!,MATCH(Labor!L$54,#REF!,0)+1,0)/VLOOKUP($A55,$A$65:$B$72,2,0)</f>
        <v>#REF!</v>
      </c>
      <c r="M55" t="e">
        <f>+VLOOKUP($A55,#REF!,MATCH(Labor!M$54,#REF!,0)+1,0)/VLOOKUP($A55,$A$65:$B$72,2,0)</f>
        <v>#REF!</v>
      </c>
      <c r="N55" t="e">
        <f>+VLOOKUP($A55,#REF!,MATCH(Labor!N$54,#REF!,0)+1,0)/VLOOKUP($A55,$A$65:$B$72,2,0)</f>
        <v>#REF!</v>
      </c>
      <c r="O55" t="e">
        <f>+VLOOKUP($A55,#REF!,MATCH(Labor!O$54,#REF!,0)+1,0)/VLOOKUP($A55,$A$65:$B$72,2,0)</f>
        <v>#REF!</v>
      </c>
      <c r="P55" t="e">
        <f>+VLOOKUP($A55,#REF!,MATCH(Labor!P$54,#REF!,0)+1,0)/VLOOKUP($A55,$A$65:$B$72,2,0)</f>
        <v>#REF!</v>
      </c>
      <c r="Q55" t="e">
        <f>+VLOOKUP($A55,#REF!,MATCH(Labor!Q$54,#REF!,0)+1,0)/VLOOKUP($A55,$A$65:$B$72,2,0)</f>
        <v>#REF!</v>
      </c>
      <c r="R55" t="e">
        <f>+VLOOKUP($A55,#REF!,MATCH(Labor!R$54,#REF!,0)+1,0)/VLOOKUP($A55,$A$65:$B$72,2,0)</f>
        <v>#REF!</v>
      </c>
      <c r="S55" t="e">
        <f>+VLOOKUP($A55,#REF!,MATCH(Labor!S$54,#REF!,0)+1,0)/VLOOKUP($A55,$A$65:$B$72,2,0)</f>
        <v>#REF!</v>
      </c>
      <c r="T55" t="e">
        <f>+VLOOKUP($A55,#REF!,MATCH(Labor!T$54,#REF!,0)+1,0)/VLOOKUP($A55,$A$65:$B$72,2,0)</f>
        <v>#REF!</v>
      </c>
      <c r="U55" t="e">
        <f>+VLOOKUP($A55,#REF!,MATCH(Labor!U$54,#REF!,0)+1,0)/VLOOKUP($A55,$A$65:$B$72,2,0)</f>
        <v>#REF!</v>
      </c>
      <c r="V55" t="e">
        <f>+VLOOKUP($A55,#REF!,MATCH(Labor!V$54,#REF!,0)+1,0)/VLOOKUP($A55,$A$65:$B$72,2,0)</f>
        <v>#REF!</v>
      </c>
      <c r="W55" t="e">
        <f>+VLOOKUP($A55,#REF!,MATCH(Labor!W$54,#REF!,0)+1,0)/VLOOKUP($A55,$A$65:$B$72,2,0)</f>
        <v>#REF!</v>
      </c>
      <c r="X55" t="e">
        <f>+VLOOKUP($A55,#REF!,MATCH(Labor!X$54,#REF!,0)+1,0)/VLOOKUP($A55,$A$65:$B$72,2,0)</f>
        <v>#REF!</v>
      </c>
      <c r="Y55" t="e">
        <f>+VLOOKUP($A55,#REF!,MATCH(Labor!Y$54,#REF!,0)+1,0)/VLOOKUP($A55,$A$65:$B$72,2,0)</f>
        <v>#REF!</v>
      </c>
      <c r="Z55" t="e">
        <f>+VLOOKUP($A55,#REF!,MATCH(Labor!Z$54,#REF!,0)+1,0)/VLOOKUP($A55,$A$65:$B$72,2,0)</f>
        <v>#REF!</v>
      </c>
      <c r="AA55" t="e">
        <f>+VLOOKUP($A55,#REF!,MATCH(Labor!AA$54,#REF!,0)+1,0)/VLOOKUP($A55,$A$65:$B$72,2,0)</f>
        <v>#REF!</v>
      </c>
      <c r="AB55" t="e">
        <f>+VLOOKUP($A55,#REF!,MATCH(Labor!AB$54,#REF!,0)+1,0)/VLOOKUP($A55,$A$65:$B$72,2,0)</f>
        <v>#REF!</v>
      </c>
      <c r="AC55" t="e">
        <f>+VLOOKUP($A55,#REF!,MATCH(Labor!AC$54,#REF!,0)+1,0)/VLOOKUP($A55,$A$65:$B$72,2,0)</f>
        <v>#REF!</v>
      </c>
      <c r="AD55" t="e">
        <f>+VLOOKUP($A55,#REF!,MATCH(Labor!AD$54,#REF!,0)+1,0)/VLOOKUP($A55,$A$65:$B$72,2,0)</f>
        <v>#REF!</v>
      </c>
      <c r="AE55" t="e">
        <f>+VLOOKUP($A55,#REF!,MATCH(Labor!AE$54,#REF!,0)+1,0)/VLOOKUP($A55,$A$65:$B$72,2,0)</f>
        <v>#REF!</v>
      </c>
      <c r="AF55" t="e">
        <f>+VLOOKUP($A55,#REF!,MATCH(Labor!AF$54,#REF!,0)+1,0)/VLOOKUP($A55,$A$65:$B$72,2,0)</f>
        <v>#REF!</v>
      </c>
      <c r="AG55" t="e">
        <f>+VLOOKUP($A55,#REF!,MATCH(Labor!AG$54,#REF!,0)+1,0)/VLOOKUP($A55,$A$65:$B$72,2,0)</f>
        <v>#REF!</v>
      </c>
      <c r="AH55" t="e">
        <f>+VLOOKUP($A55,#REF!,MATCH(Labor!AH$54,#REF!,0)+1,0)/VLOOKUP($A55,$A$65:$B$72,2,0)</f>
        <v>#REF!</v>
      </c>
      <c r="AI55" t="e">
        <f>+VLOOKUP($A55,#REF!,MATCH(Labor!AI$54,#REF!,0)+1,0)/VLOOKUP($A55,$A$65:$B$72,2,0)</f>
        <v>#REF!</v>
      </c>
      <c r="AJ55" t="e">
        <f>+VLOOKUP($A55,#REF!,MATCH(Labor!AJ$54,#REF!,0)+1,0)/VLOOKUP($A55,$A$65:$B$72,2,0)</f>
        <v>#REF!</v>
      </c>
      <c r="AK55" t="e">
        <f>+VLOOKUP($A55,#REF!,MATCH(Labor!AK$54,#REF!,0)+1,0)/VLOOKUP($A55,$A$65:$B$72,2,0)</f>
        <v>#REF!</v>
      </c>
      <c r="AL55" t="e">
        <f>+VLOOKUP($A55,#REF!,MATCH(Labor!AL$54,#REF!,0)+1,0)/VLOOKUP($A55,$A$65:$B$72,2,0)</f>
        <v>#REF!</v>
      </c>
      <c r="AM55" t="e">
        <f>+VLOOKUP($A55,#REF!,MATCH(Labor!AM$54,#REF!,0)+1,0)/VLOOKUP($A55,$A$65:$B$72,2,0)</f>
        <v>#REF!</v>
      </c>
      <c r="AN55" t="e">
        <f>+VLOOKUP($A55,#REF!,MATCH(Labor!AN$54,#REF!,0)+1,0)/VLOOKUP($A55,$A$65:$B$72,2,0)</f>
        <v>#REF!</v>
      </c>
      <c r="AO55" t="e">
        <f>+VLOOKUP($A55,#REF!,MATCH(Labor!AO$54,#REF!,0)+1,0)/VLOOKUP($A55,$A$65:$B$72,2,0)</f>
        <v>#REF!</v>
      </c>
      <c r="AP55" t="e">
        <f>+VLOOKUP($A55,#REF!,MATCH(Labor!AP$54,#REF!,0)+1,0)/VLOOKUP($A55,$A$65:$B$72,2,0)</f>
        <v>#REF!</v>
      </c>
      <c r="AQ55" t="e">
        <f>+VLOOKUP($A55,#REF!,MATCH(Labor!AQ$54,#REF!,0)+1,0)/VLOOKUP($A55,$A$65:$B$72,2,0)</f>
        <v>#REF!</v>
      </c>
      <c r="AR55" t="e">
        <f>+VLOOKUP($A55,#REF!,MATCH(Labor!AR$54,#REF!,0)+1,0)/VLOOKUP($A55,$A$65:$B$72,2,0)</f>
        <v>#REF!</v>
      </c>
      <c r="AS55" t="e">
        <f>+VLOOKUP($A55,#REF!,MATCH(Labor!AS$54,#REF!,0)+1,0)/VLOOKUP($A55,$A$65:$B$72,2,0)</f>
        <v>#REF!</v>
      </c>
      <c r="AT55" t="e">
        <f>+VLOOKUP($A55,#REF!,MATCH(Labor!AT$54,#REF!,0)+1,0)/VLOOKUP($A55,$A$65:$B$72,2,0)</f>
        <v>#REF!</v>
      </c>
      <c r="AU55" t="e">
        <f>+VLOOKUP($A55,#REF!,MATCH(Labor!AU$54,#REF!,0)+1,0)/VLOOKUP($A55,$A$65:$B$72,2,0)</f>
        <v>#REF!</v>
      </c>
      <c r="AV55" t="e">
        <f>+VLOOKUP($A55,#REF!,MATCH(Labor!AV$54,#REF!,0)+1,0)/VLOOKUP($A55,$A$65:$B$72,2,0)</f>
        <v>#REF!</v>
      </c>
      <c r="AW55" t="e">
        <f>+VLOOKUP($A55,#REF!,MATCH(Labor!AW$54,#REF!,0)+1,0)/VLOOKUP($A55,$A$65:$B$72,2,0)</f>
        <v>#REF!</v>
      </c>
      <c r="AX55" t="e">
        <f>+VLOOKUP($A55,#REF!,MATCH(Labor!AX$54,#REF!,0)+1,0)/VLOOKUP($A55,$A$65:$B$72,2,0)</f>
        <v>#REF!</v>
      </c>
      <c r="AY55" t="e">
        <f>+VLOOKUP($A55,#REF!,MATCH(Labor!AY$54,#REF!,0)+1,0)/VLOOKUP($A55,$A$65:$B$72,2,0)</f>
        <v>#REF!</v>
      </c>
      <c r="AZ55" t="e">
        <f>+VLOOKUP($A55,#REF!,MATCH(Labor!AZ$54,#REF!,0)+1,0)/VLOOKUP($A55,$A$65:$B$72,2,0)</f>
        <v>#REF!</v>
      </c>
      <c r="BA55" t="e">
        <f>+VLOOKUP($A55,#REF!,MATCH(Labor!BA$54,#REF!,0)+1,0)/VLOOKUP($A55,$A$65:$B$72,2,0)</f>
        <v>#REF!</v>
      </c>
      <c r="BB55" t="e">
        <f>+VLOOKUP($A55,#REF!,MATCH(Labor!BB$54,#REF!,0)+1,0)/VLOOKUP($A55,$A$65:$B$72,2,0)</f>
        <v>#REF!</v>
      </c>
      <c r="BC55" t="e">
        <f>+VLOOKUP($A55,#REF!,MATCH(Labor!BC$54,#REF!,0)+1,0)/VLOOKUP($A55,$A$65:$B$72,2,0)</f>
        <v>#REF!</v>
      </c>
      <c r="BD55" t="e">
        <f>+VLOOKUP($A55,#REF!,MATCH(Labor!BD$54,#REF!,0)+1,0)/VLOOKUP($A55,$A$65:$B$72,2,0)</f>
        <v>#REF!</v>
      </c>
      <c r="BE55" t="e">
        <f>+VLOOKUP($A55,#REF!,MATCH(Labor!BE$54,#REF!,0)+1,0)/VLOOKUP($A55,$A$65:$B$72,2,0)</f>
        <v>#REF!</v>
      </c>
      <c r="BF55" t="e">
        <f>+VLOOKUP($A55,#REF!,MATCH(Labor!BF$54,#REF!,0)+1,0)/VLOOKUP($A55,$A$65:$B$72,2,0)</f>
        <v>#REF!</v>
      </c>
      <c r="BG55" t="e">
        <f>+VLOOKUP($A55,#REF!,MATCH(Labor!BG$54,#REF!,0)+1,0)/VLOOKUP($A55,$A$65:$B$72,2,0)</f>
        <v>#REF!</v>
      </c>
      <c r="BH55" t="e">
        <f>+VLOOKUP($A55,#REF!,MATCH(Labor!BH$54,#REF!,0)+1,0)/VLOOKUP($A55,$A$65:$B$72,2,0)</f>
        <v>#REF!</v>
      </c>
      <c r="BI55" t="e">
        <f>+VLOOKUP($A55,#REF!,MATCH(Labor!BI$54,#REF!,0)+1,0)/VLOOKUP($A55,$A$65:$B$72,2,0)</f>
        <v>#REF!</v>
      </c>
      <c r="BJ55" t="e">
        <f>+VLOOKUP($A55,#REF!,MATCH(Labor!BJ$54,#REF!,0)+1,0)/VLOOKUP($A55,$A$65:$B$72,2,0)</f>
        <v>#REF!</v>
      </c>
      <c r="BK55" t="e">
        <f>+VLOOKUP($A55,#REF!,MATCH(Labor!BK$54,#REF!,0)+1,0)/VLOOKUP($A55,$A$65:$B$72,2,0)</f>
        <v>#REF!</v>
      </c>
      <c r="BL55" t="e">
        <f>+VLOOKUP($A55,#REF!,MATCH(Labor!BL$54,#REF!,0)+1,0)/VLOOKUP($A55,$A$65:$B$72,2,0)</f>
        <v>#REF!</v>
      </c>
      <c r="BM55" t="e">
        <f>+VLOOKUP($A55,#REF!,MATCH(Labor!BM$54,#REF!,0)+1,0)/VLOOKUP($A55,$A$65:$B$72,2,0)</f>
        <v>#REF!</v>
      </c>
    </row>
    <row r="56" spans="1:65" x14ac:dyDescent="0.3">
      <c r="A56" t="str">
        <f>+A66</f>
        <v>f-labSkFor0</v>
      </c>
      <c r="B56" t="e">
        <f>+VLOOKUP($A56,#REF!,MATCH(Labor!B$54,#REF!,0)+1,0)/VLOOKUP($A56,$A$65:$B$72,2,0)</f>
        <v>#REF!</v>
      </c>
      <c r="C56" t="e">
        <f>+VLOOKUP($A56,#REF!,MATCH(Labor!C$54,#REF!,0)+1,0)/VLOOKUP($A56,$A$65:$B$72,2,0)</f>
        <v>#REF!</v>
      </c>
      <c r="D56" t="e">
        <f>+VLOOKUP($A56,#REF!,MATCH(Labor!D$54,#REF!,0)+1,0)/VLOOKUP($A56,$A$65:$B$72,2,0)</f>
        <v>#REF!</v>
      </c>
      <c r="E56" t="e">
        <f>+VLOOKUP($A56,#REF!,MATCH(Labor!E$54,#REF!,0)+1,0)/VLOOKUP($A56,$A$65:$B$72,2,0)</f>
        <v>#REF!</v>
      </c>
      <c r="F56" t="e">
        <f>+VLOOKUP($A56,#REF!,MATCH(Labor!F$54,#REF!,0)+1,0)/VLOOKUP($A56,$A$65:$B$72,2,0)</f>
        <v>#REF!</v>
      </c>
      <c r="G56" t="e">
        <f>+VLOOKUP($A56,#REF!,MATCH(Labor!G$54,#REF!,0)+1,0)/VLOOKUP($A56,$A$65:$B$72,2,0)</f>
        <v>#REF!</v>
      </c>
      <c r="H56" t="e">
        <f>+VLOOKUP($A56,#REF!,MATCH(Labor!H$54,#REF!,0)+1,0)/VLOOKUP($A56,$A$65:$B$72,2,0)</f>
        <v>#REF!</v>
      </c>
      <c r="I56" t="e">
        <f>+VLOOKUP($A56,#REF!,MATCH(Labor!I$54,#REF!,0)+1,0)/VLOOKUP($A56,$A$65:$B$72,2,0)</f>
        <v>#REF!</v>
      </c>
      <c r="J56" t="e">
        <f>+VLOOKUP($A56,#REF!,MATCH(Labor!J$54,#REF!,0)+1,0)/VLOOKUP($A56,$A$65:$B$72,2,0)</f>
        <v>#REF!</v>
      </c>
      <c r="K56" t="e">
        <f>+VLOOKUP($A56,#REF!,MATCH(Labor!K$54,#REF!,0)+1,0)/VLOOKUP($A56,$A$65:$B$72,2,0)</f>
        <v>#REF!</v>
      </c>
      <c r="L56" t="e">
        <f>+VLOOKUP($A56,#REF!,MATCH(Labor!L$54,#REF!,0)+1,0)/VLOOKUP($A56,$A$65:$B$72,2,0)</f>
        <v>#REF!</v>
      </c>
      <c r="M56" t="e">
        <f>+VLOOKUP($A56,#REF!,MATCH(Labor!M$54,#REF!,0)+1,0)/VLOOKUP($A56,$A$65:$B$72,2,0)</f>
        <v>#REF!</v>
      </c>
      <c r="N56" t="e">
        <f>+VLOOKUP($A56,#REF!,MATCH(Labor!N$54,#REF!,0)+1,0)/VLOOKUP($A56,$A$65:$B$72,2,0)</f>
        <v>#REF!</v>
      </c>
      <c r="O56" t="e">
        <f>+VLOOKUP($A56,#REF!,MATCH(Labor!O$54,#REF!,0)+1,0)/VLOOKUP($A56,$A$65:$B$72,2,0)</f>
        <v>#REF!</v>
      </c>
      <c r="P56" t="e">
        <f>+VLOOKUP($A56,#REF!,MATCH(Labor!P$54,#REF!,0)+1,0)/VLOOKUP($A56,$A$65:$B$72,2,0)</f>
        <v>#REF!</v>
      </c>
      <c r="Q56" t="e">
        <f>+VLOOKUP($A56,#REF!,MATCH(Labor!Q$54,#REF!,0)+1,0)/VLOOKUP($A56,$A$65:$B$72,2,0)</f>
        <v>#REF!</v>
      </c>
      <c r="R56" t="e">
        <f>+VLOOKUP($A56,#REF!,MATCH(Labor!R$54,#REF!,0)+1,0)/VLOOKUP($A56,$A$65:$B$72,2,0)</f>
        <v>#REF!</v>
      </c>
      <c r="S56" t="e">
        <f>+VLOOKUP($A56,#REF!,MATCH(Labor!S$54,#REF!,0)+1,0)/VLOOKUP($A56,$A$65:$B$72,2,0)</f>
        <v>#REF!</v>
      </c>
      <c r="T56" t="e">
        <f>+VLOOKUP($A56,#REF!,MATCH(Labor!T$54,#REF!,0)+1,0)/VLOOKUP($A56,$A$65:$B$72,2,0)</f>
        <v>#REF!</v>
      </c>
      <c r="U56" t="e">
        <f>+VLOOKUP($A56,#REF!,MATCH(Labor!U$54,#REF!,0)+1,0)/VLOOKUP($A56,$A$65:$B$72,2,0)</f>
        <v>#REF!</v>
      </c>
      <c r="V56" t="e">
        <f>+VLOOKUP($A56,#REF!,MATCH(Labor!V$54,#REF!,0)+1,0)/VLOOKUP($A56,$A$65:$B$72,2,0)</f>
        <v>#REF!</v>
      </c>
      <c r="W56" t="e">
        <f>+VLOOKUP($A56,#REF!,MATCH(Labor!W$54,#REF!,0)+1,0)/VLOOKUP($A56,$A$65:$B$72,2,0)</f>
        <v>#REF!</v>
      </c>
      <c r="X56" t="e">
        <f>+VLOOKUP($A56,#REF!,MATCH(Labor!X$54,#REF!,0)+1,0)/VLOOKUP($A56,$A$65:$B$72,2,0)</f>
        <v>#REF!</v>
      </c>
      <c r="Y56" t="e">
        <f>+VLOOKUP($A56,#REF!,MATCH(Labor!Y$54,#REF!,0)+1,0)/VLOOKUP($A56,$A$65:$B$72,2,0)</f>
        <v>#REF!</v>
      </c>
      <c r="Z56" t="e">
        <f>+VLOOKUP($A56,#REF!,MATCH(Labor!Z$54,#REF!,0)+1,0)/VLOOKUP($A56,$A$65:$B$72,2,0)</f>
        <v>#REF!</v>
      </c>
      <c r="AA56" t="e">
        <f>+VLOOKUP($A56,#REF!,MATCH(Labor!AA$54,#REF!,0)+1,0)/VLOOKUP($A56,$A$65:$B$72,2,0)</f>
        <v>#REF!</v>
      </c>
      <c r="AB56" t="e">
        <f>+VLOOKUP($A56,#REF!,MATCH(Labor!AB$54,#REF!,0)+1,0)/VLOOKUP($A56,$A$65:$B$72,2,0)</f>
        <v>#REF!</v>
      </c>
      <c r="AC56" t="e">
        <f>+VLOOKUP($A56,#REF!,MATCH(Labor!AC$54,#REF!,0)+1,0)/VLOOKUP($A56,$A$65:$B$72,2,0)</f>
        <v>#REF!</v>
      </c>
      <c r="AD56" t="e">
        <f>+VLOOKUP($A56,#REF!,MATCH(Labor!AD$54,#REF!,0)+1,0)/VLOOKUP($A56,$A$65:$B$72,2,0)</f>
        <v>#REF!</v>
      </c>
      <c r="AE56" t="e">
        <f>+VLOOKUP($A56,#REF!,MATCH(Labor!AE$54,#REF!,0)+1,0)/VLOOKUP($A56,$A$65:$B$72,2,0)</f>
        <v>#REF!</v>
      </c>
      <c r="AF56" t="e">
        <f>+VLOOKUP($A56,#REF!,MATCH(Labor!AF$54,#REF!,0)+1,0)/VLOOKUP($A56,$A$65:$B$72,2,0)</f>
        <v>#REF!</v>
      </c>
      <c r="AG56" t="e">
        <f>+VLOOKUP($A56,#REF!,MATCH(Labor!AG$54,#REF!,0)+1,0)/VLOOKUP($A56,$A$65:$B$72,2,0)</f>
        <v>#REF!</v>
      </c>
      <c r="AH56" t="e">
        <f>+VLOOKUP($A56,#REF!,MATCH(Labor!AH$54,#REF!,0)+1,0)/VLOOKUP($A56,$A$65:$B$72,2,0)</f>
        <v>#REF!</v>
      </c>
      <c r="AI56" t="e">
        <f>+VLOOKUP($A56,#REF!,MATCH(Labor!AI$54,#REF!,0)+1,0)/VLOOKUP($A56,$A$65:$B$72,2,0)</f>
        <v>#REF!</v>
      </c>
      <c r="AJ56" t="e">
        <f>+VLOOKUP($A56,#REF!,MATCH(Labor!AJ$54,#REF!,0)+1,0)/VLOOKUP($A56,$A$65:$B$72,2,0)</f>
        <v>#REF!</v>
      </c>
      <c r="AK56" t="e">
        <f>+VLOOKUP($A56,#REF!,MATCH(Labor!AK$54,#REF!,0)+1,0)/VLOOKUP($A56,$A$65:$B$72,2,0)</f>
        <v>#REF!</v>
      </c>
      <c r="AL56" t="e">
        <f>+VLOOKUP($A56,#REF!,MATCH(Labor!AL$54,#REF!,0)+1,0)/VLOOKUP($A56,$A$65:$B$72,2,0)</f>
        <v>#REF!</v>
      </c>
      <c r="AM56" t="e">
        <f>+VLOOKUP($A56,#REF!,MATCH(Labor!AM$54,#REF!,0)+1,0)/VLOOKUP($A56,$A$65:$B$72,2,0)</f>
        <v>#REF!</v>
      </c>
      <c r="AN56" t="e">
        <f>+VLOOKUP($A56,#REF!,MATCH(Labor!AN$54,#REF!,0)+1,0)/VLOOKUP($A56,$A$65:$B$72,2,0)</f>
        <v>#REF!</v>
      </c>
      <c r="AO56" t="e">
        <f>+VLOOKUP($A56,#REF!,MATCH(Labor!AO$54,#REF!,0)+1,0)/VLOOKUP($A56,$A$65:$B$72,2,0)</f>
        <v>#REF!</v>
      </c>
      <c r="AP56" t="e">
        <f>+VLOOKUP($A56,#REF!,MATCH(Labor!AP$54,#REF!,0)+1,0)/VLOOKUP($A56,$A$65:$B$72,2,0)</f>
        <v>#REF!</v>
      </c>
      <c r="AQ56" t="e">
        <f>+VLOOKUP($A56,#REF!,MATCH(Labor!AQ$54,#REF!,0)+1,0)/VLOOKUP($A56,$A$65:$B$72,2,0)</f>
        <v>#REF!</v>
      </c>
      <c r="AR56" t="e">
        <f>+VLOOKUP($A56,#REF!,MATCH(Labor!AR$54,#REF!,0)+1,0)/VLOOKUP($A56,$A$65:$B$72,2,0)</f>
        <v>#REF!</v>
      </c>
      <c r="AS56" t="e">
        <f>+VLOOKUP($A56,#REF!,MATCH(Labor!AS$54,#REF!,0)+1,0)/VLOOKUP($A56,$A$65:$B$72,2,0)</f>
        <v>#REF!</v>
      </c>
      <c r="AT56" t="e">
        <f>+VLOOKUP($A56,#REF!,MATCH(Labor!AT$54,#REF!,0)+1,0)/VLOOKUP($A56,$A$65:$B$72,2,0)</f>
        <v>#REF!</v>
      </c>
      <c r="AU56" t="e">
        <f>+VLOOKUP($A56,#REF!,MATCH(Labor!AU$54,#REF!,0)+1,0)/VLOOKUP($A56,$A$65:$B$72,2,0)</f>
        <v>#REF!</v>
      </c>
      <c r="AV56" t="e">
        <f>+VLOOKUP($A56,#REF!,MATCH(Labor!AV$54,#REF!,0)+1,0)/VLOOKUP($A56,$A$65:$B$72,2,0)</f>
        <v>#REF!</v>
      </c>
      <c r="AW56" t="e">
        <f>+VLOOKUP($A56,#REF!,MATCH(Labor!AW$54,#REF!,0)+1,0)/VLOOKUP($A56,$A$65:$B$72,2,0)</f>
        <v>#REF!</v>
      </c>
      <c r="AX56" t="e">
        <f>+VLOOKUP($A56,#REF!,MATCH(Labor!AX$54,#REF!,0)+1,0)/VLOOKUP($A56,$A$65:$B$72,2,0)</f>
        <v>#REF!</v>
      </c>
      <c r="AY56" t="e">
        <f>+VLOOKUP($A56,#REF!,MATCH(Labor!AY$54,#REF!,0)+1,0)/VLOOKUP($A56,$A$65:$B$72,2,0)</f>
        <v>#REF!</v>
      </c>
      <c r="AZ56" t="e">
        <f>+VLOOKUP($A56,#REF!,MATCH(Labor!AZ$54,#REF!,0)+1,0)/VLOOKUP($A56,$A$65:$B$72,2,0)</f>
        <v>#REF!</v>
      </c>
      <c r="BA56" t="e">
        <f>+VLOOKUP($A56,#REF!,MATCH(Labor!BA$54,#REF!,0)+1,0)/VLOOKUP($A56,$A$65:$B$72,2,0)</f>
        <v>#REF!</v>
      </c>
      <c r="BB56" t="e">
        <f>+VLOOKUP($A56,#REF!,MATCH(Labor!BB$54,#REF!,0)+1,0)/VLOOKUP($A56,$A$65:$B$72,2,0)</f>
        <v>#REF!</v>
      </c>
      <c r="BC56" t="e">
        <f>+VLOOKUP($A56,#REF!,MATCH(Labor!BC$54,#REF!,0)+1,0)/VLOOKUP($A56,$A$65:$B$72,2,0)</f>
        <v>#REF!</v>
      </c>
      <c r="BD56" t="e">
        <f>+VLOOKUP($A56,#REF!,MATCH(Labor!BD$54,#REF!,0)+1,0)/VLOOKUP($A56,$A$65:$B$72,2,0)</f>
        <v>#REF!</v>
      </c>
      <c r="BE56" t="e">
        <f>+VLOOKUP($A56,#REF!,MATCH(Labor!BE$54,#REF!,0)+1,0)/VLOOKUP($A56,$A$65:$B$72,2,0)</f>
        <v>#REF!</v>
      </c>
      <c r="BF56" t="e">
        <f>+VLOOKUP($A56,#REF!,MATCH(Labor!BF$54,#REF!,0)+1,0)/VLOOKUP($A56,$A$65:$B$72,2,0)</f>
        <v>#REF!</v>
      </c>
      <c r="BG56" t="e">
        <f>+VLOOKUP($A56,#REF!,MATCH(Labor!BG$54,#REF!,0)+1,0)/VLOOKUP($A56,$A$65:$B$72,2,0)</f>
        <v>#REF!</v>
      </c>
      <c r="BH56" t="e">
        <f>+VLOOKUP($A56,#REF!,MATCH(Labor!BH$54,#REF!,0)+1,0)/VLOOKUP($A56,$A$65:$B$72,2,0)</f>
        <v>#REF!</v>
      </c>
      <c r="BI56" t="e">
        <f>+VLOOKUP($A56,#REF!,MATCH(Labor!BI$54,#REF!,0)+1,0)/VLOOKUP($A56,$A$65:$B$72,2,0)</f>
        <v>#REF!</v>
      </c>
      <c r="BJ56" t="e">
        <f>+VLOOKUP($A56,#REF!,MATCH(Labor!BJ$54,#REF!,0)+1,0)/VLOOKUP($A56,$A$65:$B$72,2,0)</f>
        <v>#REF!</v>
      </c>
      <c r="BK56" t="e">
        <f>+VLOOKUP($A56,#REF!,MATCH(Labor!BK$54,#REF!,0)+1,0)/VLOOKUP($A56,$A$65:$B$72,2,0)</f>
        <v>#REF!</v>
      </c>
      <c r="BL56" t="e">
        <f>+VLOOKUP($A56,#REF!,MATCH(Labor!BL$54,#REF!,0)+1,0)/VLOOKUP($A56,$A$65:$B$72,2,0)</f>
        <v>#REF!</v>
      </c>
      <c r="BM56" t="e">
        <f>+VLOOKUP($A56,#REF!,MATCH(Labor!BM$54,#REF!,0)+1,0)/VLOOKUP($A56,$A$65:$B$72,2,0)</f>
        <v>#REF!</v>
      </c>
    </row>
    <row r="57" spans="1:65" x14ac:dyDescent="0.3">
      <c r="A57" t="str">
        <f>+A67</f>
        <v>f-labUsInf0</v>
      </c>
      <c r="B57" t="e">
        <f>+VLOOKUP($A57,#REF!,MATCH(Labor!B$54,#REF!,0)+1,0)/VLOOKUP($A57,$A$65:$B$72,2,0)</f>
        <v>#REF!</v>
      </c>
      <c r="C57" t="e">
        <f>+VLOOKUP($A57,#REF!,MATCH(Labor!C$54,#REF!,0)+1,0)/VLOOKUP($A57,$A$65:$B$72,2,0)</f>
        <v>#REF!</v>
      </c>
      <c r="D57" t="e">
        <f>+VLOOKUP($A57,#REF!,MATCH(Labor!D$54,#REF!,0)+1,0)/VLOOKUP($A57,$A$65:$B$72,2,0)</f>
        <v>#REF!</v>
      </c>
      <c r="E57" t="e">
        <f>+VLOOKUP($A57,#REF!,MATCH(Labor!E$54,#REF!,0)+1,0)/VLOOKUP($A57,$A$65:$B$72,2,0)</f>
        <v>#REF!</v>
      </c>
      <c r="F57" t="e">
        <f>+VLOOKUP($A57,#REF!,MATCH(Labor!F$54,#REF!,0)+1,0)/VLOOKUP($A57,$A$65:$B$72,2,0)</f>
        <v>#REF!</v>
      </c>
      <c r="G57" t="e">
        <f>+VLOOKUP($A57,#REF!,MATCH(Labor!G$54,#REF!,0)+1,0)/VLOOKUP($A57,$A$65:$B$72,2,0)</f>
        <v>#REF!</v>
      </c>
      <c r="H57" t="e">
        <f>+VLOOKUP($A57,#REF!,MATCH(Labor!H$54,#REF!,0)+1,0)/VLOOKUP($A57,$A$65:$B$72,2,0)</f>
        <v>#REF!</v>
      </c>
      <c r="I57" t="e">
        <f>+VLOOKUP($A57,#REF!,MATCH(Labor!I$54,#REF!,0)+1,0)/VLOOKUP($A57,$A$65:$B$72,2,0)</f>
        <v>#REF!</v>
      </c>
      <c r="J57" t="e">
        <f>+VLOOKUP($A57,#REF!,MATCH(Labor!J$54,#REF!,0)+1,0)/VLOOKUP($A57,$A$65:$B$72,2,0)</f>
        <v>#REF!</v>
      </c>
      <c r="K57" t="e">
        <f>+VLOOKUP($A57,#REF!,MATCH(Labor!K$54,#REF!,0)+1,0)/VLOOKUP($A57,$A$65:$B$72,2,0)</f>
        <v>#REF!</v>
      </c>
      <c r="L57" t="e">
        <f>+VLOOKUP($A57,#REF!,MATCH(Labor!L$54,#REF!,0)+1,0)/VLOOKUP($A57,$A$65:$B$72,2,0)</f>
        <v>#REF!</v>
      </c>
      <c r="M57" t="e">
        <f>+VLOOKUP($A57,#REF!,MATCH(Labor!M$54,#REF!,0)+1,0)/VLOOKUP($A57,$A$65:$B$72,2,0)</f>
        <v>#REF!</v>
      </c>
      <c r="N57" t="e">
        <f>+VLOOKUP($A57,#REF!,MATCH(Labor!N$54,#REF!,0)+1,0)/VLOOKUP($A57,$A$65:$B$72,2,0)</f>
        <v>#REF!</v>
      </c>
      <c r="O57" t="e">
        <f>+VLOOKUP($A57,#REF!,MATCH(Labor!O$54,#REF!,0)+1,0)/VLOOKUP($A57,$A$65:$B$72,2,0)</f>
        <v>#REF!</v>
      </c>
      <c r="P57" t="e">
        <f>+VLOOKUP($A57,#REF!,MATCH(Labor!P$54,#REF!,0)+1,0)/VLOOKUP($A57,$A$65:$B$72,2,0)</f>
        <v>#REF!</v>
      </c>
      <c r="Q57" t="e">
        <f>+VLOOKUP($A57,#REF!,MATCH(Labor!Q$54,#REF!,0)+1,0)/VLOOKUP($A57,$A$65:$B$72,2,0)</f>
        <v>#REF!</v>
      </c>
      <c r="R57" t="e">
        <f>+VLOOKUP($A57,#REF!,MATCH(Labor!R$54,#REF!,0)+1,0)/VLOOKUP($A57,$A$65:$B$72,2,0)</f>
        <v>#REF!</v>
      </c>
      <c r="S57" t="e">
        <f>+VLOOKUP($A57,#REF!,MATCH(Labor!S$54,#REF!,0)+1,0)/VLOOKUP($A57,$A$65:$B$72,2,0)</f>
        <v>#REF!</v>
      </c>
      <c r="T57" t="e">
        <f>+VLOOKUP($A57,#REF!,MATCH(Labor!T$54,#REF!,0)+1,0)/VLOOKUP($A57,$A$65:$B$72,2,0)</f>
        <v>#REF!</v>
      </c>
      <c r="U57" t="e">
        <f>+VLOOKUP($A57,#REF!,MATCH(Labor!U$54,#REF!,0)+1,0)/VLOOKUP($A57,$A$65:$B$72,2,0)</f>
        <v>#REF!</v>
      </c>
      <c r="V57" t="e">
        <f>+VLOOKUP($A57,#REF!,MATCH(Labor!V$54,#REF!,0)+1,0)/VLOOKUP($A57,$A$65:$B$72,2,0)</f>
        <v>#REF!</v>
      </c>
      <c r="W57" t="e">
        <f>+VLOOKUP($A57,#REF!,MATCH(Labor!W$54,#REF!,0)+1,0)/VLOOKUP($A57,$A$65:$B$72,2,0)</f>
        <v>#REF!</v>
      </c>
      <c r="X57" t="e">
        <f>+VLOOKUP($A57,#REF!,MATCH(Labor!X$54,#REF!,0)+1,0)/VLOOKUP($A57,$A$65:$B$72,2,0)</f>
        <v>#REF!</v>
      </c>
      <c r="Y57" t="e">
        <f>+VLOOKUP($A57,#REF!,MATCH(Labor!Y$54,#REF!,0)+1,0)/VLOOKUP($A57,$A$65:$B$72,2,0)</f>
        <v>#REF!</v>
      </c>
      <c r="Z57" t="e">
        <f>+VLOOKUP($A57,#REF!,MATCH(Labor!Z$54,#REF!,0)+1,0)/VLOOKUP($A57,$A$65:$B$72,2,0)</f>
        <v>#REF!</v>
      </c>
      <c r="AA57" t="e">
        <f>+VLOOKUP($A57,#REF!,MATCH(Labor!AA$54,#REF!,0)+1,0)/VLOOKUP($A57,$A$65:$B$72,2,0)</f>
        <v>#REF!</v>
      </c>
      <c r="AB57" t="e">
        <f>+VLOOKUP($A57,#REF!,MATCH(Labor!AB$54,#REF!,0)+1,0)/VLOOKUP($A57,$A$65:$B$72,2,0)</f>
        <v>#REF!</v>
      </c>
      <c r="AC57" t="e">
        <f>+VLOOKUP($A57,#REF!,MATCH(Labor!AC$54,#REF!,0)+1,0)/VLOOKUP($A57,$A$65:$B$72,2,0)</f>
        <v>#REF!</v>
      </c>
      <c r="AD57" t="e">
        <f>+VLOOKUP($A57,#REF!,MATCH(Labor!AD$54,#REF!,0)+1,0)/VLOOKUP($A57,$A$65:$B$72,2,0)</f>
        <v>#REF!</v>
      </c>
      <c r="AE57" t="e">
        <f>+VLOOKUP($A57,#REF!,MATCH(Labor!AE$54,#REF!,0)+1,0)/VLOOKUP($A57,$A$65:$B$72,2,0)</f>
        <v>#REF!</v>
      </c>
      <c r="AF57" t="e">
        <f>+VLOOKUP($A57,#REF!,MATCH(Labor!AF$54,#REF!,0)+1,0)/VLOOKUP($A57,$A$65:$B$72,2,0)</f>
        <v>#REF!</v>
      </c>
      <c r="AG57" t="e">
        <f>+VLOOKUP($A57,#REF!,MATCH(Labor!AG$54,#REF!,0)+1,0)/VLOOKUP($A57,$A$65:$B$72,2,0)</f>
        <v>#REF!</v>
      </c>
      <c r="AH57" t="e">
        <f>+VLOOKUP($A57,#REF!,MATCH(Labor!AH$54,#REF!,0)+1,0)/VLOOKUP($A57,$A$65:$B$72,2,0)</f>
        <v>#REF!</v>
      </c>
      <c r="AI57" t="e">
        <f>+VLOOKUP($A57,#REF!,MATCH(Labor!AI$54,#REF!,0)+1,0)/VLOOKUP($A57,$A$65:$B$72,2,0)</f>
        <v>#REF!</v>
      </c>
      <c r="AJ57" t="e">
        <f>+VLOOKUP($A57,#REF!,MATCH(Labor!AJ$54,#REF!,0)+1,0)/VLOOKUP($A57,$A$65:$B$72,2,0)</f>
        <v>#REF!</v>
      </c>
      <c r="AK57" t="e">
        <f>+VLOOKUP($A57,#REF!,MATCH(Labor!AK$54,#REF!,0)+1,0)/VLOOKUP($A57,$A$65:$B$72,2,0)</f>
        <v>#REF!</v>
      </c>
      <c r="AL57" t="e">
        <f>+VLOOKUP($A57,#REF!,MATCH(Labor!AL$54,#REF!,0)+1,0)/VLOOKUP($A57,$A$65:$B$72,2,0)</f>
        <v>#REF!</v>
      </c>
      <c r="AM57" t="e">
        <f>+VLOOKUP($A57,#REF!,MATCH(Labor!AM$54,#REF!,0)+1,0)/VLOOKUP($A57,$A$65:$B$72,2,0)</f>
        <v>#REF!</v>
      </c>
      <c r="AN57" t="e">
        <f>+VLOOKUP($A57,#REF!,MATCH(Labor!AN$54,#REF!,0)+1,0)/VLOOKUP($A57,$A$65:$B$72,2,0)</f>
        <v>#REF!</v>
      </c>
      <c r="AO57" t="e">
        <f>+VLOOKUP($A57,#REF!,MATCH(Labor!AO$54,#REF!,0)+1,0)/VLOOKUP($A57,$A$65:$B$72,2,0)</f>
        <v>#REF!</v>
      </c>
      <c r="AP57" t="e">
        <f>+VLOOKUP($A57,#REF!,MATCH(Labor!AP$54,#REF!,0)+1,0)/VLOOKUP($A57,$A$65:$B$72,2,0)</f>
        <v>#REF!</v>
      </c>
      <c r="AQ57" t="e">
        <f>+VLOOKUP($A57,#REF!,MATCH(Labor!AQ$54,#REF!,0)+1,0)/VLOOKUP($A57,$A$65:$B$72,2,0)</f>
        <v>#REF!</v>
      </c>
      <c r="AR57" t="e">
        <f>+VLOOKUP($A57,#REF!,MATCH(Labor!AR$54,#REF!,0)+1,0)/VLOOKUP($A57,$A$65:$B$72,2,0)</f>
        <v>#REF!</v>
      </c>
      <c r="AS57" t="e">
        <f>+VLOOKUP($A57,#REF!,MATCH(Labor!AS$54,#REF!,0)+1,0)/VLOOKUP($A57,$A$65:$B$72,2,0)</f>
        <v>#REF!</v>
      </c>
      <c r="AT57" t="e">
        <f>+VLOOKUP($A57,#REF!,MATCH(Labor!AT$54,#REF!,0)+1,0)/VLOOKUP($A57,$A$65:$B$72,2,0)</f>
        <v>#REF!</v>
      </c>
      <c r="AU57" t="e">
        <f>+VLOOKUP($A57,#REF!,MATCH(Labor!AU$54,#REF!,0)+1,0)/VLOOKUP($A57,$A$65:$B$72,2,0)</f>
        <v>#REF!</v>
      </c>
      <c r="AV57" t="e">
        <f>+VLOOKUP($A57,#REF!,MATCH(Labor!AV$54,#REF!,0)+1,0)/VLOOKUP($A57,$A$65:$B$72,2,0)</f>
        <v>#REF!</v>
      </c>
      <c r="AW57" t="e">
        <f>+VLOOKUP($A57,#REF!,MATCH(Labor!AW$54,#REF!,0)+1,0)/VLOOKUP($A57,$A$65:$B$72,2,0)</f>
        <v>#REF!</v>
      </c>
      <c r="AX57" t="e">
        <f>+VLOOKUP($A57,#REF!,MATCH(Labor!AX$54,#REF!,0)+1,0)/VLOOKUP($A57,$A$65:$B$72,2,0)</f>
        <v>#REF!</v>
      </c>
      <c r="AY57" t="e">
        <f>+VLOOKUP($A57,#REF!,MATCH(Labor!AY$54,#REF!,0)+1,0)/VLOOKUP($A57,$A$65:$B$72,2,0)</f>
        <v>#REF!</v>
      </c>
      <c r="AZ57" t="e">
        <f>+VLOOKUP($A57,#REF!,MATCH(Labor!AZ$54,#REF!,0)+1,0)/VLOOKUP($A57,$A$65:$B$72,2,0)</f>
        <v>#REF!</v>
      </c>
      <c r="BA57" t="e">
        <f>+VLOOKUP($A57,#REF!,MATCH(Labor!BA$54,#REF!,0)+1,0)/VLOOKUP($A57,$A$65:$B$72,2,0)</f>
        <v>#REF!</v>
      </c>
      <c r="BB57" t="e">
        <f>+VLOOKUP($A57,#REF!,MATCH(Labor!BB$54,#REF!,0)+1,0)/VLOOKUP($A57,$A$65:$B$72,2,0)</f>
        <v>#REF!</v>
      </c>
      <c r="BC57" t="e">
        <f>+VLOOKUP($A57,#REF!,MATCH(Labor!BC$54,#REF!,0)+1,0)/VLOOKUP($A57,$A$65:$B$72,2,0)</f>
        <v>#REF!</v>
      </c>
      <c r="BD57" t="e">
        <f>+VLOOKUP($A57,#REF!,MATCH(Labor!BD$54,#REF!,0)+1,0)/VLOOKUP($A57,$A$65:$B$72,2,0)</f>
        <v>#REF!</v>
      </c>
      <c r="BE57" t="e">
        <f>+VLOOKUP($A57,#REF!,MATCH(Labor!BE$54,#REF!,0)+1,0)/VLOOKUP($A57,$A$65:$B$72,2,0)</f>
        <v>#REF!</v>
      </c>
      <c r="BF57" t="e">
        <f>+VLOOKUP($A57,#REF!,MATCH(Labor!BF$54,#REF!,0)+1,0)/VLOOKUP($A57,$A$65:$B$72,2,0)</f>
        <v>#REF!</v>
      </c>
      <c r="BG57" t="e">
        <f>+VLOOKUP($A57,#REF!,MATCH(Labor!BG$54,#REF!,0)+1,0)/VLOOKUP($A57,$A$65:$B$72,2,0)</f>
        <v>#REF!</v>
      </c>
      <c r="BH57" t="e">
        <f>+VLOOKUP($A57,#REF!,MATCH(Labor!BH$54,#REF!,0)+1,0)/VLOOKUP($A57,$A$65:$B$72,2,0)</f>
        <v>#REF!</v>
      </c>
      <c r="BI57" t="e">
        <f>+VLOOKUP($A57,#REF!,MATCH(Labor!BI$54,#REF!,0)+1,0)/VLOOKUP($A57,$A$65:$B$72,2,0)</f>
        <v>#REF!</v>
      </c>
      <c r="BJ57" t="e">
        <f>+VLOOKUP($A57,#REF!,MATCH(Labor!BJ$54,#REF!,0)+1,0)/VLOOKUP($A57,$A$65:$B$72,2,0)</f>
        <v>#REF!</v>
      </c>
      <c r="BK57" t="e">
        <f>+VLOOKUP($A57,#REF!,MATCH(Labor!BK$54,#REF!,0)+1,0)/VLOOKUP($A57,$A$65:$B$72,2,0)</f>
        <v>#REF!</v>
      </c>
      <c r="BL57" t="e">
        <f>+VLOOKUP($A57,#REF!,MATCH(Labor!BL$54,#REF!,0)+1,0)/VLOOKUP($A57,$A$65:$B$72,2,0)</f>
        <v>#REF!</v>
      </c>
      <c r="BM57" t="e">
        <f>+VLOOKUP($A57,#REF!,MATCH(Labor!BM$54,#REF!,0)+1,0)/VLOOKUP($A57,$A$65:$B$72,2,0)</f>
        <v>#REF!</v>
      </c>
    </row>
    <row r="58" spans="1:65" x14ac:dyDescent="0.3">
      <c r="A58" t="str">
        <f>+A68</f>
        <v>f-labUsFor0</v>
      </c>
      <c r="B58" t="e">
        <f>+VLOOKUP($A58,#REF!,MATCH(Labor!B$54,#REF!,0)+1,0)/VLOOKUP($A58,$A$65:$B$72,2,0)</f>
        <v>#REF!</v>
      </c>
      <c r="C58" t="e">
        <f>+VLOOKUP($A58,#REF!,MATCH(Labor!C$54,#REF!,0)+1,0)/VLOOKUP($A58,$A$65:$B$72,2,0)</f>
        <v>#REF!</v>
      </c>
      <c r="D58" t="e">
        <f>+VLOOKUP($A58,#REF!,MATCH(Labor!D$54,#REF!,0)+1,0)/VLOOKUP($A58,$A$65:$B$72,2,0)</f>
        <v>#REF!</v>
      </c>
      <c r="E58" t="e">
        <f>+VLOOKUP($A58,#REF!,MATCH(Labor!E$54,#REF!,0)+1,0)/VLOOKUP($A58,$A$65:$B$72,2,0)</f>
        <v>#REF!</v>
      </c>
      <c r="F58" t="e">
        <f>+VLOOKUP($A58,#REF!,MATCH(Labor!F$54,#REF!,0)+1,0)/VLOOKUP($A58,$A$65:$B$72,2,0)</f>
        <v>#REF!</v>
      </c>
      <c r="G58" t="e">
        <f>+VLOOKUP($A58,#REF!,MATCH(Labor!G$54,#REF!,0)+1,0)/VLOOKUP($A58,$A$65:$B$72,2,0)</f>
        <v>#REF!</v>
      </c>
      <c r="H58" t="e">
        <f>+VLOOKUP($A58,#REF!,MATCH(Labor!H$54,#REF!,0)+1,0)/VLOOKUP($A58,$A$65:$B$72,2,0)</f>
        <v>#REF!</v>
      </c>
      <c r="I58" t="e">
        <f>+VLOOKUP($A58,#REF!,MATCH(Labor!I$54,#REF!,0)+1,0)/VLOOKUP($A58,$A$65:$B$72,2,0)</f>
        <v>#REF!</v>
      </c>
      <c r="J58" t="e">
        <f>+VLOOKUP($A58,#REF!,MATCH(Labor!J$54,#REF!,0)+1,0)/VLOOKUP($A58,$A$65:$B$72,2,0)</f>
        <v>#REF!</v>
      </c>
      <c r="K58" t="e">
        <f>+VLOOKUP($A58,#REF!,MATCH(Labor!K$54,#REF!,0)+1,0)/VLOOKUP($A58,$A$65:$B$72,2,0)</f>
        <v>#REF!</v>
      </c>
      <c r="L58" t="e">
        <f>+VLOOKUP($A58,#REF!,MATCH(Labor!L$54,#REF!,0)+1,0)/VLOOKUP($A58,$A$65:$B$72,2,0)</f>
        <v>#REF!</v>
      </c>
      <c r="M58" t="e">
        <f>+VLOOKUP($A58,#REF!,MATCH(Labor!M$54,#REF!,0)+1,0)/VLOOKUP($A58,$A$65:$B$72,2,0)</f>
        <v>#REF!</v>
      </c>
      <c r="N58" t="e">
        <f>+VLOOKUP($A58,#REF!,MATCH(Labor!N$54,#REF!,0)+1,0)/VLOOKUP($A58,$A$65:$B$72,2,0)</f>
        <v>#REF!</v>
      </c>
      <c r="O58" t="e">
        <f>+VLOOKUP($A58,#REF!,MATCH(Labor!O$54,#REF!,0)+1,0)/VLOOKUP($A58,$A$65:$B$72,2,0)</f>
        <v>#REF!</v>
      </c>
      <c r="P58" t="e">
        <f>+VLOOKUP($A58,#REF!,MATCH(Labor!P$54,#REF!,0)+1,0)/VLOOKUP($A58,$A$65:$B$72,2,0)</f>
        <v>#REF!</v>
      </c>
      <c r="Q58" t="e">
        <f>+VLOOKUP($A58,#REF!,MATCH(Labor!Q$54,#REF!,0)+1,0)/VLOOKUP($A58,$A$65:$B$72,2,0)</f>
        <v>#REF!</v>
      </c>
      <c r="R58" t="e">
        <f>+VLOOKUP($A58,#REF!,MATCH(Labor!R$54,#REF!,0)+1,0)/VLOOKUP($A58,$A$65:$B$72,2,0)</f>
        <v>#REF!</v>
      </c>
      <c r="S58" t="e">
        <f>+VLOOKUP($A58,#REF!,MATCH(Labor!S$54,#REF!,0)+1,0)/VLOOKUP($A58,$A$65:$B$72,2,0)</f>
        <v>#REF!</v>
      </c>
      <c r="T58" t="e">
        <f>+VLOOKUP($A58,#REF!,MATCH(Labor!T$54,#REF!,0)+1,0)/VLOOKUP($A58,$A$65:$B$72,2,0)</f>
        <v>#REF!</v>
      </c>
      <c r="U58" t="e">
        <f>+VLOOKUP($A58,#REF!,MATCH(Labor!U$54,#REF!,0)+1,0)/VLOOKUP($A58,$A$65:$B$72,2,0)</f>
        <v>#REF!</v>
      </c>
      <c r="V58" t="e">
        <f>+VLOOKUP($A58,#REF!,MATCH(Labor!V$54,#REF!,0)+1,0)/VLOOKUP($A58,$A$65:$B$72,2,0)</f>
        <v>#REF!</v>
      </c>
      <c r="W58" t="e">
        <f>+VLOOKUP($A58,#REF!,MATCH(Labor!W$54,#REF!,0)+1,0)/VLOOKUP($A58,$A$65:$B$72,2,0)</f>
        <v>#REF!</v>
      </c>
      <c r="X58" t="e">
        <f>+VLOOKUP($A58,#REF!,MATCH(Labor!X$54,#REF!,0)+1,0)/VLOOKUP($A58,$A$65:$B$72,2,0)</f>
        <v>#REF!</v>
      </c>
      <c r="Y58" t="e">
        <f>+VLOOKUP($A58,#REF!,MATCH(Labor!Y$54,#REF!,0)+1,0)/VLOOKUP($A58,$A$65:$B$72,2,0)</f>
        <v>#REF!</v>
      </c>
      <c r="Z58" t="e">
        <f>+VLOOKUP($A58,#REF!,MATCH(Labor!Z$54,#REF!,0)+1,0)/VLOOKUP($A58,$A$65:$B$72,2,0)</f>
        <v>#REF!</v>
      </c>
      <c r="AA58" t="e">
        <f>+VLOOKUP($A58,#REF!,MATCH(Labor!AA$54,#REF!,0)+1,0)/VLOOKUP($A58,$A$65:$B$72,2,0)</f>
        <v>#REF!</v>
      </c>
      <c r="AB58" t="e">
        <f>+VLOOKUP($A58,#REF!,MATCH(Labor!AB$54,#REF!,0)+1,0)/VLOOKUP($A58,$A$65:$B$72,2,0)</f>
        <v>#REF!</v>
      </c>
      <c r="AC58" t="e">
        <f>+VLOOKUP($A58,#REF!,MATCH(Labor!AC$54,#REF!,0)+1,0)/VLOOKUP($A58,$A$65:$B$72,2,0)</f>
        <v>#REF!</v>
      </c>
      <c r="AD58" t="e">
        <f>+VLOOKUP($A58,#REF!,MATCH(Labor!AD$54,#REF!,0)+1,0)/VLOOKUP($A58,$A$65:$B$72,2,0)</f>
        <v>#REF!</v>
      </c>
      <c r="AE58" t="e">
        <f>+VLOOKUP($A58,#REF!,MATCH(Labor!AE$54,#REF!,0)+1,0)/VLOOKUP($A58,$A$65:$B$72,2,0)</f>
        <v>#REF!</v>
      </c>
      <c r="AF58" t="e">
        <f>+VLOOKUP($A58,#REF!,MATCH(Labor!AF$54,#REF!,0)+1,0)/VLOOKUP($A58,$A$65:$B$72,2,0)</f>
        <v>#REF!</v>
      </c>
      <c r="AG58" t="e">
        <f>+VLOOKUP($A58,#REF!,MATCH(Labor!AG$54,#REF!,0)+1,0)/VLOOKUP($A58,$A$65:$B$72,2,0)</f>
        <v>#REF!</v>
      </c>
      <c r="AH58" t="e">
        <f>+VLOOKUP($A58,#REF!,MATCH(Labor!AH$54,#REF!,0)+1,0)/VLOOKUP($A58,$A$65:$B$72,2,0)</f>
        <v>#REF!</v>
      </c>
      <c r="AI58" t="e">
        <f>+VLOOKUP($A58,#REF!,MATCH(Labor!AI$54,#REF!,0)+1,0)/VLOOKUP($A58,$A$65:$B$72,2,0)</f>
        <v>#REF!</v>
      </c>
      <c r="AJ58" t="e">
        <f>+VLOOKUP($A58,#REF!,MATCH(Labor!AJ$54,#REF!,0)+1,0)/VLOOKUP($A58,$A$65:$B$72,2,0)</f>
        <v>#REF!</v>
      </c>
      <c r="AK58" t="e">
        <f>+VLOOKUP($A58,#REF!,MATCH(Labor!AK$54,#REF!,0)+1,0)/VLOOKUP($A58,$A$65:$B$72,2,0)</f>
        <v>#REF!</v>
      </c>
      <c r="AL58" t="e">
        <f>+VLOOKUP($A58,#REF!,MATCH(Labor!AL$54,#REF!,0)+1,0)/VLOOKUP($A58,$A$65:$B$72,2,0)</f>
        <v>#REF!</v>
      </c>
      <c r="AM58" t="e">
        <f>+VLOOKUP($A58,#REF!,MATCH(Labor!AM$54,#REF!,0)+1,0)/VLOOKUP($A58,$A$65:$B$72,2,0)</f>
        <v>#REF!</v>
      </c>
      <c r="AN58" t="e">
        <f>+VLOOKUP($A58,#REF!,MATCH(Labor!AN$54,#REF!,0)+1,0)/VLOOKUP($A58,$A$65:$B$72,2,0)</f>
        <v>#REF!</v>
      </c>
      <c r="AO58" t="e">
        <f>+VLOOKUP($A58,#REF!,MATCH(Labor!AO$54,#REF!,0)+1,0)/VLOOKUP($A58,$A$65:$B$72,2,0)</f>
        <v>#REF!</v>
      </c>
      <c r="AP58" t="e">
        <f>+VLOOKUP($A58,#REF!,MATCH(Labor!AP$54,#REF!,0)+1,0)/VLOOKUP($A58,$A$65:$B$72,2,0)</f>
        <v>#REF!</v>
      </c>
      <c r="AQ58" t="e">
        <f>+VLOOKUP($A58,#REF!,MATCH(Labor!AQ$54,#REF!,0)+1,0)/VLOOKUP($A58,$A$65:$B$72,2,0)</f>
        <v>#REF!</v>
      </c>
      <c r="AR58" t="e">
        <f>+VLOOKUP($A58,#REF!,MATCH(Labor!AR$54,#REF!,0)+1,0)/VLOOKUP($A58,$A$65:$B$72,2,0)</f>
        <v>#REF!</v>
      </c>
      <c r="AS58" t="e">
        <f>+VLOOKUP($A58,#REF!,MATCH(Labor!AS$54,#REF!,0)+1,0)/VLOOKUP($A58,$A$65:$B$72,2,0)</f>
        <v>#REF!</v>
      </c>
      <c r="AT58" t="e">
        <f>+VLOOKUP($A58,#REF!,MATCH(Labor!AT$54,#REF!,0)+1,0)/VLOOKUP($A58,$A$65:$B$72,2,0)</f>
        <v>#REF!</v>
      </c>
      <c r="AU58" t="e">
        <f>+VLOOKUP($A58,#REF!,MATCH(Labor!AU$54,#REF!,0)+1,0)/VLOOKUP($A58,$A$65:$B$72,2,0)</f>
        <v>#REF!</v>
      </c>
      <c r="AV58" t="e">
        <f>+VLOOKUP($A58,#REF!,MATCH(Labor!AV$54,#REF!,0)+1,0)/VLOOKUP($A58,$A$65:$B$72,2,0)</f>
        <v>#REF!</v>
      </c>
      <c r="AW58" t="e">
        <f>+VLOOKUP($A58,#REF!,MATCH(Labor!AW$54,#REF!,0)+1,0)/VLOOKUP($A58,$A$65:$B$72,2,0)</f>
        <v>#REF!</v>
      </c>
      <c r="AX58" t="e">
        <f>+VLOOKUP($A58,#REF!,MATCH(Labor!AX$54,#REF!,0)+1,0)/VLOOKUP($A58,$A$65:$B$72,2,0)</f>
        <v>#REF!</v>
      </c>
      <c r="AY58" t="e">
        <f>+VLOOKUP($A58,#REF!,MATCH(Labor!AY$54,#REF!,0)+1,0)/VLOOKUP($A58,$A$65:$B$72,2,0)</f>
        <v>#REF!</v>
      </c>
      <c r="AZ58" t="e">
        <f>+VLOOKUP($A58,#REF!,MATCH(Labor!AZ$54,#REF!,0)+1,0)/VLOOKUP($A58,$A$65:$B$72,2,0)</f>
        <v>#REF!</v>
      </c>
      <c r="BA58" t="e">
        <f>+VLOOKUP($A58,#REF!,MATCH(Labor!BA$54,#REF!,0)+1,0)/VLOOKUP($A58,$A$65:$B$72,2,0)</f>
        <v>#REF!</v>
      </c>
      <c r="BB58" t="e">
        <f>+VLOOKUP($A58,#REF!,MATCH(Labor!BB$54,#REF!,0)+1,0)/VLOOKUP($A58,$A$65:$B$72,2,0)</f>
        <v>#REF!</v>
      </c>
      <c r="BC58" t="e">
        <f>+VLOOKUP($A58,#REF!,MATCH(Labor!BC$54,#REF!,0)+1,0)/VLOOKUP($A58,$A$65:$B$72,2,0)</f>
        <v>#REF!</v>
      </c>
      <c r="BD58" t="e">
        <f>+VLOOKUP($A58,#REF!,MATCH(Labor!BD$54,#REF!,0)+1,0)/VLOOKUP($A58,$A$65:$B$72,2,0)</f>
        <v>#REF!</v>
      </c>
      <c r="BE58" t="e">
        <f>+VLOOKUP($A58,#REF!,MATCH(Labor!BE$54,#REF!,0)+1,0)/VLOOKUP($A58,$A$65:$B$72,2,0)</f>
        <v>#REF!</v>
      </c>
      <c r="BF58" t="e">
        <f>+VLOOKUP($A58,#REF!,MATCH(Labor!BF$54,#REF!,0)+1,0)/VLOOKUP($A58,$A$65:$B$72,2,0)</f>
        <v>#REF!</v>
      </c>
      <c r="BG58" t="e">
        <f>+VLOOKUP($A58,#REF!,MATCH(Labor!BG$54,#REF!,0)+1,0)/VLOOKUP($A58,$A$65:$B$72,2,0)</f>
        <v>#REF!</v>
      </c>
      <c r="BH58" t="e">
        <f>+VLOOKUP($A58,#REF!,MATCH(Labor!BH$54,#REF!,0)+1,0)/VLOOKUP($A58,$A$65:$B$72,2,0)</f>
        <v>#REF!</v>
      </c>
      <c r="BI58" t="e">
        <f>+VLOOKUP($A58,#REF!,MATCH(Labor!BI$54,#REF!,0)+1,0)/VLOOKUP($A58,$A$65:$B$72,2,0)</f>
        <v>#REF!</v>
      </c>
      <c r="BJ58" t="e">
        <f>+VLOOKUP($A58,#REF!,MATCH(Labor!BJ$54,#REF!,0)+1,0)/VLOOKUP($A58,$A$65:$B$72,2,0)</f>
        <v>#REF!</v>
      </c>
      <c r="BK58" t="e">
        <f>+VLOOKUP($A58,#REF!,MATCH(Labor!BK$54,#REF!,0)+1,0)/VLOOKUP($A58,$A$65:$B$72,2,0)</f>
        <v>#REF!</v>
      </c>
      <c r="BL58" t="e">
        <f>+VLOOKUP($A58,#REF!,MATCH(Labor!BL$54,#REF!,0)+1,0)/VLOOKUP($A58,$A$65:$B$72,2,0)</f>
        <v>#REF!</v>
      </c>
      <c r="BM58" t="e">
        <f>+VLOOKUP($A58,#REF!,MATCH(Labor!BM$54,#REF!,0)+1,0)/VLOOKUP($A58,$A$65:$B$72,2,0)</f>
        <v>#REF!</v>
      </c>
    </row>
    <row r="65" spans="1:2" x14ac:dyDescent="0.3">
      <c r="A65" t="s">
        <v>784</v>
      </c>
      <c r="B65">
        <v>2</v>
      </c>
    </row>
    <row r="66" spans="1:2" x14ac:dyDescent="0.3">
      <c r="A66" t="s">
        <v>785</v>
      </c>
      <c r="B66">
        <v>3</v>
      </c>
    </row>
    <row r="67" spans="1:2" x14ac:dyDescent="0.3">
      <c r="A67" t="s">
        <v>786</v>
      </c>
      <c r="B67">
        <v>1</v>
      </c>
    </row>
    <row r="68" spans="1:2" x14ac:dyDescent="0.3">
      <c r="A68" t="s">
        <v>787</v>
      </c>
      <c r="B68">
        <v>1.5</v>
      </c>
    </row>
    <row r="74" spans="1:2" x14ac:dyDescent="0.3">
      <c r="A74" t="s">
        <v>540</v>
      </c>
      <c r="B74">
        <f>+SUM(popAge!Q2:BN2)*0.5865</f>
        <v>3657.5465489999992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398-9FAF-4A4C-BF40-4E9329E37EBF}">
  <dimension ref="A2:CI52"/>
  <sheetViews>
    <sheetView topLeftCell="A26" workbookViewId="0">
      <selection activeCell="B19" sqref="B19"/>
    </sheetView>
  </sheetViews>
  <sheetFormatPr defaultRowHeight="14.4" x14ac:dyDescent="0.3"/>
  <sheetData>
    <row r="2" spans="1:87" x14ac:dyDescent="0.3"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  <c r="AK2">
        <v>2051</v>
      </c>
      <c r="AL2">
        <v>2052</v>
      </c>
      <c r="AM2">
        <v>2053</v>
      </c>
      <c r="AN2">
        <v>2054</v>
      </c>
      <c r="AO2">
        <v>2055</v>
      </c>
      <c r="AP2">
        <v>2056</v>
      </c>
      <c r="AQ2">
        <v>2057</v>
      </c>
      <c r="AR2">
        <v>2058</v>
      </c>
      <c r="AS2">
        <v>2059</v>
      </c>
      <c r="AT2">
        <v>2060</v>
      </c>
      <c r="AU2">
        <v>2061</v>
      </c>
      <c r="AV2">
        <v>2062</v>
      </c>
      <c r="AW2">
        <v>2063</v>
      </c>
      <c r="AX2">
        <v>2064</v>
      </c>
      <c r="AY2">
        <v>2065</v>
      </c>
      <c r="AZ2">
        <v>2066</v>
      </c>
      <c r="BA2">
        <v>2067</v>
      </c>
      <c r="BB2">
        <v>2068</v>
      </c>
      <c r="BC2">
        <v>2069</v>
      </c>
      <c r="BD2">
        <v>2070</v>
      </c>
      <c r="BE2">
        <v>2071</v>
      </c>
      <c r="BF2">
        <v>2072</v>
      </c>
      <c r="BG2">
        <v>2073</v>
      </c>
      <c r="BH2">
        <v>2074</v>
      </c>
      <c r="BI2">
        <v>2075</v>
      </c>
      <c r="BJ2">
        <v>2076</v>
      </c>
      <c r="BK2">
        <v>2077</v>
      </c>
      <c r="BL2">
        <v>2078</v>
      </c>
      <c r="BM2">
        <v>2079</v>
      </c>
      <c r="BN2">
        <v>2080</v>
      </c>
      <c r="BO2">
        <v>2081</v>
      </c>
      <c r="BP2">
        <v>2082</v>
      </c>
      <c r="BQ2">
        <v>2083</v>
      </c>
      <c r="BR2">
        <v>2084</v>
      </c>
      <c r="BS2">
        <v>2085</v>
      </c>
      <c r="BT2">
        <v>2086</v>
      </c>
      <c r="BU2">
        <v>2087</v>
      </c>
      <c r="BV2">
        <v>2088</v>
      </c>
      <c r="BW2">
        <v>2089</v>
      </c>
      <c r="BX2">
        <v>2090</v>
      </c>
      <c r="BY2">
        <v>2091</v>
      </c>
      <c r="BZ2">
        <v>2092</v>
      </c>
      <c r="CA2">
        <v>2093</v>
      </c>
      <c r="CB2">
        <v>2094</v>
      </c>
      <c r="CC2">
        <v>2095</v>
      </c>
      <c r="CD2">
        <v>2096</v>
      </c>
      <c r="CE2">
        <v>2097</v>
      </c>
      <c r="CF2">
        <v>2098</v>
      </c>
      <c r="CG2">
        <v>2099</v>
      </c>
      <c r="CH2">
        <v>2100</v>
      </c>
    </row>
    <row r="3" spans="1:87" x14ac:dyDescent="0.3">
      <c r="B3" t="s">
        <v>1173</v>
      </c>
      <c r="D3" s="66">
        <v>6.7</v>
      </c>
      <c r="E3" s="66">
        <v>6.9</v>
      </c>
      <c r="F3" s="13">
        <v>2</v>
      </c>
      <c r="G3" s="13">
        <v>5</v>
      </c>
      <c r="H3" s="13">
        <v>6</v>
      </c>
      <c r="I3" s="13">
        <v>6.5</v>
      </c>
      <c r="J3">
        <f t="shared" ref="J3:BU3" si="0">+K14/J14*100-100</f>
        <v>6.8622911509034168</v>
      </c>
      <c r="K3">
        <f t="shared" si="0"/>
        <v>7.0346135890711423</v>
      </c>
      <c r="L3">
        <f t="shared" si="0"/>
        <v>7.1846551613940193</v>
      </c>
      <c r="M3">
        <f t="shared" si="0"/>
        <v>7.3287448560056561</v>
      </c>
      <c r="N3">
        <f t="shared" si="0"/>
        <v>7.4659804385594839</v>
      </c>
      <c r="O3">
        <f t="shared" si="0"/>
        <v>7.5915938538589245</v>
      </c>
      <c r="P3">
        <f t="shared" si="0"/>
        <v>7.7021405980494393</v>
      </c>
      <c r="Q3">
        <f t="shared" si="0"/>
        <v>7.7954583549803402</v>
      </c>
      <c r="R3">
        <f t="shared" si="0"/>
        <v>7.8706394797664245</v>
      </c>
      <c r="S3">
        <f t="shared" si="0"/>
        <v>7.9271176567574031</v>
      </c>
      <c r="T3">
        <f t="shared" si="0"/>
        <v>7.9648884212685687</v>
      </c>
      <c r="U3">
        <f t="shared" si="0"/>
        <v>7.9844905357160769</v>
      </c>
      <c r="V3">
        <f t="shared" si="0"/>
        <v>7.9874121694435871</v>
      </c>
      <c r="W3">
        <f t="shared" si="0"/>
        <v>7.9767699350949073</v>
      </c>
      <c r="X3">
        <f t="shared" si="0"/>
        <v>7.9537593822957859</v>
      </c>
      <c r="Y3">
        <f t="shared" si="0"/>
        <v>7.9191865871672604</v>
      </c>
      <c r="Z3">
        <f t="shared" si="0"/>
        <v>7.8740151143533268</v>
      </c>
      <c r="AA3">
        <f t="shared" si="0"/>
        <v>7.8192489014390532</v>
      </c>
      <c r="AB3">
        <f t="shared" si="0"/>
        <v>7.7557717036172562</v>
      </c>
      <c r="AC3">
        <f t="shared" si="0"/>
        <v>7.6845921927220218</v>
      </c>
      <c r="AD3">
        <f t="shared" si="0"/>
        <v>7.6067367835356521</v>
      </c>
      <c r="AE3">
        <f t="shared" si="0"/>
        <v>7.5231827747383591</v>
      </c>
      <c r="AF3">
        <f t="shared" si="0"/>
        <v>7.434197043879351</v>
      </c>
      <c r="AG3">
        <f t="shared" si="0"/>
        <v>7.3384250846071382</v>
      </c>
      <c r="AH3">
        <f t="shared" si="0"/>
        <v>7.236955699919605</v>
      </c>
      <c r="AI3">
        <f t="shared" si="0"/>
        <v>7.1313421181861827</v>
      </c>
      <c r="AJ3">
        <f t="shared" si="0"/>
        <v>7.0228825384155869</v>
      </c>
      <c r="AK3">
        <f t="shared" si="0"/>
        <v>6.9122502041024205</v>
      </c>
      <c r="AL3">
        <f t="shared" si="0"/>
        <v>6.7989084251047984</v>
      </c>
      <c r="AM3">
        <f t="shared" si="0"/>
        <v>6.683663226693298</v>
      </c>
      <c r="AN3">
        <f t="shared" si="0"/>
        <v>6.5675410584385929</v>
      </c>
      <c r="AO3">
        <f t="shared" si="0"/>
        <v>6.4513683213573927</v>
      </c>
      <c r="AP3">
        <f t="shared" si="0"/>
        <v>6.3347143045483278</v>
      </c>
      <c r="AQ3">
        <f t="shared" si="0"/>
        <v>6.214250448173388</v>
      </c>
      <c r="AR3">
        <f t="shared" si="0"/>
        <v>6.0905688369236231</v>
      </c>
      <c r="AS3">
        <f t="shared" si="0"/>
        <v>5.9651353284999402</v>
      </c>
      <c r="AT3">
        <f t="shared" si="0"/>
        <v>5.8391173662590603</v>
      </c>
      <c r="AU3">
        <f t="shared" si="0"/>
        <v>5.713131711550858</v>
      </c>
      <c r="AV3">
        <f t="shared" si="0"/>
        <v>5.5868292333748286</v>
      </c>
      <c r="AW3">
        <f t="shared" si="0"/>
        <v>5.4608363140956584</v>
      </c>
      <c r="AX3">
        <f t="shared" si="0"/>
        <v>5.3359166661685293</v>
      </c>
      <c r="AY3">
        <f t="shared" si="0"/>
        <v>5.2126627042809304</v>
      </c>
      <c r="AZ3">
        <f t="shared" si="0"/>
        <v>5.0905904212592787</v>
      </c>
      <c r="BA3">
        <f t="shared" si="0"/>
        <v>4.9666369890825024</v>
      </c>
      <c r="BB3">
        <f t="shared" si="0"/>
        <v>4.8409795176763026</v>
      </c>
      <c r="BC3">
        <f t="shared" si="0"/>
        <v>4.7145875184890258</v>
      </c>
      <c r="BD3">
        <f t="shared" si="0"/>
        <v>4.5882312768184903</v>
      </c>
      <c r="BE3">
        <f t="shared" si="0"/>
        <v>4.4634372043282298</v>
      </c>
      <c r="BF3">
        <f t="shared" si="0"/>
        <v>4.344052609147127</v>
      </c>
      <c r="BG3">
        <f t="shared" si="0"/>
        <v>4.2305885715458373</v>
      </c>
      <c r="BH3">
        <f t="shared" si="0"/>
        <v>4.1226018691709072</v>
      </c>
      <c r="BI3">
        <f t="shared" si="0"/>
        <v>4.0196935179216382</v>
      </c>
      <c r="BJ3">
        <f t="shared" si="0"/>
        <v>3.9208798437300629</v>
      </c>
      <c r="BK3">
        <f t="shared" si="0"/>
        <v>3.8235288830080947</v>
      </c>
      <c r="BL3">
        <f t="shared" si="0"/>
        <v>3.7271988828157703</v>
      </c>
      <c r="BM3">
        <f t="shared" si="0"/>
        <v>3.6320712639671342</v>
      </c>
      <c r="BN3">
        <f t="shared" si="0"/>
        <v>3.538284383484978</v>
      </c>
      <c r="BO3">
        <f t="shared" si="0"/>
        <v>3.4459921530551867</v>
      </c>
      <c r="BP3">
        <f t="shared" si="0"/>
        <v>3.3554540562205517</v>
      </c>
      <c r="BQ3">
        <f t="shared" si="0"/>
        <v>3.2667209976494433</v>
      </c>
      <c r="BR3">
        <f t="shared" si="0"/>
        <v>3.1797741746498076</v>
      </c>
      <c r="BS3">
        <f t="shared" si="0"/>
        <v>3.0945842345359011</v>
      </c>
      <c r="BT3">
        <f t="shared" si="0"/>
        <v>3.0113658120354785</v>
      </c>
      <c r="BU3">
        <f t="shared" si="0"/>
        <v>2.9310285501972828</v>
      </c>
      <c r="BV3">
        <f t="shared" ref="BV3:CH3" si="1">+BW14/BV14*100-100</f>
        <v>2.8536331778968247</v>
      </c>
      <c r="BW3">
        <f t="shared" si="1"/>
        <v>2.7789902914576743</v>
      </c>
      <c r="BX3">
        <f t="shared" si="1"/>
        <v>2.706925923338261</v>
      </c>
      <c r="BY3">
        <f t="shared" si="1"/>
        <v>2.6364775813707979</v>
      </c>
      <c r="BZ3">
        <f t="shared" si="1"/>
        <v>2.564457063157505</v>
      </c>
      <c r="CA3">
        <f t="shared" si="1"/>
        <v>2.4903601329188376</v>
      </c>
      <c r="CB3">
        <f t="shared" si="1"/>
        <v>2.4144796322450759</v>
      </c>
      <c r="CC3">
        <f t="shared" si="1"/>
        <v>2.3370629958243256</v>
      </c>
      <c r="CD3">
        <f t="shared" si="1"/>
        <v>2.260058522121227</v>
      </c>
      <c r="CE3">
        <f t="shared" si="1"/>
        <v>2.1902887886668339</v>
      </c>
      <c r="CF3">
        <f t="shared" si="1"/>
        <v>2.1288281345514122</v>
      </c>
      <c r="CG3">
        <f t="shared" si="1"/>
        <v>2.0750104042694062</v>
      </c>
      <c r="CH3">
        <f t="shared" si="1"/>
        <v>2.0282412584628986</v>
      </c>
    </row>
    <row r="5" spans="1:87" x14ac:dyDescent="0.3">
      <c r="D5" s="66" t="s">
        <v>1174</v>
      </c>
    </row>
    <row r="6" spans="1:87" x14ac:dyDescent="0.3">
      <c r="D6" s="13" t="s">
        <v>1175</v>
      </c>
    </row>
    <row r="13" spans="1:87" x14ac:dyDescent="0.3">
      <c r="D13">
        <v>2017</v>
      </c>
      <c r="E13">
        <v>2018</v>
      </c>
      <c r="F13">
        <v>2019</v>
      </c>
      <c r="G13">
        <v>2020</v>
      </c>
      <c r="H13">
        <v>2021</v>
      </c>
      <c r="I13">
        <v>2022</v>
      </c>
      <c r="J13">
        <v>2023</v>
      </c>
      <c r="K13">
        <v>2024</v>
      </c>
      <c r="L13">
        <v>2025</v>
      </c>
      <c r="M13">
        <v>2026</v>
      </c>
      <c r="N13">
        <v>2027</v>
      </c>
      <c r="O13">
        <v>2028</v>
      </c>
      <c r="P13">
        <v>2029</v>
      </c>
      <c r="Q13">
        <v>2030</v>
      </c>
      <c r="R13">
        <v>2031</v>
      </c>
      <c r="S13">
        <v>2032</v>
      </c>
      <c r="T13">
        <v>2033</v>
      </c>
      <c r="U13">
        <v>2034</v>
      </c>
      <c r="V13">
        <v>2035</v>
      </c>
      <c r="W13">
        <v>2036</v>
      </c>
      <c r="X13">
        <v>2037</v>
      </c>
      <c r="Y13">
        <v>2038</v>
      </c>
      <c r="Z13">
        <v>2039</v>
      </c>
      <c r="AA13">
        <v>2040</v>
      </c>
      <c r="AB13">
        <v>2041</v>
      </c>
      <c r="AC13">
        <v>2042</v>
      </c>
      <c r="AD13">
        <v>2043</v>
      </c>
      <c r="AE13">
        <v>2044</v>
      </c>
      <c r="AF13">
        <v>2045</v>
      </c>
      <c r="AG13">
        <v>2046</v>
      </c>
      <c r="AH13">
        <v>2047</v>
      </c>
      <c r="AI13">
        <v>2048</v>
      </c>
      <c r="AJ13">
        <v>2049</v>
      </c>
      <c r="AK13">
        <v>2050</v>
      </c>
      <c r="AL13">
        <v>2051</v>
      </c>
      <c r="AM13">
        <v>2052</v>
      </c>
      <c r="AN13">
        <v>2053</v>
      </c>
      <c r="AO13">
        <v>2054</v>
      </c>
      <c r="AP13">
        <v>2055</v>
      </c>
      <c r="AQ13">
        <v>2056</v>
      </c>
      <c r="AR13">
        <v>2057</v>
      </c>
      <c r="AS13">
        <v>2058</v>
      </c>
      <c r="AT13">
        <v>2059</v>
      </c>
      <c r="AU13">
        <v>2060</v>
      </c>
      <c r="AV13">
        <v>2061</v>
      </c>
      <c r="AW13">
        <v>2062</v>
      </c>
      <c r="AX13">
        <v>2063</v>
      </c>
      <c r="AY13">
        <v>2064</v>
      </c>
      <c r="AZ13">
        <v>2065</v>
      </c>
      <c r="BA13">
        <v>2066</v>
      </c>
      <c r="BB13">
        <v>2067</v>
      </c>
      <c r="BC13">
        <v>2068</v>
      </c>
      <c r="BD13">
        <v>2069</v>
      </c>
      <c r="BE13">
        <v>2070</v>
      </c>
      <c r="BF13">
        <v>2071</v>
      </c>
      <c r="BG13">
        <v>2072</v>
      </c>
      <c r="BH13">
        <v>2073</v>
      </c>
      <c r="BI13">
        <v>2074</v>
      </c>
      <c r="BJ13">
        <v>2075</v>
      </c>
      <c r="BK13">
        <v>2076</v>
      </c>
      <c r="BL13">
        <v>2077</v>
      </c>
      <c r="BM13">
        <v>2078</v>
      </c>
      <c r="BN13">
        <v>2079</v>
      </c>
      <c r="BO13">
        <v>2080</v>
      </c>
      <c r="BP13">
        <v>2081</v>
      </c>
      <c r="BQ13">
        <v>2082</v>
      </c>
      <c r="BR13">
        <v>2083</v>
      </c>
      <c r="BS13">
        <v>2084</v>
      </c>
      <c r="BT13">
        <v>2085</v>
      </c>
      <c r="BU13">
        <v>2086</v>
      </c>
      <c r="BV13">
        <v>2087</v>
      </c>
      <c r="BW13">
        <v>2088</v>
      </c>
      <c r="BX13">
        <v>2089</v>
      </c>
      <c r="BY13">
        <v>2090</v>
      </c>
      <c r="BZ13">
        <v>2091</v>
      </c>
      <c r="CA13">
        <v>2092</v>
      </c>
      <c r="CB13">
        <v>2093</v>
      </c>
      <c r="CC13">
        <v>2094</v>
      </c>
      <c r="CD13">
        <v>2095</v>
      </c>
      <c r="CE13">
        <v>2096</v>
      </c>
      <c r="CF13">
        <v>2097</v>
      </c>
      <c r="CG13">
        <v>2098</v>
      </c>
      <c r="CH13">
        <v>2099</v>
      </c>
      <c r="CI13">
        <v>2100</v>
      </c>
    </row>
    <row r="14" spans="1:87" x14ac:dyDescent="0.3">
      <c r="A14" t="s">
        <v>1176</v>
      </c>
      <c r="B14" t="s">
        <v>1177</v>
      </c>
      <c r="C14" t="s">
        <v>1178</v>
      </c>
      <c r="D14">
        <v>8009.0104830823002</v>
      </c>
      <c r="E14">
        <v>8431.1270167306302</v>
      </c>
      <c r="F14">
        <v>8904.9637165801996</v>
      </c>
      <c r="G14">
        <v>9432.7451766588092</v>
      </c>
      <c r="H14">
        <v>10017.1073619013</v>
      </c>
      <c r="I14">
        <v>10662.2471798447</v>
      </c>
      <c r="J14">
        <v>11372.745403474401</v>
      </c>
      <c r="K14">
        <v>12153.1763049118</v>
      </c>
      <c r="L14">
        <v>13008.105296760899</v>
      </c>
      <c r="M14">
        <v>13942.6928053642</v>
      </c>
      <c r="N14">
        <v>14964.517187126001</v>
      </c>
      <c r="O14">
        <v>16081.7651130417</v>
      </c>
      <c r="P14">
        <v>17302.627404955401</v>
      </c>
      <c r="Q14">
        <v>18635.300094841699</v>
      </c>
      <c r="R14">
        <v>20088.007153060698</v>
      </c>
      <c r="S14">
        <v>21669.061774747799</v>
      </c>
      <c r="T14">
        <v>23386.793796747501</v>
      </c>
      <c r="U14">
        <v>25249.525827970599</v>
      </c>
      <c r="V14">
        <v>27265.571828018099</v>
      </c>
      <c r="W14">
        <v>29443.385430277602</v>
      </c>
      <c r="X14">
        <v>31792.0165471541</v>
      </c>
      <c r="Y14">
        <v>34320.677046094403</v>
      </c>
      <c r="Z14">
        <v>37038.595499353702</v>
      </c>
      <c r="AA14">
        <v>39955.020107117001</v>
      </c>
      <c r="AB14">
        <v>43079.202577912503</v>
      </c>
      <c r="AC14">
        <v>46420.327181594199</v>
      </c>
      <c r="AD14">
        <v>49987.540020027001</v>
      </c>
      <c r="AE14">
        <v>53789.960613914998</v>
      </c>
      <c r="AF14">
        <v>57836.677665359603</v>
      </c>
      <c r="AG14">
        <v>62136.370246635801</v>
      </c>
      <c r="AH14">
        <v>66696.201227479294</v>
      </c>
      <c r="AI14">
        <v>71522.975763841197</v>
      </c>
      <c r="AJ14">
        <v>76623.523858668093</v>
      </c>
      <c r="AK14">
        <v>82004.703936057194</v>
      </c>
      <c r="AL14">
        <v>87673.074251250902</v>
      </c>
      <c r="AM14">
        <v>93633.886283067593</v>
      </c>
      <c r="AN14">
        <v>99892.059908292795</v>
      </c>
      <c r="AO14">
        <v>106452.51195689</v>
      </c>
      <c r="AP14">
        <v>113320.15559056601</v>
      </c>
      <c r="AQ14">
        <v>120498.663696698</v>
      </c>
      <c r="AR14">
        <v>127986.752445513</v>
      </c>
      <c r="AS14">
        <v>135781.87370535001</v>
      </c>
      <c r="AT14">
        <v>143881.44622344701</v>
      </c>
      <c r="AU14">
        <v>152282.85273670501</v>
      </c>
      <c r="AV14">
        <v>160982.97268765999</v>
      </c>
      <c r="AW14">
        <v>169976.81646653</v>
      </c>
      <c r="AX14">
        <v>179258.97218567799</v>
      </c>
      <c r="AY14">
        <v>188824.08155813601</v>
      </c>
      <c r="AZ14">
        <v>198666.844034218</v>
      </c>
      <c r="BA14">
        <v>208780.15936684201</v>
      </c>
      <c r="BB14">
        <v>219149.511987821</v>
      </c>
      <c r="BC14">
        <v>229758.49497623899</v>
      </c>
      <c r="BD14">
        <v>240590.660303057</v>
      </c>
      <c r="BE14">
        <v>251629.516228186</v>
      </c>
      <c r="BF14">
        <v>262860.84167258599</v>
      </c>
      <c r="BG14">
        <v>274279.65492369002</v>
      </c>
      <c r="BH14">
        <v>285883.29865896702</v>
      </c>
      <c r="BI14">
        <v>297669.12887312903</v>
      </c>
      <c r="BJ14">
        <v>309634.515551296</v>
      </c>
      <c r="BK14">
        <v>321774.91286077799</v>
      </c>
      <c r="BL14">
        <v>334078.06959228398</v>
      </c>
      <c r="BM14">
        <v>346529.82366986002</v>
      </c>
      <c r="BN14">
        <v>359116.03381644899</v>
      </c>
      <c r="BO14">
        <v>371822.58035956701</v>
      </c>
      <c r="BP14">
        <v>384635.557302045</v>
      </c>
      <c r="BQ14">
        <v>397541.82671120297</v>
      </c>
      <c r="BR14">
        <v>410528.40903881699</v>
      </c>
      <c r="BS14">
        <v>423582.28536903398</v>
      </c>
      <c r="BT14">
        <v>436690.395992351</v>
      </c>
      <c r="BU14">
        <v>449840.74128170701</v>
      </c>
      <c r="BV14">
        <v>463025.701839093</v>
      </c>
      <c r="BW14">
        <v>476238.75688896299</v>
      </c>
      <c r="BX14">
        <v>489473.38570706599</v>
      </c>
      <c r="BY14">
        <v>502723.06767261197</v>
      </c>
      <c r="BZ14">
        <v>515977.24864817999</v>
      </c>
      <c r="CA14">
        <v>529209.26364542404</v>
      </c>
      <c r="CB14">
        <v>542388.48016696295</v>
      </c>
      <c r="CC14">
        <v>555484.33954823797</v>
      </c>
      <c r="CD14">
        <v>568466.35849541903</v>
      </c>
      <c r="CE14">
        <v>581314.03087598702</v>
      </c>
      <c r="CF14">
        <v>594046.48692121101</v>
      </c>
      <c r="CG14">
        <v>606692.715667104</v>
      </c>
      <c r="CH14">
        <v>619281.65263914096</v>
      </c>
      <c r="CI14">
        <v>631842.17862405896</v>
      </c>
    </row>
    <row r="15" spans="1:87" x14ac:dyDescent="0.3">
      <c r="A15" t="s">
        <v>1176</v>
      </c>
      <c r="B15" t="s">
        <v>1177</v>
      </c>
      <c r="C15" t="s">
        <v>1179</v>
      </c>
      <c r="D15">
        <v>8082.9351441141698</v>
      </c>
      <c r="E15">
        <v>8487.6007289143108</v>
      </c>
      <c r="F15">
        <v>8928.1794823446398</v>
      </c>
      <c r="G15">
        <v>9403.4728976154893</v>
      </c>
      <c r="H15">
        <v>9912.6545864467607</v>
      </c>
      <c r="I15">
        <v>10456.439833868901</v>
      </c>
      <c r="J15">
        <v>11035.9338631131</v>
      </c>
      <c r="K15">
        <v>11652.246371728001</v>
      </c>
      <c r="L15">
        <v>12306.4924630449</v>
      </c>
      <c r="M15">
        <v>12999.609450628201</v>
      </c>
      <c r="N15">
        <v>13731.802524220901</v>
      </c>
      <c r="O15">
        <v>14503.092504766</v>
      </c>
      <c r="P15">
        <v>15313.499109260099</v>
      </c>
      <c r="Q15">
        <v>16163.0407715895</v>
      </c>
      <c r="R15">
        <v>17052.856394291601</v>
      </c>
      <c r="S15">
        <v>17988.571802968701</v>
      </c>
      <c r="T15">
        <v>18976.935489501899</v>
      </c>
      <c r="U15">
        <v>20024.697030744999</v>
      </c>
      <c r="V15">
        <v>21138.607248161199</v>
      </c>
      <c r="W15">
        <v>22324.826213062999</v>
      </c>
      <c r="X15">
        <v>23587.145236261102</v>
      </c>
      <c r="Y15">
        <v>24928.760376028298</v>
      </c>
      <c r="Z15">
        <v>26352.863699308102</v>
      </c>
      <c r="AA15">
        <v>27862.642716698301</v>
      </c>
      <c r="AB15">
        <v>29461.5334365817</v>
      </c>
      <c r="AC15">
        <v>31153.983976430802</v>
      </c>
      <c r="AD15">
        <v>32944.699305449903</v>
      </c>
      <c r="AE15">
        <v>34838.388951029498</v>
      </c>
      <c r="AF15">
        <v>36839.767640514197</v>
      </c>
      <c r="AG15">
        <v>38953.547939796299</v>
      </c>
      <c r="AH15">
        <v>41184.413645034401</v>
      </c>
      <c r="AI15">
        <v>43537.038682199003</v>
      </c>
      <c r="AJ15">
        <v>46016.094074741501</v>
      </c>
      <c r="AK15">
        <v>48626.247558031602</v>
      </c>
      <c r="AL15">
        <v>51372.409507216602</v>
      </c>
      <c r="AM15">
        <v>54260.474162107399</v>
      </c>
      <c r="AN15">
        <v>57296.585149891303</v>
      </c>
      <c r="AO15">
        <v>60486.890213357503</v>
      </c>
      <c r="AP15">
        <v>63837.541699608402</v>
      </c>
      <c r="AQ15">
        <v>67354.500379569799</v>
      </c>
      <c r="AR15">
        <v>71042.943440624702</v>
      </c>
      <c r="AS15">
        <v>74907.850480488094</v>
      </c>
      <c r="AT15">
        <v>78954.199399770703</v>
      </c>
      <c r="AU15">
        <v>83186.966161657299</v>
      </c>
      <c r="AV15">
        <v>87611.181852538793</v>
      </c>
      <c r="AW15">
        <v>92232.103033409003</v>
      </c>
      <c r="AX15">
        <v>97055.037029370695</v>
      </c>
      <c r="AY15">
        <v>102085.283599241</v>
      </c>
      <c r="AZ15">
        <v>107328.134182382</v>
      </c>
      <c r="BA15">
        <v>112788.250365671</v>
      </c>
      <c r="BB15">
        <v>118467.807039451</v>
      </c>
      <c r="BC15">
        <v>124368.365361872</v>
      </c>
      <c r="BD15">
        <v>130491.495870953</v>
      </c>
      <c r="BE15">
        <v>136838.77940311201</v>
      </c>
      <c r="BF15">
        <v>143412.26373244001</v>
      </c>
      <c r="BG15">
        <v>150215.82763404201</v>
      </c>
      <c r="BH15">
        <v>157253.807164878</v>
      </c>
      <c r="BI15">
        <v>164530.53900947</v>
      </c>
      <c r="BJ15">
        <v>172050.360522006</v>
      </c>
      <c r="BK15">
        <v>179817.181941819</v>
      </c>
      <c r="BL15">
        <v>187833.197493933</v>
      </c>
      <c r="BM15">
        <v>196100.15877239601</v>
      </c>
      <c r="BN15">
        <v>204619.79993215101</v>
      </c>
      <c r="BO15">
        <v>213393.83630033</v>
      </c>
      <c r="BP15">
        <v>222424.37461988599</v>
      </c>
      <c r="BQ15">
        <v>231715.167988142</v>
      </c>
      <c r="BR15">
        <v>241270.418895626</v>
      </c>
      <c r="BS15">
        <v>251094.37605106001</v>
      </c>
      <c r="BT15">
        <v>261191.337927833</v>
      </c>
      <c r="BU15">
        <v>271564.31162468501</v>
      </c>
      <c r="BV15">
        <v>282210.93691948598</v>
      </c>
      <c r="BW15">
        <v>293127.44103951298</v>
      </c>
      <c r="BX15">
        <v>304309.96677814401</v>
      </c>
      <c r="BY15">
        <v>315754.566584329</v>
      </c>
      <c r="BZ15">
        <v>327460.52412315598</v>
      </c>
      <c r="CA15">
        <v>339440.39705096901</v>
      </c>
      <c r="CB15">
        <v>351710.149891323</v>
      </c>
      <c r="CC15">
        <v>364285.84911988402</v>
      </c>
      <c r="CD15">
        <v>377183.67062390503</v>
      </c>
      <c r="CE15">
        <v>390405.92488118599</v>
      </c>
      <c r="CF15">
        <v>403899.05759049702</v>
      </c>
      <c r="CG15">
        <v>417595.49802256498</v>
      </c>
      <c r="CH15">
        <v>431427.62263996497</v>
      </c>
      <c r="CI15">
        <v>445327.75102010299</v>
      </c>
    </row>
    <row r="16" spans="1:87" x14ac:dyDescent="0.3">
      <c r="A16" t="s">
        <v>1176</v>
      </c>
      <c r="B16" t="s">
        <v>1177</v>
      </c>
      <c r="C16" t="s">
        <v>1180</v>
      </c>
      <c r="D16">
        <v>8126.2596370047804</v>
      </c>
      <c r="E16">
        <v>8521.9807807941306</v>
      </c>
      <c r="F16">
        <v>8942.9180499726208</v>
      </c>
      <c r="G16">
        <v>9384.9658626136406</v>
      </c>
      <c r="H16">
        <v>9844.7591893844492</v>
      </c>
      <c r="I16">
        <v>10322.005927742901</v>
      </c>
      <c r="J16">
        <v>10817.1922649399</v>
      </c>
      <c r="K16">
        <v>11330.8135791408</v>
      </c>
      <c r="L16">
        <v>11863.3749663372</v>
      </c>
      <c r="M16">
        <v>12414.7569298162</v>
      </c>
      <c r="N16">
        <v>12982.3072940739</v>
      </c>
      <c r="O16">
        <v>13562.7380700553</v>
      </c>
      <c r="P16">
        <v>14152.75900625</v>
      </c>
      <c r="Q16">
        <v>14749.077550952201</v>
      </c>
      <c r="R16">
        <v>15349.7842469806</v>
      </c>
      <c r="S16">
        <v>15958.509833910601</v>
      </c>
      <c r="T16">
        <v>16580.270984730101</v>
      </c>
      <c r="U16">
        <v>17220.085226121999</v>
      </c>
      <c r="V16">
        <v>17882.971013370301</v>
      </c>
      <c r="W16">
        <v>18573.1355368273</v>
      </c>
      <c r="X16">
        <v>19291.537039258699</v>
      </c>
      <c r="Y16">
        <v>20038.3202912374</v>
      </c>
      <c r="Z16">
        <v>20813.6285525397</v>
      </c>
      <c r="AA16">
        <v>21617.6034230962</v>
      </c>
      <c r="AB16">
        <v>22450.379417805001</v>
      </c>
      <c r="AC16">
        <v>23312.069049107198</v>
      </c>
      <c r="AD16">
        <v>24202.780575109999</v>
      </c>
      <c r="AE16">
        <v>25122.623657018099</v>
      </c>
      <c r="AF16">
        <v>26071.709465347401</v>
      </c>
      <c r="AG16">
        <v>27050.2622058999</v>
      </c>
      <c r="AH16">
        <v>28058.952405543601</v>
      </c>
      <c r="AI16">
        <v>29098.560777429298</v>
      </c>
      <c r="AJ16">
        <v>30169.866439125599</v>
      </c>
      <c r="AK16">
        <v>31273.646807115201</v>
      </c>
      <c r="AL16">
        <v>32410.599365578601</v>
      </c>
      <c r="AM16">
        <v>33581.1083788998</v>
      </c>
      <c r="AN16">
        <v>34785.481333741001</v>
      </c>
      <c r="AO16">
        <v>36024.027456914897</v>
      </c>
      <c r="AP16">
        <v>37297.057827426397</v>
      </c>
      <c r="AQ16">
        <v>38604.850195887899</v>
      </c>
      <c r="AR16">
        <v>39947.542534901702</v>
      </c>
      <c r="AS16">
        <v>41325.237813429303</v>
      </c>
      <c r="AT16">
        <v>42738.039126923599</v>
      </c>
      <c r="AU16">
        <v>44186.049692616201</v>
      </c>
      <c r="AV16">
        <v>45669.466683623701</v>
      </c>
      <c r="AW16">
        <v>47188.861985214498</v>
      </c>
      <c r="AX16">
        <v>48744.8993046299</v>
      </c>
      <c r="AY16">
        <v>50338.240032645997</v>
      </c>
      <c r="AZ16">
        <v>51969.543120844501</v>
      </c>
      <c r="BA16">
        <v>53639.231516050197</v>
      </c>
      <c r="BB16">
        <v>55346.792884505703</v>
      </c>
      <c r="BC16">
        <v>57091.481915977303</v>
      </c>
      <c r="BD16">
        <v>58872.554097685803</v>
      </c>
      <c r="BE16">
        <v>60689.265765892102</v>
      </c>
      <c r="BF16">
        <v>62541.153030799003</v>
      </c>
      <c r="BG16">
        <v>64428.868669968499</v>
      </c>
      <c r="BH16">
        <v>66353.345936097205</v>
      </c>
      <c r="BI16">
        <v>68315.519803747506</v>
      </c>
      <c r="BJ16">
        <v>70316.327038807605</v>
      </c>
      <c r="BK16">
        <v>72356.258150887195</v>
      </c>
      <c r="BL16">
        <v>74434.012751757997</v>
      </c>
      <c r="BM16">
        <v>76547.843325162306</v>
      </c>
      <c r="BN16">
        <v>78696.003297882096</v>
      </c>
      <c r="BO16">
        <v>80876.747091885205</v>
      </c>
      <c r="BP16">
        <v>83089.010825340098</v>
      </c>
      <c r="BQ16">
        <v>85334.452941978903</v>
      </c>
      <c r="BR16">
        <v>87615.409882050502</v>
      </c>
      <c r="BS16">
        <v>89934.214961536796</v>
      </c>
      <c r="BT16">
        <v>92293.198230158305</v>
      </c>
      <c r="BU16">
        <v>94693.929511455193</v>
      </c>
      <c r="BV16">
        <v>97134.948114845902</v>
      </c>
      <c r="BW16">
        <v>99614.033804452207</v>
      </c>
      <c r="BX16">
        <v>102128.96362339301</v>
      </c>
      <c r="BY16">
        <v>104677.51179488499</v>
      </c>
      <c r="BZ16">
        <v>107258.443910291</v>
      </c>
      <c r="CA16">
        <v>109874.50326763401</v>
      </c>
      <c r="CB16">
        <v>112529.43425915499</v>
      </c>
      <c r="CC16">
        <v>115226.98924696899</v>
      </c>
      <c r="CD16">
        <v>117970.928919033</v>
      </c>
      <c r="CE16">
        <v>120762.723564249</v>
      </c>
      <c r="CF16">
        <v>123594.651696959</v>
      </c>
      <c r="CG16">
        <v>126456.689768057</v>
      </c>
      <c r="CH16">
        <v>129338.80990638801</v>
      </c>
      <c r="CI16">
        <v>132230.97970981101</v>
      </c>
    </row>
    <row r="17" spans="1:87" x14ac:dyDescent="0.3">
      <c r="A17" t="s">
        <v>1176</v>
      </c>
      <c r="B17" t="s">
        <v>1177</v>
      </c>
      <c r="C17" t="s">
        <v>1181</v>
      </c>
      <c r="D17">
        <v>8144.6897968305502</v>
      </c>
      <c r="E17">
        <v>8543.5820900506806</v>
      </c>
      <c r="F17">
        <v>8965.5721266732598</v>
      </c>
      <c r="G17">
        <v>9405.4681119514098</v>
      </c>
      <c r="H17">
        <v>9859.0939446651792</v>
      </c>
      <c r="I17">
        <v>10326.4591895173</v>
      </c>
      <c r="J17">
        <v>10808.6309662364</v>
      </c>
      <c r="K17">
        <v>11306.686103337601</v>
      </c>
      <c r="L17">
        <v>11821.7112808985</v>
      </c>
      <c r="M17">
        <v>12353.615543984901</v>
      </c>
      <c r="N17">
        <v>12897.563369106099</v>
      </c>
      <c r="O17">
        <v>13447.530711539801</v>
      </c>
      <c r="P17">
        <v>13997.4915043902</v>
      </c>
      <c r="Q17">
        <v>14541.417635637699</v>
      </c>
      <c r="R17">
        <v>15075.272126596999</v>
      </c>
      <c r="S17">
        <v>15602.989097789299</v>
      </c>
      <c r="T17">
        <v>16130.4959685308</v>
      </c>
      <c r="U17">
        <v>16663.720585535801</v>
      </c>
      <c r="V17">
        <v>17208.591250840302</v>
      </c>
      <c r="W17">
        <v>17769.912117674299</v>
      </c>
      <c r="X17">
        <v>18347.988724274201</v>
      </c>
      <c r="Y17">
        <v>18942.001153779402</v>
      </c>
      <c r="Z17">
        <v>19551.128513485699</v>
      </c>
      <c r="AA17">
        <v>20174.548874784501</v>
      </c>
      <c r="AB17">
        <v>20811.503645354001</v>
      </c>
      <c r="AC17">
        <v>21461.4912144923</v>
      </c>
      <c r="AD17">
        <v>22124.074497960501</v>
      </c>
      <c r="AE17">
        <v>22798.816651497898</v>
      </c>
      <c r="AF17">
        <v>23485.281081929301</v>
      </c>
      <c r="AG17">
        <v>24183.1271468634</v>
      </c>
      <c r="AH17">
        <v>24892.3976663178</v>
      </c>
      <c r="AI17">
        <v>25613.232635420602</v>
      </c>
      <c r="AJ17">
        <v>26345.773686833199</v>
      </c>
      <c r="AK17">
        <v>27090.1641375115</v>
      </c>
      <c r="AL17">
        <v>27846.4720406979</v>
      </c>
      <c r="AM17">
        <v>28614.457984145301</v>
      </c>
      <c r="AN17">
        <v>29393.803867024599</v>
      </c>
      <c r="AO17">
        <v>30184.189527564999</v>
      </c>
      <c r="AP17">
        <v>30985.292682662701</v>
      </c>
      <c r="AQ17">
        <v>31796.763580997998</v>
      </c>
      <c r="AR17">
        <v>32618.149846984699</v>
      </c>
      <c r="AS17">
        <v>33448.973624387399</v>
      </c>
      <c r="AT17">
        <v>34288.757057608098</v>
      </c>
      <c r="AU17">
        <v>35137.022303952501</v>
      </c>
      <c r="AV17">
        <v>35993.4155288771</v>
      </c>
      <c r="AW17">
        <v>36858.079636625298</v>
      </c>
      <c r="AX17">
        <v>37731.283686599403</v>
      </c>
      <c r="AY17">
        <v>38613.2991469146</v>
      </c>
      <c r="AZ17">
        <v>39504.399952421198</v>
      </c>
      <c r="BA17">
        <v>40404.677514913201</v>
      </c>
      <c r="BB17">
        <v>41313.483589919597</v>
      </c>
      <c r="BC17">
        <v>42229.981892955599</v>
      </c>
      <c r="BD17">
        <v>43153.332572025502</v>
      </c>
      <c r="BE17">
        <v>44082.692140772102</v>
      </c>
      <c r="BF17">
        <v>45017.447676418502</v>
      </c>
      <c r="BG17">
        <v>45957.922257847902</v>
      </c>
      <c r="BH17">
        <v>46904.677021318697</v>
      </c>
      <c r="BI17">
        <v>47858.277650303004</v>
      </c>
      <c r="BJ17">
        <v>48819.294431661197</v>
      </c>
      <c r="BK17">
        <v>49787.996976545299</v>
      </c>
      <c r="BL17">
        <v>50763.4348039783</v>
      </c>
      <c r="BM17">
        <v>51744.347272865998</v>
      </c>
      <c r="BN17">
        <v>52729.4679724136</v>
      </c>
      <c r="BO17">
        <v>53717.524592328897</v>
      </c>
      <c r="BP17">
        <v>54707.728961958397</v>
      </c>
      <c r="BQ17">
        <v>55701.251360428898</v>
      </c>
      <c r="BR17">
        <v>56699.756564426199</v>
      </c>
      <c r="BS17">
        <v>57704.914748680101</v>
      </c>
      <c r="BT17">
        <v>58718.401637405703</v>
      </c>
      <c r="BU17">
        <v>59741.453138851299</v>
      </c>
      <c r="BV17">
        <v>60773.5260271144</v>
      </c>
      <c r="BW17">
        <v>61813.629233035797</v>
      </c>
      <c r="BX17">
        <v>62860.768545623003</v>
      </c>
      <c r="BY17">
        <v>63913.946546231702</v>
      </c>
      <c r="BZ17">
        <v>64972.6609129832</v>
      </c>
      <c r="CA17">
        <v>66038.401341166798</v>
      </c>
      <c r="CB17">
        <v>67113.157565053596</v>
      </c>
      <c r="CC17">
        <v>68198.921495725299</v>
      </c>
      <c r="CD17">
        <v>69297.687318649099</v>
      </c>
      <c r="CE17">
        <v>70410.619446667799</v>
      </c>
      <c r="CF17">
        <v>71535.554902266798</v>
      </c>
      <c r="CG17">
        <v>72669.497627264398</v>
      </c>
      <c r="CH17">
        <v>73809.450246181295</v>
      </c>
      <c r="CI17">
        <v>74952.414001420097</v>
      </c>
    </row>
    <row r="18" spans="1:87" x14ac:dyDescent="0.3">
      <c r="A18" t="s">
        <v>1176</v>
      </c>
      <c r="B18" t="s">
        <v>1177</v>
      </c>
      <c r="C18" t="s">
        <v>1182</v>
      </c>
      <c r="D18">
        <v>8019.9088471084897</v>
      </c>
      <c r="E18">
        <v>8449.0655177574099</v>
      </c>
      <c r="F18">
        <v>8937.2290149133205</v>
      </c>
      <c r="G18">
        <v>9489.3282319057598</v>
      </c>
      <c r="H18">
        <v>10111.015275977201</v>
      </c>
      <c r="I18">
        <v>10810.7397800501</v>
      </c>
      <c r="J18">
        <v>11597.642777240801</v>
      </c>
      <c r="K18">
        <v>12480.8561168544</v>
      </c>
      <c r="L18">
        <v>13469.4982051552</v>
      </c>
      <c r="M18">
        <v>14573.693039288801</v>
      </c>
      <c r="N18">
        <v>15807.6461567923</v>
      </c>
      <c r="O18">
        <v>17186.586006088699</v>
      </c>
      <c r="P18">
        <v>18725.742761286801</v>
      </c>
      <c r="Q18">
        <v>20440.349453979001</v>
      </c>
      <c r="R18">
        <v>22344.881393252901</v>
      </c>
      <c r="S18">
        <v>24450.773836963799</v>
      </c>
      <c r="T18">
        <v>26768.7137018828</v>
      </c>
      <c r="U18">
        <v>29309.405186712302</v>
      </c>
      <c r="V18">
        <v>32083.5731934695</v>
      </c>
      <c r="W18">
        <v>35102.968210188803</v>
      </c>
      <c r="X18">
        <v>38383.353313503801</v>
      </c>
      <c r="Y18">
        <v>41941.463496385601</v>
      </c>
      <c r="Z18">
        <v>45793.9925603788</v>
      </c>
      <c r="AA18">
        <v>49957.585077958</v>
      </c>
      <c r="AB18">
        <v>54448.796003398798</v>
      </c>
      <c r="AC18">
        <v>59284.021680534803</v>
      </c>
      <c r="AD18">
        <v>64479.653760143701</v>
      </c>
      <c r="AE18">
        <v>70052.125868223797</v>
      </c>
      <c r="AF18">
        <v>76017.921353896207</v>
      </c>
      <c r="AG18">
        <v>82393.106594136902</v>
      </c>
      <c r="AH18">
        <v>89191.891859059004</v>
      </c>
      <c r="AI18">
        <v>96428.021428995198</v>
      </c>
      <c r="AJ18">
        <v>104115.243151396</v>
      </c>
      <c r="AK18">
        <v>112267.308151719</v>
      </c>
      <c r="AL18">
        <v>120897.659890276</v>
      </c>
      <c r="AM18">
        <v>130018.485360832</v>
      </c>
      <c r="AN18">
        <v>139641.614809611</v>
      </c>
      <c r="AO18">
        <v>149778.82174670199</v>
      </c>
      <c r="AP18">
        <v>160441.81586541401</v>
      </c>
      <c r="AQ18">
        <v>171640.67750677501</v>
      </c>
      <c r="AR18">
        <v>183379.224942456</v>
      </c>
      <c r="AS18">
        <v>195659.77467775901</v>
      </c>
      <c r="AT18">
        <v>208484.71943089299</v>
      </c>
      <c r="AU18">
        <v>221856.536487362</v>
      </c>
      <c r="AV18">
        <v>235776.91515399399</v>
      </c>
      <c r="AW18">
        <v>250244.05722669099</v>
      </c>
      <c r="AX18">
        <v>265255.20682442602</v>
      </c>
      <c r="AY18">
        <v>280807.507061738</v>
      </c>
      <c r="AZ18">
        <v>296897.991068943</v>
      </c>
      <c r="BA18">
        <v>313521.04757561401</v>
      </c>
      <c r="BB18">
        <v>330660.92236187297</v>
      </c>
      <c r="BC18">
        <v>348299.44584247202</v>
      </c>
      <c r="BD18">
        <v>366418.58975893602</v>
      </c>
      <c r="BE18">
        <v>385000.47744959203</v>
      </c>
      <c r="BF18">
        <v>404030.29422347102</v>
      </c>
      <c r="BG18">
        <v>423504.89136120898</v>
      </c>
      <c r="BH18">
        <v>443423.89844450401</v>
      </c>
      <c r="BI18">
        <v>463786.787225237</v>
      </c>
      <c r="BJ18">
        <v>484592.86125954002</v>
      </c>
      <c r="BK18">
        <v>505838.78502721002</v>
      </c>
      <c r="BL18">
        <v>527511.30957748299</v>
      </c>
      <c r="BM18">
        <v>549594.85553331301</v>
      </c>
      <c r="BN18">
        <v>572074.01152249298</v>
      </c>
      <c r="BO18">
        <v>594933.54440787202</v>
      </c>
      <c r="BP18">
        <v>618158.24321918294</v>
      </c>
      <c r="BQ18">
        <v>641732.31230708305</v>
      </c>
      <c r="BR18">
        <v>665639.66495480703</v>
      </c>
      <c r="BS18">
        <v>689864.05216637906</v>
      </c>
      <c r="BT18">
        <v>714389.05375620001</v>
      </c>
      <c r="BU18">
        <v>739199.16301062703</v>
      </c>
      <c r="BV18">
        <v>764283.162296316</v>
      </c>
      <c r="BW18">
        <v>789631.02176149294</v>
      </c>
      <c r="BX18">
        <v>815232.83721685002</v>
      </c>
      <c r="BY18">
        <v>841078.83654767205</v>
      </c>
      <c r="BZ18">
        <v>867155.13239645003</v>
      </c>
      <c r="CA18">
        <v>893430.88070360303</v>
      </c>
      <c r="CB18">
        <v>919870.89205788996</v>
      </c>
      <c r="CC18">
        <v>946439.85906842398</v>
      </c>
      <c r="CD18">
        <v>973102.35093498102</v>
      </c>
      <c r="CE18">
        <v>999826.77628669306</v>
      </c>
      <c r="CF18">
        <v>1026597.3487674</v>
      </c>
      <c r="CG18">
        <v>1053402.29665998</v>
      </c>
      <c r="CH18">
        <v>1080229.9142712101</v>
      </c>
      <c r="CI18">
        <v>1107068.5651950601</v>
      </c>
    </row>
    <row r="19" spans="1:87" x14ac:dyDescent="0.3">
      <c r="A19" t="s">
        <v>1176</v>
      </c>
      <c r="B19" t="s">
        <v>1183</v>
      </c>
      <c r="C19" t="s">
        <v>1178</v>
      </c>
      <c r="D19">
        <v>8155.7587408806903</v>
      </c>
      <c r="E19">
        <v>8540.6942710598505</v>
      </c>
      <c r="F19">
        <v>8961.5246626858207</v>
      </c>
      <c r="G19">
        <v>9421.8590298775307</v>
      </c>
      <c r="H19">
        <v>9924.30843959099</v>
      </c>
      <c r="I19">
        <v>10467.4917701304</v>
      </c>
      <c r="J19">
        <v>11049.029852637101</v>
      </c>
      <c r="K19">
        <v>11666.5435182523</v>
      </c>
      <c r="L19">
        <v>12317.6535981173</v>
      </c>
      <c r="M19">
        <v>13000.9710149686</v>
      </c>
      <c r="N19">
        <v>13719.067057923001</v>
      </c>
      <c r="O19">
        <v>14475.503107692501</v>
      </c>
      <c r="P19">
        <v>15273.8405449892</v>
      </c>
      <c r="Q19">
        <v>16117.640750525199</v>
      </c>
      <c r="R19">
        <v>17010.133910147601</v>
      </c>
      <c r="S19">
        <v>17953.225430244402</v>
      </c>
      <c r="T19">
        <v>18948.489522339099</v>
      </c>
      <c r="U19">
        <v>19997.5003979549</v>
      </c>
      <c r="V19">
        <v>21101.8322686149</v>
      </c>
      <c r="W19">
        <v>22263.449940902301</v>
      </c>
      <c r="X19">
        <v>23485.880601638299</v>
      </c>
      <c r="Y19">
        <v>24773.042032704201</v>
      </c>
      <c r="Z19">
        <v>26128.852015981101</v>
      </c>
      <c r="AA19">
        <v>27557.228333350002</v>
      </c>
      <c r="AB19">
        <v>29062.043861330701</v>
      </c>
      <c r="AC19">
        <v>30646.991854997701</v>
      </c>
      <c r="AD19">
        <v>32315.720664064</v>
      </c>
      <c r="AE19">
        <v>34071.878638242699</v>
      </c>
      <c r="AF19">
        <v>35919.114127246903</v>
      </c>
      <c r="AG19">
        <v>37860.448842100501</v>
      </c>
      <c r="AH19">
        <v>39896.397939071903</v>
      </c>
      <c r="AI19">
        <v>42026.849935740298</v>
      </c>
      <c r="AJ19">
        <v>44251.693349684901</v>
      </c>
      <c r="AK19">
        <v>46570.816698484901</v>
      </c>
      <c r="AL19">
        <v>48984.123483219897</v>
      </c>
      <c r="AM19">
        <v>51491.577138970097</v>
      </c>
      <c r="AN19">
        <v>54093.156084316099</v>
      </c>
      <c r="AO19">
        <v>56788.838737838501</v>
      </c>
      <c r="AP19">
        <v>59578.603518117903</v>
      </c>
      <c r="AQ19">
        <v>62462.211192841904</v>
      </c>
      <c r="AR19">
        <v>65438.5519261269</v>
      </c>
      <c r="AS19">
        <v>68506.298231196401</v>
      </c>
      <c r="AT19">
        <v>71664.122621273898</v>
      </c>
      <c r="AU19">
        <v>74910.697609582799</v>
      </c>
      <c r="AV19">
        <v>78245.220471795998</v>
      </c>
      <c r="AW19">
        <v>81668.987533382402</v>
      </c>
      <c r="AX19">
        <v>85183.819882260694</v>
      </c>
      <c r="AY19">
        <v>88791.538606349393</v>
      </c>
      <c r="AZ19">
        <v>92493.964793566702</v>
      </c>
      <c r="BA19">
        <v>96290.582322047907</v>
      </c>
      <c r="BB19">
        <v>100171.526230795</v>
      </c>
      <c r="BC19">
        <v>104124.594349026</v>
      </c>
      <c r="BD19">
        <v>108137.58450596</v>
      </c>
      <c r="BE19">
        <v>112198.29453081499</v>
      </c>
      <c r="BF19">
        <v>116300.61898003799</v>
      </c>
      <c r="BG19">
        <v>120462.83931898999</v>
      </c>
      <c r="BH19">
        <v>124709.33374026</v>
      </c>
      <c r="BI19">
        <v>129064.480436436</v>
      </c>
      <c r="BJ19">
        <v>133552.65760010801</v>
      </c>
      <c r="BK19">
        <v>138192.448452021</v>
      </c>
      <c r="BL19">
        <v>142979.25632555201</v>
      </c>
      <c r="BM19">
        <v>147902.68958223501</v>
      </c>
      <c r="BN19">
        <v>152952.356583602</v>
      </c>
      <c r="BO19">
        <v>158117.865691188</v>
      </c>
      <c r="BP19">
        <v>163388.87593908099</v>
      </c>
      <c r="BQ19">
        <v>168755.24905158801</v>
      </c>
      <c r="BR19">
        <v>174206.897425573</v>
      </c>
      <c r="BS19">
        <v>179733.73345789601</v>
      </c>
      <c r="BT19">
        <v>185325.66954542001</v>
      </c>
      <c r="BU19">
        <v>190970.76607067601</v>
      </c>
      <c r="BV19">
        <v>196649.675358857</v>
      </c>
      <c r="BW19">
        <v>202341.197720828</v>
      </c>
      <c r="BX19">
        <v>208024.13346745001</v>
      </c>
      <c r="BY19">
        <v>213677.282909587</v>
      </c>
      <c r="BZ19">
        <v>219280.16056003</v>
      </c>
      <c r="CA19">
        <v>224815.13773929299</v>
      </c>
      <c r="CB19">
        <v>230265.299969819</v>
      </c>
      <c r="CC19">
        <v>235613.73277404899</v>
      </c>
      <c r="CD19">
        <v>240843.52167442601</v>
      </c>
      <c r="CE19">
        <v>245945.08988569901</v>
      </c>
      <c r="CF19">
        <v>250938.21139184499</v>
      </c>
      <c r="CG19">
        <v>255849.99786914399</v>
      </c>
      <c r="CH19">
        <v>260707.560993878</v>
      </c>
      <c r="CI19">
        <v>265538.012442331</v>
      </c>
    </row>
    <row r="20" spans="1:87" x14ac:dyDescent="0.3">
      <c r="A20" t="s">
        <v>1176</v>
      </c>
      <c r="B20" t="s">
        <v>1183</v>
      </c>
      <c r="C20" t="s">
        <v>1179</v>
      </c>
      <c r="D20">
        <v>7817.2445025050101</v>
      </c>
      <c r="E20">
        <v>8118.3471810125802</v>
      </c>
      <c r="F20">
        <v>8442.3272959844398</v>
      </c>
      <c r="G20">
        <v>8791.5716015640792</v>
      </c>
      <c r="H20">
        <v>9167.7126130699908</v>
      </c>
      <c r="I20">
        <v>9569.3658905208595</v>
      </c>
      <c r="J20">
        <v>9994.3927551104098</v>
      </c>
      <c r="K20">
        <v>10440.654528032401</v>
      </c>
      <c r="L20">
        <v>10906.012530480501</v>
      </c>
      <c r="M20">
        <v>11388.8733373987</v>
      </c>
      <c r="N20">
        <v>11889.824538732501</v>
      </c>
      <c r="O20">
        <v>12409.9989781773</v>
      </c>
      <c r="P20">
        <v>12950.5294994288</v>
      </c>
      <c r="Q20">
        <v>13512.5489461827</v>
      </c>
      <c r="R20">
        <v>14097.020196392499</v>
      </c>
      <c r="S20">
        <v>14704.226265043801</v>
      </c>
      <c r="T20">
        <v>15334.280201380099</v>
      </c>
      <c r="U20">
        <v>15987.295054644999</v>
      </c>
      <c r="V20">
        <v>16663.383874081901</v>
      </c>
      <c r="W20">
        <v>17362.927530373399</v>
      </c>
      <c r="X20">
        <v>18087.378179957701</v>
      </c>
      <c r="Y20">
        <v>18838.455800712101</v>
      </c>
      <c r="Z20">
        <v>19617.880370513802</v>
      </c>
      <c r="AA20">
        <v>20427.371867240101</v>
      </c>
      <c r="AB20">
        <v>21268.6448903327</v>
      </c>
      <c r="AC20">
        <v>22143.392525491399</v>
      </c>
      <c r="AD20">
        <v>23053.302479980601</v>
      </c>
      <c r="AE20">
        <v>24000.062461064401</v>
      </c>
      <c r="AF20">
        <v>24985.3601760073</v>
      </c>
      <c r="AG20">
        <v>26010.567927342901</v>
      </c>
      <c r="AH20">
        <v>27075.7963986822</v>
      </c>
      <c r="AI20">
        <v>28180.8408689059</v>
      </c>
      <c r="AJ20">
        <v>29325.496616894299</v>
      </c>
      <c r="AK20">
        <v>30509.5589215279</v>
      </c>
      <c r="AL20">
        <v>31732.983466129299</v>
      </c>
      <c r="AM20">
        <v>32996.3675517882</v>
      </c>
      <c r="AN20">
        <v>34300.468884036898</v>
      </c>
      <c r="AO20">
        <v>35646.045168407101</v>
      </c>
      <c r="AP20">
        <v>37033.854110430802</v>
      </c>
      <c r="AQ20">
        <v>38464.6848160191</v>
      </c>
      <c r="AR20">
        <v>39939.451992599403</v>
      </c>
      <c r="AS20">
        <v>41459.101747978202</v>
      </c>
      <c r="AT20">
        <v>43024.580189961896</v>
      </c>
      <c r="AU20">
        <v>44636.833426357203</v>
      </c>
      <c r="AV20">
        <v>46296.8550167625</v>
      </c>
      <c r="AW20">
        <v>48005.828327944997</v>
      </c>
      <c r="AX20">
        <v>49764.984178463797</v>
      </c>
      <c r="AY20">
        <v>51575.553386878099</v>
      </c>
      <c r="AZ20">
        <v>53438.766771747098</v>
      </c>
      <c r="BA20">
        <v>55355.784365400803</v>
      </c>
      <c r="BB20">
        <v>57327.483055253702</v>
      </c>
      <c r="BC20">
        <v>59354.668942490804</v>
      </c>
      <c r="BD20">
        <v>61438.148128297398</v>
      </c>
      <c r="BE20">
        <v>63578.726713858799</v>
      </c>
      <c r="BF20">
        <v>65777.418103203803</v>
      </c>
      <c r="BG20">
        <v>68036.064911735899</v>
      </c>
      <c r="BH20">
        <v>70356.717057701899</v>
      </c>
      <c r="BI20">
        <v>72741.424459348898</v>
      </c>
      <c r="BJ20">
        <v>75192.237034923994</v>
      </c>
      <c r="BK20">
        <v>77711.006702555795</v>
      </c>
      <c r="BL20">
        <v>80298.793379900802</v>
      </c>
      <c r="BM20">
        <v>82956.458984497105</v>
      </c>
      <c r="BN20">
        <v>85684.865433882893</v>
      </c>
      <c r="BO20">
        <v>88484.874645596195</v>
      </c>
      <c r="BP20">
        <v>91357.505770560005</v>
      </c>
      <c r="BQ20">
        <v>94304.406893236403</v>
      </c>
      <c r="BR20">
        <v>97327.383331472403</v>
      </c>
      <c r="BS20">
        <v>100428.24040311501</v>
      </c>
      <c r="BT20">
        <v>103608.78342601001</v>
      </c>
      <c r="BU20">
        <v>106870.333554237</v>
      </c>
      <c r="BV20">
        <v>110212.2752868</v>
      </c>
      <c r="BW20">
        <v>113633.508958936</v>
      </c>
      <c r="BX20">
        <v>117132.93490588</v>
      </c>
      <c r="BY20">
        <v>120709.453462869</v>
      </c>
      <c r="BZ20">
        <v>124363.043638275</v>
      </c>
      <c r="CA20">
        <v>128097.999133024</v>
      </c>
      <c r="CB20">
        <v>131919.692321176</v>
      </c>
      <c r="CC20">
        <v>135833.49557679199</v>
      </c>
      <c r="CD20">
        <v>139844.781273934</v>
      </c>
      <c r="CE20">
        <v>143954.59789713399</v>
      </c>
      <c r="CF20">
        <v>148146.69837280299</v>
      </c>
      <c r="CG20">
        <v>152400.51173782401</v>
      </c>
      <c r="CH20">
        <v>156695.46702908</v>
      </c>
      <c r="CI20">
        <v>161010.99328345299</v>
      </c>
    </row>
    <row r="21" spans="1:87" x14ac:dyDescent="0.3">
      <c r="A21" t="s">
        <v>1176</v>
      </c>
      <c r="B21" t="s">
        <v>1183</v>
      </c>
      <c r="C21" t="s">
        <v>1180</v>
      </c>
      <c r="D21">
        <v>7728.1391783407698</v>
      </c>
      <c r="E21">
        <v>7993.3859234879001</v>
      </c>
      <c r="F21">
        <v>8271.7830355112401</v>
      </c>
      <c r="G21">
        <v>8564.3368287682406</v>
      </c>
      <c r="H21">
        <v>8871.4464092250601</v>
      </c>
      <c r="I21">
        <v>9191.0820492827097</v>
      </c>
      <c r="J21">
        <v>9520.6068129508894</v>
      </c>
      <c r="K21">
        <v>9857.38376423933</v>
      </c>
      <c r="L21">
        <v>10198.775967157701</v>
      </c>
      <c r="M21">
        <v>10542.660818292399</v>
      </c>
      <c r="N21">
        <v>10888.9730445363</v>
      </c>
      <c r="O21">
        <v>11238.161705359</v>
      </c>
      <c r="P21">
        <v>11590.67586023</v>
      </c>
      <c r="Q21">
        <v>11946.9645686188</v>
      </c>
      <c r="R21">
        <v>12307.284329898001</v>
      </c>
      <c r="S21">
        <v>12671.1214030519</v>
      </c>
      <c r="T21">
        <v>13037.7694869678</v>
      </c>
      <c r="U21">
        <v>13406.5222805332</v>
      </c>
      <c r="V21">
        <v>13776.6734826354</v>
      </c>
      <c r="W21">
        <v>14147.7440563896</v>
      </c>
      <c r="X21">
        <v>14520.1640218229</v>
      </c>
      <c r="Y21">
        <v>14894.5906631907</v>
      </c>
      <c r="Z21">
        <v>15271.6812647478</v>
      </c>
      <c r="AA21">
        <v>15652.0931107495</v>
      </c>
      <c r="AB21">
        <v>16036.367357045399</v>
      </c>
      <c r="AC21">
        <v>16424.580645864</v>
      </c>
      <c r="AD21">
        <v>16816.6934910282</v>
      </c>
      <c r="AE21">
        <v>17212.666406361001</v>
      </c>
      <c r="AF21">
        <v>17612.459905685399</v>
      </c>
      <c r="AG21">
        <v>18015.967253217801</v>
      </c>
      <c r="AH21">
        <v>18422.8127147493</v>
      </c>
      <c r="AI21">
        <v>18832.553306464299</v>
      </c>
      <c r="AJ21">
        <v>19244.746044547199</v>
      </c>
      <c r="AK21">
        <v>19658.947945182499</v>
      </c>
      <c r="AL21">
        <v>20074.724781568701</v>
      </c>
      <c r="AM21">
        <v>20491.677354960299</v>
      </c>
      <c r="AN21">
        <v>20909.415223625601</v>
      </c>
      <c r="AO21">
        <v>21327.547945833201</v>
      </c>
      <c r="AP21">
        <v>21745.685079851399</v>
      </c>
      <c r="AQ21">
        <v>22163.4930860149</v>
      </c>
      <c r="AR21">
        <v>22580.866032923499</v>
      </c>
      <c r="AS21">
        <v>22997.754891242999</v>
      </c>
      <c r="AT21">
        <v>23414.110631639302</v>
      </c>
      <c r="AU21">
        <v>23829.884224778201</v>
      </c>
      <c r="AV21">
        <v>24245.0631844034</v>
      </c>
      <c r="AW21">
        <v>24659.7811965685</v>
      </c>
      <c r="AX21">
        <v>25074.208490404901</v>
      </c>
      <c r="AY21">
        <v>25488.515295043999</v>
      </c>
      <c r="AZ21">
        <v>25902.871839616899</v>
      </c>
      <c r="BA21">
        <v>26317.369870165301</v>
      </c>
      <c r="BB21">
        <v>26731.787200370502</v>
      </c>
      <c r="BC21">
        <v>27145.823160824199</v>
      </c>
      <c r="BD21">
        <v>27559.177082117902</v>
      </c>
      <c r="BE21">
        <v>27971.5482948432</v>
      </c>
      <c r="BF21">
        <v>28382.739776967901</v>
      </c>
      <c r="BG21">
        <v>28792.969095964701</v>
      </c>
      <c r="BH21">
        <v>29202.557466682501</v>
      </c>
      <c r="BI21">
        <v>29611.826103970201</v>
      </c>
      <c r="BJ21">
        <v>30021.096222676599</v>
      </c>
      <c r="BK21">
        <v>30430.572514720901</v>
      </c>
      <c r="BL21">
        <v>30839.9935803019</v>
      </c>
      <c r="BM21">
        <v>31248.981496688899</v>
      </c>
      <c r="BN21">
        <v>31657.158341150898</v>
      </c>
      <c r="BO21">
        <v>32064.146190957199</v>
      </c>
      <c r="BP21">
        <v>32469.766130357799</v>
      </c>
      <c r="BQ21">
        <v>32874.635271527099</v>
      </c>
      <c r="BR21">
        <v>33279.569733620199</v>
      </c>
      <c r="BS21">
        <v>33685.385635792598</v>
      </c>
      <c r="BT21">
        <v>34092.899097199501</v>
      </c>
      <c r="BU21">
        <v>34502.734067717</v>
      </c>
      <c r="BV21">
        <v>34914.745820104203</v>
      </c>
      <c r="BW21">
        <v>35328.597457841002</v>
      </c>
      <c r="BX21">
        <v>35743.952084407298</v>
      </c>
      <c r="BY21">
        <v>36160.472803283003</v>
      </c>
      <c r="BZ21">
        <v>36578.008868932397</v>
      </c>
      <c r="CA21">
        <v>36997.154139756603</v>
      </c>
      <c r="CB21">
        <v>37418.688625141403</v>
      </c>
      <c r="CC21">
        <v>37843.392334472199</v>
      </c>
      <c r="CD21">
        <v>38272.045277134901</v>
      </c>
      <c r="CE21">
        <v>38705.139819526703</v>
      </c>
      <c r="CF21">
        <v>39142.017756092398</v>
      </c>
      <c r="CG21">
        <v>39581.733238288398</v>
      </c>
      <c r="CH21">
        <v>40023.340417571497</v>
      </c>
      <c r="CI21">
        <v>40465.893445397996</v>
      </c>
    </row>
    <row r="22" spans="1:87" x14ac:dyDescent="0.3">
      <c r="A22" t="s">
        <v>1176</v>
      </c>
      <c r="B22" t="s">
        <v>1183</v>
      </c>
      <c r="C22" t="s">
        <v>1181</v>
      </c>
      <c r="D22">
        <v>7712.7747456823699</v>
      </c>
      <c r="E22">
        <v>7985.47928901654</v>
      </c>
      <c r="F22">
        <v>8275.26885525943</v>
      </c>
      <c r="G22">
        <v>8583.6670011791393</v>
      </c>
      <c r="H22">
        <v>8911.6449334070694</v>
      </c>
      <c r="I22">
        <v>9257.9644580275599</v>
      </c>
      <c r="J22">
        <v>9620.8350309882499</v>
      </c>
      <c r="K22">
        <v>9998.4661082367602</v>
      </c>
      <c r="L22">
        <v>10389.067145720701</v>
      </c>
      <c r="M22">
        <v>10791.225487261499</v>
      </c>
      <c r="N22">
        <v>11205.040028175599</v>
      </c>
      <c r="O22">
        <v>11630.987551653399</v>
      </c>
      <c r="P22">
        <v>12069.544840885301</v>
      </c>
      <c r="Q22">
        <v>12521.188679061401</v>
      </c>
      <c r="R22">
        <v>12986.2722279713</v>
      </c>
      <c r="S22">
        <v>13464.6541638008</v>
      </c>
      <c r="T22">
        <v>13956.0695413349</v>
      </c>
      <c r="U22">
        <v>14460.2534153584</v>
      </c>
      <c r="V22">
        <v>14976.9408406564</v>
      </c>
      <c r="W22">
        <v>15506.0698163292</v>
      </c>
      <c r="X22">
        <v>16048.3901187388</v>
      </c>
      <c r="Y22">
        <v>16604.8544685628</v>
      </c>
      <c r="Z22">
        <v>17176.415586478601</v>
      </c>
      <c r="AA22">
        <v>17764.026193163601</v>
      </c>
      <c r="AB22">
        <v>18368.561421342802</v>
      </c>
      <c r="AC22">
        <v>18990.586051930299</v>
      </c>
      <c r="AD22">
        <v>19630.587277887898</v>
      </c>
      <c r="AE22">
        <v>20289.052292177199</v>
      </c>
      <c r="AF22">
        <v>20966.468287759799</v>
      </c>
      <c r="AG22">
        <v>21663.2011776166</v>
      </c>
      <c r="AH22">
        <v>22379.131754805101</v>
      </c>
      <c r="AI22">
        <v>23114.019532402199</v>
      </c>
      <c r="AJ22">
        <v>23867.624023484401</v>
      </c>
      <c r="AK22">
        <v>24639.7047411286</v>
      </c>
      <c r="AL22">
        <v>25430.0545981717</v>
      </c>
      <c r="AM22">
        <v>26238.6001064909</v>
      </c>
      <c r="AN22">
        <v>27065.301177723701</v>
      </c>
      <c r="AO22">
        <v>27910.117723507701</v>
      </c>
      <c r="AP22">
        <v>28773.009655480098</v>
      </c>
      <c r="AQ22">
        <v>29653.9266477284</v>
      </c>
      <c r="AR22">
        <v>30552.7774241398</v>
      </c>
      <c r="AS22">
        <v>31469.460471051301</v>
      </c>
      <c r="AT22">
        <v>32403.8742748</v>
      </c>
      <c r="AU22">
        <v>33355.917321722904</v>
      </c>
      <c r="AV22">
        <v>34325.536292106503</v>
      </c>
      <c r="AW22">
        <v>35312.870642034199</v>
      </c>
      <c r="AX22">
        <v>36318.108021539098</v>
      </c>
      <c r="AY22">
        <v>37341.436080653897</v>
      </c>
      <c r="AZ22">
        <v>38383.042469411601</v>
      </c>
      <c r="BA22">
        <v>39442.973579185098</v>
      </c>
      <c r="BB22">
        <v>40520.710766708697</v>
      </c>
      <c r="BC22">
        <v>41615.594130056299</v>
      </c>
      <c r="BD22">
        <v>42726.963767302099</v>
      </c>
      <c r="BE22">
        <v>43854.159776520399</v>
      </c>
      <c r="BF22">
        <v>44996.7224876693</v>
      </c>
      <c r="BG22">
        <v>46154.9931582434</v>
      </c>
      <c r="BH22">
        <v>47329.513277621103</v>
      </c>
      <c r="BI22">
        <v>48520.824335181103</v>
      </c>
      <c r="BJ22">
        <v>49729.467820301703</v>
      </c>
      <c r="BK22">
        <v>50955.780133045999</v>
      </c>
      <c r="BL22">
        <v>52199.277316213898</v>
      </c>
      <c r="BM22">
        <v>53459.270323290097</v>
      </c>
      <c r="BN22">
        <v>54735.0701077591</v>
      </c>
      <c r="BO22">
        <v>56025.987623105197</v>
      </c>
      <c r="BP22">
        <v>57331.7287283193</v>
      </c>
      <c r="BQ22">
        <v>58653.578904417001</v>
      </c>
      <c r="BR22">
        <v>59993.2185379203</v>
      </c>
      <c r="BS22">
        <v>61352.3280153511</v>
      </c>
      <c r="BT22">
        <v>62732.5877232313</v>
      </c>
      <c r="BU22">
        <v>64135.259800907603</v>
      </c>
      <c r="BV22">
        <v>65559.9333990257</v>
      </c>
      <c r="BW22">
        <v>67005.779421056402</v>
      </c>
      <c r="BX22">
        <v>68471.968770470296</v>
      </c>
      <c r="BY22">
        <v>69957.672350737805</v>
      </c>
      <c r="BZ22">
        <v>71462.725696842695</v>
      </c>
      <c r="CA22">
        <v>72989.6228698208</v>
      </c>
      <c r="CB22">
        <v>74541.522562220896</v>
      </c>
      <c r="CC22">
        <v>76121.583466591997</v>
      </c>
      <c r="CD22">
        <v>77732.964275482795</v>
      </c>
      <c r="CE22">
        <v>79377.147946115307</v>
      </c>
      <c r="CF22">
        <v>81048.914494402707</v>
      </c>
      <c r="CG22">
        <v>82741.368200931305</v>
      </c>
      <c r="CH22">
        <v>84447.613346287399</v>
      </c>
      <c r="CI22">
        <v>86160.754211057196</v>
      </c>
    </row>
    <row r="23" spans="1:87" x14ac:dyDescent="0.3">
      <c r="A23" t="s">
        <v>1176</v>
      </c>
      <c r="B23" t="s">
        <v>1183</v>
      </c>
      <c r="C23" t="s">
        <v>1182</v>
      </c>
      <c r="D23">
        <v>8200.8417282152095</v>
      </c>
      <c r="E23">
        <v>8610.1581800629301</v>
      </c>
      <c r="F23">
        <v>9063.3781076610394</v>
      </c>
      <c r="G23">
        <v>9565.3992141394792</v>
      </c>
      <c r="H23">
        <v>10120.187208007401</v>
      </c>
      <c r="I23">
        <v>10727.9798192913</v>
      </c>
      <c r="J23">
        <v>11388.0827833965</v>
      </c>
      <c r="K23">
        <v>12099.8018357289</v>
      </c>
      <c r="L23">
        <v>12862.4427116939</v>
      </c>
      <c r="M23">
        <v>13676.3411378486</v>
      </c>
      <c r="N23">
        <v>14545.952805356001</v>
      </c>
      <c r="O23">
        <v>15476.763396530399</v>
      </c>
      <c r="P23">
        <v>16474.2585936863</v>
      </c>
      <c r="Q23">
        <v>17543.924079137902</v>
      </c>
      <c r="R23">
        <v>18690.997521757399</v>
      </c>
      <c r="S23">
        <v>19919.724536646801</v>
      </c>
      <c r="T23">
        <v>21234.102725466</v>
      </c>
      <c r="U23">
        <v>22638.129689874899</v>
      </c>
      <c r="V23">
        <v>24135.8030315332</v>
      </c>
      <c r="W23">
        <v>25731.667424920801</v>
      </c>
      <c r="X23">
        <v>27432.455835798701</v>
      </c>
      <c r="Y23">
        <v>29245.448302747602</v>
      </c>
      <c r="Z23">
        <v>31177.924864348701</v>
      </c>
      <c r="AA23">
        <v>33237.165559182802</v>
      </c>
      <c r="AB23">
        <v>35430.557862050002</v>
      </c>
      <c r="AC23">
        <v>37765.918992627601</v>
      </c>
      <c r="AD23">
        <v>40251.173606811797</v>
      </c>
      <c r="AE23">
        <v>42894.246360498903</v>
      </c>
      <c r="AF23">
        <v>45703.061909585304</v>
      </c>
      <c r="AG23">
        <v>48684.798214500297</v>
      </c>
      <c r="AH23">
        <v>51843.646453804802</v>
      </c>
      <c r="AI23">
        <v>55183.051110592598</v>
      </c>
      <c r="AJ23">
        <v>58706.456667957798</v>
      </c>
      <c r="AK23">
        <v>62417.307608994197</v>
      </c>
      <c r="AL23">
        <v>66319.037415945801</v>
      </c>
      <c r="AM23">
        <v>70415.035567657105</v>
      </c>
      <c r="AN23">
        <v>74708.680542122805</v>
      </c>
      <c r="AO23">
        <v>79203.350817337501</v>
      </c>
      <c r="AP23">
        <v>83902.424871295807</v>
      </c>
      <c r="AQ23">
        <v>88808.745816713097</v>
      </c>
      <c r="AR23">
        <v>93923.015305188703</v>
      </c>
      <c r="AS23">
        <v>99245.399623042598</v>
      </c>
      <c r="AT23">
        <v>104776.06505659501</v>
      </c>
      <c r="AU23">
        <v>110515.177892166</v>
      </c>
      <c r="AV23">
        <v>116463.491514936</v>
      </c>
      <c r="AW23">
        <v>122624.10770553201</v>
      </c>
      <c r="AX23">
        <v>129000.715343441</v>
      </c>
      <c r="AY23">
        <v>135597.00330814999</v>
      </c>
      <c r="AZ23">
        <v>142416.66047914501</v>
      </c>
      <c r="BA23">
        <v>149459.270395748</v>
      </c>
      <c r="BB23">
        <v>156707.99523661801</v>
      </c>
      <c r="BC23">
        <v>164141.89184024799</v>
      </c>
      <c r="BD23">
        <v>171740.01704513101</v>
      </c>
      <c r="BE23">
        <v>179481.42768975999</v>
      </c>
      <c r="BF23">
        <v>187354.986408953</v>
      </c>
      <c r="BG23">
        <v>195388.77902281799</v>
      </c>
      <c r="BH23">
        <v>203620.69714779101</v>
      </c>
      <c r="BI23">
        <v>212088.63240030501</v>
      </c>
      <c r="BJ23">
        <v>220830.47639679399</v>
      </c>
      <c r="BK23">
        <v>229874.91471244799</v>
      </c>
      <c r="BL23">
        <v>239213.80875747601</v>
      </c>
      <c r="BM23">
        <v>248829.813900843</v>
      </c>
      <c r="BN23">
        <v>258705.58551151599</v>
      </c>
      <c r="BO23">
        <v>268823.77895845898</v>
      </c>
      <c r="BP23">
        <v>279166.95880570199</v>
      </c>
      <c r="BQ23">
        <v>289717.32639752299</v>
      </c>
      <c r="BR23">
        <v>300456.99227326602</v>
      </c>
      <c r="BS23">
        <v>311368.06697227497</v>
      </c>
      <c r="BT23">
        <v>322432.66103389102</v>
      </c>
      <c r="BU23">
        <v>333628.86858169298</v>
      </c>
      <c r="BV23">
        <v>344918.71807619702</v>
      </c>
      <c r="BW23">
        <v>356260.22156215302</v>
      </c>
      <c r="BX23">
        <v>367611.39108431299</v>
      </c>
      <c r="BY23">
        <v>378930.23868742702</v>
      </c>
      <c r="BZ23">
        <v>390191.96116356499</v>
      </c>
      <c r="CA23">
        <v>401440.49429407902</v>
      </c>
      <c r="CB23">
        <v>412736.95860763697</v>
      </c>
      <c r="CC23">
        <v>424142.47463290999</v>
      </c>
      <c r="CD23">
        <v>435718.16289856803</v>
      </c>
      <c r="CE23">
        <v>447507.24741953402</v>
      </c>
      <c r="CF23">
        <v>459481.366155745</v>
      </c>
      <c r="CG23">
        <v>471594.26055338798</v>
      </c>
      <c r="CH23">
        <v>483799.67205865198</v>
      </c>
      <c r="CI23">
        <v>496051.34211772803</v>
      </c>
    </row>
    <row r="26" spans="1:87" x14ac:dyDescent="0.3">
      <c r="B26" t="s">
        <v>1184</v>
      </c>
    </row>
    <row r="27" spans="1:87" x14ac:dyDescent="0.3">
      <c r="G27">
        <v>2018</v>
      </c>
      <c r="H27">
        <v>2019</v>
      </c>
      <c r="I27" t="s">
        <v>1185</v>
      </c>
      <c r="J27" t="s">
        <v>1186</v>
      </c>
      <c r="K27" t="s">
        <v>1187</v>
      </c>
      <c r="L27" t="s">
        <v>1188</v>
      </c>
    </row>
    <row r="28" spans="1:87" x14ac:dyDescent="0.3">
      <c r="B28" t="s">
        <v>1189</v>
      </c>
      <c r="G28">
        <v>6.7</v>
      </c>
      <c r="H28">
        <v>6.9</v>
      </c>
      <c r="I28">
        <v>2</v>
      </c>
      <c r="J28">
        <v>5</v>
      </c>
      <c r="K28">
        <v>6</v>
      </c>
      <c r="L28">
        <v>6.5</v>
      </c>
    </row>
    <row r="29" spans="1:87" x14ac:dyDescent="0.3">
      <c r="C29" t="s">
        <v>1190</v>
      </c>
      <c r="G29">
        <v>3.5</v>
      </c>
      <c r="H29">
        <v>3.5</v>
      </c>
      <c r="I29">
        <v>2.6</v>
      </c>
      <c r="J29">
        <v>5</v>
      </c>
      <c r="K29">
        <v>6</v>
      </c>
      <c r="L29">
        <v>6.5</v>
      </c>
    </row>
    <row r="30" spans="1:87" x14ac:dyDescent="0.3">
      <c r="C30" t="s">
        <v>1191</v>
      </c>
      <c r="G30">
        <v>6</v>
      </c>
      <c r="H30">
        <v>5.8</v>
      </c>
      <c r="I30">
        <v>19.600000000000001</v>
      </c>
      <c r="J30" t="s">
        <v>1192</v>
      </c>
      <c r="K30">
        <v>-5</v>
      </c>
      <c r="L30">
        <v>-10.3</v>
      </c>
    </row>
    <row r="31" spans="1:87" x14ac:dyDescent="0.3">
      <c r="C31" t="s">
        <v>1193</v>
      </c>
      <c r="G31">
        <v>16.3</v>
      </c>
      <c r="H31">
        <v>10.199999999999999</v>
      </c>
      <c r="I31">
        <v>-7.8</v>
      </c>
      <c r="J31">
        <v>5.0999999999999996</v>
      </c>
      <c r="K31">
        <v>11.8</v>
      </c>
      <c r="L31">
        <v>12.6</v>
      </c>
    </row>
    <row r="32" spans="1:87" x14ac:dyDescent="0.3">
      <c r="C32" t="s">
        <v>1194</v>
      </c>
      <c r="G32">
        <v>5</v>
      </c>
      <c r="H32">
        <v>8.6</v>
      </c>
      <c r="I32">
        <v>-31.4</v>
      </c>
      <c r="J32">
        <v>23.2</v>
      </c>
      <c r="K32">
        <v>13.8</v>
      </c>
      <c r="L32">
        <v>5.0999999999999996</v>
      </c>
    </row>
    <row r="33" spans="2:12" x14ac:dyDescent="0.3">
      <c r="C33" t="s">
        <v>1195</v>
      </c>
      <c r="G33">
        <v>4.8</v>
      </c>
      <c r="H33">
        <v>3.4</v>
      </c>
      <c r="I33">
        <v>-26.9</v>
      </c>
      <c r="J33">
        <v>16.600000000000001</v>
      </c>
      <c r="K33">
        <v>12.9</v>
      </c>
      <c r="L33">
        <v>4.5999999999999996</v>
      </c>
    </row>
    <row r="34" spans="2:12" x14ac:dyDescent="0.3">
      <c r="B34" t="s">
        <v>1196</v>
      </c>
      <c r="G34">
        <v>6.7</v>
      </c>
      <c r="H34">
        <v>6.9</v>
      </c>
      <c r="I34">
        <v>2</v>
      </c>
      <c r="J34">
        <v>5</v>
      </c>
      <c r="K34">
        <v>6</v>
      </c>
      <c r="L34">
        <v>6.5</v>
      </c>
    </row>
    <row r="35" spans="2:12" x14ac:dyDescent="0.3">
      <c r="C35" t="s">
        <v>746</v>
      </c>
      <c r="G35">
        <v>7.3</v>
      </c>
      <c r="H35">
        <v>7.2</v>
      </c>
      <c r="I35" t="s">
        <v>1197</v>
      </c>
      <c r="J35">
        <v>6.5</v>
      </c>
      <c r="K35">
        <v>7.6</v>
      </c>
      <c r="L35">
        <v>8.4</v>
      </c>
    </row>
    <row r="36" spans="2:12" x14ac:dyDescent="0.3">
      <c r="C36" t="s">
        <v>1198</v>
      </c>
      <c r="G36">
        <v>6.2</v>
      </c>
      <c r="H36">
        <v>6.2</v>
      </c>
      <c r="I36">
        <v>-1.9</v>
      </c>
      <c r="J36">
        <v>1.3</v>
      </c>
      <c r="K36">
        <v>1.4</v>
      </c>
      <c r="L36">
        <v>2.2000000000000002</v>
      </c>
    </row>
    <row r="37" spans="2:12" x14ac:dyDescent="0.3">
      <c r="C37" t="s">
        <v>351</v>
      </c>
      <c r="G37">
        <v>6.7</v>
      </c>
      <c r="H37">
        <v>7.1</v>
      </c>
      <c r="I37">
        <v>1.8</v>
      </c>
      <c r="J37">
        <v>6.3</v>
      </c>
      <c r="K37">
        <v>7.8</v>
      </c>
      <c r="L37">
        <v>7.7</v>
      </c>
    </row>
    <row r="38" spans="2:12" x14ac:dyDescent="0.3">
      <c r="B38" t="s">
        <v>1199</v>
      </c>
      <c r="G38">
        <v>0.8</v>
      </c>
      <c r="H38">
        <v>-0.9</v>
      </c>
      <c r="I38">
        <v>3.3</v>
      </c>
      <c r="J38">
        <v>2</v>
      </c>
      <c r="K38">
        <v>2</v>
      </c>
      <c r="L38">
        <v>2</v>
      </c>
    </row>
    <row r="39" spans="2:12" x14ac:dyDescent="0.3">
      <c r="B39" t="s">
        <v>1200</v>
      </c>
      <c r="G39">
        <v>-4.5</v>
      </c>
      <c r="H39">
        <v>-4</v>
      </c>
      <c r="I39">
        <v>-4.5999999999999996</v>
      </c>
      <c r="J39">
        <v>-4.5</v>
      </c>
      <c r="K39">
        <v>-4.5</v>
      </c>
      <c r="L39">
        <v>-4.3</v>
      </c>
    </row>
    <row r="40" spans="2:12" x14ac:dyDescent="0.3">
      <c r="B40" t="s">
        <v>1201</v>
      </c>
      <c r="G40">
        <v>1.2</v>
      </c>
      <c r="H40">
        <v>1.3</v>
      </c>
      <c r="I40">
        <v>0.6</v>
      </c>
      <c r="J40">
        <v>1</v>
      </c>
      <c r="K40">
        <v>1.1000000000000001</v>
      </c>
      <c r="L40">
        <v>1.2</v>
      </c>
    </row>
    <row r="41" spans="2:12" x14ac:dyDescent="0.3">
      <c r="B41" t="s">
        <v>1202</v>
      </c>
      <c r="G41">
        <v>-2.9</v>
      </c>
      <c r="H41">
        <v>-0.5</v>
      </c>
      <c r="I41">
        <v>-5.0999999999999996</v>
      </c>
      <c r="J41">
        <v>-4.5</v>
      </c>
      <c r="K41">
        <v>-3</v>
      </c>
      <c r="L41">
        <v>-2.5</v>
      </c>
    </row>
    <row r="42" spans="2:12" x14ac:dyDescent="0.3">
      <c r="B42" t="s">
        <v>1203</v>
      </c>
      <c r="G42">
        <v>41.1</v>
      </c>
      <c r="H42">
        <v>41.2</v>
      </c>
      <c r="I42">
        <v>46.1</v>
      </c>
      <c r="J42">
        <v>46.4</v>
      </c>
      <c r="K42">
        <v>45.4</v>
      </c>
      <c r="L42">
        <v>44</v>
      </c>
    </row>
    <row r="43" spans="2:12" x14ac:dyDescent="0.3">
      <c r="B43" t="s">
        <v>1204</v>
      </c>
      <c r="G43">
        <v>-1.9</v>
      </c>
      <c r="H43">
        <v>-0.1</v>
      </c>
      <c r="I43">
        <v>-3.1</v>
      </c>
      <c r="J43">
        <v>-1</v>
      </c>
      <c r="K43">
        <v>-1</v>
      </c>
      <c r="L43">
        <v>0.6</v>
      </c>
    </row>
    <row r="45" spans="2:12" x14ac:dyDescent="0.3">
      <c r="B45" t="s">
        <v>1205</v>
      </c>
    </row>
    <row r="46" spans="2:12" x14ac:dyDescent="0.3">
      <c r="B46" t="s">
        <v>1206</v>
      </c>
    </row>
    <row r="47" spans="2:12" x14ac:dyDescent="0.3">
      <c r="B47" t="s">
        <v>1207</v>
      </c>
    </row>
    <row r="48" spans="2:12" x14ac:dyDescent="0.3">
      <c r="B48" t="s">
        <v>1208</v>
      </c>
    </row>
    <row r="49" spans="2:2" x14ac:dyDescent="0.3">
      <c r="B49" t="s">
        <v>1209</v>
      </c>
    </row>
    <row r="50" spans="2:2" x14ac:dyDescent="0.3">
      <c r="B50" t="s">
        <v>1210</v>
      </c>
    </row>
    <row r="51" spans="2:2" x14ac:dyDescent="0.3">
      <c r="B51" t="s">
        <v>1211</v>
      </c>
    </row>
    <row r="52" spans="2:2" x14ac:dyDescent="0.3">
      <c r="B52" t="s">
        <v>1212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U166"/>
  <sheetViews>
    <sheetView topLeftCell="R1" workbookViewId="0">
      <selection activeCell="U25" sqref="U25"/>
    </sheetView>
  </sheetViews>
  <sheetFormatPr defaultRowHeight="14.4" x14ac:dyDescent="0.3"/>
  <cols>
    <col min="6" max="6" width="12" bestFit="1" customWidth="1"/>
    <col min="12" max="12" width="23" bestFit="1" customWidth="1"/>
    <col min="15" max="15" width="18.88671875" bestFit="1" customWidth="1"/>
    <col min="18" max="18" width="16.5546875" bestFit="1" customWidth="1"/>
    <col min="21" max="21" width="32" bestFit="1" customWidth="1"/>
  </cols>
  <sheetData>
    <row r="1" spans="1:21" x14ac:dyDescent="0.3">
      <c r="A1" t="s">
        <v>843</v>
      </c>
      <c r="G1" t="s">
        <v>844</v>
      </c>
      <c r="K1" t="s">
        <v>860</v>
      </c>
      <c r="N1" t="s">
        <v>861</v>
      </c>
      <c r="Q1" t="s">
        <v>862</v>
      </c>
      <c r="T1" t="s">
        <v>863</v>
      </c>
    </row>
    <row r="2" spans="1:21" x14ac:dyDescent="0.3">
      <c r="A2" t="s">
        <v>322</v>
      </c>
      <c r="B2" t="s">
        <v>746</v>
      </c>
      <c r="G2" t="s">
        <v>323</v>
      </c>
      <c r="H2" t="s">
        <v>746</v>
      </c>
      <c r="K2" t="s">
        <v>727</v>
      </c>
      <c r="L2" t="s">
        <v>92</v>
      </c>
      <c r="N2" t="s">
        <v>792</v>
      </c>
      <c r="O2" t="s">
        <v>850</v>
      </c>
      <c r="Q2" t="s">
        <v>728</v>
      </c>
      <c r="R2" t="s">
        <v>159</v>
      </c>
      <c r="T2" t="s">
        <v>802</v>
      </c>
      <c r="U2" t="str">
        <f>+L2&amp;" factor tax"</f>
        <v>Land factor tax</v>
      </c>
    </row>
    <row r="3" spans="1:21" x14ac:dyDescent="0.3">
      <c r="A3" t="s">
        <v>593</v>
      </c>
      <c r="B3" t="s">
        <v>817</v>
      </c>
      <c r="G3" t="s">
        <v>702</v>
      </c>
      <c r="H3" t="s">
        <v>817</v>
      </c>
      <c r="K3" t="s">
        <v>788</v>
      </c>
      <c r="L3" t="s">
        <v>845</v>
      </c>
      <c r="N3" t="s">
        <v>793</v>
      </c>
      <c r="O3" t="s">
        <v>851</v>
      </c>
      <c r="Q3" t="s">
        <v>533</v>
      </c>
      <c r="R3" t="s">
        <v>2</v>
      </c>
      <c r="T3" t="s">
        <v>803</v>
      </c>
      <c r="U3" t="str">
        <f t="shared" ref="U3:U8" si="0">+L3&amp;" factor tax"</f>
        <v>Skilled Informal Labor factor tax</v>
      </c>
    </row>
    <row r="4" spans="1:21" x14ac:dyDescent="0.3">
      <c r="A4" t="s">
        <v>560</v>
      </c>
      <c r="B4" t="s">
        <v>818</v>
      </c>
      <c r="G4" t="s">
        <v>706</v>
      </c>
      <c r="H4" t="s">
        <v>818</v>
      </c>
      <c r="K4" t="s">
        <v>789</v>
      </c>
      <c r="L4" t="s">
        <v>846</v>
      </c>
      <c r="N4" t="s">
        <v>794</v>
      </c>
      <c r="O4" t="s">
        <v>852</v>
      </c>
      <c r="Q4" t="s">
        <v>743</v>
      </c>
      <c r="R4" t="s">
        <v>266</v>
      </c>
      <c r="T4" t="s">
        <v>804</v>
      </c>
      <c r="U4" t="str">
        <f t="shared" si="0"/>
        <v>Skilled Formal Labor factor tax</v>
      </c>
    </row>
    <row r="5" spans="1:21" x14ac:dyDescent="0.3">
      <c r="A5" t="s">
        <v>758</v>
      </c>
      <c r="B5" t="s">
        <v>819</v>
      </c>
      <c r="G5" t="s">
        <v>763</v>
      </c>
      <c r="H5" t="s">
        <v>819</v>
      </c>
      <c r="K5" t="s">
        <v>790</v>
      </c>
      <c r="L5" t="s">
        <v>847</v>
      </c>
      <c r="N5" t="s">
        <v>795</v>
      </c>
      <c r="O5" t="s">
        <v>853</v>
      </c>
      <c r="T5" t="s">
        <v>805</v>
      </c>
      <c r="U5" t="str">
        <f t="shared" si="0"/>
        <v>Unskilled Informal Labor factor tax</v>
      </c>
    </row>
    <row r="6" spans="1:21" x14ac:dyDescent="0.3">
      <c r="A6" t="s">
        <v>579</v>
      </c>
      <c r="B6" t="s">
        <v>820</v>
      </c>
      <c r="G6" t="s">
        <v>707</v>
      </c>
      <c r="H6" t="s">
        <v>820</v>
      </c>
      <c r="K6" t="s">
        <v>791</v>
      </c>
      <c r="L6" t="s">
        <v>848</v>
      </c>
      <c r="N6" t="s">
        <v>796</v>
      </c>
      <c r="O6" t="s">
        <v>854</v>
      </c>
      <c r="T6" t="s">
        <v>806</v>
      </c>
      <c r="U6" t="str">
        <f t="shared" si="0"/>
        <v>Unskilled Formal Labor factor tax</v>
      </c>
    </row>
    <row r="7" spans="1:21" x14ac:dyDescent="0.3">
      <c r="A7" t="s">
        <v>583</v>
      </c>
      <c r="B7" t="s">
        <v>821</v>
      </c>
      <c r="G7" t="s">
        <v>708</v>
      </c>
      <c r="H7" t="s">
        <v>821</v>
      </c>
      <c r="K7" t="s">
        <v>731</v>
      </c>
      <c r="L7" t="s">
        <v>1</v>
      </c>
      <c r="N7" t="s">
        <v>797</v>
      </c>
      <c r="O7" t="s">
        <v>855</v>
      </c>
      <c r="T7" t="s">
        <v>807</v>
      </c>
      <c r="U7" t="str">
        <f t="shared" si="0"/>
        <v>Capital factor tax</v>
      </c>
    </row>
    <row r="8" spans="1:21" x14ac:dyDescent="0.3">
      <c r="A8" t="s">
        <v>759</v>
      </c>
      <c r="B8" t="s">
        <v>822</v>
      </c>
      <c r="G8" t="s">
        <v>764</v>
      </c>
      <c r="H8" t="s">
        <v>822</v>
      </c>
      <c r="K8" t="s">
        <v>732</v>
      </c>
      <c r="L8" t="s">
        <v>849</v>
      </c>
      <c r="N8" t="s">
        <v>798</v>
      </c>
      <c r="O8" t="s">
        <v>856</v>
      </c>
      <c r="T8" t="s">
        <v>808</v>
      </c>
      <c r="U8" t="str">
        <f t="shared" si="0"/>
        <v>Natural Resources factor tax</v>
      </c>
    </row>
    <row r="9" spans="1:21" x14ac:dyDescent="0.3">
      <c r="A9" t="s">
        <v>602</v>
      </c>
      <c r="B9" t="s">
        <v>823</v>
      </c>
      <c r="G9" t="s">
        <v>710</v>
      </c>
      <c r="H9" t="s">
        <v>823</v>
      </c>
      <c r="N9" t="s">
        <v>799</v>
      </c>
      <c r="O9" t="s">
        <v>857</v>
      </c>
      <c r="T9" t="s">
        <v>736</v>
      </c>
      <c r="U9" t="s">
        <v>166</v>
      </c>
    </row>
    <row r="10" spans="1:21" x14ac:dyDescent="0.3">
      <c r="A10" t="s">
        <v>606</v>
      </c>
      <c r="B10" t="s">
        <v>824</v>
      </c>
      <c r="G10" t="s">
        <v>711</v>
      </c>
      <c r="H10" t="s">
        <v>824</v>
      </c>
      <c r="N10" t="s">
        <v>800</v>
      </c>
      <c r="O10" t="s">
        <v>858</v>
      </c>
      <c r="T10" t="s">
        <v>737</v>
      </c>
      <c r="U10" t="s">
        <v>864</v>
      </c>
    </row>
    <row r="11" spans="1:21" x14ac:dyDescent="0.3">
      <c r="A11" t="s">
        <v>760</v>
      </c>
      <c r="B11" t="s">
        <v>825</v>
      </c>
      <c r="G11" t="s">
        <v>765</v>
      </c>
      <c r="H11" t="s">
        <v>825</v>
      </c>
      <c r="N11" t="s">
        <v>801</v>
      </c>
      <c r="O11" t="s">
        <v>859</v>
      </c>
      <c r="T11" t="s">
        <v>739</v>
      </c>
      <c r="U11" t="s">
        <v>865</v>
      </c>
    </row>
    <row r="12" spans="1:21" x14ac:dyDescent="0.3">
      <c r="A12" t="s">
        <v>634</v>
      </c>
      <c r="B12" t="s">
        <v>826</v>
      </c>
      <c r="G12" t="s">
        <v>712</v>
      </c>
      <c r="H12" t="s">
        <v>826</v>
      </c>
      <c r="T12" t="s">
        <v>769</v>
      </c>
      <c r="U12" t="s">
        <v>866</v>
      </c>
    </row>
    <row r="13" spans="1:21" x14ac:dyDescent="0.3">
      <c r="A13" t="s">
        <v>761</v>
      </c>
      <c r="B13" t="s">
        <v>827</v>
      </c>
      <c r="G13" t="s">
        <v>748</v>
      </c>
      <c r="H13" t="s">
        <v>827</v>
      </c>
      <c r="T13" t="s">
        <v>781</v>
      </c>
      <c r="U13" t="s">
        <v>867</v>
      </c>
    </row>
    <row r="14" spans="1:21" x14ac:dyDescent="0.3">
      <c r="A14" t="s">
        <v>573</v>
      </c>
      <c r="B14" t="s">
        <v>828</v>
      </c>
      <c r="G14" t="s">
        <v>713</v>
      </c>
      <c r="H14" t="s">
        <v>828</v>
      </c>
    </row>
    <row r="15" spans="1:21" x14ac:dyDescent="0.3">
      <c r="A15" t="s">
        <v>576</v>
      </c>
      <c r="B15" t="s">
        <v>829</v>
      </c>
      <c r="G15" t="s">
        <v>714</v>
      </c>
      <c r="H15" t="s">
        <v>829</v>
      </c>
    </row>
    <row r="16" spans="1:21" x14ac:dyDescent="0.3">
      <c r="A16" t="s">
        <v>580</v>
      </c>
      <c r="B16" t="s">
        <v>830</v>
      </c>
      <c r="G16" t="s">
        <v>715</v>
      </c>
      <c r="H16" t="s">
        <v>830</v>
      </c>
    </row>
    <row r="17" spans="1:8" x14ac:dyDescent="0.3">
      <c r="A17" t="s">
        <v>584</v>
      </c>
      <c r="B17" t="s">
        <v>831</v>
      </c>
      <c r="G17" t="s">
        <v>716</v>
      </c>
      <c r="H17" t="s">
        <v>831</v>
      </c>
    </row>
    <row r="18" spans="1:8" x14ac:dyDescent="0.3">
      <c r="A18" t="s">
        <v>587</v>
      </c>
      <c r="B18" t="s">
        <v>832</v>
      </c>
      <c r="G18" t="s">
        <v>717</v>
      </c>
      <c r="H18" t="s">
        <v>832</v>
      </c>
    </row>
    <row r="19" spans="1:8" x14ac:dyDescent="0.3">
      <c r="A19" t="s">
        <v>590</v>
      </c>
      <c r="B19" t="s">
        <v>833</v>
      </c>
      <c r="G19" t="s">
        <v>718</v>
      </c>
      <c r="H19" t="s">
        <v>833</v>
      </c>
    </row>
    <row r="20" spans="1:8" x14ac:dyDescent="0.3">
      <c r="A20" t="s">
        <v>594</v>
      </c>
      <c r="B20" t="s">
        <v>834</v>
      </c>
      <c r="G20" t="s">
        <v>719</v>
      </c>
      <c r="H20" t="s">
        <v>834</v>
      </c>
    </row>
    <row r="21" spans="1:8" x14ac:dyDescent="0.3">
      <c r="A21" t="s">
        <v>597</v>
      </c>
      <c r="B21" t="s">
        <v>835</v>
      </c>
      <c r="G21" t="s">
        <v>720</v>
      </c>
      <c r="H21" t="s">
        <v>835</v>
      </c>
    </row>
    <row r="22" spans="1:8" x14ac:dyDescent="0.3">
      <c r="A22" t="s">
        <v>603</v>
      </c>
      <c r="B22" t="s">
        <v>836</v>
      </c>
      <c r="G22" t="s">
        <v>721</v>
      </c>
      <c r="H22" t="s">
        <v>836</v>
      </c>
    </row>
    <row r="23" spans="1:8" x14ac:dyDescent="0.3">
      <c r="A23" t="s">
        <v>607</v>
      </c>
      <c r="B23" t="s">
        <v>837</v>
      </c>
      <c r="G23" t="s">
        <v>722</v>
      </c>
      <c r="H23" t="s">
        <v>837</v>
      </c>
    </row>
    <row r="24" spans="1:8" x14ac:dyDescent="0.3">
      <c r="A24" t="s">
        <v>610</v>
      </c>
      <c r="B24" t="s">
        <v>838</v>
      </c>
      <c r="G24" t="s">
        <v>723</v>
      </c>
      <c r="H24" t="s">
        <v>838</v>
      </c>
    </row>
    <row r="25" spans="1:8" x14ac:dyDescent="0.3">
      <c r="A25" t="s">
        <v>762</v>
      </c>
      <c r="B25" t="s">
        <v>839</v>
      </c>
      <c r="G25" t="s">
        <v>766</v>
      </c>
      <c r="H25" t="s">
        <v>839</v>
      </c>
    </row>
    <row r="26" spans="1:8" x14ac:dyDescent="0.3">
      <c r="A26" t="s">
        <v>619</v>
      </c>
      <c r="B26" t="s">
        <v>840</v>
      </c>
      <c r="G26" t="s">
        <v>724</v>
      </c>
      <c r="H26" t="s">
        <v>840</v>
      </c>
    </row>
    <row r="27" spans="1:8" x14ac:dyDescent="0.3">
      <c r="A27" t="s">
        <v>622</v>
      </c>
      <c r="B27" t="s">
        <v>841</v>
      </c>
      <c r="G27" t="s">
        <v>725</v>
      </c>
      <c r="H27" t="s">
        <v>841</v>
      </c>
    </row>
    <row r="28" spans="1:8" x14ac:dyDescent="0.3">
      <c r="A28" t="s">
        <v>625</v>
      </c>
      <c r="B28" t="s">
        <v>842</v>
      </c>
      <c r="G28" t="s">
        <v>726</v>
      </c>
      <c r="H28" t="s">
        <v>842</v>
      </c>
    </row>
    <row r="95" spans="3:4" x14ac:dyDescent="0.3">
      <c r="C95" s="25"/>
      <c r="D95" s="25"/>
    </row>
    <row r="96" spans="3:4" x14ac:dyDescent="0.3">
      <c r="C96" s="25"/>
      <c r="D96" s="25"/>
    </row>
    <row r="97" spans="3:4" x14ac:dyDescent="0.3">
      <c r="C97" s="25"/>
      <c r="D97" s="25"/>
    </row>
    <row r="98" spans="3:4" x14ac:dyDescent="0.3">
      <c r="C98" s="25"/>
      <c r="D98" s="25"/>
    </row>
    <row r="99" spans="3:4" x14ac:dyDescent="0.3">
      <c r="C99" s="25"/>
      <c r="D99" s="25"/>
    </row>
    <row r="100" spans="3:4" x14ac:dyDescent="0.3">
      <c r="C100" s="25"/>
      <c r="D100" s="25"/>
    </row>
    <row r="101" spans="3:4" x14ac:dyDescent="0.3">
      <c r="C101" s="25"/>
      <c r="D101" s="25"/>
    </row>
    <row r="102" spans="3:4" x14ac:dyDescent="0.3">
      <c r="C102" s="25"/>
      <c r="D102" s="25"/>
    </row>
    <row r="103" spans="3:4" x14ac:dyDescent="0.3">
      <c r="C103" s="25"/>
      <c r="D103" s="25"/>
    </row>
    <row r="104" spans="3:4" x14ac:dyDescent="0.3">
      <c r="C104" s="25"/>
      <c r="D104" s="25"/>
    </row>
    <row r="105" spans="3:4" x14ac:dyDescent="0.3">
      <c r="C105" s="25"/>
      <c r="D105" s="25"/>
    </row>
    <row r="106" spans="3:4" x14ac:dyDescent="0.3">
      <c r="C106" s="25"/>
      <c r="D106" s="25"/>
    </row>
    <row r="107" spans="3:4" x14ac:dyDescent="0.3">
      <c r="C107" s="25"/>
      <c r="D107" s="25"/>
    </row>
    <row r="108" spans="3:4" x14ac:dyDescent="0.3">
      <c r="C108" s="25"/>
      <c r="D108" s="25"/>
    </row>
    <row r="109" spans="3:4" x14ac:dyDescent="0.3">
      <c r="C109" s="25"/>
      <c r="D109" s="25"/>
    </row>
    <row r="110" spans="3:4" x14ac:dyDescent="0.3">
      <c r="C110" s="25"/>
      <c r="D110" s="25"/>
    </row>
    <row r="111" spans="3:4" x14ac:dyDescent="0.3">
      <c r="C111" s="25"/>
      <c r="D111" s="25"/>
    </row>
    <row r="112" spans="3:4" x14ac:dyDescent="0.3">
      <c r="C112" s="25"/>
      <c r="D112" s="25"/>
    </row>
    <row r="113" spans="3:4" x14ac:dyDescent="0.3">
      <c r="C113" s="25"/>
      <c r="D113" s="25"/>
    </row>
    <row r="114" spans="3:4" x14ac:dyDescent="0.3">
      <c r="C114" s="25"/>
      <c r="D114" s="25"/>
    </row>
    <row r="115" spans="3:4" x14ac:dyDescent="0.3">
      <c r="C115" s="25"/>
      <c r="D115" s="25"/>
    </row>
    <row r="116" spans="3:4" x14ac:dyDescent="0.3">
      <c r="C116" s="25"/>
      <c r="D116" s="25"/>
    </row>
    <row r="117" spans="3:4" x14ac:dyDescent="0.3">
      <c r="C117" s="25"/>
      <c r="D117" s="25"/>
    </row>
    <row r="118" spans="3:4" x14ac:dyDescent="0.3">
      <c r="C118" s="25"/>
      <c r="D118" s="25"/>
    </row>
    <row r="119" spans="3:4" x14ac:dyDescent="0.3">
      <c r="C119" s="25"/>
      <c r="D119" s="25"/>
    </row>
    <row r="120" spans="3:4" x14ac:dyDescent="0.3">
      <c r="C120" s="25"/>
      <c r="D120" s="25"/>
    </row>
    <row r="121" spans="3:4" x14ac:dyDescent="0.3">
      <c r="C121" s="25"/>
      <c r="D121" s="25"/>
    </row>
    <row r="122" spans="3:4" x14ac:dyDescent="0.3">
      <c r="C122" s="25"/>
      <c r="D122" s="25"/>
    </row>
    <row r="123" spans="3:4" x14ac:dyDescent="0.3">
      <c r="C123" s="25"/>
      <c r="D123" s="25"/>
    </row>
    <row r="124" spans="3:4" x14ac:dyDescent="0.3">
      <c r="C124" s="25"/>
      <c r="D124" s="25"/>
    </row>
    <row r="125" spans="3:4" x14ac:dyDescent="0.3">
      <c r="C125" s="25"/>
      <c r="D125" s="25"/>
    </row>
    <row r="126" spans="3:4" x14ac:dyDescent="0.3">
      <c r="C126" s="25"/>
      <c r="D126" s="25"/>
    </row>
    <row r="127" spans="3:4" x14ac:dyDescent="0.3">
      <c r="C127" s="25"/>
      <c r="D127" s="25"/>
    </row>
    <row r="128" spans="3:4" x14ac:dyDescent="0.3">
      <c r="C128" s="25"/>
      <c r="D128" s="25"/>
    </row>
    <row r="129" spans="3:4" x14ac:dyDescent="0.3">
      <c r="C129" s="25"/>
      <c r="D129" s="25"/>
    </row>
    <row r="130" spans="3:4" x14ac:dyDescent="0.3">
      <c r="C130" s="25"/>
      <c r="D130" s="25"/>
    </row>
    <row r="131" spans="3:4" x14ac:dyDescent="0.3">
      <c r="C131" s="25"/>
      <c r="D131" s="25"/>
    </row>
    <row r="132" spans="3:4" x14ac:dyDescent="0.3">
      <c r="C132" s="25"/>
      <c r="D132" s="25"/>
    </row>
    <row r="133" spans="3:4" x14ac:dyDescent="0.3">
      <c r="C133" s="25"/>
      <c r="D133" s="25"/>
    </row>
    <row r="134" spans="3:4" x14ac:dyDescent="0.3">
      <c r="C134" s="25"/>
      <c r="D134" s="25"/>
    </row>
    <row r="135" spans="3:4" x14ac:dyDescent="0.3">
      <c r="C135" s="25"/>
      <c r="D135" s="25"/>
    </row>
    <row r="136" spans="3:4" x14ac:dyDescent="0.3">
      <c r="C136" s="25"/>
      <c r="D136" s="25"/>
    </row>
    <row r="137" spans="3:4" x14ac:dyDescent="0.3">
      <c r="C137" s="25"/>
      <c r="D137" s="25"/>
    </row>
    <row r="138" spans="3:4" x14ac:dyDescent="0.3">
      <c r="C138" s="25"/>
      <c r="D138" s="25"/>
    </row>
    <row r="139" spans="3:4" x14ac:dyDescent="0.3">
      <c r="C139" s="25"/>
      <c r="D139" s="25"/>
    </row>
    <row r="140" spans="3:4" x14ac:dyDescent="0.3">
      <c r="C140" s="25"/>
      <c r="D140" s="25"/>
    </row>
    <row r="141" spans="3:4" x14ac:dyDescent="0.3">
      <c r="C141" s="25"/>
      <c r="D141" s="25"/>
    </row>
    <row r="142" spans="3:4" x14ac:dyDescent="0.3">
      <c r="C142" s="25"/>
      <c r="D142" s="25"/>
    </row>
    <row r="143" spans="3:4" x14ac:dyDescent="0.3">
      <c r="C143" s="25"/>
      <c r="D143" s="25"/>
    </row>
    <row r="144" spans="3:4" x14ac:dyDescent="0.3">
      <c r="C144" s="25"/>
      <c r="D144" s="25"/>
    </row>
    <row r="145" spans="3:4" x14ac:dyDescent="0.3">
      <c r="C145" s="25"/>
      <c r="D145" s="25"/>
    </row>
    <row r="146" spans="3:4" x14ac:dyDescent="0.3">
      <c r="C146" s="25"/>
      <c r="D146" s="25"/>
    </row>
    <row r="147" spans="3:4" x14ac:dyDescent="0.3">
      <c r="C147" s="25"/>
      <c r="D147" s="25"/>
    </row>
    <row r="148" spans="3:4" x14ac:dyDescent="0.3">
      <c r="C148" s="25"/>
      <c r="D148" s="25"/>
    </row>
    <row r="149" spans="3:4" x14ac:dyDescent="0.3">
      <c r="C149" s="25"/>
      <c r="D149" s="25"/>
    </row>
    <row r="150" spans="3:4" x14ac:dyDescent="0.3">
      <c r="C150" s="25"/>
      <c r="D150" s="25"/>
    </row>
    <row r="151" spans="3:4" x14ac:dyDescent="0.3">
      <c r="C151" s="25"/>
      <c r="D151" s="25"/>
    </row>
    <row r="152" spans="3:4" x14ac:dyDescent="0.3">
      <c r="C152" s="25"/>
      <c r="D152" s="25"/>
    </row>
    <row r="153" spans="3:4" x14ac:dyDescent="0.3">
      <c r="C153" s="25"/>
      <c r="D153" s="25"/>
    </row>
    <row r="154" spans="3:4" x14ac:dyDescent="0.3">
      <c r="C154" s="25"/>
      <c r="D154" s="25"/>
    </row>
    <row r="155" spans="3:4" x14ac:dyDescent="0.3">
      <c r="C155" s="25"/>
      <c r="D155" s="25"/>
    </row>
    <row r="156" spans="3:4" x14ac:dyDescent="0.3">
      <c r="C156" s="25"/>
      <c r="D156" s="25"/>
    </row>
    <row r="157" spans="3:4" x14ac:dyDescent="0.3">
      <c r="C157" s="25"/>
      <c r="D157" s="25"/>
    </row>
    <row r="158" spans="3:4" x14ac:dyDescent="0.3">
      <c r="C158" s="25"/>
      <c r="D158" s="25"/>
    </row>
    <row r="159" spans="3:4" x14ac:dyDescent="0.3">
      <c r="C159" s="25"/>
      <c r="D159" s="25"/>
    </row>
    <row r="160" spans="3:4" x14ac:dyDescent="0.3">
      <c r="C160" s="25"/>
      <c r="D160" s="25"/>
    </row>
    <row r="161" spans="3:4" x14ac:dyDescent="0.3">
      <c r="C161" s="25"/>
      <c r="D161" s="25"/>
    </row>
    <row r="162" spans="3:4" x14ac:dyDescent="0.3">
      <c r="C162" s="25"/>
      <c r="D162" s="25"/>
    </row>
    <row r="163" spans="3:4" x14ac:dyDescent="0.3">
      <c r="C163" s="25"/>
      <c r="D163" s="25"/>
    </row>
    <row r="164" spans="3:4" x14ac:dyDescent="0.3">
      <c r="C164" s="25"/>
      <c r="D164" s="25"/>
    </row>
    <row r="165" spans="3:4" x14ac:dyDescent="0.3">
      <c r="C165" s="25"/>
      <c r="D165" s="25"/>
    </row>
    <row r="166" spans="3:4" x14ac:dyDescent="0.3">
      <c r="C166" s="25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C2E5-F9F9-4EC4-80EF-667033BBBF3A}">
  <sheetPr codeName="Sheet29"/>
  <dimension ref="A1:F84"/>
  <sheetViews>
    <sheetView topLeftCell="A3" workbookViewId="0">
      <selection activeCell="B3" sqref="B3"/>
    </sheetView>
  </sheetViews>
  <sheetFormatPr defaultRowHeight="14.4" x14ac:dyDescent="0.3"/>
  <cols>
    <col min="2" max="2" width="10.5546875" bestFit="1" customWidth="1"/>
    <col min="3" max="3" width="14.5546875" bestFit="1" customWidth="1"/>
    <col min="4" max="4" width="15.109375" bestFit="1" customWidth="1"/>
    <col min="5" max="5" width="18.33203125" bestFit="1" customWidth="1"/>
    <col min="6" max="6" width="15.6640625" bestFit="1" customWidth="1"/>
  </cols>
  <sheetData>
    <row r="1" spans="1:6" x14ac:dyDescent="0.3">
      <c r="A1" s="26" t="s">
        <v>239</v>
      </c>
      <c r="B1" s="27"/>
      <c r="C1" s="27"/>
      <c r="D1" s="27"/>
      <c r="E1" s="27"/>
      <c r="F1" s="27"/>
    </row>
    <row r="2" spans="1:6" x14ac:dyDescent="0.3">
      <c r="A2" s="27"/>
      <c r="B2" s="27"/>
      <c r="C2" s="27"/>
      <c r="D2" s="27"/>
      <c r="E2" s="27"/>
      <c r="F2" s="27"/>
    </row>
    <row r="3" spans="1:6" x14ac:dyDescent="0.3">
      <c r="A3" s="28" t="s">
        <v>240</v>
      </c>
      <c r="B3" s="28" t="s">
        <v>241</v>
      </c>
      <c r="C3" s="28" t="s">
        <v>242</v>
      </c>
      <c r="D3" s="28" t="s">
        <v>243</v>
      </c>
      <c r="E3" s="28" t="s">
        <v>244</v>
      </c>
      <c r="F3" s="28" t="s">
        <v>245</v>
      </c>
    </row>
    <row r="4" spans="1:6" x14ac:dyDescent="0.3">
      <c r="A4" s="29"/>
      <c r="B4" s="29"/>
      <c r="C4" s="29"/>
      <c r="D4" s="28" t="s">
        <v>246</v>
      </c>
      <c r="E4" s="28" t="s">
        <v>247</v>
      </c>
      <c r="F4" s="28" t="s">
        <v>248</v>
      </c>
    </row>
    <row r="5" spans="1:6" x14ac:dyDescent="0.3">
      <c r="A5" s="27"/>
      <c r="B5" s="27"/>
      <c r="C5" s="27"/>
      <c r="D5" s="27"/>
      <c r="E5" s="27"/>
      <c r="F5" s="27"/>
    </row>
    <row r="6" spans="1:6" x14ac:dyDescent="0.3">
      <c r="A6" t="s">
        <v>257</v>
      </c>
      <c r="B6" t="s">
        <v>253</v>
      </c>
      <c r="C6" s="27" t="str">
        <f>IF(A6="dset","Sets!"&amp;HLOOKUP(B6,sets!$A$2:$AAE$3,2,)&amp;6,IF(A6="set","Maps!"&amp;HLOOKUP(B6,maps!$A$2:$AAG$3,2,)&amp;6))</f>
        <v>Maps!A6</v>
      </c>
      <c r="D6">
        <v>2</v>
      </c>
    </row>
    <row r="7" spans="1:6" x14ac:dyDescent="0.3">
      <c r="A7" t="s">
        <v>257</v>
      </c>
      <c r="B7" t="s">
        <v>256</v>
      </c>
      <c r="C7" s="27" t="str">
        <f>IF(A7="dset","Sets!"&amp;HLOOKUP(B7,sets!$A$2:$AAE$3,2,)&amp;6,IF(A7="set","Maps!"&amp;HLOOKUP(B7,maps!$A$2:$AAG$3,2,)&amp;6))</f>
        <v>Maps!E6</v>
      </c>
      <c r="D7">
        <v>2</v>
      </c>
    </row>
    <row r="8" spans="1:6" x14ac:dyDescent="0.3">
      <c r="A8" t="s">
        <v>249</v>
      </c>
      <c r="B8" t="s">
        <v>258</v>
      </c>
      <c r="C8" t="s">
        <v>259</v>
      </c>
      <c r="D8">
        <v>1</v>
      </c>
      <c r="E8">
        <v>1</v>
      </c>
    </row>
    <row r="9" spans="1:6" x14ac:dyDescent="0.3">
      <c r="A9" t="s">
        <v>271</v>
      </c>
      <c r="B9" t="s">
        <v>265</v>
      </c>
      <c r="C9" s="27" t="str">
        <f>IF(A9="dset","Sets!"&amp;HLOOKUP(B9,sets!$A$2:$AAE$3,2,)&amp;6,IF(A9="set","Maps!"&amp;HLOOKUP(B9,maps!$A$2:$AAG$3,2,)&amp;6))</f>
        <v>Sets!D6</v>
      </c>
      <c r="D9">
        <v>1</v>
      </c>
    </row>
    <row r="10" spans="1:6" x14ac:dyDescent="0.3">
      <c r="A10" t="s">
        <v>271</v>
      </c>
      <c r="B10" t="s">
        <v>267</v>
      </c>
      <c r="C10" s="27" t="str">
        <f>IF(A10="dset","Sets!"&amp;HLOOKUP(B10,sets!$A$2:$AAE$3,2,)&amp;6,IF(A10="set","Maps!"&amp;HLOOKUP(B10,maps!$A$2:$AAG$3,2,)&amp;6))</f>
        <v>Sets!G6</v>
      </c>
      <c r="D10">
        <v>1</v>
      </c>
    </row>
    <row r="11" spans="1:6" x14ac:dyDescent="0.3">
      <c r="A11" t="s">
        <v>271</v>
      </c>
      <c r="B11" t="s">
        <v>268</v>
      </c>
      <c r="C11" s="27" t="str">
        <f>IF(A11="dset","Sets!"&amp;HLOOKUP(B11,sets!$A$2:$AAE$3,2,)&amp;6,IF(A11="set","Maps!"&amp;HLOOKUP(B11,maps!$A$2:$AAG$3,2,)&amp;6))</f>
        <v>Sets!I6</v>
      </c>
      <c r="D11">
        <v>1</v>
      </c>
    </row>
    <row r="12" spans="1:6" x14ac:dyDescent="0.3">
      <c r="A12" t="s">
        <v>249</v>
      </c>
      <c r="B12" t="s">
        <v>269</v>
      </c>
      <c r="C12" s="27" t="s">
        <v>1224</v>
      </c>
      <c r="D12">
        <v>1</v>
      </c>
      <c r="E12">
        <v>1</v>
      </c>
    </row>
    <row r="13" spans="1:6" x14ac:dyDescent="0.3">
      <c r="A13" t="s">
        <v>249</v>
      </c>
      <c r="B13" t="s">
        <v>270</v>
      </c>
      <c r="C13" s="27" t="s">
        <v>272</v>
      </c>
      <c r="D13">
        <v>1</v>
      </c>
    </row>
    <row r="14" spans="1:6" x14ac:dyDescent="0.3">
      <c r="A14" t="s">
        <v>271</v>
      </c>
      <c r="B14" t="s">
        <v>43</v>
      </c>
      <c r="C14" s="27" t="str">
        <f>IF(A14="dset","Sets!"&amp;HLOOKUP(B14,sets!$A$2:$AAE$3,2,)&amp;6,IF(A14="set","Maps!"&amp;HLOOKUP(B14,maps!$A$2:$AAG$3,2,)&amp;6))</f>
        <v>Sets!K6</v>
      </c>
      <c r="D14">
        <v>1</v>
      </c>
    </row>
    <row r="15" spans="1:6" x14ac:dyDescent="0.3">
      <c r="A15" t="s">
        <v>271</v>
      </c>
      <c r="B15" t="s">
        <v>277</v>
      </c>
      <c r="C15" s="27" t="str">
        <f>IF(A15="dset","Sets!"&amp;HLOOKUP(B15,sets!$A$2:$AAE$3,2,)&amp;6,IF(A15="set","Maps!"&amp;HLOOKUP(B15,maps!$A$2:$AAG$3,2,)&amp;6))</f>
        <v>Sets!M6</v>
      </c>
      <c r="D15">
        <v>1</v>
      </c>
    </row>
    <row r="16" spans="1:6" x14ac:dyDescent="0.3">
      <c r="A16" t="s">
        <v>271</v>
      </c>
      <c r="B16" t="s">
        <v>278</v>
      </c>
      <c r="C16" s="27" t="str">
        <f>IF(A16="dset","Sets!"&amp;HLOOKUP(B16,sets!$A$2:$AAE$3,2,)&amp;6,IF(A16="set","Maps!"&amp;HLOOKUP(B16,maps!$A$2:$AAG$3,2,)&amp;6))</f>
        <v>Sets!O6</v>
      </c>
      <c r="D16">
        <v>1</v>
      </c>
    </row>
    <row r="17" spans="1:4" x14ac:dyDescent="0.3">
      <c r="A17" t="s">
        <v>271</v>
      </c>
      <c r="B17" t="s">
        <v>17</v>
      </c>
      <c r="C17" s="27" t="str">
        <f>IF(A17="dset","Sets!"&amp;HLOOKUP(B17,sets!$A$2:$AAE$3,2,)&amp;6,IF(A17="set","Maps!"&amp;HLOOKUP(B17,maps!$A$2:$AAG$3,2,)&amp;6))</f>
        <v>Sets!Q6</v>
      </c>
      <c r="D17">
        <v>1</v>
      </c>
    </row>
    <row r="18" spans="1:4" x14ac:dyDescent="0.3">
      <c r="A18" t="s">
        <v>271</v>
      </c>
      <c r="B18" t="s">
        <v>18</v>
      </c>
      <c r="C18" s="27" t="str">
        <f>IF(A18="dset","Sets!"&amp;HLOOKUP(B18,sets!$A$2:$AAE$3,2,)&amp;6,IF(A18="set","Maps!"&amp;HLOOKUP(B18,maps!$A$2:$AAG$3,2,)&amp;6))</f>
        <v>Sets!S6</v>
      </c>
      <c r="D18">
        <v>1</v>
      </c>
    </row>
    <row r="19" spans="1:4" x14ac:dyDescent="0.3">
      <c r="A19" t="s">
        <v>271</v>
      </c>
      <c r="B19" t="s">
        <v>19</v>
      </c>
      <c r="C19" s="27" t="str">
        <f>IF(A19="dset","Sets!"&amp;HLOOKUP(B19,sets!$A$2:$AAE$3,2,)&amp;6,IF(A19="set","Maps!"&amp;HLOOKUP(B19,maps!$A$2:$AAG$3,2,)&amp;6))</f>
        <v>Sets!U6</v>
      </c>
      <c r="D19">
        <v>1</v>
      </c>
    </row>
    <row r="20" spans="1:4" x14ac:dyDescent="0.3">
      <c r="A20" t="s">
        <v>271</v>
      </c>
      <c r="B20" t="s">
        <v>279</v>
      </c>
      <c r="C20" s="27" t="str">
        <f>IF(A20="dset","Sets!"&amp;HLOOKUP(B20,sets!$A$2:$AAE$3,2,)&amp;6,IF(A20="set","Maps!"&amp;HLOOKUP(B20,maps!$A$2:$AAG$3,2,)&amp;6))</f>
        <v>Sets!W6</v>
      </c>
      <c r="D20">
        <v>1</v>
      </c>
    </row>
    <row r="21" spans="1:4" x14ac:dyDescent="0.3">
      <c r="A21" t="s">
        <v>271</v>
      </c>
      <c r="B21" t="s">
        <v>20</v>
      </c>
      <c r="C21" s="27" t="str">
        <f>IF(A21="dset","Sets!"&amp;HLOOKUP(B21,sets!$A$2:$AAE$3,2,)&amp;6,IF(A21="set","Maps!"&amp;HLOOKUP(B21,maps!$A$2:$AAG$3,2,)&amp;6))</f>
        <v>Sets!AA6</v>
      </c>
      <c r="D21">
        <v>1</v>
      </c>
    </row>
    <row r="22" spans="1:4" x14ac:dyDescent="0.3">
      <c r="A22" t="s">
        <v>271</v>
      </c>
      <c r="B22" t="s">
        <v>280</v>
      </c>
      <c r="C22" s="27" t="str">
        <f>IF(A22="dset","Sets!"&amp;HLOOKUP(B22,sets!$A$2:$AAE$3,2,)&amp;6,IF(A22="set","Maps!"&amp;HLOOKUP(B22,maps!$A$2:$AAG$3,2,)&amp;6))</f>
        <v>Sets!AC6</v>
      </c>
      <c r="D22">
        <v>1</v>
      </c>
    </row>
    <row r="23" spans="1:4" x14ac:dyDescent="0.3">
      <c r="A23" t="s">
        <v>271</v>
      </c>
      <c r="B23" t="s">
        <v>260</v>
      </c>
      <c r="C23" s="27" t="str">
        <f>IF(A23="dset","Sets!"&amp;HLOOKUP(B23,sets!$A$2:$AAE$3,2,)&amp;6,IF(A23="set","Maps!"&amp;HLOOKUP(B23,maps!$A$2:$AAG$3,2,)&amp;6))</f>
        <v>Sets!AE6</v>
      </c>
      <c r="D23">
        <v>1</v>
      </c>
    </row>
    <row r="24" spans="1:4" x14ac:dyDescent="0.3">
      <c r="A24" t="s">
        <v>271</v>
      </c>
      <c r="B24" t="s">
        <v>261</v>
      </c>
      <c r="C24" s="27" t="str">
        <f>IF(A24="dset","Sets!"&amp;HLOOKUP(B24,sets!$A$2:$AAE$3,2,)&amp;6,IF(A24="set","Maps!"&amp;HLOOKUP(B24,maps!$A$2:$AAG$3,2,)&amp;6))</f>
        <v>Sets!AG6</v>
      </c>
      <c r="D24">
        <v>1</v>
      </c>
    </row>
    <row r="25" spans="1:4" x14ac:dyDescent="0.3">
      <c r="A25" t="s">
        <v>271</v>
      </c>
      <c r="B25" t="s">
        <v>21</v>
      </c>
      <c r="C25" s="27" t="str">
        <f>IF(A25="dset","Sets!"&amp;HLOOKUP(B25,sets!$A$2:$AAE$3,2,)&amp;6,IF(A25="set","Maps!"&amp;HLOOKUP(B25,maps!$A$2:$AAG$3,2,)&amp;6))</f>
        <v>Sets!AI6</v>
      </c>
      <c r="D25">
        <v>1</v>
      </c>
    </row>
    <row r="26" spans="1:4" x14ac:dyDescent="0.3">
      <c r="A26" t="s">
        <v>271</v>
      </c>
      <c r="B26" t="s">
        <v>282</v>
      </c>
      <c r="C26" s="27" t="str">
        <f>IF(A26="dset","Sets!"&amp;HLOOKUP(B26,sets!$A$2:$AAE$3,2,)&amp;6,IF(A26="set","Maps!"&amp;HLOOKUP(B26,maps!$A$2:$AAG$3,2,)&amp;6))</f>
        <v>Sets!AK6</v>
      </c>
      <c r="D26">
        <v>1</v>
      </c>
    </row>
    <row r="27" spans="1:4" x14ac:dyDescent="0.3">
      <c r="A27" t="s">
        <v>271</v>
      </c>
      <c r="B27" t="s">
        <v>283</v>
      </c>
      <c r="C27" s="27" t="str">
        <f>IF(A27="dset","Sets!"&amp;HLOOKUP(B27,sets!$A$2:$AAE$3,2,)&amp;6,IF(A27="set","Maps!"&amp;HLOOKUP(B27,maps!$A$2:$AAG$3,2,)&amp;6))</f>
        <v>Sets!AM6</v>
      </c>
      <c r="D27">
        <v>1</v>
      </c>
    </row>
    <row r="28" spans="1:4" x14ac:dyDescent="0.3">
      <c r="A28" t="s">
        <v>271</v>
      </c>
      <c r="B28" t="s">
        <v>310</v>
      </c>
      <c r="C28" s="27" t="str">
        <f>IF(A28="dset","Sets!"&amp;HLOOKUP(B28,sets!$A$2:$AAE$3,2,)&amp;6,IF(A28="set","Maps!"&amp;HLOOKUP(B28,maps!$A$2:$AAG$3,2,)&amp;6))</f>
        <v>Sets!AO6</v>
      </c>
      <c r="D28">
        <v>1</v>
      </c>
    </row>
    <row r="29" spans="1:4" x14ac:dyDescent="0.3">
      <c r="A29" t="s">
        <v>271</v>
      </c>
      <c r="B29" t="s">
        <v>311</v>
      </c>
      <c r="C29" s="27" t="str">
        <f>IF(A29="dset","Sets!"&amp;HLOOKUP(B29,sets!$A$2:$AAE$3,2,)&amp;6,IF(A29="set","Maps!"&amp;HLOOKUP(B29,maps!$A$2:$AAG$3,2,)&amp;6))</f>
        <v>Sets!AQ6</v>
      </c>
      <c r="D29">
        <v>1</v>
      </c>
    </row>
    <row r="30" spans="1:4" x14ac:dyDescent="0.3">
      <c r="A30" t="s">
        <v>271</v>
      </c>
      <c r="B30" t="s">
        <v>22</v>
      </c>
      <c r="C30" s="27" t="str">
        <f>IF(A30="dset","Sets!"&amp;HLOOKUP(B30,sets!$A$2:$AAE$3,2,)&amp;6,IF(A30="set","Maps!"&amp;HLOOKUP(B30,maps!$A$2:$AAG$3,2,)&amp;6))</f>
        <v>Sets!AU6</v>
      </c>
      <c r="D30">
        <v>1</v>
      </c>
    </row>
    <row r="31" spans="1:4" x14ac:dyDescent="0.3">
      <c r="A31" t="s">
        <v>271</v>
      </c>
      <c r="B31" t="s">
        <v>284</v>
      </c>
      <c r="C31" s="27" t="str">
        <f>IF(A31="dset","Sets!"&amp;HLOOKUP(B31,sets!$A$2:$AAE$3,2,)&amp;6,IF(A31="set","Maps!"&amp;HLOOKUP(B31,maps!$A$2:$AAG$3,2,)&amp;6))</f>
        <v>Sets!AW6</v>
      </c>
      <c r="D31">
        <v>1</v>
      </c>
    </row>
    <row r="32" spans="1:4" x14ac:dyDescent="0.3">
      <c r="A32" t="s">
        <v>271</v>
      </c>
      <c r="B32" t="s">
        <v>23</v>
      </c>
      <c r="C32" s="27" t="str">
        <f>IF(A32="dset","Sets!"&amp;HLOOKUP(B32,sets!$A$2:$AAE$3,2,)&amp;6,IF(A32="set","Maps!"&amp;HLOOKUP(B32,maps!$A$2:$AAG$3,2,)&amp;6))</f>
        <v>Sets!AY6</v>
      </c>
      <c r="D32">
        <v>1</v>
      </c>
    </row>
    <row r="33" spans="1:4" x14ac:dyDescent="0.3">
      <c r="A33" t="s">
        <v>271</v>
      </c>
      <c r="B33" t="s">
        <v>24</v>
      </c>
      <c r="C33" s="27" t="str">
        <f>IF(A33="dset","Sets!"&amp;HLOOKUP(B33,sets!$A$2:$AAE$3,2,)&amp;6,IF(A33="set","Maps!"&amp;HLOOKUP(B33,maps!$A$2:$AAG$3,2,)&amp;6))</f>
        <v>Sets!BA6</v>
      </c>
      <c r="D33">
        <v>1</v>
      </c>
    </row>
    <row r="34" spans="1:4" x14ac:dyDescent="0.3">
      <c r="A34" t="s">
        <v>271</v>
      </c>
      <c r="B34" t="s">
        <v>286</v>
      </c>
      <c r="C34" s="27" t="str">
        <f>IF(A34="dset","Sets!"&amp;HLOOKUP(B34,sets!$A$2:$AAE$3,2,)&amp;6,IF(A34="set","Maps!"&amp;HLOOKUP(B34,maps!$A$2:$AAG$3,2,)&amp;6))</f>
        <v>Sets!BC6</v>
      </c>
      <c r="D34">
        <v>1</v>
      </c>
    </row>
    <row r="35" spans="1:4" x14ac:dyDescent="0.3">
      <c r="A35" t="s">
        <v>271</v>
      </c>
      <c r="B35" t="s">
        <v>262</v>
      </c>
      <c r="C35" s="27" t="str">
        <f>IF(A35="dset","Sets!"&amp;HLOOKUP(B35,sets!$A$2:$AAE$3,2,)&amp;6,IF(A35="set","Maps!"&amp;HLOOKUP(B35,maps!$A$2:$AAG$3,2,)&amp;6))</f>
        <v>Sets!BD6</v>
      </c>
      <c r="D35">
        <v>1</v>
      </c>
    </row>
    <row r="36" spans="1:4" x14ac:dyDescent="0.3">
      <c r="A36" t="s">
        <v>271</v>
      </c>
      <c r="B36" t="s">
        <v>263</v>
      </c>
      <c r="C36" s="27" t="str">
        <f>IF(A36="dset","Sets!"&amp;HLOOKUP(B36,sets!$A$2:$AAE$3,2,)&amp;6,IF(A36="set","Maps!"&amp;HLOOKUP(B36,maps!$A$2:$AAG$3,2,)&amp;6))</f>
        <v>Sets!BE6</v>
      </c>
      <c r="D36">
        <v>1</v>
      </c>
    </row>
    <row r="37" spans="1:4" x14ac:dyDescent="0.3">
      <c r="A37" t="s">
        <v>271</v>
      </c>
      <c r="B37" t="s">
        <v>288</v>
      </c>
      <c r="C37" s="27" t="str">
        <f>IF(A37="dset","Sets!"&amp;HLOOKUP(B37,sets!$A$2:$AAE$3,2,)&amp;6,IF(A37="set","Maps!"&amp;HLOOKUP(B37,maps!$A$2:$AAG$3,2,)&amp;6))</f>
        <v>Sets!BF6</v>
      </c>
      <c r="D37">
        <v>1</v>
      </c>
    </row>
    <row r="38" spans="1:4" x14ac:dyDescent="0.3">
      <c r="A38" t="s">
        <v>271</v>
      </c>
      <c r="B38" t="s">
        <v>42</v>
      </c>
      <c r="C38" s="27" t="str">
        <f>IF(A38="dset","Sets!"&amp;HLOOKUP(B38,sets!$A$2:$AAE$3,2,)&amp;6,IF(A38="set","Maps!"&amp;HLOOKUP(B38,maps!$A$2:$AAG$3,2,)&amp;6))</f>
        <v>Sets!BG6</v>
      </c>
      <c r="D38">
        <v>1</v>
      </c>
    </row>
    <row r="39" spans="1:4" x14ac:dyDescent="0.3">
      <c r="A39" t="s">
        <v>271</v>
      </c>
      <c r="B39" t="s">
        <v>236</v>
      </c>
      <c r="C39" s="27" t="str">
        <f>IF(A39="dset","Sets!"&amp;HLOOKUP(B39,sets!$A$2:$AAE$3,2,)&amp;6,IF(A39="set","Maps!"&amp;HLOOKUP(B39,maps!$A$2:$AAG$3,2,)&amp;6))</f>
        <v>Sets!BH6</v>
      </c>
      <c r="D39">
        <v>1</v>
      </c>
    </row>
    <row r="40" spans="1:4" x14ac:dyDescent="0.3">
      <c r="A40" t="s">
        <v>271</v>
      </c>
      <c r="B40" t="s">
        <v>44</v>
      </c>
      <c r="C40" s="27" t="str">
        <f>IF(A40="dset","Sets!"&amp;HLOOKUP(B40,sets!$A$2:$AAE$3,2,)&amp;6,IF(A40="set","Maps!"&amp;HLOOKUP(B40,maps!$A$2:$AAG$3,2,)&amp;6))</f>
        <v>Sets!BI6</v>
      </c>
      <c r="D40">
        <v>1</v>
      </c>
    </row>
    <row r="41" spans="1:4" x14ac:dyDescent="0.3">
      <c r="A41" t="s">
        <v>271</v>
      </c>
      <c r="B41" t="s">
        <v>0</v>
      </c>
      <c r="C41" s="27" t="str">
        <f>IF(A41="dset","Sets!"&amp;HLOOKUP(B41,sets!$A$2:$AAE$3,2,)&amp;6,IF(A41="set","Maps!"&amp;HLOOKUP(B41,maps!$A$2:$AAG$3,2,)&amp;6))</f>
        <v>Sets!BJ6</v>
      </c>
      <c r="D41">
        <v>1</v>
      </c>
    </row>
    <row r="42" spans="1:4" x14ac:dyDescent="0.3">
      <c r="A42" t="s">
        <v>271</v>
      </c>
      <c r="B42" t="s">
        <v>76</v>
      </c>
      <c r="C42" s="27" t="str">
        <f>IF(A42="dset","Sets!"&amp;HLOOKUP(B42,sets!$A$2:$AAE$3,2,)&amp;6,IF(A42="set","Maps!"&amp;HLOOKUP(B42,maps!$A$2:$AAG$3,2,)&amp;6))</f>
        <v>Sets!BK6</v>
      </c>
      <c r="D42">
        <v>1</v>
      </c>
    </row>
    <row r="43" spans="1:4" x14ac:dyDescent="0.3">
      <c r="A43" t="s">
        <v>271</v>
      </c>
      <c r="B43" t="s">
        <v>45</v>
      </c>
      <c r="C43" s="27" t="str">
        <f>IF(A43="dset","Sets!"&amp;HLOOKUP(B43,sets!$A$2:$AAE$3,2,)&amp;6,IF(A43="set","Maps!"&amp;HLOOKUP(B43,maps!$A$2:$AAG$3,2,)&amp;6))</f>
        <v>Sets!BM6</v>
      </c>
      <c r="D43">
        <v>1</v>
      </c>
    </row>
    <row r="44" spans="1:4" x14ac:dyDescent="0.3">
      <c r="A44" t="s">
        <v>271</v>
      </c>
      <c r="B44" t="s">
        <v>46</v>
      </c>
      <c r="C44" s="27" t="str">
        <f>IF(A44="dset","Sets!"&amp;HLOOKUP(B44,sets!$A$2:$AAE$3,2,)&amp;6,IF(A44="set","Maps!"&amp;HLOOKUP(B44,maps!$A$2:$AAG$3,2,)&amp;6))</f>
        <v>Sets!BN6</v>
      </c>
      <c r="D44">
        <v>1</v>
      </c>
    </row>
    <row r="45" spans="1:4" x14ac:dyDescent="0.3">
      <c r="A45" t="s">
        <v>271</v>
      </c>
      <c r="B45" t="s">
        <v>51</v>
      </c>
      <c r="C45" s="27" t="str">
        <f>IF(A45="dset","Sets!"&amp;HLOOKUP(B45,sets!$A$2:$AAE$3,2,)&amp;6,IF(A45="set","Maps!"&amp;HLOOKUP(B45,maps!$A$2:$AAG$3,2,)&amp;6))</f>
        <v>Sets!BO6</v>
      </c>
      <c r="D45">
        <v>1</v>
      </c>
    </row>
    <row r="46" spans="1:4" x14ac:dyDescent="0.3">
      <c r="A46" t="s">
        <v>271</v>
      </c>
      <c r="B46" t="s">
        <v>49</v>
      </c>
      <c r="C46" s="27" t="str">
        <f>IF(A46="dset","Sets!"&amp;HLOOKUP(B46,sets!$A$2:$AAE$3,2,)&amp;6,IF(A46="set","Maps!"&amp;HLOOKUP(B46,maps!$A$2:$AAG$3,2,)&amp;6))</f>
        <v>Sets!BP6</v>
      </c>
      <c r="D46">
        <v>1</v>
      </c>
    </row>
    <row r="47" spans="1:4" x14ac:dyDescent="0.3">
      <c r="A47" t="s">
        <v>271</v>
      </c>
      <c r="B47" t="s">
        <v>91</v>
      </c>
      <c r="C47" s="27" t="str">
        <f>IF(A47="dset","Sets!"&amp;HLOOKUP(B47,sets!$A$2:$AAE$3,2,)&amp;6,IF(A47="set","Maps!"&amp;HLOOKUP(B47,maps!$A$2:$AAG$3,2,)&amp;6))</f>
        <v>Sets!BQ6</v>
      </c>
      <c r="D47">
        <v>1</v>
      </c>
    </row>
    <row r="48" spans="1:4" x14ac:dyDescent="0.3">
      <c r="A48" t="s">
        <v>271</v>
      </c>
      <c r="B48" t="s">
        <v>52</v>
      </c>
      <c r="C48" s="27" t="str">
        <f>IF(A48="dset","Sets!"&amp;HLOOKUP(B48,sets!$A$2:$AAE$3,2,)&amp;6,IF(A48="set","Maps!"&amp;HLOOKUP(B48,maps!$A$2:$AAG$3,2,)&amp;6))</f>
        <v>Sets!BR6</v>
      </c>
      <c r="D48">
        <v>1</v>
      </c>
    </row>
    <row r="49" spans="1:5" x14ac:dyDescent="0.3">
      <c r="A49" t="s">
        <v>271</v>
      </c>
      <c r="B49" t="s">
        <v>47</v>
      </c>
      <c r="C49" s="27" t="str">
        <f>IF(A49="dset","Sets!"&amp;HLOOKUP(B49,sets!$A$2:$AAE$3,2,)&amp;6,IF(A49="set","Maps!"&amp;HLOOKUP(B49,maps!$A$2:$AAG$3,2,)&amp;6))</f>
        <v>Sets!BT6</v>
      </c>
      <c r="D49">
        <v>1</v>
      </c>
    </row>
    <row r="50" spans="1:5" x14ac:dyDescent="0.3">
      <c r="A50" t="s">
        <v>271</v>
      </c>
      <c r="B50" t="s">
        <v>238</v>
      </c>
      <c r="C50" s="27" t="str">
        <f>IF(A50="dset","Sets!"&amp;HLOOKUP(B50,sets!$A$2:$AAE$3,2,)&amp;6,IF(A50="set","Maps!"&amp;HLOOKUP(B50,maps!$A$2:$AAG$3,2,)&amp;6))</f>
        <v>Sets!BU6</v>
      </c>
      <c r="D50">
        <v>1</v>
      </c>
    </row>
    <row r="51" spans="1:5" x14ac:dyDescent="0.3">
      <c r="A51" t="s">
        <v>271</v>
      </c>
      <c r="B51" t="s">
        <v>64</v>
      </c>
      <c r="C51" s="27" t="str">
        <f>IF(A51="dset","Sets!"&amp;HLOOKUP(B51,sets!$A$2:$AAE$3,2,)&amp;6,IF(A51="set","Maps!"&amp;HLOOKUP(B51,maps!$A$2:$AAG$3,2,)&amp;6))</f>
        <v>Sets!BV6</v>
      </c>
      <c r="D51">
        <v>1</v>
      </c>
    </row>
    <row r="52" spans="1:5" x14ac:dyDescent="0.3">
      <c r="A52" t="s">
        <v>271</v>
      </c>
      <c r="B52" t="s">
        <v>50</v>
      </c>
      <c r="C52" s="27" t="str">
        <f>IF(A52="dset","Sets!"&amp;HLOOKUP(B52,sets!$A$2:$AAE$3,2,)&amp;6,IF(A52="set","Maps!"&amp;HLOOKUP(B52,maps!$A$2:$AAG$3,2,)&amp;6))</f>
        <v>Sets!BW6</v>
      </c>
      <c r="D52">
        <v>1</v>
      </c>
    </row>
    <row r="53" spans="1:5" x14ac:dyDescent="0.3">
      <c r="A53" t="s">
        <v>271</v>
      </c>
      <c r="B53" t="s">
        <v>53</v>
      </c>
      <c r="C53" s="27" t="str">
        <f>IF(A53="dset","Sets!"&amp;HLOOKUP(B53,sets!$A$2:$AAE$3,2,)&amp;6,IF(A53="set","Maps!"&amp;HLOOKUP(B53,maps!$A$2:$AAG$3,2,)&amp;6))</f>
        <v>Sets!BX6</v>
      </c>
      <c r="D53">
        <v>1</v>
      </c>
    </row>
    <row r="54" spans="1:5" x14ac:dyDescent="0.3">
      <c r="A54" t="s">
        <v>271</v>
      </c>
      <c r="B54" t="s">
        <v>48</v>
      </c>
      <c r="C54" s="27" t="str">
        <f>IF(A54="dset","Sets!"&amp;HLOOKUP(B54,sets!$A$2:$AAE$3,2,)&amp;6,IF(A54="set","Maps!"&amp;HLOOKUP(B54,maps!$A$2:$AAG$3,2,)&amp;6))</f>
        <v>Sets!BZ6</v>
      </c>
      <c r="D54">
        <v>1</v>
      </c>
    </row>
    <row r="55" spans="1:5" x14ac:dyDescent="0.3">
      <c r="A55" t="s">
        <v>271</v>
      </c>
      <c r="B55" t="s">
        <v>352</v>
      </c>
      <c r="C55" s="27" t="str">
        <f>IF(A55="dset","Sets!"&amp;HLOOKUP(B55,sets!$A$2:$AAE$3,2,)&amp;6,IF(A55="set","Maps!"&amp;HLOOKUP(B55,maps!$A$2:$AAG$3,2,)&amp;6))</f>
        <v>Sets!BY6</v>
      </c>
      <c r="D55">
        <v>1</v>
      </c>
    </row>
    <row r="56" spans="1:5" x14ac:dyDescent="0.3">
      <c r="A56" t="s">
        <v>257</v>
      </c>
      <c r="B56" t="s">
        <v>276</v>
      </c>
      <c r="C56" s="27" t="str">
        <f>IF(A56="dset","Sets!"&amp;HLOOKUP(B56,sets!$A$2:$AAE$3,2,)&amp;6,IF(A56="set","Maps!"&amp;HLOOKUP(B56,maps!$A$2:$AAG$3,2,)&amp;6))</f>
        <v>Maps!H6</v>
      </c>
      <c r="D56">
        <v>2</v>
      </c>
    </row>
    <row r="57" spans="1:5" x14ac:dyDescent="0.3">
      <c r="A57" t="s">
        <v>257</v>
      </c>
      <c r="B57" s="37" t="s">
        <v>285</v>
      </c>
      <c r="C57" s="27" t="str">
        <f>IF(A57="dset","Sets!"&amp;HLOOKUP(B57,sets!$A$2:$AAE$3,2,)&amp;6,IF(A57="set","Maps!"&amp;HLOOKUP(B57,maps!$A$2:$AAG$3,2,)&amp;6))</f>
        <v>Maps!K6</v>
      </c>
      <c r="D57">
        <v>2</v>
      </c>
    </row>
    <row r="58" spans="1:5" x14ac:dyDescent="0.3">
      <c r="A58" t="s">
        <v>257</v>
      </c>
      <c r="B58" s="38" t="s">
        <v>287</v>
      </c>
      <c r="C58" s="27" t="str">
        <f>IF(A58="dset","Sets!"&amp;HLOOKUP(B58,sets!$A$2:$AAE$3,2,)&amp;6,IF(A58="set","Maps!"&amp;HLOOKUP(B58,maps!$A$2:$AAG$3,2,)&amp;6))</f>
        <v>Maps!N6</v>
      </c>
      <c r="D58">
        <v>2</v>
      </c>
    </row>
    <row r="59" spans="1:5" x14ac:dyDescent="0.3">
      <c r="A59" t="s">
        <v>249</v>
      </c>
      <c r="B59" t="s">
        <v>289</v>
      </c>
      <c r="C59" t="s">
        <v>290</v>
      </c>
      <c r="D59">
        <v>1</v>
      </c>
      <c r="E59">
        <v>1</v>
      </c>
    </row>
    <row r="60" spans="1:5" x14ac:dyDescent="0.3">
      <c r="A60" t="s">
        <v>249</v>
      </c>
      <c r="B60" t="s">
        <v>291</v>
      </c>
      <c r="C60" t="s">
        <v>312</v>
      </c>
      <c r="D60">
        <v>1</v>
      </c>
      <c r="E60">
        <v>2</v>
      </c>
    </row>
    <row r="61" spans="1:5" x14ac:dyDescent="0.3">
      <c r="A61" t="s">
        <v>249</v>
      </c>
      <c r="B61" t="s">
        <v>292</v>
      </c>
      <c r="C61" t="s">
        <v>293</v>
      </c>
      <c r="D61">
        <v>1</v>
      </c>
      <c r="E61">
        <v>2</v>
      </c>
    </row>
    <row r="62" spans="1:5" x14ac:dyDescent="0.3">
      <c r="A62" t="s">
        <v>249</v>
      </c>
      <c r="B62" t="s">
        <v>295</v>
      </c>
      <c r="C62" t="s">
        <v>296</v>
      </c>
      <c r="D62">
        <v>1</v>
      </c>
      <c r="E62">
        <v>1</v>
      </c>
    </row>
    <row r="63" spans="1:5" x14ac:dyDescent="0.3">
      <c r="A63" t="s">
        <v>249</v>
      </c>
      <c r="B63" t="s">
        <v>297</v>
      </c>
      <c r="C63" t="s">
        <v>298</v>
      </c>
      <c r="D63">
        <v>1</v>
      </c>
    </row>
    <row r="64" spans="1:5" x14ac:dyDescent="0.3">
      <c r="A64" t="s">
        <v>249</v>
      </c>
      <c r="B64" t="s">
        <v>313</v>
      </c>
      <c r="C64" t="s">
        <v>309</v>
      </c>
      <c r="D64">
        <v>1</v>
      </c>
      <c r="E64">
        <v>1</v>
      </c>
    </row>
    <row r="65" spans="1:5" x14ac:dyDescent="0.3">
      <c r="A65" t="s">
        <v>271</v>
      </c>
      <c r="B65" t="s">
        <v>274</v>
      </c>
      <c r="C65" s="27" t="str">
        <f>IF(A65="dset","Sets!"&amp;HLOOKUP(B65,sets!$A$2:$AAE$3,2,)&amp;6,IF(A65="set","Maps!"&amp;HLOOKUP(B65,maps!$A$2:$AAG$3,2,)&amp;6))</f>
        <v>Sets!CA6</v>
      </c>
      <c r="D65">
        <v>1</v>
      </c>
    </row>
    <row r="66" spans="1:5" x14ac:dyDescent="0.3">
      <c r="A66" t="s">
        <v>271</v>
      </c>
      <c r="B66" t="s">
        <v>317</v>
      </c>
      <c r="C66" s="27" t="str">
        <f>IF(A66="dset","Sets!"&amp;HLOOKUP(B66,sets!$A$2:$AAE$3,2,)&amp;6,IF(A66="set","Maps!"&amp;HLOOKUP(B66,maps!$A$2:$AAG$3,2,)&amp;6))</f>
        <v>Sets!CB6</v>
      </c>
      <c r="D66">
        <v>1</v>
      </c>
    </row>
    <row r="67" spans="1:5" x14ac:dyDescent="0.3">
      <c r="A67" t="s">
        <v>249</v>
      </c>
      <c r="B67" t="s">
        <v>314</v>
      </c>
      <c r="C67" t="s">
        <v>315</v>
      </c>
      <c r="D67">
        <v>1</v>
      </c>
    </row>
    <row r="68" spans="1:5" x14ac:dyDescent="0.3">
      <c r="A68" t="s">
        <v>271</v>
      </c>
      <c r="B68" t="s">
        <v>275</v>
      </c>
      <c r="C68" s="27" t="str">
        <f>IF(A68="dset","Sets!"&amp;HLOOKUP(B68,sets!$A$2:$AAE$3,2,)&amp;6,IF(A68="set","Maps!"&amp;HLOOKUP(B68,maps!$A$2:$AAG$3,2,)&amp;6))</f>
        <v>Sets!CC6</v>
      </c>
      <c r="D68">
        <v>1</v>
      </c>
    </row>
    <row r="69" spans="1:5" x14ac:dyDescent="0.3">
      <c r="A69" t="s">
        <v>271</v>
      </c>
      <c r="B69" t="s">
        <v>346</v>
      </c>
      <c r="C69" s="27" t="str">
        <f>IF(A69="dset","Sets!"&amp;HLOOKUP(B69,sets!$A$2:$AAE$3,2,)&amp;6,IF(A69="set","Maps!"&amp;HLOOKUP(B69,maps!$A$2:$AAG$3,2,)&amp;6))</f>
        <v>Sets!CD6</v>
      </c>
      <c r="D69">
        <v>1</v>
      </c>
    </row>
    <row r="70" spans="1:5" x14ac:dyDescent="0.3">
      <c r="A70" t="s">
        <v>257</v>
      </c>
      <c r="B70" t="s">
        <v>347</v>
      </c>
      <c r="C70" s="27" t="str">
        <f>IF(A70="dset","Sets!"&amp;HLOOKUP(B70,sets!$A$2:$AAE$3,2,)&amp;6,IF(A70="set","Maps!"&amp;HLOOKUP(B70,maps!$A$2:$AAG$3,2,)&amp;6))</f>
        <v>Maps!Q6</v>
      </c>
      <c r="D70">
        <v>2</v>
      </c>
    </row>
    <row r="71" spans="1:5" x14ac:dyDescent="0.3">
      <c r="A71" t="s">
        <v>249</v>
      </c>
      <c r="B71" t="s">
        <v>364</v>
      </c>
      <c r="C71" t="s">
        <v>365</v>
      </c>
      <c r="D71">
        <v>1</v>
      </c>
      <c r="E71">
        <v>1</v>
      </c>
    </row>
    <row r="72" spans="1:5" x14ac:dyDescent="0.3">
      <c r="A72" t="s">
        <v>257</v>
      </c>
      <c r="B72" t="s">
        <v>366</v>
      </c>
      <c r="C72" s="27" t="str">
        <f>IF(A72="dset","Sets!"&amp;HLOOKUP(B72,sets!$A$2:$AAE$3,2,)&amp;6,IF(A72="set","Maps!"&amp;HLOOKUP(B72,maps!$A$2:$AAG$3,2,)&amp;6))</f>
        <v>Maps!U6</v>
      </c>
      <c r="D72">
        <v>2</v>
      </c>
    </row>
    <row r="73" spans="1:5" x14ac:dyDescent="0.3">
      <c r="A73" t="s">
        <v>271</v>
      </c>
      <c r="B73" t="s">
        <v>367</v>
      </c>
      <c r="C73" s="27" t="str">
        <f>IF(A73="dset","Sets!"&amp;HLOOKUP(B73,sets!$A$2:$AAE$3,2,)&amp;6,IF(A73="set","Maps!"&amp;HLOOKUP(B73,maps!$A$2:$AAG$3,2,)&amp;6))</f>
        <v>Sets!CG6</v>
      </c>
      <c r="D73">
        <v>1</v>
      </c>
    </row>
    <row r="74" spans="1:5" x14ac:dyDescent="0.3">
      <c r="A74" t="s">
        <v>249</v>
      </c>
      <c r="B74" t="s">
        <v>368</v>
      </c>
      <c r="C74" t="s">
        <v>369</v>
      </c>
      <c r="D74">
        <v>1</v>
      </c>
      <c r="E74">
        <v>1</v>
      </c>
    </row>
    <row r="75" spans="1:5" x14ac:dyDescent="0.3">
      <c r="A75" t="s">
        <v>271</v>
      </c>
      <c r="B75" t="s">
        <v>477</v>
      </c>
      <c r="C75" s="27" t="str">
        <f>IF(A75="dset","Sets!"&amp;HLOOKUP(B75,sets!$A$2:$AAE$3,2,)&amp;6,IF(A75="set","Maps!"&amp;HLOOKUP(B75,maps!$A$2:$AAG$3,2,)&amp;6))</f>
        <v>Sets!Y6</v>
      </c>
      <c r="D75">
        <v>1</v>
      </c>
    </row>
    <row r="76" spans="1:5" x14ac:dyDescent="0.3">
      <c r="A76" t="s">
        <v>271</v>
      </c>
      <c r="B76" t="s">
        <v>478</v>
      </c>
      <c r="C76" s="27" t="str">
        <f>IF(A76="dset","Sets!"&amp;HLOOKUP(B76,sets!$A$2:$AAE$3,2,)&amp;6,IF(A76="set","Maps!"&amp;HLOOKUP(B76,maps!$A$2:$AAG$3,2,)&amp;6))</f>
        <v>Sets!AS6</v>
      </c>
      <c r="D76">
        <v>1</v>
      </c>
    </row>
    <row r="77" spans="1:5" x14ac:dyDescent="0.3">
      <c r="A77" t="s">
        <v>271</v>
      </c>
      <c r="B77" t="s">
        <v>542</v>
      </c>
      <c r="C77" s="27" t="str">
        <f>IF(A77="dset","Sets!"&amp;HLOOKUP(B77,sets!$A$2:$AAE$3,2,)&amp;6,IF(A77="set","Maps!"&amp;HLOOKUP(B77,maps!$A$2:$AAG$3,2,)&amp;6))</f>
        <v>Sets!BS6</v>
      </c>
      <c r="D77">
        <v>1</v>
      </c>
    </row>
    <row r="78" spans="1:5" x14ac:dyDescent="0.3">
      <c r="A78" t="s">
        <v>257</v>
      </c>
      <c r="B78" t="s">
        <v>543</v>
      </c>
      <c r="C78" s="27" t="str">
        <f>IF(A78="dset","Sets!"&amp;HLOOKUP(B78,sets!$A$2:$AAE$3,2,)&amp;6,IF(A78="set","Maps!"&amp;HLOOKUP(B78,maps!$A$2:$AAG$3,2,)&amp;6))</f>
        <v>Maps!AB6</v>
      </c>
      <c r="D78">
        <v>2</v>
      </c>
    </row>
    <row r="79" spans="1:5" x14ac:dyDescent="0.3">
      <c r="A79" t="s">
        <v>271</v>
      </c>
      <c r="B79" t="s">
        <v>553</v>
      </c>
      <c r="C79" s="27" t="str">
        <f>IF(A79="dset","Sets!"&amp;HLOOKUP(B79,sets!$A$2:$AAE$3,2,)&amp;6,IF(A79="set","Maps!"&amp;HLOOKUP(B79,maps!$A$2:$AAG$3,2,)&amp;6))</f>
        <v>Sets!BL6</v>
      </c>
      <c r="D79">
        <v>1</v>
      </c>
    </row>
    <row r="80" spans="1:5" x14ac:dyDescent="0.3">
      <c r="A80" t="s">
        <v>271</v>
      </c>
      <c r="B80" t="s">
        <v>775</v>
      </c>
      <c r="C80" s="27" t="str">
        <f>IF(A80="dset","Sets!"&amp;HLOOKUP(B80,sets!$A$2:$AAE$3,2,)&amp;6,IF(A80="set","Maps!"&amp;HLOOKUP(B80,maps!$A$2:$AAG$3,2,)&amp;6))</f>
        <v>Sets!CI6</v>
      </c>
      <c r="D80">
        <v>1</v>
      </c>
    </row>
    <row r="81" spans="1:4" x14ac:dyDescent="0.3">
      <c r="A81" t="s">
        <v>271</v>
      </c>
      <c r="B81" t="s">
        <v>778</v>
      </c>
      <c r="C81" s="27" t="str">
        <f>IF(A81="dset","Sets!"&amp;HLOOKUP(B81,sets!$A$2:$AAE$3,2,)&amp;6,IF(A81="set","Maps!"&amp;HLOOKUP(B81,maps!$A$2:$AAG$3,2,)&amp;6))</f>
        <v>Sets!CO6</v>
      </c>
      <c r="D81">
        <v>1</v>
      </c>
    </row>
    <row r="82" spans="1:4" x14ac:dyDescent="0.3">
      <c r="A82" t="s">
        <v>271</v>
      </c>
      <c r="B82" t="s">
        <v>779</v>
      </c>
      <c r="C82" s="27" t="str">
        <f>IF(A82="dset","Sets!"&amp;HLOOKUP(B82,sets!$A$2:$AAE$3,2,)&amp;6,IF(A82="set","Maps!"&amp;HLOOKUP(B82,maps!$A$2:$AAG$3,2,)&amp;6))</f>
        <v>Sets!CQ6</v>
      </c>
      <c r="D82">
        <v>1</v>
      </c>
    </row>
    <row r="83" spans="1:4" x14ac:dyDescent="0.3">
      <c r="A83" t="s">
        <v>271</v>
      </c>
      <c r="B83" t="s">
        <v>776</v>
      </c>
      <c r="C83" s="27" t="str">
        <f>IF(A83="dset","Sets!"&amp;HLOOKUP(B83,sets!$A$2:$AAE$3,2,)&amp;6,IF(A83="set","Maps!"&amp;HLOOKUP(B83,maps!$A$2:$AAG$3,2,)&amp;6))</f>
        <v>Sets!CK6</v>
      </c>
      <c r="D83">
        <v>1</v>
      </c>
    </row>
    <row r="84" spans="1:4" x14ac:dyDescent="0.3">
      <c r="A84" t="s">
        <v>271</v>
      </c>
      <c r="B84" t="s">
        <v>777</v>
      </c>
      <c r="C84" s="27" t="str">
        <f>IF(A84="dset","Sets!"&amp;HLOOKUP(B84,sets!$A$2:$AAE$3,2,)&amp;6,IF(A84="set","Maps!"&amp;HLOOKUP(B84,maps!$A$2:$AAG$3,2,)&amp;6))</f>
        <v>Sets!CM6</v>
      </c>
      <c r="D84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ADD-C5C2-4931-B870-E598E0C4B112}">
  <sheetPr codeName="Sheet30"/>
  <dimension ref="A1:CS393"/>
  <sheetViews>
    <sheetView zoomScale="80" zoomScaleNormal="80" workbookViewId="0">
      <pane ySplit="5" topLeftCell="A163" activePane="bottomLeft" state="frozen"/>
      <selection pane="bottomLeft" activeCell="D176" sqref="D176"/>
    </sheetView>
  </sheetViews>
  <sheetFormatPr defaultRowHeight="14.4" x14ac:dyDescent="0.3"/>
  <cols>
    <col min="3" max="3" width="10.5546875" bestFit="1" customWidth="1"/>
    <col min="4" max="4" width="12.88671875" bestFit="1" customWidth="1"/>
    <col min="9" max="9" width="12.33203125" bestFit="1" customWidth="1"/>
    <col min="10" max="10" width="13.33203125" bestFit="1" customWidth="1"/>
    <col min="37" max="37" width="12.44140625" bestFit="1" customWidth="1"/>
    <col min="53" max="53" width="10.5546875" bestFit="1" customWidth="1"/>
    <col min="55" max="56" width="10.5546875" bestFit="1" customWidth="1"/>
    <col min="57" max="57" width="11.88671875" bestFit="1" customWidth="1"/>
    <col min="63" max="63" width="10.109375" bestFit="1" customWidth="1"/>
    <col min="64" max="64" width="10.109375" customWidth="1"/>
  </cols>
  <sheetData>
    <row r="1" spans="1:97" s="31" customFormat="1" ht="13.2" x14ac:dyDescent="0.25">
      <c r="A1" s="30" t="s">
        <v>254</v>
      </c>
      <c r="M1" s="31" t="s">
        <v>767</v>
      </c>
      <c r="AC1" s="31" t="s">
        <v>768</v>
      </c>
    </row>
    <row r="2" spans="1:97" s="31" customFormat="1" ht="13.2" x14ac:dyDescent="0.25">
      <c r="A2" s="32" t="str">
        <f t="shared" ref="A2:AH2" si="0">+A5</f>
        <v>em</v>
      </c>
      <c r="B2" s="32" t="str">
        <f t="shared" si="0"/>
        <v>nrgGTAP</v>
      </c>
      <c r="C2" s="32" t="str">
        <f t="shared" si="0"/>
        <v>aGTAP</v>
      </c>
      <c r="D2" s="32" t="str">
        <f t="shared" si="0"/>
        <v>is0</v>
      </c>
      <c r="E2" s="32">
        <f t="shared" si="0"/>
        <v>0</v>
      </c>
      <c r="F2" s="32">
        <f t="shared" si="0"/>
        <v>0</v>
      </c>
      <c r="G2" s="32" t="str">
        <f t="shared" si="0"/>
        <v>a0</v>
      </c>
      <c r="H2" s="32">
        <f t="shared" si="0"/>
        <v>0</v>
      </c>
      <c r="I2" s="32" t="str">
        <f t="shared" si="0"/>
        <v>i0</v>
      </c>
      <c r="J2" s="32">
        <f t="shared" si="0"/>
        <v>0</v>
      </c>
      <c r="K2" s="32" t="str">
        <f t="shared" si="0"/>
        <v>is</v>
      </c>
      <c r="L2" s="32">
        <f t="shared" si="0"/>
        <v>0</v>
      </c>
      <c r="M2" s="32" t="str">
        <f t="shared" si="0"/>
        <v>aa</v>
      </c>
      <c r="N2" s="32">
        <f t="shared" si="0"/>
        <v>0</v>
      </c>
      <c r="O2" s="32" t="str">
        <f t="shared" si="0"/>
        <v>a</v>
      </c>
      <c r="P2" s="32">
        <f t="shared" si="0"/>
        <v>0</v>
      </c>
      <c r="Q2" s="32" t="str">
        <f t="shared" si="0"/>
        <v>agr</v>
      </c>
      <c r="R2" s="32">
        <f t="shared" si="0"/>
        <v>0</v>
      </c>
      <c r="S2" s="32" t="str">
        <f t="shared" si="0"/>
        <v>man</v>
      </c>
      <c r="T2" s="32">
        <f t="shared" si="0"/>
        <v>0</v>
      </c>
      <c r="U2" s="32" t="str">
        <f t="shared" si="0"/>
        <v>srv</v>
      </c>
      <c r="V2" s="32">
        <f t="shared" si="0"/>
        <v>0</v>
      </c>
      <c r="W2" s="32" t="str">
        <f t="shared" si="0"/>
        <v>anrg</v>
      </c>
      <c r="X2" s="32"/>
      <c r="Y2" s="32" t="str">
        <f>+Y5</f>
        <v>aelec</v>
      </c>
      <c r="Z2" s="32">
        <f t="shared" si="0"/>
        <v>0</v>
      </c>
      <c r="AA2" s="32" t="str">
        <f t="shared" si="0"/>
        <v>acal</v>
      </c>
      <c r="AB2" s="32">
        <f t="shared" si="0"/>
        <v>0</v>
      </c>
      <c r="AC2" s="32" t="str">
        <f t="shared" si="0"/>
        <v>oa</v>
      </c>
      <c r="AD2" s="32">
        <f t="shared" si="0"/>
        <v>0</v>
      </c>
      <c r="AE2" s="32" t="str">
        <f t="shared" si="0"/>
        <v>fd</v>
      </c>
      <c r="AF2" s="32">
        <f t="shared" si="0"/>
        <v>0</v>
      </c>
      <c r="AG2" s="32" t="str">
        <f t="shared" si="0"/>
        <v>h</v>
      </c>
      <c r="AH2" s="32">
        <f t="shared" si="0"/>
        <v>0</v>
      </c>
      <c r="AI2" s="32" t="str">
        <f t="shared" ref="AI2:BM2" si="1">+AI5</f>
        <v>f</v>
      </c>
      <c r="AJ2" s="32">
        <f t="shared" si="1"/>
        <v>0</v>
      </c>
      <c r="AK2" s="32" t="str">
        <f t="shared" si="1"/>
        <v>i</v>
      </c>
      <c r="AL2" s="32">
        <f t="shared" si="1"/>
        <v>0</v>
      </c>
      <c r="AM2" s="32" t="str">
        <f t="shared" si="1"/>
        <v>iagr</v>
      </c>
      <c r="AN2" s="32">
        <f t="shared" si="1"/>
        <v>0</v>
      </c>
      <c r="AO2" s="32" t="str">
        <f t="shared" si="1"/>
        <v>iman</v>
      </c>
      <c r="AP2" s="32">
        <f t="shared" si="1"/>
        <v>0</v>
      </c>
      <c r="AQ2" s="32" t="str">
        <f t="shared" si="1"/>
        <v>isrv</v>
      </c>
      <c r="AR2" s="32">
        <f t="shared" si="1"/>
        <v>0</v>
      </c>
      <c r="AS2" s="32" t="str">
        <f>+AS5</f>
        <v>ielec</v>
      </c>
      <c r="AT2" s="32"/>
      <c r="AU2" s="32" t="str">
        <f t="shared" si="1"/>
        <v>e</v>
      </c>
      <c r="AV2" s="32">
        <f t="shared" si="1"/>
        <v>0</v>
      </c>
      <c r="AW2" s="32" t="str">
        <f t="shared" si="1"/>
        <v>k</v>
      </c>
      <c r="AX2" s="32">
        <f t="shared" si="1"/>
        <v>0</v>
      </c>
      <c r="AY2" s="32" t="str">
        <f t="shared" si="1"/>
        <v>nrg</v>
      </c>
      <c r="AZ2" s="32">
        <f t="shared" si="1"/>
        <v>0</v>
      </c>
      <c r="BA2" s="32" t="str">
        <f t="shared" si="1"/>
        <v>fp</v>
      </c>
      <c r="BB2" s="32">
        <f t="shared" si="1"/>
        <v>0</v>
      </c>
      <c r="BC2" s="32" t="str">
        <f t="shared" si="1"/>
        <v>l</v>
      </c>
      <c r="BD2" s="32" t="str">
        <f t="shared" si="1"/>
        <v>ul</v>
      </c>
      <c r="BE2" s="32" t="str">
        <f t="shared" si="1"/>
        <v>inst</v>
      </c>
      <c r="BF2" s="32" t="str">
        <f t="shared" si="1"/>
        <v>entr</v>
      </c>
      <c r="BG2" s="32" t="str">
        <f t="shared" si="1"/>
        <v>cap</v>
      </c>
      <c r="BH2" s="32" t="str">
        <f t="shared" si="1"/>
        <v>lnd</v>
      </c>
      <c r="BI2" s="32" t="str">
        <f t="shared" si="1"/>
        <v>gov</v>
      </c>
      <c r="BJ2" s="32" t="str">
        <f t="shared" si="1"/>
        <v>inv</v>
      </c>
      <c r="BK2" s="32" t="str">
        <f t="shared" si="1"/>
        <v>ginv</v>
      </c>
      <c r="BL2" s="32" t="str">
        <f>+BL5</f>
        <v>adpinv</v>
      </c>
      <c r="BM2" s="32" t="str">
        <f t="shared" si="1"/>
        <v>stb</v>
      </c>
      <c r="BN2" s="32" t="str">
        <f t="shared" ref="BN2:CQ2" si="2">+BN5</f>
        <v>row</v>
      </c>
      <c r="BO2" s="32" t="str">
        <f t="shared" si="2"/>
        <v>dtx</v>
      </c>
      <c r="BP2" s="32" t="str">
        <f t="shared" si="2"/>
        <v>ptx</v>
      </c>
      <c r="BQ2" s="32" t="str">
        <f t="shared" si="2"/>
        <v>stx</v>
      </c>
      <c r="BR2" s="32" t="str">
        <f t="shared" si="2"/>
        <v>mtx</v>
      </c>
      <c r="BS2" s="32" t="str">
        <f>+BS5</f>
        <v>ftx</v>
      </c>
      <c r="BT2" s="32" t="str">
        <f t="shared" si="2"/>
        <v>otx</v>
      </c>
      <c r="BU2" s="32" t="str">
        <f t="shared" si="2"/>
        <v>atx</v>
      </c>
      <c r="BV2" s="32" t="str">
        <f t="shared" si="2"/>
        <v>ctx</v>
      </c>
      <c r="BW2" s="32" t="str">
        <f t="shared" si="2"/>
        <v>psb</v>
      </c>
      <c r="BX2" s="32" t="str">
        <f t="shared" si="2"/>
        <v>etx</v>
      </c>
      <c r="BY2" s="32" t="str">
        <f>+BY5</f>
        <v>envtx</v>
      </c>
      <c r="BZ2" s="32" t="str">
        <f t="shared" si="2"/>
        <v>ssb</v>
      </c>
      <c r="CA2" s="32" t="str">
        <f t="shared" si="2"/>
        <v>cohorts</v>
      </c>
      <c r="CB2" s="32" t="str">
        <f t="shared" si="2"/>
        <v>macel</v>
      </c>
      <c r="CC2" s="32" t="str">
        <f t="shared" si="2"/>
        <v>exr</v>
      </c>
      <c r="CD2" s="32" t="str">
        <f t="shared" si="2"/>
        <v>emiaa</v>
      </c>
      <c r="CE2" s="32">
        <f t="shared" si="2"/>
        <v>0</v>
      </c>
      <c r="CF2" s="32">
        <f t="shared" si="2"/>
        <v>0</v>
      </c>
      <c r="CG2" s="32" t="str">
        <f t="shared" si="2"/>
        <v>isrep</v>
      </c>
      <c r="CH2" s="32">
        <f t="shared" si="2"/>
        <v>0</v>
      </c>
      <c r="CI2" s="32" t="str">
        <f t="shared" si="2"/>
        <v>emSrc</v>
      </c>
      <c r="CJ2" s="32">
        <f t="shared" si="2"/>
        <v>0</v>
      </c>
      <c r="CK2" s="32" t="str">
        <f t="shared" si="2"/>
        <v>atour</v>
      </c>
      <c r="CL2" s="32">
        <f t="shared" si="2"/>
        <v>0</v>
      </c>
      <c r="CM2" s="32" t="str">
        <f t="shared" si="2"/>
        <v>ctour</v>
      </c>
      <c r="CN2" s="32">
        <f t="shared" si="2"/>
        <v>0</v>
      </c>
      <c r="CO2" s="32" t="str">
        <f t="shared" si="2"/>
        <v>iedu</v>
      </c>
      <c r="CP2" s="32">
        <f t="shared" si="2"/>
        <v>0</v>
      </c>
      <c r="CQ2" s="32" t="str">
        <f t="shared" si="2"/>
        <v>ihea</v>
      </c>
      <c r="CR2" s="32">
        <f t="shared" ref="CR2:CS2" si="3">+CR5</f>
        <v>0</v>
      </c>
      <c r="CS2" s="32">
        <f t="shared" si="3"/>
        <v>0</v>
      </c>
    </row>
    <row r="3" spans="1:97" s="31" customFormat="1" ht="13.2" x14ac:dyDescent="0.25">
      <c r="A3" s="33" t="str">
        <f>SUBSTITUTE(ADDRESS(1,COLUMN(),4),"1","")</f>
        <v>A</v>
      </c>
      <c r="B3" s="33" t="str">
        <f t="shared" ref="B3:BT3" si="4">SUBSTITUTE(ADDRESS(1,COLUMN(),4),"1","")</f>
        <v>B</v>
      </c>
      <c r="C3" s="33" t="str">
        <f t="shared" si="4"/>
        <v>C</v>
      </c>
      <c r="D3" s="33" t="str">
        <f t="shared" si="4"/>
        <v>D</v>
      </c>
      <c r="E3" s="33" t="str">
        <f>SUBSTITUTE(ADDRESS(1,COLUMN(),4),1,)</f>
        <v>E</v>
      </c>
      <c r="F3" s="33" t="str">
        <f t="shared" si="4"/>
        <v>F</v>
      </c>
      <c r="G3" s="33" t="str">
        <f t="shared" si="4"/>
        <v>G</v>
      </c>
      <c r="H3" s="33" t="str">
        <f t="shared" si="4"/>
        <v>H</v>
      </c>
      <c r="I3" s="33" t="str">
        <f t="shared" si="4"/>
        <v>I</v>
      </c>
      <c r="J3" s="33" t="str">
        <f t="shared" si="4"/>
        <v>J</v>
      </c>
      <c r="K3" s="33" t="str">
        <f t="shared" si="4"/>
        <v>K</v>
      </c>
      <c r="L3" s="33" t="str">
        <f>SUBSTITUTE(ADDRESS(1,COLUMN(),4),1,)</f>
        <v>L</v>
      </c>
      <c r="M3" s="33" t="str">
        <f t="shared" si="4"/>
        <v>M</v>
      </c>
      <c r="N3" s="33" t="str">
        <f t="shared" si="4"/>
        <v>N</v>
      </c>
      <c r="O3" s="33" t="str">
        <f t="shared" si="4"/>
        <v>O</v>
      </c>
      <c r="P3" s="33" t="str">
        <f t="shared" si="4"/>
        <v>P</v>
      </c>
      <c r="Q3" s="33" t="str">
        <f t="shared" si="4"/>
        <v>Q</v>
      </c>
      <c r="R3" s="33" t="str">
        <f t="shared" si="4"/>
        <v>R</v>
      </c>
      <c r="S3" s="33" t="str">
        <f t="shared" si="4"/>
        <v>S</v>
      </c>
      <c r="T3" s="33" t="str">
        <f t="shared" si="4"/>
        <v>T</v>
      </c>
      <c r="U3" s="33" t="str">
        <f t="shared" si="4"/>
        <v>U</v>
      </c>
      <c r="V3" s="33" t="str">
        <f t="shared" si="4"/>
        <v>V</v>
      </c>
      <c r="W3" s="33" t="str">
        <f t="shared" si="4"/>
        <v>W</v>
      </c>
      <c r="X3" s="33"/>
      <c r="Y3" s="33" t="str">
        <f>SUBSTITUTE(ADDRESS(1,COLUMN(),4),"1","")</f>
        <v>Y</v>
      </c>
      <c r="Z3" s="33" t="str">
        <f t="shared" si="4"/>
        <v>Z</v>
      </c>
      <c r="AA3" s="33" t="str">
        <f t="shared" si="4"/>
        <v>AA</v>
      </c>
      <c r="AB3" s="33" t="str">
        <f t="shared" si="4"/>
        <v>AB</v>
      </c>
      <c r="AC3" s="33" t="str">
        <f t="shared" si="4"/>
        <v>AC</v>
      </c>
      <c r="AD3" s="33" t="str">
        <f t="shared" si="4"/>
        <v>AD</v>
      </c>
      <c r="AE3" s="33" t="str">
        <f t="shared" si="4"/>
        <v>AE</v>
      </c>
      <c r="AF3" s="33" t="str">
        <f t="shared" si="4"/>
        <v>AF</v>
      </c>
      <c r="AG3" s="33" t="str">
        <f t="shared" si="4"/>
        <v>AG</v>
      </c>
      <c r="AH3" s="33" t="str">
        <f t="shared" si="4"/>
        <v>AH</v>
      </c>
      <c r="AI3" s="33" t="str">
        <f t="shared" si="4"/>
        <v>AI</v>
      </c>
      <c r="AJ3" s="33" t="str">
        <f t="shared" si="4"/>
        <v>AJ</v>
      </c>
      <c r="AK3" s="33" t="str">
        <f t="shared" si="4"/>
        <v>AK</v>
      </c>
      <c r="AL3" s="33" t="str">
        <f t="shared" si="4"/>
        <v>AL</v>
      </c>
      <c r="AM3" s="33" t="str">
        <f t="shared" si="4"/>
        <v>AM</v>
      </c>
      <c r="AN3" s="33" t="str">
        <f t="shared" si="4"/>
        <v>AN</v>
      </c>
      <c r="AO3" s="33" t="str">
        <f t="shared" si="4"/>
        <v>AO</v>
      </c>
      <c r="AP3" s="33" t="str">
        <f t="shared" si="4"/>
        <v>AP</v>
      </c>
      <c r="AQ3" s="33" t="str">
        <f t="shared" si="4"/>
        <v>AQ</v>
      </c>
      <c r="AR3" s="33" t="str">
        <f t="shared" si="4"/>
        <v>AR</v>
      </c>
      <c r="AS3" s="33" t="str">
        <f>SUBSTITUTE(ADDRESS(1,COLUMN(),4),"1","")</f>
        <v>AS</v>
      </c>
      <c r="AT3" s="33"/>
      <c r="AU3" s="33" t="str">
        <f t="shared" si="4"/>
        <v>AU</v>
      </c>
      <c r="AV3" s="33" t="str">
        <f t="shared" si="4"/>
        <v>AV</v>
      </c>
      <c r="AW3" s="33" t="str">
        <f t="shared" si="4"/>
        <v>AW</v>
      </c>
      <c r="AX3" s="33" t="str">
        <f t="shared" si="4"/>
        <v>AX</v>
      </c>
      <c r="AY3" s="33" t="str">
        <f t="shared" si="4"/>
        <v>AY</v>
      </c>
      <c r="AZ3" s="33" t="str">
        <f t="shared" si="4"/>
        <v>AZ</v>
      </c>
      <c r="BA3" s="33" t="str">
        <f t="shared" si="4"/>
        <v>BA</v>
      </c>
      <c r="BB3" s="33" t="str">
        <f t="shared" si="4"/>
        <v>BB</v>
      </c>
      <c r="BC3" s="33" t="str">
        <f t="shared" si="4"/>
        <v>BC</v>
      </c>
      <c r="BD3" s="33" t="str">
        <f t="shared" si="4"/>
        <v>BD</v>
      </c>
      <c r="BE3" s="33" t="str">
        <f t="shared" si="4"/>
        <v>BE</v>
      </c>
      <c r="BF3" s="33" t="str">
        <f t="shared" si="4"/>
        <v>BF</v>
      </c>
      <c r="BG3" s="33" t="str">
        <f t="shared" si="4"/>
        <v>BG</v>
      </c>
      <c r="BH3" s="33" t="str">
        <f t="shared" si="4"/>
        <v>BH</v>
      </c>
      <c r="BI3" s="33" t="str">
        <f t="shared" si="4"/>
        <v>BI</v>
      </c>
      <c r="BJ3" s="33" t="str">
        <f t="shared" si="4"/>
        <v>BJ</v>
      </c>
      <c r="BK3" s="33" t="str">
        <f t="shared" si="4"/>
        <v>BK</v>
      </c>
      <c r="BL3" s="33" t="str">
        <f t="shared" si="4"/>
        <v>BL</v>
      </c>
      <c r="BM3" s="33" t="str">
        <f t="shared" si="4"/>
        <v>BM</v>
      </c>
      <c r="BN3" s="33" t="str">
        <f t="shared" si="4"/>
        <v>BN</v>
      </c>
      <c r="BO3" s="33" t="str">
        <f t="shared" si="4"/>
        <v>BO</v>
      </c>
      <c r="BP3" s="33" t="str">
        <f t="shared" si="4"/>
        <v>BP</v>
      </c>
      <c r="BQ3" s="33" t="str">
        <f t="shared" si="4"/>
        <v>BQ</v>
      </c>
      <c r="BR3" s="33" t="str">
        <f t="shared" si="4"/>
        <v>BR</v>
      </c>
      <c r="BS3" s="33" t="str">
        <f t="shared" si="4"/>
        <v>BS</v>
      </c>
      <c r="BT3" s="33" t="str">
        <f t="shared" si="4"/>
        <v>BT</v>
      </c>
      <c r="BU3" s="33" t="str">
        <f t="shared" ref="BU3:CS3" si="5">SUBSTITUTE(ADDRESS(1,COLUMN(),4),"1","")</f>
        <v>BU</v>
      </c>
      <c r="BV3" s="33" t="str">
        <f t="shared" si="5"/>
        <v>BV</v>
      </c>
      <c r="BW3" s="33" t="str">
        <f t="shared" si="5"/>
        <v>BW</v>
      </c>
      <c r="BX3" s="33" t="str">
        <f t="shared" si="5"/>
        <v>BX</v>
      </c>
      <c r="BY3" s="33" t="str">
        <f t="shared" si="5"/>
        <v>BY</v>
      </c>
      <c r="BZ3" s="33" t="str">
        <f t="shared" si="5"/>
        <v>BZ</v>
      </c>
      <c r="CA3" s="33" t="str">
        <f t="shared" si="5"/>
        <v>CA</v>
      </c>
      <c r="CB3" s="33" t="str">
        <f t="shared" si="5"/>
        <v>CB</v>
      </c>
      <c r="CC3" s="33" t="str">
        <f t="shared" si="5"/>
        <v>CC</v>
      </c>
      <c r="CD3" s="33" t="str">
        <f t="shared" si="5"/>
        <v>CD</v>
      </c>
      <c r="CE3" s="33" t="str">
        <f t="shared" si="5"/>
        <v>CE</v>
      </c>
      <c r="CF3" s="33" t="str">
        <f t="shared" si="5"/>
        <v>CF</v>
      </c>
      <c r="CG3" s="33" t="str">
        <f t="shared" si="5"/>
        <v>CG</v>
      </c>
      <c r="CH3" s="33" t="str">
        <f t="shared" si="5"/>
        <v>CH</v>
      </c>
      <c r="CI3" s="33" t="str">
        <f t="shared" si="5"/>
        <v>CI</v>
      </c>
      <c r="CJ3" s="33" t="str">
        <f t="shared" si="5"/>
        <v>CJ</v>
      </c>
      <c r="CK3" s="33" t="str">
        <f t="shared" si="5"/>
        <v>CK</v>
      </c>
      <c r="CL3" s="33" t="str">
        <f t="shared" si="5"/>
        <v>CL</v>
      </c>
      <c r="CM3" s="33" t="str">
        <f t="shared" si="5"/>
        <v>CM</v>
      </c>
      <c r="CN3" s="33" t="str">
        <f t="shared" si="5"/>
        <v>CN</v>
      </c>
      <c r="CO3" s="33" t="str">
        <f t="shared" si="5"/>
        <v>CO</v>
      </c>
      <c r="CP3" s="33" t="str">
        <f t="shared" si="5"/>
        <v>CP</v>
      </c>
      <c r="CQ3" s="33" t="str">
        <f t="shared" si="5"/>
        <v>CQ</v>
      </c>
      <c r="CR3" s="33" t="str">
        <f t="shared" si="5"/>
        <v>CR</v>
      </c>
      <c r="CS3" s="33" t="str">
        <f t="shared" si="5"/>
        <v>CS</v>
      </c>
    </row>
    <row r="4" spans="1:97" x14ac:dyDescent="0.3">
      <c r="A4" s="11"/>
      <c r="B4" s="11"/>
      <c r="C4" s="11"/>
      <c r="D4" s="11"/>
      <c r="E4" s="11"/>
      <c r="G4" s="11"/>
    </row>
    <row r="5" spans="1:97" x14ac:dyDescent="0.3">
      <c r="A5" s="11" t="s">
        <v>250</v>
      </c>
      <c r="B5" s="11" t="s">
        <v>251</v>
      </c>
      <c r="C5" s="11" t="s">
        <v>252</v>
      </c>
      <c r="D5" s="11" t="s">
        <v>265</v>
      </c>
      <c r="E5" s="11"/>
      <c r="G5" s="11" t="s">
        <v>267</v>
      </c>
      <c r="I5" t="s">
        <v>268</v>
      </c>
      <c r="K5" t="s">
        <v>43</v>
      </c>
      <c r="M5" t="s">
        <v>277</v>
      </c>
      <c r="O5" t="s">
        <v>278</v>
      </c>
      <c r="Q5" t="s">
        <v>17</v>
      </c>
      <c r="S5" t="s">
        <v>18</v>
      </c>
      <c r="U5" t="s">
        <v>19</v>
      </c>
      <c r="W5" t="s">
        <v>279</v>
      </c>
      <c r="Y5" t="s">
        <v>477</v>
      </c>
      <c r="AA5" t="s">
        <v>20</v>
      </c>
      <c r="AC5" t="s">
        <v>280</v>
      </c>
      <c r="AE5" t="s">
        <v>260</v>
      </c>
      <c r="AG5" t="s">
        <v>261</v>
      </c>
      <c r="AI5" t="s">
        <v>21</v>
      </c>
      <c r="AK5" t="s">
        <v>282</v>
      </c>
      <c r="AM5" t="s">
        <v>283</v>
      </c>
      <c r="AO5" t="s">
        <v>310</v>
      </c>
      <c r="AQ5" t="s">
        <v>311</v>
      </c>
      <c r="AS5" t="s">
        <v>478</v>
      </c>
      <c r="AU5" t="s">
        <v>22</v>
      </c>
      <c r="AW5" t="s">
        <v>284</v>
      </c>
      <c r="AY5" t="s">
        <v>23</v>
      </c>
      <c r="BA5" t="s">
        <v>24</v>
      </c>
      <c r="BC5" t="s">
        <v>286</v>
      </c>
      <c r="BD5" t="s">
        <v>262</v>
      </c>
      <c r="BE5" t="s">
        <v>263</v>
      </c>
      <c r="BF5" t="s">
        <v>288</v>
      </c>
      <c r="BG5" t="s">
        <v>42</v>
      </c>
      <c r="BH5" t="s">
        <v>236</v>
      </c>
      <c r="BI5" t="s">
        <v>44</v>
      </c>
      <c r="BJ5" t="s">
        <v>0</v>
      </c>
      <c r="BK5" t="s">
        <v>76</v>
      </c>
      <c r="BL5" t="s">
        <v>553</v>
      </c>
      <c r="BM5" t="s">
        <v>45</v>
      </c>
      <c r="BN5" t="s">
        <v>46</v>
      </c>
      <c r="BO5" t="s">
        <v>51</v>
      </c>
      <c r="BP5" t="s">
        <v>49</v>
      </c>
      <c r="BQ5" t="s">
        <v>91</v>
      </c>
      <c r="BR5" t="s">
        <v>52</v>
      </c>
      <c r="BS5" t="s">
        <v>542</v>
      </c>
      <c r="BT5" t="s">
        <v>47</v>
      </c>
      <c r="BU5" t="s">
        <v>238</v>
      </c>
      <c r="BV5" t="s">
        <v>64</v>
      </c>
      <c r="BW5" t="s">
        <v>50</v>
      </c>
      <c r="BX5" t="s">
        <v>53</v>
      </c>
      <c r="BY5" t="s">
        <v>352</v>
      </c>
      <c r="BZ5" t="s">
        <v>48</v>
      </c>
      <c r="CA5" t="s">
        <v>274</v>
      </c>
      <c r="CB5" t="s">
        <v>317</v>
      </c>
      <c r="CC5" t="s">
        <v>275</v>
      </c>
      <c r="CD5" t="s">
        <v>346</v>
      </c>
      <c r="CG5" t="s">
        <v>367</v>
      </c>
      <c r="CI5" t="s">
        <v>774</v>
      </c>
      <c r="CK5" t="s">
        <v>776</v>
      </c>
      <c r="CM5" t="s">
        <v>777</v>
      </c>
      <c r="CO5" t="s">
        <v>778</v>
      </c>
      <c r="CQ5" t="s">
        <v>779</v>
      </c>
    </row>
    <row r="6" spans="1:97" x14ac:dyDescent="0.3">
      <c r="A6" t="s">
        <v>174</v>
      </c>
      <c r="B6" t="s">
        <v>178</v>
      </c>
      <c r="C6" t="s">
        <v>179</v>
      </c>
      <c r="D6" s="13" t="s">
        <v>558</v>
      </c>
      <c r="G6" s="13" t="s">
        <v>558</v>
      </c>
      <c r="I6" s="66" t="s">
        <v>559</v>
      </c>
      <c r="K6" t="s">
        <v>322</v>
      </c>
      <c r="M6" t="s">
        <v>322</v>
      </c>
      <c r="O6" t="s">
        <v>322</v>
      </c>
      <c r="Q6" t="s">
        <v>322</v>
      </c>
      <c r="S6" t="s">
        <v>560</v>
      </c>
      <c r="U6" t="s">
        <v>584</v>
      </c>
      <c r="W6" t="s">
        <v>560</v>
      </c>
      <c r="Y6" t="s">
        <v>761</v>
      </c>
      <c r="AA6" t="s">
        <v>322</v>
      </c>
      <c r="AC6" s="14" t="s">
        <v>1217</v>
      </c>
      <c r="AE6" s="14" t="s">
        <v>1217</v>
      </c>
      <c r="AG6" s="14" t="s">
        <v>1217</v>
      </c>
      <c r="AI6" t="s">
        <v>533</v>
      </c>
      <c r="AK6" t="s">
        <v>323</v>
      </c>
      <c r="AM6" t="s">
        <v>323</v>
      </c>
      <c r="AO6" t="s">
        <v>706</v>
      </c>
      <c r="AQ6" t="s">
        <v>716</v>
      </c>
      <c r="AS6" t="s">
        <v>748</v>
      </c>
      <c r="AU6" t="s">
        <v>748</v>
      </c>
      <c r="AW6" t="s">
        <v>157</v>
      </c>
      <c r="AY6" t="s">
        <v>361</v>
      </c>
      <c r="BA6" t="s">
        <v>727</v>
      </c>
      <c r="BC6" s="14" t="s">
        <v>1213</v>
      </c>
      <c r="BD6" s="14" t="s">
        <v>1215</v>
      </c>
      <c r="BE6" s="14" t="s">
        <v>1217</v>
      </c>
      <c r="BF6" t="str">
        <f>BE7</f>
        <v>e-ent</v>
      </c>
      <c r="BG6" s="27" t="str">
        <f>BA11</f>
        <v>f-Capital</v>
      </c>
      <c r="BH6" s="27" t="str">
        <f>BA6</f>
        <v>f-Land</v>
      </c>
      <c r="BI6" t="str">
        <f>BE8</f>
        <v>g-govt</v>
      </c>
      <c r="BJ6" t="s">
        <v>730</v>
      </c>
      <c r="BK6" t="s">
        <v>550</v>
      </c>
      <c r="BM6" s="77" t="s">
        <v>1225</v>
      </c>
      <c r="BN6" t="s">
        <v>743</v>
      </c>
      <c r="BO6" t="s">
        <v>739</v>
      </c>
      <c r="BP6" t="s">
        <v>737</v>
      </c>
      <c r="BQ6" t="s">
        <v>769</v>
      </c>
      <c r="BR6" t="s">
        <v>736</v>
      </c>
      <c r="BS6" t="s">
        <v>802</v>
      </c>
      <c r="BT6" s="74"/>
      <c r="BW6" s="14" t="s">
        <v>1222</v>
      </c>
      <c r="BX6" s="73" t="s">
        <v>1223</v>
      </c>
      <c r="BZ6" t="s">
        <v>48</v>
      </c>
      <c r="CA6" t="s">
        <v>4</v>
      </c>
      <c r="CB6" t="s">
        <v>4</v>
      </c>
      <c r="CC6" t="s">
        <v>8</v>
      </c>
      <c r="CD6" t="s">
        <v>746</v>
      </c>
      <c r="CG6" t="s">
        <v>370</v>
      </c>
      <c r="CI6" t="s">
        <v>706</v>
      </c>
      <c r="CO6" t="s">
        <v>725</v>
      </c>
      <c r="CQ6" t="s">
        <v>726</v>
      </c>
    </row>
    <row r="7" spans="1:97" x14ac:dyDescent="0.3">
      <c r="A7" t="s">
        <v>232</v>
      </c>
      <c r="B7" t="s">
        <v>180</v>
      </c>
      <c r="C7" t="s">
        <v>183</v>
      </c>
      <c r="D7" s="13" t="s">
        <v>561</v>
      </c>
      <c r="G7" s="13" t="s">
        <v>561</v>
      </c>
      <c r="I7" s="66" t="s">
        <v>562</v>
      </c>
      <c r="K7" t="s">
        <v>593</v>
      </c>
      <c r="M7" t="s">
        <v>593</v>
      </c>
      <c r="O7" t="s">
        <v>593</v>
      </c>
      <c r="Q7" t="s">
        <v>593</v>
      </c>
      <c r="S7" t="s">
        <v>758</v>
      </c>
      <c r="U7" t="s">
        <v>587</v>
      </c>
      <c r="W7" t="s">
        <v>761</v>
      </c>
      <c r="AA7" t="s">
        <v>593</v>
      </c>
      <c r="AC7" t="s">
        <v>533</v>
      </c>
      <c r="AE7" t="s">
        <v>533</v>
      </c>
      <c r="AI7" t="s">
        <v>730</v>
      </c>
      <c r="AK7" t="s">
        <v>702</v>
      </c>
      <c r="AM7" t="s">
        <v>702</v>
      </c>
      <c r="AO7" t="s">
        <v>763</v>
      </c>
      <c r="AQ7" t="s">
        <v>717</v>
      </c>
      <c r="AW7" t="s">
        <v>360</v>
      </c>
      <c r="BA7" s="14" t="s">
        <v>1213</v>
      </c>
      <c r="BC7" s="14" t="s">
        <v>1214</v>
      </c>
      <c r="BD7" s="14" t="s">
        <v>1216</v>
      </c>
      <c r="BE7" t="s">
        <v>728</v>
      </c>
      <c r="BH7" t="s">
        <v>732</v>
      </c>
      <c r="BK7" s="27"/>
      <c r="BN7" s="27"/>
      <c r="BP7" s="57"/>
      <c r="BS7" s="14" t="s">
        <v>1218</v>
      </c>
      <c r="CA7" t="s">
        <v>5</v>
      </c>
      <c r="CB7" t="s">
        <v>5</v>
      </c>
      <c r="CC7" t="s">
        <v>9</v>
      </c>
      <c r="CD7" t="s">
        <v>348</v>
      </c>
      <c r="CG7" t="s">
        <v>371</v>
      </c>
      <c r="CI7" t="s">
        <v>710</v>
      </c>
      <c r="CQ7" t="s">
        <v>711</v>
      </c>
    </row>
    <row r="8" spans="1:97" x14ac:dyDescent="0.3">
      <c r="A8" t="s">
        <v>176</v>
      </c>
      <c r="B8" t="s">
        <v>181</v>
      </c>
      <c r="C8" t="s">
        <v>184</v>
      </c>
      <c r="D8" s="13" t="s">
        <v>563</v>
      </c>
      <c r="G8" s="13" t="s">
        <v>563</v>
      </c>
      <c r="I8" s="66" t="s">
        <v>564</v>
      </c>
      <c r="K8" t="s">
        <v>560</v>
      </c>
      <c r="M8" t="s">
        <v>560</v>
      </c>
      <c r="O8" t="s">
        <v>560</v>
      </c>
      <c r="S8" t="s">
        <v>579</v>
      </c>
      <c r="U8" t="s">
        <v>590</v>
      </c>
      <c r="AA8" t="s">
        <v>560</v>
      </c>
      <c r="AC8" t="s">
        <v>730</v>
      </c>
      <c r="AE8" t="s">
        <v>730</v>
      </c>
      <c r="AI8" t="s">
        <v>550</v>
      </c>
      <c r="AK8" t="s">
        <v>706</v>
      </c>
      <c r="AO8" t="s">
        <v>707</v>
      </c>
      <c r="AQ8" t="s">
        <v>718</v>
      </c>
      <c r="AW8" t="s">
        <v>361</v>
      </c>
      <c r="BA8" s="14" t="s">
        <v>1214</v>
      </c>
      <c r="BC8" s="14" t="s">
        <v>1215</v>
      </c>
      <c r="BE8" t="s">
        <v>533</v>
      </c>
      <c r="BN8" s="27"/>
      <c r="BP8" s="57"/>
      <c r="BS8" s="14" t="s">
        <v>1219</v>
      </c>
      <c r="CA8" t="s">
        <v>6</v>
      </c>
      <c r="CB8" t="s">
        <v>6</v>
      </c>
      <c r="CC8" t="s">
        <v>10</v>
      </c>
      <c r="CD8" t="s">
        <v>349</v>
      </c>
      <c r="CG8" t="s">
        <v>372</v>
      </c>
      <c r="CI8" t="s">
        <v>713</v>
      </c>
    </row>
    <row r="9" spans="1:97" x14ac:dyDescent="0.3">
      <c r="A9" t="s">
        <v>177</v>
      </c>
      <c r="B9" t="s">
        <v>182</v>
      </c>
      <c r="C9" t="s">
        <v>185</v>
      </c>
      <c r="D9" s="13" t="s">
        <v>565</v>
      </c>
      <c r="G9" s="13" t="s">
        <v>565</v>
      </c>
      <c r="I9" s="66" t="s">
        <v>566</v>
      </c>
      <c r="K9" t="s">
        <v>758</v>
      </c>
      <c r="M9" t="s">
        <v>758</v>
      </c>
      <c r="O9" t="s">
        <v>758</v>
      </c>
      <c r="S9" t="s">
        <v>583</v>
      </c>
      <c r="U9" t="s">
        <v>594</v>
      </c>
      <c r="AA9" t="s">
        <v>758</v>
      </c>
      <c r="AC9" t="s">
        <v>550</v>
      </c>
      <c r="AE9" t="s">
        <v>550</v>
      </c>
      <c r="AK9" t="s">
        <v>763</v>
      </c>
      <c r="AO9" t="s">
        <v>708</v>
      </c>
      <c r="AQ9" t="s">
        <v>719</v>
      </c>
      <c r="AW9" t="s">
        <v>362</v>
      </c>
      <c r="BA9" s="14" t="s">
        <v>1215</v>
      </c>
      <c r="BC9" s="14" t="s">
        <v>1216</v>
      </c>
      <c r="BE9" t="s">
        <v>743</v>
      </c>
      <c r="BN9" s="27"/>
      <c r="BS9" s="14" t="s">
        <v>1220</v>
      </c>
      <c r="CA9" t="s">
        <v>7</v>
      </c>
      <c r="CB9" t="s">
        <v>7</v>
      </c>
      <c r="CD9" t="s">
        <v>350</v>
      </c>
      <c r="CG9" t="s">
        <v>814</v>
      </c>
      <c r="CK9" s="23"/>
    </row>
    <row r="10" spans="1:97" x14ac:dyDescent="0.3">
      <c r="B10" t="s">
        <v>195</v>
      </c>
      <c r="C10" t="s">
        <v>186</v>
      </c>
      <c r="D10" s="13" t="s">
        <v>567</v>
      </c>
      <c r="G10" s="13" t="s">
        <v>567</v>
      </c>
      <c r="I10" s="66" t="s">
        <v>568</v>
      </c>
      <c r="K10" t="s">
        <v>579</v>
      </c>
      <c r="M10" t="s">
        <v>579</v>
      </c>
      <c r="O10" t="s">
        <v>579</v>
      </c>
      <c r="S10" t="s">
        <v>759</v>
      </c>
      <c r="U10" t="s">
        <v>597</v>
      </c>
      <c r="AA10" t="s">
        <v>579</v>
      </c>
      <c r="AK10" t="s">
        <v>707</v>
      </c>
      <c r="AO10" t="s">
        <v>764</v>
      </c>
      <c r="AQ10" t="s">
        <v>720</v>
      </c>
      <c r="AW10" t="s">
        <v>363</v>
      </c>
      <c r="BA10" s="14" t="s">
        <v>1216</v>
      </c>
      <c r="BN10" s="27"/>
      <c r="BS10" s="14" t="s">
        <v>1221</v>
      </c>
      <c r="CB10" t="s">
        <v>8</v>
      </c>
      <c r="CD10" t="s">
        <v>351</v>
      </c>
      <c r="CG10" t="s">
        <v>373</v>
      </c>
    </row>
    <row r="11" spans="1:97" x14ac:dyDescent="0.3">
      <c r="B11" t="s">
        <v>233</v>
      </c>
      <c r="C11" t="s">
        <v>535</v>
      </c>
      <c r="D11" s="13" t="s">
        <v>569</v>
      </c>
      <c r="G11" s="13" t="s">
        <v>569</v>
      </c>
      <c r="I11" s="66" t="s">
        <v>570</v>
      </c>
      <c r="K11" t="s">
        <v>583</v>
      </c>
      <c r="M11" t="s">
        <v>583</v>
      </c>
      <c r="O11" t="s">
        <v>583</v>
      </c>
      <c r="S11" t="s">
        <v>602</v>
      </c>
      <c r="U11" t="s">
        <v>603</v>
      </c>
      <c r="AA11" t="s">
        <v>583</v>
      </c>
      <c r="AK11" t="s">
        <v>708</v>
      </c>
      <c r="AO11" t="s">
        <v>710</v>
      </c>
      <c r="AQ11" t="s">
        <v>721</v>
      </c>
      <c r="AW11" t="s">
        <v>770</v>
      </c>
      <c r="BA11" t="s">
        <v>731</v>
      </c>
      <c r="BN11" s="27"/>
      <c r="BS11" t="s">
        <v>807</v>
      </c>
      <c r="CB11" t="s">
        <v>9</v>
      </c>
      <c r="CD11" t="s">
        <v>158</v>
      </c>
      <c r="CG11" t="s">
        <v>374</v>
      </c>
    </row>
    <row r="12" spans="1:97" x14ac:dyDescent="0.3">
      <c r="B12" t="s">
        <v>1</v>
      </c>
      <c r="C12" t="s">
        <v>187</v>
      </c>
      <c r="D12" s="13" t="s">
        <v>571</v>
      </c>
      <c r="G12" s="13" t="s">
        <v>571</v>
      </c>
      <c r="I12" s="66" t="s">
        <v>572</v>
      </c>
      <c r="K12" t="s">
        <v>759</v>
      </c>
      <c r="M12" t="s">
        <v>759</v>
      </c>
      <c r="O12" t="s">
        <v>759</v>
      </c>
      <c r="S12" t="s">
        <v>606</v>
      </c>
      <c r="U12" t="s">
        <v>607</v>
      </c>
      <c r="AA12" t="s">
        <v>759</v>
      </c>
      <c r="AK12" t="s">
        <v>764</v>
      </c>
      <c r="AO12" t="s">
        <v>711</v>
      </c>
      <c r="AQ12" t="s">
        <v>722</v>
      </c>
      <c r="BA12" t="s">
        <v>732</v>
      </c>
      <c r="BN12" s="27"/>
      <c r="BS12" t="s">
        <v>808</v>
      </c>
      <c r="CB12" t="s">
        <v>10</v>
      </c>
      <c r="CG12" t="s">
        <v>375</v>
      </c>
    </row>
    <row r="13" spans="1:97" x14ac:dyDescent="0.3">
      <c r="B13" t="s">
        <v>92</v>
      </c>
      <c r="C13" t="s">
        <v>188</v>
      </c>
      <c r="D13" s="13" t="s">
        <v>574</v>
      </c>
      <c r="G13" s="13" t="s">
        <v>574</v>
      </c>
      <c r="I13" s="66" t="s">
        <v>575</v>
      </c>
      <c r="K13" t="s">
        <v>602</v>
      </c>
      <c r="M13" t="s">
        <v>602</v>
      </c>
      <c r="O13" t="s">
        <v>602</v>
      </c>
      <c r="S13" t="s">
        <v>760</v>
      </c>
      <c r="U13" t="s">
        <v>610</v>
      </c>
      <c r="AA13" t="s">
        <v>602</v>
      </c>
      <c r="AK13" t="s">
        <v>710</v>
      </c>
      <c r="AO13" t="s">
        <v>765</v>
      </c>
      <c r="AQ13" t="s">
        <v>723</v>
      </c>
      <c r="BA13" s="12"/>
      <c r="BN13" s="27"/>
      <c r="CB13" t="s">
        <v>11</v>
      </c>
      <c r="CG13" t="s">
        <v>815</v>
      </c>
    </row>
    <row r="14" spans="1:97" x14ac:dyDescent="0.3">
      <c r="B14" t="s">
        <v>234</v>
      </c>
      <c r="C14" t="s">
        <v>189</v>
      </c>
      <c r="D14" s="13" t="s">
        <v>577</v>
      </c>
      <c r="G14" s="13" t="s">
        <v>577</v>
      </c>
      <c r="I14" s="66" t="s">
        <v>578</v>
      </c>
      <c r="K14" t="s">
        <v>606</v>
      </c>
      <c r="M14" t="s">
        <v>606</v>
      </c>
      <c r="O14" t="s">
        <v>606</v>
      </c>
      <c r="S14" t="s">
        <v>634</v>
      </c>
      <c r="U14" t="s">
        <v>762</v>
      </c>
      <c r="AA14" t="s">
        <v>606</v>
      </c>
      <c r="AK14" t="s">
        <v>711</v>
      </c>
      <c r="AO14" t="s">
        <v>712</v>
      </c>
      <c r="AQ14" t="s">
        <v>766</v>
      </c>
      <c r="BA14" s="12"/>
      <c r="BN14" s="27"/>
      <c r="CB14" t="s">
        <v>84</v>
      </c>
      <c r="CG14" t="s">
        <v>816</v>
      </c>
    </row>
    <row r="15" spans="1:97" x14ac:dyDescent="0.3">
      <c r="B15" t="s">
        <v>175</v>
      </c>
      <c r="C15" t="s">
        <v>190</v>
      </c>
      <c r="D15" s="13" t="s">
        <v>581</v>
      </c>
      <c r="G15" s="13" t="s">
        <v>581</v>
      </c>
      <c r="I15" s="66" t="s">
        <v>582</v>
      </c>
      <c r="K15" t="s">
        <v>760</v>
      </c>
      <c r="M15" t="s">
        <v>760</v>
      </c>
      <c r="O15" t="s">
        <v>760</v>
      </c>
      <c r="S15" t="s">
        <v>761</v>
      </c>
      <c r="U15" t="s">
        <v>619</v>
      </c>
      <c r="AA15" t="s">
        <v>760</v>
      </c>
      <c r="AK15" t="s">
        <v>765</v>
      </c>
      <c r="AO15" s="55" t="s">
        <v>748</v>
      </c>
      <c r="AQ15" t="s">
        <v>724</v>
      </c>
      <c r="BA15" s="12"/>
      <c r="BN15" s="27"/>
      <c r="CB15" t="s">
        <v>547</v>
      </c>
    </row>
    <row r="16" spans="1:97" x14ac:dyDescent="0.3">
      <c r="C16" t="s">
        <v>191</v>
      </c>
      <c r="D16" s="13" t="s">
        <v>585</v>
      </c>
      <c r="G16" s="13" t="s">
        <v>585</v>
      </c>
      <c r="I16" s="66" t="s">
        <v>586</v>
      </c>
      <c r="K16" t="s">
        <v>634</v>
      </c>
      <c r="M16" t="s">
        <v>634</v>
      </c>
      <c r="O16" t="s">
        <v>634</v>
      </c>
      <c r="S16" t="s">
        <v>573</v>
      </c>
      <c r="U16" t="s">
        <v>622</v>
      </c>
      <c r="AA16" t="s">
        <v>634</v>
      </c>
      <c r="AK16" t="s">
        <v>712</v>
      </c>
      <c r="AO16" t="s">
        <v>713</v>
      </c>
      <c r="AQ16" t="s">
        <v>725</v>
      </c>
      <c r="CB16" t="s">
        <v>546</v>
      </c>
    </row>
    <row r="17" spans="3:85" x14ac:dyDescent="0.3">
      <c r="C17" t="s">
        <v>192</v>
      </c>
      <c r="D17" s="13" t="s">
        <v>588</v>
      </c>
      <c r="G17" s="13" t="s">
        <v>588</v>
      </c>
      <c r="I17" s="66" t="s">
        <v>589</v>
      </c>
      <c r="K17" t="s">
        <v>761</v>
      </c>
      <c r="M17" t="s">
        <v>761</v>
      </c>
      <c r="O17" t="s">
        <v>761</v>
      </c>
      <c r="S17" t="s">
        <v>576</v>
      </c>
      <c r="U17" t="s">
        <v>625</v>
      </c>
      <c r="AA17" t="s">
        <v>761</v>
      </c>
      <c r="AK17" s="55" t="s">
        <v>748</v>
      </c>
      <c r="AO17" t="s">
        <v>714</v>
      </c>
      <c r="AQ17" t="s">
        <v>726</v>
      </c>
      <c r="CB17" t="s">
        <v>85</v>
      </c>
    </row>
    <row r="18" spans="3:85" x14ac:dyDescent="0.3">
      <c r="C18" t="s">
        <v>193</v>
      </c>
      <c r="D18" s="13" t="s">
        <v>591</v>
      </c>
      <c r="G18" s="13" t="s">
        <v>591</v>
      </c>
      <c r="I18" s="66" t="s">
        <v>592</v>
      </c>
      <c r="K18" t="s">
        <v>573</v>
      </c>
      <c r="M18" t="s">
        <v>573</v>
      </c>
      <c r="O18" t="s">
        <v>573</v>
      </c>
      <c r="S18" t="s">
        <v>580</v>
      </c>
      <c r="AA18" t="s">
        <v>573</v>
      </c>
      <c r="AK18" t="s">
        <v>713</v>
      </c>
      <c r="AO18" t="s">
        <v>715</v>
      </c>
      <c r="CB18" t="s">
        <v>783</v>
      </c>
      <c r="CE18" s="12"/>
      <c r="CG18" s="12"/>
    </row>
    <row r="19" spans="3:85" x14ac:dyDescent="0.3">
      <c r="C19" t="s">
        <v>194</v>
      </c>
      <c r="D19" s="13" t="s">
        <v>595</v>
      </c>
      <c r="G19" s="13" t="s">
        <v>595</v>
      </c>
      <c r="I19" s="66" t="s">
        <v>596</v>
      </c>
      <c r="K19" t="s">
        <v>576</v>
      </c>
      <c r="M19" t="s">
        <v>576</v>
      </c>
      <c r="O19" t="s">
        <v>576</v>
      </c>
      <c r="AA19" t="s">
        <v>576</v>
      </c>
      <c r="AK19" t="s">
        <v>714</v>
      </c>
      <c r="BE19" s="27"/>
      <c r="CB19" t="s">
        <v>782</v>
      </c>
      <c r="CE19" s="12"/>
      <c r="CG19" s="12"/>
    </row>
    <row r="20" spans="3:85" x14ac:dyDescent="0.3">
      <c r="C20" t="s">
        <v>195</v>
      </c>
      <c r="D20" s="13" t="s">
        <v>772</v>
      </c>
      <c r="G20" s="13" t="s">
        <v>772</v>
      </c>
      <c r="I20" s="66" t="s">
        <v>703</v>
      </c>
      <c r="K20" t="s">
        <v>580</v>
      </c>
      <c r="M20" t="s">
        <v>580</v>
      </c>
      <c r="O20" t="s">
        <v>580</v>
      </c>
      <c r="AA20" t="s">
        <v>580</v>
      </c>
      <c r="AK20" t="s">
        <v>715</v>
      </c>
      <c r="BE20" s="27"/>
      <c r="CB20" t="s">
        <v>86</v>
      </c>
    </row>
    <row r="21" spans="3:85" x14ac:dyDescent="0.3">
      <c r="C21" t="s">
        <v>180</v>
      </c>
      <c r="D21" s="13" t="s">
        <v>756</v>
      </c>
      <c r="G21" s="13" t="s">
        <v>756</v>
      </c>
      <c r="I21" s="66" t="s">
        <v>705</v>
      </c>
      <c r="K21" t="s">
        <v>584</v>
      </c>
      <c r="M21" t="s">
        <v>584</v>
      </c>
      <c r="O21" t="s">
        <v>584</v>
      </c>
      <c r="AA21" t="s">
        <v>584</v>
      </c>
      <c r="AK21" t="s">
        <v>716</v>
      </c>
      <c r="BE21" s="27"/>
      <c r="CB21" t="s">
        <v>354</v>
      </c>
    </row>
    <row r="22" spans="3:85" x14ac:dyDescent="0.3">
      <c r="C22" t="s">
        <v>196</v>
      </c>
      <c r="D22" s="13" t="s">
        <v>757</v>
      </c>
      <c r="G22" s="13" t="s">
        <v>757</v>
      </c>
      <c r="I22" s="66" t="s">
        <v>599</v>
      </c>
      <c r="K22" t="s">
        <v>587</v>
      </c>
      <c r="M22" t="s">
        <v>587</v>
      </c>
      <c r="O22" t="s">
        <v>587</v>
      </c>
      <c r="AA22" t="s">
        <v>587</v>
      </c>
      <c r="AK22" t="s">
        <v>717</v>
      </c>
      <c r="BE22" s="27"/>
      <c r="CB22" t="s">
        <v>355</v>
      </c>
    </row>
    <row r="23" spans="3:85" x14ac:dyDescent="0.3">
      <c r="C23" t="s">
        <v>197</v>
      </c>
      <c r="D23" s="13" t="s">
        <v>598</v>
      </c>
      <c r="G23" s="13" t="s">
        <v>598</v>
      </c>
      <c r="I23" s="66" t="s">
        <v>601</v>
      </c>
      <c r="K23" t="s">
        <v>590</v>
      </c>
      <c r="M23" t="s">
        <v>590</v>
      </c>
      <c r="O23" t="s">
        <v>590</v>
      </c>
      <c r="AA23" t="s">
        <v>590</v>
      </c>
      <c r="AK23" t="s">
        <v>718</v>
      </c>
      <c r="BE23" s="12"/>
      <c r="CB23" t="s">
        <v>356</v>
      </c>
    </row>
    <row r="24" spans="3:85" x14ac:dyDescent="0.3">
      <c r="C24" t="s">
        <v>198</v>
      </c>
      <c r="D24" s="13" t="s">
        <v>600</v>
      </c>
      <c r="G24" s="13" t="s">
        <v>600</v>
      </c>
      <c r="I24" s="66" t="s">
        <v>605</v>
      </c>
      <c r="K24" t="s">
        <v>594</v>
      </c>
      <c r="M24" t="s">
        <v>594</v>
      </c>
      <c r="O24" t="s">
        <v>594</v>
      </c>
      <c r="AA24" t="s">
        <v>594</v>
      </c>
      <c r="AK24" t="s">
        <v>719</v>
      </c>
      <c r="BE24" s="12"/>
    </row>
    <row r="25" spans="3:85" x14ac:dyDescent="0.3">
      <c r="C25" t="s">
        <v>199</v>
      </c>
      <c r="D25" s="13" t="s">
        <v>604</v>
      </c>
      <c r="G25" s="13" t="s">
        <v>604</v>
      </c>
      <c r="I25" s="66" t="s">
        <v>609</v>
      </c>
      <c r="K25" t="s">
        <v>597</v>
      </c>
      <c r="M25" t="s">
        <v>597</v>
      </c>
      <c r="O25" t="s">
        <v>597</v>
      </c>
      <c r="AA25" t="s">
        <v>597</v>
      </c>
      <c r="AK25" t="s">
        <v>720</v>
      </c>
      <c r="BE25" s="12"/>
    </row>
    <row r="26" spans="3:85" x14ac:dyDescent="0.3">
      <c r="C26" t="s">
        <v>200</v>
      </c>
      <c r="D26" s="13" t="s">
        <v>608</v>
      </c>
      <c r="G26" s="13" t="s">
        <v>608</v>
      </c>
      <c r="I26" s="66" t="s">
        <v>612</v>
      </c>
      <c r="K26" t="s">
        <v>603</v>
      </c>
      <c r="M26" t="s">
        <v>603</v>
      </c>
      <c r="O26" t="s">
        <v>603</v>
      </c>
      <c r="AA26" t="s">
        <v>603</v>
      </c>
      <c r="AK26" t="s">
        <v>721</v>
      </c>
      <c r="BE26" s="12"/>
    </row>
    <row r="27" spans="3:85" x14ac:dyDescent="0.3">
      <c r="C27" t="s">
        <v>201</v>
      </c>
      <c r="D27" s="13" t="s">
        <v>611</v>
      </c>
      <c r="G27" s="13" t="s">
        <v>611</v>
      </c>
      <c r="I27" s="66" t="s">
        <v>614</v>
      </c>
      <c r="K27" t="s">
        <v>607</v>
      </c>
      <c r="M27" t="s">
        <v>607</v>
      </c>
      <c r="O27" t="s">
        <v>607</v>
      </c>
      <c r="AA27" t="s">
        <v>607</v>
      </c>
      <c r="AK27" t="s">
        <v>722</v>
      </c>
    </row>
    <row r="28" spans="3:85" x14ac:dyDescent="0.3">
      <c r="C28" t="s">
        <v>202</v>
      </c>
      <c r="D28" s="13" t="s">
        <v>613</v>
      </c>
      <c r="G28" s="13" t="s">
        <v>613</v>
      </c>
      <c r="I28" s="66" t="s">
        <v>616</v>
      </c>
      <c r="K28" t="s">
        <v>610</v>
      </c>
      <c r="M28" t="s">
        <v>610</v>
      </c>
      <c r="O28" t="s">
        <v>610</v>
      </c>
      <c r="AA28" t="s">
        <v>610</v>
      </c>
      <c r="AK28" t="s">
        <v>723</v>
      </c>
    </row>
    <row r="29" spans="3:85" x14ac:dyDescent="0.3">
      <c r="C29" t="s">
        <v>203</v>
      </c>
      <c r="D29" s="13" t="s">
        <v>615</v>
      </c>
      <c r="G29" s="13" t="s">
        <v>615</v>
      </c>
      <c r="I29" s="66" t="s">
        <v>618</v>
      </c>
      <c r="K29" t="s">
        <v>762</v>
      </c>
      <c r="M29" t="s">
        <v>762</v>
      </c>
      <c r="O29" t="s">
        <v>762</v>
      </c>
      <c r="AA29" t="s">
        <v>762</v>
      </c>
      <c r="AK29" t="s">
        <v>766</v>
      </c>
    </row>
    <row r="30" spans="3:85" x14ac:dyDescent="0.3">
      <c r="C30" t="s">
        <v>204</v>
      </c>
      <c r="D30" s="13" t="s">
        <v>617</v>
      </c>
      <c r="G30" s="13" t="s">
        <v>617</v>
      </c>
      <c r="I30" s="66" t="s">
        <v>621</v>
      </c>
      <c r="K30" t="s">
        <v>619</v>
      </c>
      <c r="M30" t="s">
        <v>619</v>
      </c>
      <c r="O30" t="s">
        <v>619</v>
      </c>
      <c r="AA30" t="s">
        <v>619</v>
      </c>
      <c r="AK30" t="s">
        <v>724</v>
      </c>
    </row>
    <row r="31" spans="3:85" x14ac:dyDescent="0.3">
      <c r="C31" t="s">
        <v>205</v>
      </c>
      <c r="D31" s="13" t="s">
        <v>620</v>
      </c>
      <c r="G31" s="13" t="s">
        <v>620</v>
      </c>
      <c r="I31" s="66" t="s">
        <v>624</v>
      </c>
      <c r="K31" t="s">
        <v>622</v>
      </c>
      <c r="M31" t="s">
        <v>622</v>
      </c>
      <c r="O31" t="s">
        <v>622</v>
      </c>
      <c r="AA31" t="s">
        <v>622</v>
      </c>
      <c r="AK31" t="s">
        <v>725</v>
      </c>
    </row>
    <row r="32" spans="3:85" x14ac:dyDescent="0.3">
      <c r="C32" t="s">
        <v>206</v>
      </c>
      <c r="D32" s="13" t="s">
        <v>623</v>
      </c>
      <c r="G32" s="13" t="s">
        <v>623</v>
      </c>
      <c r="I32" s="66" t="s">
        <v>627</v>
      </c>
      <c r="K32" t="s">
        <v>625</v>
      </c>
      <c r="M32" t="s">
        <v>625</v>
      </c>
      <c r="O32" t="s">
        <v>625</v>
      </c>
      <c r="AA32" t="s">
        <v>625</v>
      </c>
      <c r="AK32" t="s">
        <v>726</v>
      </c>
    </row>
    <row r="33" spans="3:13" x14ac:dyDescent="0.3">
      <c r="C33" t="s">
        <v>207</v>
      </c>
      <c r="D33" s="13" t="s">
        <v>626</v>
      </c>
      <c r="G33" s="13" t="s">
        <v>626</v>
      </c>
      <c r="I33" s="66" t="s">
        <v>629</v>
      </c>
      <c r="K33" t="s">
        <v>323</v>
      </c>
      <c r="M33" t="s">
        <v>323</v>
      </c>
    </row>
    <row r="34" spans="3:13" x14ac:dyDescent="0.3">
      <c r="C34" t="s">
        <v>208</v>
      </c>
      <c r="D34" s="13" t="s">
        <v>628</v>
      </c>
      <c r="G34" s="13" t="s">
        <v>628</v>
      </c>
      <c r="I34" s="66" t="s">
        <v>631</v>
      </c>
      <c r="K34" t="s">
        <v>702</v>
      </c>
      <c r="M34" t="s">
        <v>702</v>
      </c>
    </row>
    <row r="35" spans="3:13" x14ac:dyDescent="0.3">
      <c r="C35" t="s">
        <v>209</v>
      </c>
      <c r="D35" s="13" t="s">
        <v>630</v>
      </c>
      <c r="G35" s="13" t="s">
        <v>630</v>
      </c>
      <c r="I35" s="66" t="s">
        <v>633</v>
      </c>
      <c r="K35" t="s">
        <v>706</v>
      </c>
      <c r="M35" t="s">
        <v>706</v>
      </c>
    </row>
    <row r="36" spans="3:13" x14ac:dyDescent="0.3">
      <c r="C36" t="s">
        <v>181</v>
      </c>
      <c r="D36" s="13" t="s">
        <v>632</v>
      </c>
      <c r="G36" s="13" t="s">
        <v>632</v>
      </c>
      <c r="I36" s="66" t="s">
        <v>636</v>
      </c>
      <c r="K36" t="s">
        <v>763</v>
      </c>
      <c r="M36" t="s">
        <v>763</v>
      </c>
    </row>
    <row r="37" spans="3:13" x14ac:dyDescent="0.3">
      <c r="C37" t="s">
        <v>210</v>
      </c>
      <c r="D37" s="13" t="s">
        <v>635</v>
      </c>
      <c r="G37" s="13" t="s">
        <v>635</v>
      </c>
      <c r="I37" s="66" t="s">
        <v>638</v>
      </c>
      <c r="K37" t="s">
        <v>707</v>
      </c>
      <c r="M37" t="s">
        <v>707</v>
      </c>
    </row>
    <row r="38" spans="3:13" x14ac:dyDescent="0.3">
      <c r="C38" t="s">
        <v>211</v>
      </c>
      <c r="D38" s="13" t="s">
        <v>637</v>
      </c>
      <c r="G38" s="13" t="s">
        <v>637</v>
      </c>
      <c r="I38" s="66" t="s">
        <v>640</v>
      </c>
      <c r="K38" t="s">
        <v>708</v>
      </c>
      <c r="M38" t="s">
        <v>708</v>
      </c>
    </row>
    <row r="39" spans="3:13" x14ac:dyDescent="0.3">
      <c r="C39" t="s">
        <v>536</v>
      </c>
      <c r="D39" s="13" t="s">
        <v>639</v>
      </c>
      <c r="G39" s="13" t="s">
        <v>639</v>
      </c>
      <c r="I39" s="66" t="s">
        <v>642</v>
      </c>
      <c r="K39" t="s">
        <v>764</v>
      </c>
      <c r="M39" t="s">
        <v>764</v>
      </c>
    </row>
    <row r="40" spans="3:13" x14ac:dyDescent="0.3">
      <c r="C40" t="s">
        <v>212</v>
      </c>
      <c r="D40" s="13" t="s">
        <v>641</v>
      </c>
      <c r="G40" s="13" t="s">
        <v>641</v>
      </c>
      <c r="I40" s="66" t="s">
        <v>644</v>
      </c>
      <c r="K40" t="s">
        <v>710</v>
      </c>
      <c r="M40" t="s">
        <v>710</v>
      </c>
    </row>
    <row r="41" spans="3:13" x14ac:dyDescent="0.3">
      <c r="C41" t="s">
        <v>213</v>
      </c>
      <c r="D41" s="13" t="s">
        <v>643</v>
      </c>
      <c r="G41" s="13" t="s">
        <v>643</v>
      </c>
      <c r="I41" s="66" t="s">
        <v>646</v>
      </c>
      <c r="K41" t="s">
        <v>711</v>
      </c>
      <c r="M41" t="s">
        <v>711</v>
      </c>
    </row>
    <row r="42" spans="3:13" x14ac:dyDescent="0.3">
      <c r="C42" t="s">
        <v>216</v>
      </c>
      <c r="D42" s="13" t="s">
        <v>645</v>
      </c>
      <c r="G42" s="13" t="s">
        <v>645</v>
      </c>
      <c r="I42" s="66" t="s">
        <v>648</v>
      </c>
      <c r="K42" s="55" t="s">
        <v>765</v>
      </c>
      <c r="M42" s="55" t="s">
        <v>765</v>
      </c>
    </row>
    <row r="43" spans="3:13" x14ac:dyDescent="0.3">
      <c r="C43" t="s">
        <v>217</v>
      </c>
      <c r="D43" s="13" t="s">
        <v>647</v>
      </c>
      <c r="G43" s="13" t="s">
        <v>647</v>
      </c>
      <c r="I43" s="66" t="s">
        <v>650</v>
      </c>
      <c r="K43" t="s">
        <v>712</v>
      </c>
      <c r="M43" t="s">
        <v>712</v>
      </c>
    </row>
    <row r="44" spans="3:13" x14ac:dyDescent="0.3">
      <c r="C44" t="s">
        <v>214</v>
      </c>
      <c r="D44" s="13" t="s">
        <v>649</v>
      </c>
      <c r="G44" s="13" t="s">
        <v>649</v>
      </c>
      <c r="I44" s="66" t="s">
        <v>652</v>
      </c>
      <c r="K44" t="s">
        <v>748</v>
      </c>
      <c r="M44" t="s">
        <v>748</v>
      </c>
    </row>
    <row r="45" spans="3:13" x14ac:dyDescent="0.3">
      <c r="C45" t="s">
        <v>215</v>
      </c>
      <c r="D45" s="13" t="s">
        <v>651</v>
      </c>
      <c r="G45" s="13" t="s">
        <v>651</v>
      </c>
      <c r="I45" s="66" t="s">
        <v>654</v>
      </c>
      <c r="K45" t="s">
        <v>713</v>
      </c>
      <c r="M45" t="s">
        <v>713</v>
      </c>
    </row>
    <row r="46" spans="3:13" x14ac:dyDescent="0.3">
      <c r="C46" t="s">
        <v>218</v>
      </c>
      <c r="D46" s="13" t="s">
        <v>653</v>
      </c>
      <c r="G46" s="13" t="s">
        <v>653</v>
      </c>
      <c r="I46" s="66" t="s">
        <v>656</v>
      </c>
      <c r="K46" t="s">
        <v>714</v>
      </c>
      <c r="M46" t="s">
        <v>714</v>
      </c>
    </row>
    <row r="47" spans="3:13" x14ac:dyDescent="0.3">
      <c r="C47" t="s">
        <v>341</v>
      </c>
      <c r="D47" s="13" t="s">
        <v>655</v>
      </c>
      <c r="G47" s="13" t="s">
        <v>655</v>
      </c>
      <c r="I47" s="66" t="s">
        <v>658</v>
      </c>
      <c r="K47" t="s">
        <v>715</v>
      </c>
      <c r="M47" t="s">
        <v>715</v>
      </c>
    </row>
    <row r="48" spans="3:13" x14ac:dyDescent="0.3">
      <c r="C48" t="s">
        <v>534</v>
      </c>
      <c r="D48" s="13" t="s">
        <v>657</v>
      </c>
      <c r="G48" s="13" t="s">
        <v>657</v>
      </c>
      <c r="I48" s="66" t="s">
        <v>660</v>
      </c>
      <c r="K48" t="s">
        <v>716</v>
      </c>
      <c r="M48" t="s">
        <v>716</v>
      </c>
    </row>
    <row r="49" spans="3:24" x14ac:dyDescent="0.3">
      <c r="C49" t="s">
        <v>342</v>
      </c>
      <c r="D49" s="13" t="s">
        <v>659</v>
      </c>
      <c r="G49" s="13" t="s">
        <v>659</v>
      </c>
      <c r="I49" s="66" t="s">
        <v>662</v>
      </c>
      <c r="K49" t="s">
        <v>717</v>
      </c>
      <c r="M49" t="s">
        <v>717</v>
      </c>
    </row>
    <row r="50" spans="3:24" x14ac:dyDescent="0.3">
      <c r="C50" t="s">
        <v>343</v>
      </c>
      <c r="D50" s="13" t="s">
        <v>661</v>
      </c>
      <c r="G50" s="13" t="s">
        <v>661</v>
      </c>
      <c r="I50" s="66" t="s">
        <v>663</v>
      </c>
      <c r="K50" t="s">
        <v>718</v>
      </c>
      <c r="M50" t="s">
        <v>718</v>
      </c>
    </row>
    <row r="51" spans="3:24" x14ac:dyDescent="0.3">
      <c r="C51" t="s">
        <v>344</v>
      </c>
      <c r="D51" s="13" t="s">
        <v>868</v>
      </c>
      <c r="G51" s="13" t="s">
        <v>868</v>
      </c>
      <c r="I51" s="66" t="s">
        <v>871</v>
      </c>
      <c r="K51" t="s">
        <v>719</v>
      </c>
      <c r="M51" t="s">
        <v>719</v>
      </c>
    </row>
    <row r="52" spans="3:24" x14ac:dyDescent="0.3">
      <c r="C52" t="s">
        <v>345</v>
      </c>
      <c r="D52" s="13" t="s">
        <v>869</v>
      </c>
      <c r="G52" s="13" t="s">
        <v>869</v>
      </c>
      <c r="I52" s="66" t="s">
        <v>872</v>
      </c>
      <c r="K52" t="s">
        <v>720</v>
      </c>
      <c r="M52" t="s">
        <v>720</v>
      </c>
      <c r="W52" s="33"/>
      <c r="X52" s="33"/>
    </row>
    <row r="53" spans="3:24" x14ac:dyDescent="0.3">
      <c r="C53" t="s">
        <v>182</v>
      </c>
      <c r="D53" s="13" t="s">
        <v>870</v>
      </c>
      <c r="G53" s="13" t="s">
        <v>870</v>
      </c>
      <c r="I53" s="66" t="s">
        <v>873</v>
      </c>
      <c r="K53" t="s">
        <v>721</v>
      </c>
      <c r="M53" t="s">
        <v>721</v>
      </c>
    </row>
    <row r="54" spans="3:24" x14ac:dyDescent="0.3">
      <c r="C54" t="s">
        <v>219</v>
      </c>
      <c r="D54" s="13" t="s">
        <v>664</v>
      </c>
      <c r="G54" s="13" t="s">
        <v>664</v>
      </c>
      <c r="I54" s="66" t="s">
        <v>874</v>
      </c>
      <c r="K54" t="s">
        <v>722</v>
      </c>
      <c r="M54" t="s">
        <v>722</v>
      </c>
    </row>
    <row r="55" spans="3:24" x14ac:dyDescent="0.3">
      <c r="C55" t="s">
        <v>220</v>
      </c>
      <c r="D55" s="13" t="s">
        <v>665</v>
      </c>
      <c r="G55" s="13" t="s">
        <v>665</v>
      </c>
      <c r="I55" s="66" t="s">
        <v>875</v>
      </c>
      <c r="K55" t="s">
        <v>723</v>
      </c>
      <c r="M55" t="s">
        <v>723</v>
      </c>
    </row>
    <row r="56" spans="3:24" x14ac:dyDescent="0.3">
      <c r="C56" t="s">
        <v>221</v>
      </c>
      <c r="D56" s="13" t="s">
        <v>666</v>
      </c>
      <c r="G56" s="13" t="s">
        <v>666</v>
      </c>
      <c r="I56" s="66" t="s">
        <v>876</v>
      </c>
      <c r="K56" t="s">
        <v>766</v>
      </c>
      <c r="M56" t="s">
        <v>766</v>
      </c>
    </row>
    <row r="57" spans="3:24" x14ac:dyDescent="0.3">
      <c r="C57" t="s">
        <v>228</v>
      </c>
      <c r="D57" s="13" t="s">
        <v>667</v>
      </c>
      <c r="G57" s="13" t="s">
        <v>667</v>
      </c>
      <c r="I57" s="66" t="s">
        <v>877</v>
      </c>
      <c r="K57" t="s">
        <v>724</v>
      </c>
      <c r="M57" t="s">
        <v>724</v>
      </c>
    </row>
    <row r="58" spans="3:24" x14ac:dyDescent="0.3">
      <c r="C58" t="s">
        <v>222</v>
      </c>
      <c r="D58" s="13" t="s">
        <v>668</v>
      </c>
      <c r="G58" s="13" t="s">
        <v>668</v>
      </c>
      <c r="I58" s="66" t="s">
        <v>878</v>
      </c>
      <c r="K58" t="s">
        <v>725</v>
      </c>
      <c r="M58" t="s">
        <v>725</v>
      </c>
    </row>
    <row r="59" spans="3:24" x14ac:dyDescent="0.3">
      <c r="C59" t="s">
        <v>223</v>
      </c>
      <c r="D59" s="13" t="s">
        <v>669</v>
      </c>
      <c r="G59" s="13" t="s">
        <v>669</v>
      </c>
      <c r="I59" s="66" t="s">
        <v>879</v>
      </c>
      <c r="K59" t="s">
        <v>726</v>
      </c>
      <c r="M59" t="s">
        <v>726</v>
      </c>
    </row>
    <row r="60" spans="3:24" x14ac:dyDescent="0.3">
      <c r="C60" t="s">
        <v>224</v>
      </c>
      <c r="D60" s="13" t="s">
        <v>670</v>
      </c>
      <c r="G60" s="13" t="s">
        <v>670</v>
      </c>
      <c r="I60" s="66" t="s">
        <v>880</v>
      </c>
      <c r="K60" s="72" t="s">
        <v>727</v>
      </c>
      <c r="M60" s="14" t="s">
        <v>1217</v>
      </c>
    </row>
    <row r="61" spans="3:24" x14ac:dyDescent="0.3">
      <c r="C61" t="s">
        <v>225</v>
      </c>
      <c r="D61" s="13" t="s">
        <v>671</v>
      </c>
      <c r="G61" s="13" t="s">
        <v>671</v>
      </c>
      <c r="I61" s="66" t="s">
        <v>881</v>
      </c>
      <c r="K61" s="14" t="s">
        <v>1213</v>
      </c>
      <c r="M61" t="s">
        <v>533</v>
      </c>
    </row>
    <row r="62" spans="3:24" x14ac:dyDescent="0.3">
      <c r="C62" t="s">
        <v>226</v>
      </c>
      <c r="D62" s="13" t="s">
        <v>673</v>
      </c>
      <c r="G62" s="13" t="s">
        <v>673</v>
      </c>
      <c r="I62" s="66" t="s">
        <v>882</v>
      </c>
      <c r="K62" s="14" t="s">
        <v>1214</v>
      </c>
      <c r="M62" t="s">
        <v>730</v>
      </c>
    </row>
    <row r="63" spans="3:24" x14ac:dyDescent="0.3">
      <c r="C63" t="s">
        <v>227</v>
      </c>
      <c r="D63" s="13" t="s">
        <v>675</v>
      </c>
      <c r="G63" s="13" t="s">
        <v>675</v>
      </c>
      <c r="I63" s="66" t="s">
        <v>672</v>
      </c>
      <c r="K63" s="14" t="s">
        <v>1215</v>
      </c>
      <c r="M63" t="s">
        <v>550</v>
      </c>
    </row>
    <row r="64" spans="3:24" x14ac:dyDescent="0.3">
      <c r="C64" t="s">
        <v>229</v>
      </c>
      <c r="D64" s="13" t="s">
        <v>677</v>
      </c>
      <c r="G64" s="13" t="s">
        <v>677</v>
      </c>
      <c r="I64" s="66" t="s">
        <v>674</v>
      </c>
      <c r="K64" s="14" t="s">
        <v>1216</v>
      </c>
      <c r="M64" t="s">
        <v>552</v>
      </c>
    </row>
    <row r="65" spans="3:13" x14ac:dyDescent="0.3">
      <c r="C65" t="s">
        <v>230</v>
      </c>
      <c r="D65" s="13" t="s">
        <v>679</v>
      </c>
      <c r="G65" s="13" t="s">
        <v>679</v>
      </c>
      <c r="I65" s="66" t="s">
        <v>676</v>
      </c>
      <c r="K65" s="72" t="s">
        <v>731</v>
      </c>
      <c r="M65" t="s">
        <v>551</v>
      </c>
    </row>
    <row r="66" spans="3:13" x14ac:dyDescent="0.3">
      <c r="C66" t="s">
        <v>231</v>
      </c>
      <c r="D66" s="13" t="s">
        <v>681</v>
      </c>
      <c r="G66" s="13" t="s">
        <v>681</v>
      </c>
      <c r="I66" s="66" t="s">
        <v>678</v>
      </c>
      <c r="K66" s="72" t="s">
        <v>732</v>
      </c>
    </row>
    <row r="67" spans="3:13" x14ac:dyDescent="0.3">
      <c r="C67" t="s">
        <v>235</v>
      </c>
      <c r="D67" s="13" t="s">
        <v>683</v>
      </c>
      <c r="G67" s="13" t="s">
        <v>683</v>
      </c>
      <c r="I67" s="66" t="s">
        <v>680</v>
      </c>
      <c r="K67" s="14" t="s">
        <v>1217</v>
      </c>
    </row>
    <row r="68" spans="3:13" x14ac:dyDescent="0.3">
      <c r="C68" t="s">
        <v>234</v>
      </c>
      <c r="D68" s="13" t="s">
        <v>685</v>
      </c>
      <c r="G68" s="13" t="s">
        <v>685</v>
      </c>
      <c r="I68" s="66" t="s">
        <v>682</v>
      </c>
      <c r="K68" t="s">
        <v>728</v>
      </c>
    </row>
    <row r="69" spans="3:13" x14ac:dyDescent="0.3">
      <c r="D69" s="13" t="s">
        <v>687</v>
      </c>
      <c r="G69" s="13" t="s">
        <v>687</v>
      </c>
      <c r="I69" s="66" t="s">
        <v>684</v>
      </c>
      <c r="K69" t="s">
        <v>533</v>
      </c>
    </row>
    <row r="70" spans="3:13" x14ac:dyDescent="0.3">
      <c r="D70" s="13" t="s">
        <v>689</v>
      </c>
      <c r="G70" s="13" t="s">
        <v>689</v>
      </c>
      <c r="I70" s="66" t="s">
        <v>686</v>
      </c>
      <c r="K70" t="s">
        <v>802</v>
      </c>
    </row>
    <row r="71" spans="3:13" x14ac:dyDescent="0.3">
      <c r="D71" s="13" t="s">
        <v>691</v>
      </c>
      <c r="G71" s="13" t="s">
        <v>691</v>
      </c>
      <c r="I71" s="66" t="s">
        <v>688</v>
      </c>
      <c r="K71" s="14" t="s">
        <v>1218</v>
      </c>
    </row>
    <row r="72" spans="3:13" x14ac:dyDescent="0.3">
      <c r="D72" s="13" t="s">
        <v>693</v>
      </c>
      <c r="G72" s="13" t="s">
        <v>693</v>
      </c>
      <c r="I72" s="66" t="s">
        <v>690</v>
      </c>
      <c r="K72" s="14" t="s">
        <v>1219</v>
      </c>
    </row>
    <row r="73" spans="3:13" x14ac:dyDescent="0.3">
      <c r="D73" s="66" t="s">
        <v>559</v>
      </c>
      <c r="I73" s="66" t="s">
        <v>692</v>
      </c>
      <c r="K73" s="14" t="s">
        <v>1220</v>
      </c>
    </row>
    <row r="74" spans="3:13" x14ac:dyDescent="0.3">
      <c r="D74" s="66" t="s">
        <v>562</v>
      </c>
      <c r="I74" s="66" t="s">
        <v>694</v>
      </c>
      <c r="K74" s="14" t="s">
        <v>1221</v>
      </c>
    </row>
    <row r="75" spans="3:13" x14ac:dyDescent="0.3">
      <c r="D75" s="66" t="s">
        <v>564</v>
      </c>
      <c r="I75" s="66" t="s">
        <v>695</v>
      </c>
      <c r="K75" t="s">
        <v>807</v>
      </c>
    </row>
    <row r="76" spans="3:13" x14ac:dyDescent="0.3">
      <c r="D76" s="66" t="s">
        <v>566</v>
      </c>
      <c r="I76" s="66" t="s">
        <v>696</v>
      </c>
      <c r="K76" t="s">
        <v>808</v>
      </c>
    </row>
    <row r="77" spans="3:13" x14ac:dyDescent="0.3">
      <c r="D77" s="66" t="s">
        <v>568</v>
      </c>
      <c r="I77" s="66" t="s">
        <v>697</v>
      </c>
      <c r="K77" s="73" t="s">
        <v>1223</v>
      </c>
    </row>
    <row r="78" spans="3:13" x14ac:dyDescent="0.3">
      <c r="D78" s="66" t="s">
        <v>570</v>
      </c>
      <c r="I78" s="66" t="s">
        <v>698</v>
      </c>
      <c r="K78" t="s">
        <v>736</v>
      </c>
    </row>
    <row r="79" spans="3:13" x14ac:dyDescent="0.3">
      <c r="D79" s="66" t="s">
        <v>572</v>
      </c>
      <c r="I79" s="66" t="s">
        <v>699</v>
      </c>
      <c r="K79" s="14" t="s">
        <v>1222</v>
      </c>
    </row>
    <row r="80" spans="3:13" x14ac:dyDescent="0.3">
      <c r="D80" s="66" t="s">
        <v>575</v>
      </c>
      <c r="I80" s="66" t="s">
        <v>700</v>
      </c>
      <c r="K80" t="s">
        <v>737</v>
      </c>
    </row>
    <row r="81" spans="4:13" x14ac:dyDescent="0.3">
      <c r="D81" s="66" t="s">
        <v>578</v>
      </c>
      <c r="I81" s="66" t="s">
        <v>701</v>
      </c>
      <c r="K81" t="s">
        <v>739</v>
      </c>
    </row>
    <row r="82" spans="4:13" x14ac:dyDescent="0.3">
      <c r="D82" s="66" t="s">
        <v>582</v>
      </c>
      <c r="K82" t="s">
        <v>769</v>
      </c>
    </row>
    <row r="83" spans="4:13" x14ac:dyDescent="0.3">
      <c r="D83" s="66" t="s">
        <v>586</v>
      </c>
      <c r="K83" t="s">
        <v>730</v>
      </c>
    </row>
    <row r="84" spans="4:13" x14ac:dyDescent="0.3">
      <c r="D84" s="66" t="s">
        <v>589</v>
      </c>
      <c r="K84" t="s">
        <v>550</v>
      </c>
    </row>
    <row r="85" spans="4:13" x14ac:dyDescent="0.3">
      <c r="D85" s="66" t="s">
        <v>592</v>
      </c>
      <c r="K85" t="s">
        <v>545</v>
      </c>
    </row>
    <row r="86" spans="4:13" x14ac:dyDescent="0.3">
      <c r="D86" s="66" t="s">
        <v>596</v>
      </c>
      <c r="K86" t="s">
        <v>743</v>
      </c>
    </row>
    <row r="87" spans="4:13" x14ac:dyDescent="0.3">
      <c r="D87" s="66" t="s">
        <v>703</v>
      </c>
      <c r="K87" s="77" t="s">
        <v>1225</v>
      </c>
    </row>
    <row r="88" spans="4:13" x14ac:dyDescent="0.3">
      <c r="D88" s="66" t="s">
        <v>705</v>
      </c>
      <c r="K88" s="71" t="s">
        <v>91</v>
      </c>
    </row>
    <row r="89" spans="4:13" x14ac:dyDescent="0.3">
      <c r="D89" s="66" t="s">
        <v>599</v>
      </c>
      <c r="K89" s="71" t="s">
        <v>318</v>
      </c>
      <c r="M89" s="55"/>
    </row>
    <row r="90" spans="4:13" x14ac:dyDescent="0.3">
      <c r="D90" s="66" t="s">
        <v>601</v>
      </c>
      <c r="K90" s="71" t="s">
        <v>319</v>
      </c>
      <c r="M90" s="55"/>
    </row>
    <row r="91" spans="4:13" x14ac:dyDescent="0.3">
      <c r="D91" s="66" t="s">
        <v>605</v>
      </c>
      <c r="K91" s="71" t="s">
        <v>320</v>
      </c>
      <c r="M91" s="55"/>
    </row>
    <row r="92" spans="4:13" x14ac:dyDescent="0.3">
      <c r="D92" s="66" t="s">
        <v>609</v>
      </c>
      <c r="K92" s="71" t="s">
        <v>321</v>
      </c>
      <c r="M92" s="55"/>
    </row>
    <row r="93" spans="4:13" x14ac:dyDescent="0.3">
      <c r="D93" s="66" t="s">
        <v>612</v>
      </c>
      <c r="K93" s="71" t="s">
        <v>324</v>
      </c>
    </row>
    <row r="94" spans="4:13" x14ac:dyDescent="0.3">
      <c r="D94" s="66" t="s">
        <v>614</v>
      </c>
      <c r="K94" s="71" t="s">
        <v>325</v>
      </c>
    </row>
    <row r="95" spans="4:13" x14ac:dyDescent="0.3">
      <c r="D95" s="66" t="s">
        <v>616</v>
      </c>
      <c r="K95" s="71" t="s">
        <v>326</v>
      </c>
    </row>
    <row r="96" spans="4:13" x14ac:dyDescent="0.3">
      <c r="D96" s="66" t="s">
        <v>618</v>
      </c>
      <c r="K96" s="71" t="s">
        <v>327</v>
      </c>
    </row>
    <row r="97" spans="4:12" x14ac:dyDescent="0.3">
      <c r="D97" s="66" t="s">
        <v>621</v>
      </c>
      <c r="K97" s="71" t="s">
        <v>328</v>
      </c>
    </row>
    <row r="98" spans="4:12" x14ac:dyDescent="0.3">
      <c r="D98" s="66" t="s">
        <v>624</v>
      </c>
      <c r="K98" s="71" t="s">
        <v>50</v>
      </c>
    </row>
    <row r="99" spans="4:12" x14ac:dyDescent="0.3">
      <c r="D99" s="66" t="s">
        <v>627</v>
      </c>
      <c r="K99" s="71" t="s">
        <v>49</v>
      </c>
    </row>
    <row r="100" spans="4:12" x14ac:dyDescent="0.3">
      <c r="D100" s="66" t="s">
        <v>629</v>
      </c>
      <c r="K100" s="71" t="s">
        <v>47</v>
      </c>
    </row>
    <row r="101" spans="4:12" x14ac:dyDescent="0.3">
      <c r="D101" s="66" t="s">
        <v>631</v>
      </c>
      <c r="K101" s="71" t="s">
        <v>52</v>
      </c>
    </row>
    <row r="102" spans="4:12" x14ac:dyDescent="0.3">
      <c r="D102" s="66" t="s">
        <v>633</v>
      </c>
      <c r="K102" s="71" t="s">
        <v>51</v>
      </c>
    </row>
    <row r="103" spans="4:12" x14ac:dyDescent="0.3">
      <c r="D103" s="66" t="s">
        <v>636</v>
      </c>
      <c r="K103" s="71" t="s">
        <v>238</v>
      </c>
    </row>
    <row r="104" spans="4:12" x14ac:dyDescent="0.3">
      <c r="D104" s="66" t="s">
        <v>638</v>
      </c>
      <c r="K104" s="71" t="s">
        <v>64</v>
      </c>
    </row>
    <row r="105" spans="4:12" x14ac:dyDescent="0.3">
      <c r="D105" s="66" t="s">
        <v>640</v>
      </c>
      <c r="K105" s="71" t="s">
        <v>48</v>
      </c>
    </row>
    <row r="106" spans="4:12" x14ac:dyDescent="0.3">
      <c r="D106" s="66" t="s">
        <v>642</v>
      </c>
      <c r="K106" s="71" t="s">
        <v>53</v>
      </c>
    </row>
    <row r="107" spans="4:12" x14ac:dyDescent="0.3">
      <c r="D107" s="66" t="s">
        <v>644</v>
      </c>
      <c r="K107" s="71" t="s">
        <v>542</v>
      </c>
      <c r="L107" s="55"/>
    </row>
    <row r="108" spans="4:12" x14ac:dyDescent="0.3">
      <c r="D108" s="66" t="s">
        <v>646</v>
      </c>
      <c r="K108" s="71" t="s">
        <v>329</v>
      </c>
      <c r="L108" s="55"/>
    </row>
    <row r="109" spans="4:12" x14ac:dyDescent="0.3">
      <c r="D109" s="66" t="s">
        <v>648</v>
      </c>
      <c r="K109" s="71" t="s">
        <v>552</v>
      </c>
      <c r="L109" s="55"/>
    </row>
    <row r="110" spans="4:12" x14ac:dyDescent="0.3">
      <c r="D110" s="66" t="s">
        <v>650</v>
      </c>
      <c r="K110" s="71" t="s">
        <v>551</v>
      </c>
      <c r="L110" s="55"/>
    </row>
    <row r="111" spans="4:12" x14ac:dyDescent="0.3">
      <c r="D111" s="66" t="s">
        <v>652</v>
      </c>
    </row>
    <row r="112" spans="4:12" x14ac:dyDescent="0.3">
      <c r="D112" s="66" t="s">
        <v>654</v>
      </c>
    </row>
    <row r="113" spans="4:4" x14ac:dyDescent="0.3">
      <c r="D113" s="66" t="s">
        <v>656</v>
      </c>
    </row>
    <row r="114" spans="4:4" x14ac:dyDescent="0.3">
      <c r="D114" s="66" t="s">
        <v>658</v>
      </c>
    </row>
    <row r="115" spans="4:4" x14ac:dyDescent="0.3">
      <c r="D115" s="66" t="s">
        <v>660</v>
      </c>
    </row>
    <row r="116" spans="4:4" x14ac:dyDescent="0.3">
      <c r="D116" s="66" t="s">
        <v>662</v>
      </c>
    </row>
    <row r="117" spans="4:4" x14ac:dyDescent="0.3">
      <c r="D117" s="66" t="s">
        <v>663</v>
      </c>
    </row>
    <row r="118" spans="4:4" x14ac:dyDescent="0.3">
      <c r="D118" s="66" t="s">
        <v>871</v>
      </c>
    </row>
    <row r="119" spans="4:4" x14ac:dyDescent="0.3">
      <c r="D119" s="66" t="s">
        <v>872</v>
      </c>
    </row>
    <row r="120" spans="4:4" x14ac:dyDescent="0.3">
      <c r="D120" s="66" t="s">
        <v>873</v>
      </c>
    </row>
    <row r="121" spans="4:4" x14ac:dyDescent="0.3">
      <c r="D121" s="66" t="s">
        <v>874</v>
      </c>
    </row>
    <row r="122" spans="4:4" x14ac:dyDescent="0.3">
      <c r="D122" s="66" t="s">
        <v>875</v>
      </c>
    </row>
    <row r="123" spans="4:4" x14ac:dyDescent="0.3">
      <c r="D123" s="66" t="s">
        <v>876</v>
      </c>
    </row>
    <row r="124" spans="4:4" x14ac:dyDescent="0.3">
      <c r="D124" s="66" t="s">
        <v>877</v>
      </c>
    </row>
    <row r="125" spans="4:4" x14ac:dyDescent="0.3">
      <c r="D125" s="66" t="s">
        <v>878</v>
      </c>
    </row>
    <row r="126" spans="4:4" x14ac:dyDescent="0.3">
      <c r="D126" s="66" t="s">
        <v>879</v>
      </c>
    </row>
    <row r="127" spans="4:4" x14ac:dyDescent="0.3">
      <c r="D127" s="66" t="s">
        <v>880</v>
      </c>
    </row>
    <row r="128" spans="4:4" x14ac:dyDescent="0.3">
      <c r="D128" s="66" t="s">
        <v>881</v>
      </c>
    </row>
    <row r="129" spans="4:4" x14ac:dyDescent="0.3">
      <c r="D129" s="66" t="s">
        <v>882</v>
      </c>
    </row>
    <row r="130" spans="4:4" x14ac:dyDescent="0.3">
      <c r="D130" s="66" t="s">
        <v>672</v>
      </c>
    </row>
    <row r="131" spans="4:4" x14ac:dyDescent="0.3">
      <c r="D131" s="66" t="s">
        <v>674</v>
      </c>
    </row>
    <row r="132" spans="4:4" x14ac:dyDescent="0.3">
      <c r="D132" s="66" t="s">
        <v>676</v>
      </c>
    </row>
    <row r="133" spans="4:4" x14ac:dyDescent="0.3">
      <c r="D133" s="66" t="s">
        <v>678</v>
      </c>
    </row>
    <row r="134" spans="4:4" x14ac:dyDescent="0.3">
      <c r="D134" s="66" t="s">
        <v>680</v>
      </c>
    </row>
    <row r="135" spans="4:4" x14ac:dyDescent="0.3">
      <c r="D135" s="66" t="s">
        <v>682</v>
      </c>
    </row>
    <row r="136" spans="4:4" x14ac:dyDescent="0.3">
      <c r="D136" s="66" t="s">
        <v>684</v>
      </c>
    </row>
    <row r="137" spans="4:4" x14ac:dyDescent="0.3">
      <c r="D137" s="66" t="s">
        <v>686</v>
      </c>
    </row>
    <row r="138" spans="4:4" x14ac:dyDescent="0.3">
      <c r="D138" s="66" t="s">
        <v>688</v>
      </c>
    </row>
    <row r="139" spans="4:4" x14ac:dyDescent="0.3">
      <c r="D139" s="66" t="s">
        <v>690</v>
      </c>
    </row>
    <row r="140" spans="4:4" x14ac:dyDescent="0.3">
      <c r="D140" s="66" t="s">
        <v>692</v>
      </c>
    </row>
    <row r="141" spans="4:4" x14ac:dyDescent="0.3">
      <c r="D141" s="66" t="s">
        <v>694</v>
      </c>
    </row>
    <row r="142" spans="4:4" x14ac:dyDescent="0.3">
      <c r="D142" s="66" t="s">
        <v>695</v>
      </c>
    </row>
    <row r="143" spans="4:4" x14ac:dyDescent="0.3">
      <c r="D143" s="66" t="s">
        <v>696</v>
      </c>
    </row>
    <row r="144" spans="4:4" x14ac:dyDescent="0.3">
      <c r="D144" s="66" t="s">
        <v>697</v>
      </c>
    </row>
    <row r="145" spans="4:4" x14ac:dyDescent="0.3">
      <c r="D145" s="66" t="s">
        <v>698</v>
      </c>
    </row>
    <row r="146" spans="4:4" x14ac:dyDescent="0.3">
      <c r="D146" s="66" t="s">
        <v>699</v>
      </c>
    </row>
    <row r="147" spans="4:4" x14ac:dyDescent="0.3">
      <c r="D147" s="66" t="s">
        <v>700</v>
      </c>
    </row>
    <row r="148" spans="4:4" x14ac:dyDescent="0.3">
      <c r="D148" s="66" t="s">
        <v>701</v>
      </c>
    </row>
    <row r="149" spans="4:4" x14ac:dyDescent="0.3">
      <c r="D149" s="67" t="s">
        <v>729</v>
      </c>
    </row>
    <row r="150" spans="4:4" x14ac:dyDescent="0.3">
      <c r="D150" s="67" t="s">
        <v>883</v>
      </c>
    </row>
    <row r="151" spans="4:4" x14ac:dyDescent="0.3">
      <c r="D151" s="67" t="s">
        <v>884</v>
      </c>
    </row>
    <row r="152" spans="4:4" x14ac:dyDescent="0.3">
      <c r="D152" s="67" t="s">
        <v>885</v>
      </c>
    </row>
    <row r="153" spans="4:4" x14ac:dyDescent="0.3">
      <c r="D153" s="67" t="s">
        <v>886</v>
      </c>
    </row>
    <row r="154" spans="4:4" x14ac:dyDescent="0.3">
      <c r="D154" s="67" t="s">
        <v>733</v>
      </c>
    </row>
    <row r="155" spans="4:4" x14ac:dyDescent="0.3">
      <c r="D155" s="67" t="s">
        <v>734</v>
      </c>
    </row>
    <row r="156" spans="4:4" x14ac:dyDescent="0.3">
      <c r="D156" s="68" t="s">
        <v>887</v>
      </c>
    </row>
    <row r="157" spans="4:4" x14ac:dyDescent="0.3">
      <c r="D157" s="68" t="s">
        <v>735</v>
      </c>
    </row>
    <row r="158" spans="4:4" x14ac:dyDescent="0.3">
      <c r="D158" s="68" t="s">
        <v>541</v>
      </c>
    </row>
    <row r="159" spans="4:4" x14ac:dyDescent="0.3">
      <c r="D159" s="69" t="s">
        <v>888</v>
      </c>
    </row>
    <row r="160" spans="4:4" x14ac:dyDescent="0.3">
      <c r="D160" s="69" t="s">
        <v>889</v>
      </c>
    </row>
    <row r="161" spans="4:11" x14ac:dyDescent="0.3">
      <c r="D161" s="69" t="s">
        <v>890</v>
      </c>
    </row>
    <row r="162" spans="4:11" x14ac:dyDescent="0.3">
      <c r="D162" s="69" t="s">
        <v>891</v>
      </c>
    </row>
    <row r="163" spans="4:11" x14ac:dyDescent="0.3">
      <c r="D163" s="69" t="s">
        <v>892</v>
      </c>
    </row>
    <row r="164" spans="4:11" x14ac:dyDescent="0.3">
      <c r="D164" s="69" t="s">
        <v>893</v>
      </c>
    </row>
    <row r="165" spans="4:11" x14ac:dyDescent="0.3">
      <c r="D165" s="69" t="s">
        <v>894</v>
      </c>
    </row>
    <row r="166" spans="4:11" x14ac:dyDescent="0.3">
      <c r="D166" s="69" t="s">
        <v>895</v>
      </c>
    </row>
    <row r="167" spans="4:11" x14ac:dyDescent="0.3">
      <c r="D167" s="69" t="s">
        <v>738</v>
      </c>
    </row>
    <row r="168" spans="4:11" x14ac:dyDescent="0.3">
      <c r="D168" s="69" t="s">
        <v>896</v>
      </c>
    </row>
    <row r="169" spans="4:11" x14ac:dyDescent="0.3">
      <c r="D169" s="69" t="s">
        <v>740</v>
      </c>
    </row>
    <row r="170" spans="4:11" x14ac:dyDescent="0.3">
      <c r="D170" s="69" t="s">
        <v>741</v>
      </c>
      <c r="K170" t="s">
        <v>327</v>
      </c>
    </row>
    <row r="171" spans="4:11" x14ac:dyDescent="0.3">
      <c r="D171" s="69" t="s">
        <v>742</v>
      </c>
      <c r="K171" t="s">
        <v>328</v>
      </c>
    </row>
    <row r="172" spans="4:11" x14ac:dyDescent="0.3">
      <c r="D172" s="70" t="s">
        <v>744</v>
      </c>
      <c r="K172" t="s">
        <v>50</v>
      </c>
    </row>
    <row r="173" spans="4:11" x14ac:dyDescent="0.3">
      <c r="D173" s="70" t="s">
        <v>780</v>
      </c>
      <c r="K173" t="s">
        <v>49</v>
      </c>
    </row>
    <row r="174" spans="4:11" x14ac:dyDescent="0.3">
      <c r="D174" s="8" t="s">
        <v>544</v>
      </c>
      <c r="K174" t="s">
        <v>47</v>
      </c>
    </row>
    <row r="175" spans="4:11" x14ac:dyDescent="0.3">
      <c r="D175" s="68" t="s">
        <v>745</v>
      </c>
      <c r="K175" t="s">
        <v>52</v>
      </c>
    </row>
    <row r="176" spans="4:11" x14ac:dyDescent="0.3">
      <c r="D176" s="14" t="s">
        <v>897</v>
      </c>
      <c r="K176" t="s">
        <v>51</v>
      </c>
    </row>
    <row r="177" spans="11:11" x14ac:dyDescent="0.3">
      <c r="K177" t="s">
        <v>238</v>
      </c>
    </row>
    <row r="178" spans="11:11" x14ac:dyDescent="0.3">
      <c r="K178" t="s">
        <v>64</v>
      </c>
    </row>
    <row r="179" spans="11:11" x14ac:dyDescent="0.3">
      <c r="K179" t="s">
        <v>48</v>
      </c>
    </row>
    <row r="180" spans="11:11" x14ac:dyDescent="0.3">
      <c r="K180" t="s">
        <v>53</v>
      </c>
    </row>
    <row r="181" spans="11:11" x14ac:dyDescent="0.3">
      <c r="K181" t="s">
        <v>329</v>
      </c>
    </row>
    <row r="182" spans="11:11" x14ac:dyDescent="0.3">
      <c r="K182" t="s">
        <v>550</v>
      </c>
    </row>
    <row r="183" spans="11:11" x14ac:dyDescent="0.3">
      <c r="K183" t="s">
        <v>552</v>
      </c>
    </row>
    <row r="184" spans="11:11" x14ac:dyDescent="0.3">
      <c r="K184" t="s">
        <v>551</v>
      </c>
    </row>
    <row r="282" spans="5:5" x14ac:dyDescent="0.3">
      <c r="E282" t="s">
        <v>93</v>
      </c>
    </row>
    <row r="283" spans="5:5" x14ac:dyDescent="0.3">
      <c r="E283" t="s">
        <v>94</v>
      </c>
    </row>
    <row r="284" spans="5:5" x14ac:dyDescent="0.3">
      <c r="E284" t="s">
        <v>95</v>
      </c>
    </row>
    <row r="285" spans="5:5" x14ac:dyDescent="0.3">
      <c r="E285" t="s">
        <v>96</v>
      </c>
    </row>
    <row r="286" spans="5:5" x14ac:dyDescent="0.3">
      <c r="E286" t="s">
        <v>97</v>
      </c>
    </row>
    <row r="287" spans="5:5" x14ac:dyDescent="0.3">
      <c r="E287" t="s">
        <v>98</v>
      </c>
    </row>
    <row r="288" spans="5:5" x14ac:dyDescent="0.3">
      <c r="E288" t="s">
        <v>99</v>
      </c>
    </row>
    <row r="289" spans="5:5" x14ac:dyDescent="0.3">
      <c r="E289" t="s">
        <v>100</v>
      </c>
    </row>
    <row r="290" spans="5:5" x14ac:dyDescent="0.3">
      <c r="E290" t="s">
        <v>101</v>
      </c>
    </row>
    <row r="291" spans="5:5" x14ac:dyDescent="0.3">
      <c r="E291" t="s">
        <v>102</v>
      </c>
    </row>
    <row r="292" spans="5:5" x14ac:dyDescent="0.3">
      <c r="E292" t="s">
        <v>103</v>
      </c>
    </row>
    <row r="293" spans="5:5" x14ac:dyDescent="0.3">
      <c r="E293" t="s">
        <v>104</v>
      </c>
    </row>
    <row r="294" spans="5:5" x14ac:dyDescent="0.3">
      <c r="E294" t="s">
        <v>105</v>
      </c>
    </row>
    <row r="295" spans="5:5" x14ac:dyDescent="0.3">
      <c r="E295" t="s">
        <v>106</v>
      </c>
    </row>
    <row r="296" spans="5:5" x14ac:dyDescent="0.3">
      <c r="E296" t="s">
        <v>107</v>
      </c>
    </row>
    <row r="297" spans="5:5" x14ac:dyDescent="0.3">
      <c r="E297" t="s">
        <v>108</v>
      </c>
    </row>
    <row r="298" spans="5:5" x14ac:dyDescent="0.3">
      <c r="E298" t="s">
        <v>109</v>
      </c>
    </row>
    <row r="299" spans="5:5" x14ac:dyDescent="0.3">
      <c r="E299" t="s">
        <v>110</v>
      </c>
    </row>
    <row r="300" spans="5:5" x14ac:dyDescent="0.3">
      <c r="E300" t="s">
        <v>111</v>
      </c>
    </row>
    <row r="301" spans="5:5" x14ac:dyDescent="0.3">
      <c r="E301" t="s">
        <v>112</v>
      </c>
    </row>
    <row r="302" spans="5:5" x14ac:dyDescent="0.3">
      <c r="E302" t="s">
        <v>113</v>
      </c>
    </row>
    <row r="303" spans="5:5" x14ac:dyDescent="0.3">
      <c r="E303" t="s">
        <v>114</v>
      </c>
    </row>
    <row r="304" spans="5:5" x14ac:dyDescent="0.3">
      <c r="E304" t="s">
        <v>115</v>
      </c>
    </row>
    <row r="305" spans="5:5" x14ac:dyDescent="0.3">
      <c r="E305" t="s">
        <v>116</v>
      </c>
    </row>
    <row r="306" spans="5:5" x14ac:dyDescent="0.3">
      <c r="E306" t="s">
        <v>117</v>
      </c>
    </row>
    <row r="307" spans="5:5" x14ac:dyDescent="0.3">
      <c r="E307" t="s">
        <v>118</v>
      </c>
    </row>
    <row r="308" spans="5:5" x14ac:dyDescent="0.3">
      <c r="E308" t="s">
        <v>119</v>
      </c>
    </row>
    <row r="309" spans="5:5" x14ac:dyDescent="0.3">
      <c r="E309" t="s">
        <v>120</v>
      </c>
    </row>
    <row r="310" spans="5:5" x14ac:dyDescent="0.3">
      <c r="E310" t="s">
        <v>121</v>
      </c>
    </row>
    <row r="311" spans="5:5" x14ac:dyDescent="0.3">
      <c r="E311" t="s">
        <v>122</v>
      </c>
    </row>
    <row r="312" spans="5:5" x14ac:dyDescent="0.3">
      <c r="E312" t="s">
        <v>123</v>
      </c>
    </row>
    <row r="313" spans="5:5" x14ac:dyDescent="0.3">
      <c r="E313" t="s">
        <v>124</v>
      </c>
    </row>
    <row r="314" spans="5:5" x14ac:dyDescent="0.3">
      <c r="E314" t="s">
        <v>125</v>
      </c>
    </row>
    <row r="315" spans="5:5" x14ac:dyDescent="0.3">
      <c r="E315" t="s">
        <v>126</v>
      </c>
    </row>
    <row r="316" spans="5:5" x14ac:dyDescent="0.3">
      <c r="E316" t="s">
        <v>127</v>
      </c>
    </row>
    <row r="317" spans="5:5" x14ac:dyDescent="0.3">
      <c r="E317" t="s">
        <v>128</v>
      </c>
    </row>
    <row r="318" spans="5:5" x14ac:dyDescent="0.3">
      <c r="E318" t="s">
        <v>129</v>
      </c>
    </row>
    <row r="319" spans="5:5" x14ac:dyDescent="0.3">
      <c r="E319" t="s">
        <v>130</v>
      </c>
    </row>
    <row r="320" spans="5:5" x14ac:dyDescent="0.3">
      <c r="E320" t="s">
        <v>131</v>
      </c>
    </row>
    <row r="321" spans="5:5" x14ac:dyDescent="0.3">
      <c r="E321" t="s">
        <v>132</v>
      </c>
    </row>
    <row r="322" spans="5:5" x14ac:dyDescent="0.3">
      <c r="E322" t="s">
        <v>133</v>
      </c>
    </row>
    <row r="323" spans="5:5" x14ac:dyDescent="0.3">
      <c r="E323" t="s">
        <v>134</v>
      </c>
    </row>
    <row r="324" spans="5:5" x14ac:dyDescent="0.3">
      <c r="E324" t="s">
        <v>135</v>
      </c>
    </row>
    <row r="325" spans="5:5" x14ac:dyDescent="0.3">
      <c r="E325" t="s">
        <v>136</v>
      </c>
    </row>
    <row r="326" spans="5:5" x14ac:dyDescent="0.3">
      <c r="E326" t="s">
        <v>137</v>
      </c>
    </row>
    <row r="327" spans="5:5" x14ac:dyDescent="0.3">
      <c r="E327" t="s">
        <v>138</v>
      </c>
    </row>
    <row r="328" spans="5:5" x14ac:dyDescent="0.3">
      <c r="E328" t="s">
        <v>139</v>
      </c>
    </row>
    <row r="329" spans="5:5" x14ac:dyDescent="0.3">
      <c r="E329" t="s">
        <v>140</v>
      </c>
    </row>
    <row r="330" spans="5:5" x14ac:dyDescent="0.3">
      <c r="E330" t="s">
        <v>141</v>
      </c>
    </row>
    <row r="331" spans="5:5" x14ac:dyDescent="0.3">
      <c r="E331" t="s">
        <v>142</v>
      </c>
    </row>
    <row r="332" spans="5:5" x14ac:dyDescent="0.3">
      <c r="E332" t="s">
        <v>143</v>
      </c>
    </row>
    <row r="333" spans="5:5" x14ac:dyDescent="0.3">
      <c r="E333" t="s">
        <v>144</v>
      </c>
    </row>
    <row r="334" spans="5:5" x14ac:dyDescent="0.3">
      <c r="E334" t="s">
        <v>145</v>
      </c>
    </row>
    <row r="335" spans="5:5" x14ac:dyDescent="0.3">
      <c r="E335" t="s">
        <v>146</v>
      </c>
    </row>
    <row r="336" spans="5:5" x14ac:dyDescent="0.3">
      <c r="E336" t="s">
        <v>147</v>
      </c>
    </row>
    <row r="337" spans="5:5" x14ac:dyDescent="0.3">
      <c r="E337" t="s">
        <v>148</v>
      </c>
    </row>
    <row r="338" spans="5:5" x14ac:dyDescent="0.3">
      <c r="E338" t="s">
        <v>149</v>
      </c>
    </row>
    <row r="339" spans="5:5" x14ac:dyDescent="0.3">
      <c r="E339" t="s">
        <v>150</v>
      </c>
    </row>
    <row r="340" spans="5:5" x14ac:dyDescent="0.3">
      <c r="E340" t="s">
        <v>151</v>
      </c>
    </row>
    <row r="341" spans="5:5" x14ac:dyDescent="0.3">
      <c r="E341" t="s">
        <v>152</v>
      </c>
    </row>
    <row r="342" spans="5:5" x14ac:dyDescent="0.3">
      <c r="E342" t="s">
        <v>153</v>
      </c>
    </row>
    <row r="343" spans="5:5" x14ac:dyDescent="0.3">
      <c r="E343" t="s">
        <v>154</v>
      </c>
    </row>
    <row r="344" spans="5:5" x14ac:dyDescent="0.3">
      <c r="E344" t="s">
        <v>155</v>
      </c>
    </row>
    <row r="345" spans="5:5" x14ac:dyDescent="0.3">
      <c r="E345" t="s">
        <v>156</v>
      </c>
    </row>
    <row r="357" spans="5:5" x14ac:dyDescent="0.3">
      <c r="E357" t="s">
        <v>1</v>
      </c>
    </row>
    <row r="358" spans="5:5" x14ac:dyDescent="0.3">
      <c r="E358" t="s">
        <v>92</v>
      </c>
    </row>
    <row r="374" spans="5:5" x14ac:dyDescent="0.3">
      <c r="E374" t="s">
        <v>159</v>
      </c>
    </row>
    <row r="375" spans="5:5" x14ac:dyDescent="0.3">
      <c r="E375" t="s">
        <v>2</v>
      </c>
    </row>
    <row r="376" spans="5:5" x14ac:dyDescent="0.3">
      <c r="E376" t="s">
        <v>160</v>
      </c>
    </row>
    <row r="377" spans="5:5" x14ac:dyDescent="0.3">
      <c r="E377" t="s">
        <v>75</v>
      </c>
    </row>
    <row r="378" spans="5:5" x14ac:dyDescent="0.3">
      <c r="E378" t="s">
        <v>161</v>
      </c>
    </row>
    <row r="379" spans="5:5" x14ac:dyDescent="0.3">
      <c r="E379" t="s">
        <v>266</v>
      </c>
    </row>
    <row r="380" spans="5:5" x14ac:dyDescent="0.3">
      <c r="E380" t="s">
        <v>162</v>
      </c>
    </row>
    <row r="381" spans="5:5" x14ac:dyDescent="0.3">
      <c r="E381" t="s">
        <v>163</v>
      </c>
    </row>
    <row r="382" spans="5:5" x14ac:dyDescent="0.3">
      <c r="E382" t="s">
        <v>164</v>
      </c>
    </row>
    <row r="383" spans="5:5" x14ac:dyDescent="0.3">
      <c r="E383" t="s">
        <v>165</v>
      </c>
    </row>
    <row r="384" spans="5:5" x14ac:dyDescent="0.3">
      <c r="E384" t="s">
        <v>166</v>
      </c>
    </row>
    <row r="385" spans="5:5" x14ac:dyDescent="0.3">
      <c r="E385" t="s">
        <v>167</v>
      </c>
    </row>
    <row r="386" spans="5:5" x14ac:dyDescent="0.3">
      <c r="E386" t="s">
        <v>168</v>
      </c>
    </row>
    <row r="387" spans="5:5" x14ac:dyDescent="0.3">
      <c r="E387" t="s">
        <v>169</v>
      </c>
    </row>
    <row r="388" spans="5:5" x14ac:dyDescent="0.3">
      <c r="E388" t="s">
        <v>63</v>
      </c>
    </row>
    <row r="389" spans="5:5" x14ac:dyDescent="0.3">
      <c r="E389" t="s">
        <v>170</v>
      </c>
    </row>
    <row r="390" spans="5:5" x14ac:dyDescent="0.3">
      <c r="E390" t="s">
        <v>171</v>
      </c>
    </row>
    <row r="391" spans="5:5" x14ac:dyDescent="0.3">
      <c r="E391" t="s">
        <v>172</v>
      </c>
    </row>
    <row r="392" spans="5:5" x14ac:dyDescent="0.3">
      <c r="E392" t="s">
        <v>3</v>
      </c>
    </row>
    <row r="393" spans="5:5" x14ac:dyDescent="0.3">
      <c r="E393" t="s">
        <v>173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B31-79F4-47D5-840A-BEFFC216C4A7}">
  <sheetPr codeName="Sheet31"/>
  <dimension ref="A1:BB397"/>
  <sheetViews>
    <sheetView topLeftCell="A3" zoomScale="85" zoomScaleNormal="85" workbookViewId="0">
      <pane ySplit="3" topLeftCell="A166" activePane="bottomLeft" state="frozen"/>
      <selection activeCell="A3" sqref="A3"/>
      <selection pane="bottomLeft" activeCell="J123" sqref="J123"/>
    </sheetView>
  </sheetViews>
  <sheetFormatPr defaultRowHeight="14.4" x14ac:dyDescent="0.3"/>
  <cols>
    <col min="2" max="2" width="12.88671875" bestFit="1" customWidth="1"/>
    <col min="6" max="6" width="12.5546875" bestFit="1" customWidth="1"/>
    <col min="7" max="7" width="13.44140625" bestFit="1" customWidth="1"/>
    <col min="8" max="8" width="14.33203125" bestFit="1" customWidth="1"/>
    <col min="9" max="9" width="12.5546875" bestFit="1" customWidth="1"/>
    <col min="11" max="11" width="12.88671875" bestFit="1" customWidth="1"/>
    <col min="12" max="12" width="13.33203125" bestFit="1" customWidth="1"/>
    <col min="14" max="14" width="11.88671875" bestFit="1" customWidth="1"/>
    <col min="21" max="21" width="10.109375" customWidth="1"/>
    <col min="28" max="28" width="13.5546875" customWidth="1"/>
    <col min="29" max="29" width="11.21875" customWidth="1"/>
  </cols>
  <sheetData>
    <row r="1" spans="1:54" s="27" customFormat="1" ht="13.2" x14ac:dyDescent="0.25">
      <c r="A1" s="26" t="s">
        <v>255</v>
      </c>
    </row>
    <row r="2" spans="1:54" s="27" customFormat="1" ht="13.2" x14ac:dyDescent="0.25">
      <c r="A2" s="34" t="str">
        <f>+A5</f>
        <v>mapaGTAP</v>
      </c>
      <c r="B2" s="34">
        <f t="shared" ref="B2:BB2" si="0">+B5</f>
        <v>0</v>
      </c>
      <c r="C2" s="34">
        <f t="shared" si="0"/>
        <v>0</v>
      </c>
      <c r="D2" s="34">
        <f t="shared" si="0"/>
        <v>0</v>
      </c>
      <c r="E2" s="34" t="str">
        <f t="shared" si="0"/>
        <v>mapcGTAP</v>
      </c>
      <c r="F2" s="34">
        <f t="shared" si="0"/>
        <v>0</v>
      </c>
      <c r="G2" s="34">
        <f t="shared" ref="G2:Z2" si="1">+G5</f>
        <v>0</v>
      </c>
      <c r="H2" s="34" t="str">
        <f t="shared" si="1"/>
        <v>mapis</v>
      </c>
      <c r="I2" s="34">
        <f t="shared" si="1"/>
        <v>0</v>
      </c>
      <c r="J2" s="34"/>
      <c r="K2" s="34" t="str">
        <f t="shared" si="1"/>
        <v>mapk</v>
      </c>
      <c r="L2" s="34">
        <f t="shared" si="1"/>
        <v>0</v>
      </c>
      <c r="M2" s="34">
        <f t="shared" si="1"/>
        <v>0</v>
      </c>
      <c r="N2" s="34" t="str">
        <f t="shared" si="1"/>
        <v>mapInst</v>
      </c>
      <c r="O2" s="34">
        <f t="shared" si="1"/>
        <v>0</v>
      </c>
      <c r="P2" s="34"/>
      <c r="Q2" s="34" t="str">
        <f t="shared" si="1"/>
        <v>mapemi</v>
      </c>
      <c r="R2" s="34"/>
      <c r="S2" s="34">
        <f t="shared" si="1"/>
        <v>0</v>
      </c>
      <c r="T2" s="34"/>
      <c r="U2" s="34" t="str">
        <f t="shared" si="1"/>
        <v>mapRep</v>
      </c>
      <c r="V2" s="34"/>
      <c r="W2" s="34">
        <f t="shared" si="1"/>
        <v>0</v>
      </c>
      <c r="X2" s="34"/>
      <c r="Y2" s="34">
        <f t="shared" si="1"/>
        <v>0</v>
      </c>
      <c r="Z2" s="34">
        <f t="shared" si="1"/>
        <v>0</v>
      </c>
      <c r="AA2" s="34">
        <f t="shared" si="0"/>
        <v>0</v>
      </c>
      <c r="AB2" s="34" t="str">
        <f t="shared" si="0"/>
        <v>mapftax</v>
      </c>
      <c r="AC2" s="34">
        <f t="shared" si="0"/>
        <v>0</v>
      </c>
      <c r="AD2" s="34">
        <f t="shared" si="0"/>
        <v>0</v>
      </c>
      <c r="AE2" s="34">
        <f t="shared" si="0"/>
        <v>0</v>
      </c>
      <c r="AF2" s="34">
        <f t="shared" si="0"/>
        <v>0</v>
      </c>
      <c r="AG2" s="34">
        <f t="shared" si="0"/>
        <v>0</v>
      </c>
      <c r="AH2" s="34">
        <f t="shared" si="0"/>
        <v>0</v>
      </c>
      <c r="AI2" s="34">
        <f t="shared" si="0"/>
        <v>0</v>
      </c>
      <c r="AJ2" s="34">
        <f t="shared" si="0"/>
        <v>0</v>
      </c>
      <c r="AK2" s="34">
        <f t="shared" si="0"/>
        <v>0</v>
      </c>
      <c r="AL2" s="34">
        <f t="shared" si="0"/>
        <v>0</v>
      </c>
      <c r="AM2" s="34">
        <f t="shared" si="0"/>
        <v>0</v>
      </c>
      <c r="AN2" s="34">
        <f t="shared" si="0"/>
        <v>0</v>
      </c>
      <c r="AO2" s="34">
        <f t="shared" si="0"/>
        <v>0</v>
      </c>
      <c r="AP2" s="34">
        <f t="shared" si="0"/>
        <v>0</v>
      </c>
      <c r="AQ2" s="34">
        <f t="shared" si="0"/>
        <v>0</v>
      </c>
      <c r="AR2" s="34">
        <f t="shared" si="0"/>
        <v>0</v>
      </c>
      <c r="AS2" s="34">
        <f t="shared" si="0"/>
        <v>0</v>
      </c>
      <c r="AT2" s="34">
        <f t="shared" si="0"/>
        <v>0</v>
      </c>
      <c r="AU2" s="34">
        <f t="shared" si="0"/>
        <v>0</v>
      </c>
      <c r="AV2" s="34">
        <f t="shared" si="0"/>
        <v>0</v>
      </c>
      <c r="AW2" s="34">
        <f t="shared" si="0"/>
        <v>0</v>
      </c>
      <c r="AX2" s="34">
        <f t="shared" si="0"/>
        <v>0</v>
      </c>
      <c r="AY2" s="34">
        <f t="shared" si="0"/>
        <v>0</v>
      </c>
      <c r="AZ2" s="34">
        <f t="shared" si="0"/>
        <v>0</v>
      </c>
      <c r="BA2" s="34">
        <f t="shared" si="0"/>
        <v>0</v>
      </c>
      <c r="BB2" s="34">
        <f t="shared" si="0"/>
        <v>0</v>
      </c>
    </row>
    <row r="3" spans="1:54" s="27" customFormat="1" ht="13.2" x14ac:dyDescent="0.25">
      <c r="A3" s="27" t="str">
        <f>+SUBSTITUTE(ADDRESS(1,COLUMN(),4),"1","")</f>
        <v>A</v>
      </c>
      <c r="B3" s="27" t="str">
        <f t="shared" ref="B3:BB3" si="2">+SUBSTITUTE(ADDRESS(1,COLUMN(),4),"1","")</f>
        <v>B</v>
      </c>
      <c r="C3" s="27" t="str">
        <f t="shared" si="2"/>
        <v>C</v>
      </c>
      <c r="D3" s="27" t="str">
        <f t="shared" si="2"/>
        <v>D</v>
      </c>
      <c r="E3" s="27" t="str">
        <f t="shared" si="2"/>
        <v>E</v>
      </c>
      <c r="F3" s="27" t="str">
        <f t="shared" si="2"/>
        <v>F</v>
      </c>
      <c r="G3" s="27" t="str">
        <f t="shared" si="2"/>
        <v>G</v>
      </c>
      <c r="H3" s="27" t="str">
        <f t="shared" si="2"/>
        <v>H</v>
      </c>
      <c r="I3" s="27" t="str">
        <f t="shared" si="2"/>
        <v>I</v>
      </c>
      <c r="K3" s="27" t="str">
        <f t="shared" si="2"/>
        <v>K</v>
      </c>
      <c r="L3" s="27" t="str">
        <f t="shared" si="2"/>
        <v>L</v>
      </c>
      <c r="M3" s="27" t="str">
        <f t="shared" si="2"/>
        <v>M</v>
      </c>
      <c r="N3" s="27" t="str">
        <f t="shared" si="2"/>
        <v>N</v>
      </c>
      <c r="O3" s="27" t="str">
        <f t="shared" si="2"/>
        <v>O</v>
      </c>
      <c r="Q3" s="27" t="str">
        <f t="shared" si="2"/>
        <v>Q</v>
      </c>
      <c r="S3" s="27" t="str">
        <f t="shared" si="2"/>
        <v>S</v>
      </c>
      <c r="U3" s="27" t="str">
        <f t="shared" si="2"/>
        <v>U</v>
      </c>
      <c r="W3" s="27" t="str">
        <f t="shared" si="2"/>
        <v>W</v>
      </c>
      <c r="Y3" s="27" t="str">
        <f t="shared" si="2"/>
        <v>Y</v>
      </c>
      <c r="Z3" s="27" t="str">
        <f t="shared" si="2"/>
        <v>Z</v>
      </c>
      <c r="AA3" s="27" t="str">
        <f t="shared" si="2"/>
        <v>AA</v>
      </c>
      <c r="AB3" s="27" t="str">
        <f t="shared" si="2"/>
        <v>AB</v>
      </c>
      <c r="AC3" s="27" t="str">
        <f t="shared" si="2"/>
        <v>AC</v>
      </c>
      <c r="AD3" s="27" t="str">
        <f t="shared" si="2"/>
        <v>AD</v>
      </c>
      <c r="AE3" s="27" t="str">
        <f t="shared" si="2"/>
        <v>AE</v>
      </c>
      <c r="AF3" s="27" t="str">
        <f t="shared" si="2"/>
        <v>AF</v>
      </c>
      <c r="AG3" s="27" t="str">
        <f t="shared" si="2"/>
        <v>AG</v>
      </c>
      <c r="AH3" s="27" t="str">
        <f t="shared" si="2"/>
        <v>AH</v>
      </c>
      <c r="AI3" s="27" t="str">
        <f t="shared" si="2"/>
        <v>AI</v>
      </c>
      <c r="AJ3" s="27" t="str">
        <f t="shared" si="2"/>
        <v>AJ</v>
      </c>
      <c r="AK3" s="27" t="str">
        <f t="shared" si="2"/>
        <v>AK</v>
      </c>
      <c r="AL3" s="27" t="str">
        <f t="shared" si="2"/>
        <v>AL</v>
      </c>
      <c r="AM3" s="27" t="str">
        <f t="shared" si="2"/>
        <v>AM</v>
      </c>
      <c r="AN3" s="27" t="str">
        <f t="shared" si="2"/>
        <v>AN</v>
      </c>
      <c r="AO3" s="27" t="str">
        <f t="shared" si="2"/>
        <v>AO</v>
      </c>
      <c r="AP3" s="27" t="str">
        <f t="shared" si="2"/>
        <v>AP</v>
      </c>
      <c r="AQ3" s="27" t="str">
        <f t="shared" si="2"/>
        <v>AQ</v>
      </c>
      <c r="AR3" s="27" t="str">
        <f t="shared" si="2"/>
        <v>AR</v>
      </c>
      <c r="AS3" s="27" t="str">
        <f t="shared" si="2"/>
        <v>AS</v>
      </c>
      <c r="AT3" s="27" t="str">
        <f t="shared" si="2"/>
        <v>AT</v>
      </c>
      <c r="AU3" s="27" t="str">
        <f t="shared" si="2"/>
        <v>AU</v>
      </c>
      <c r="AV3" s="27" t="str">
        <f t="shared" si="2"/>
        <v>AV</v>
      </c>
      <c r="AW3" s="27" t="str">
        <f t="shared" si="2"/>
        <v>AW</v>
      </c>
      <c r="AX3" s="27" t="str">
        <f t="shared" si="2"/>
        <v>AX</v>
      </c>
      <c r="AY3" s="27" t="str">
        <f t="shared" si="2"/>
        <v>AY</v>
      </c>
      <c r="AZ3" s="27" t="str">
        <f t="shared" si="2"/>
        <v>AZ</v>
      </c>
      <c r="BA3" s="27" t="str">
        <f t="shared" si="2"/>
        <v>BA</v>
      </c>
      <c r="BB3" s="27" t="str">
        <f t="shared" si="2"/>
        <v>BB</v>
      </c>
    </row>
    <row r="4" spans="1:54" s="27" customFormat="1" ht="13.2" x14ac:dyDescent="0.25">
      <c r="A4" s="34"/>
      <c r="B4" s="26"/>
      <c r="D4" s="35"/>
      <c r="Y4" s="27" t="s">
        <v>281</v>
      </c>
      <c r="AA4" s="27" t="s">
        <v>281</v>
      </c>
    </row>
    <row r="5" spans="1:54" s="36" customFormat="1" x14ac:dyDescent="0.3">
      <c r="A5" s="30" t="s">
        <v>253</v>
      </c>
      <c r="B5" s="31"/>
      <c r="C5" s="31"/>
      <c r="D5" s="30"/>
      <c r="E5" t="s">
        <v>256</v>
      </c>
      <c r="G5" s="30"/>
      <c r="H5" t="s">
        <v>276</v>
      </c>
      <c r="K5" s="37" t="s">
        <v>285</v>
      </c>
      <c r="M5" s="38"/>
      <c r="N5" s="38" t="s">
        <v>287</v>
      </c>
      <c r="Q5" s="37" t="s">
        <v>347</v>
      </c>
      <c r="R5" s="37"/>
      <c r="U5" t="s">
        <v>366</v>
      </c>
      <c r="V5" s="39"/>
      <c r="W5" s="37"/>
      <c r="X5" s="37"/>
      <c r="AA5" s="39"/>
      <c r="AB5" s="36" t="s">
        <v>543</v>
      </c>
      <c r="AC5" s="39"/>
      <c r="AF5" s="27"/>
      <c r="AM5" s="40"/>
      <c r="AP5" s="40"/>
      <c r="AR5" s="40"/>
    </row>
    <row r="6" spans="1:54" x14ac:dyDescent="0.3">
      <c r="A6" t="s">
        <v>179</v>
      </c>
      <c r="B6" t="s">
        <v>558</v>
      </c>
      <c r="C6" s="6"/>
      <c r="E6" t="s">
        <v>178</v>
      </c>
      <c r="F6" t="s">
        <v>599</v>
      </c>
      <c r="H6" s="13" t="s">
        <v>558</v>
      </c>
      <c r="I6" t="s">
        <v>322</v>
      </c>
      <c r="K6" t="s">
        <v>157</v>
      </c>
      <c r="L6" t="s">
        <v>323</v>
      </c>
      <c r="M6" t="s">
        <v>157</v>
      </c>
      <c r="N6" t="s">
        <v>1217</v>
      </c>
      <c r="O6" t="s">
        <v>1217</v>
      </c>
      <c r="U6" t="s">
        <v>322</v>
      </c>
      <c r="V6" t="s">
        <v>370</v>
      </c>
      <c r="AB6" t="s">
        <v>727</v>
      </c>
      <c r="AC6" t="s">
        <v>802</v>
      </c>
      <c r="AG6" t="s">
        <v>157</v>
      </c>
      <c r="AH6" t="s">
        <v>479</v>
      </c>
      <c r="AI6" t="s">
        <v>157</v>
      </c>
    </row>
    <row r="7" spans="1:54" x14ac:dyDescent="0.3">
      <c r="A7" t="s">
        <v>183</v>
      </c>
      <c r="B7" t="s">
        <v>561</v>
      </c>
      <c r="C7" s="6"/>
      <c r="E7" t="s">
        <v>195</v>
      </c>
      <c r="F7" t="s">
        <v>599</v>
      </c>
      <c r="H7" s="13" t="s">
        <v>561</v>
      </c>
      <c r="I7" t="s">
        <v>322</v>
      </c>
      <c r="K7" t="s">
        <v>157</v>
      </c>
      <c r="L7" t="s">
        <v>702</v>
      </c>
      <c r="M7" t="s">
        <v>360</v>
      </c>
      <c r="N7" t="s">
        <v>728</v>
      </c>
      <c r="O7" t="s">
        <v>728</v>
      </c>
      <c r="U7" t="s">
        <v>593</v>
      </c>
      <c r="V7" t="s">
        <v>809</v>
      </c>
      <c r="AB7" s="14" t="s">
        <v>1213</v>
      </c>
      <c r="AC7" s="14" t="s">
        <v>1218</v>
      </c>
      <c r="AG7" t="s">
        <v>157</v>
      </c>
      <c r="AH7" t="s">
        <v>480</v>
      </c>
      <c r="AI7" t="s">
        <v>157</v>
      </c>
    </row>
    <row r="8" spans="1:54" x14ac:dyDescent="0.3">
      <c r="A8" t="s">
        <v>184</v>
      </c>
      <c r="B8" t="s">
        <v>563</v>
      </c>
      <c r="C8" s="6"/>
      <c r="E8" t="s">
        <v>180</v>
      </c>
      <c r="F8" t="s">
        <v>599</v>
      </c>
      <c r="H8" s="13" t="s">
        <v>563</v>
      </c>
      <c r="I8" t="s">
        <v>322</v>
      </c>
      <c r="K8" t="s">
        <v>747</v>
      </c>
      <c r="L8" t="s">
        <v>706</v>
      </c>
      <c r="M8" t="s">
        <v>361</v>
      </c>
      <c r="N8" t="s">
        <v>533</v>
      </c>
      <c r="O8" t="s">
        <v>533</v>
      </c>
      <c r="U8" t="s">
        <v>560</v>
      </c>
      <c r="V8" t="s">
        <v>809</v>
      </c>
      <c r="AB8" s="14" t="s">
        <v>1214</v>
      </c>
      <c r="AC8" s="14" t="s">
        <v>1219</v>
      </c>
      <c r="AG8" t="s">
        <v>157</v>
      </c>
      <c r="AH8" t="s">
        <v>481</v>
      </c>
      <c r="AI8" t="s">
        <v>157</v>
      </c>
    </row>
    <row r="9" spans="1:54" x14ac:dyDescent="0.3">
      <c r="A9" t="s">
        <v>185</v>
      </c>
      <c r="B9" t="s">
        <v>565</v>
      </c>
      <c r="C9" s="6"/>
      <c r="E9" t="s">
        <v>181</v>
      </c>
      <c r="F9" t="s">
        <v>638</v>
      </c>
      <c r="H9" s="13" t="s">
        <v>565</v>
      </c>
      <c r="I9" t="s">
        <v>322</v>
      </c>
      <c r="K9" t="s">
        <v>157</v>
      </c>
      <c r="L9" t="s">
        <v>763</v>
      </c>
      <c r="M9" t="s">
        <v>362</v>
      </c>
      <c r="N9" t="s">
        <v>743</v>
      </c>
      <c r="O9" t="s">
        <v>743</v>
      </c>
      <c r="U9" t="s">
        <v>758</v>
      </c>
      <c r="V9" t="s">
        <v>809</v>
      </c>
      <c r="AB9" s="14" t="s">
        <v>1215</v>
      </c>
      <c r="AC9" s="14" t="s">
        <v>1220</v>
      </c>
      <c r="AG9" t="s">
        <v>157</v>
      </c>
      <c r="AH9" t="s">
        <v>482</v>
      </c>
      <c r="AI9" t="s">
        <v>157</v>
      </c>
    </row>
    <row r="10" spans="1:54" x14ac:dyDescent="0.3">
      <c r="A10" t="s">
        <v>186</v>
      </c>
      <c r="B10" t="s">
        <v>567</v>
      </c>
      <c r="C10" s="6"/>
      <c r="E10" t="s">
        <v>182</v>
      </c>
      <c r="F10" t="s">
        <v>672</v>
      </c>
      <c r="H10" s="13" t="s">
        <v>567</v>
      </c>
      <c r="I10" t="s">
        <v>322</v>
      </c>
      <c r="K10" t="s">
        <v>537</v>
      </c>
      <c r="L10" t="s">
        <v>707</v>
      </c>
      <c r="M10" t="s">
        <v>363</v>
      </c>
      <c r="U10" t="s">
        <v>579</v>
      </c>
      <c r="V10" t="s">
        <v>809</v>
      </c>
      <c r="AB10" s="14" t="s">
        <v>1216</v>
      </c>
      <c r="AC10" s="14" t="s">
        <v>1221</v>
      </c>
      <c r="AG10" t="s">
        <v>157</v>
      </c>
      <c r="AH10" t="s">
        <v>483</v>
      </c>
      <c r="AI10" t="s">
        <v>157</v>
      </c>
    </row>
    <row r="11" spans="1:54" x14ac:dyDescent="0.3">
      <c r="A11" t="s">
        <v>535</v>
      </c>
      <c r="B11" t="s">
        <v>569</v>
      </c>
      <c r="C11" s="6"/>
      <c r="E11" t="s">
        <v>210</v>
      </c>
      <c r="F11" t="s">
        <v>640</v>
      </c>
      <c r="H11" s="13" t="s">
        <v>569</v>
      </c>
      <c r="I11" t="s">
        <v>322</v>
      </c>
      <c r="K11" t="s">
        <v>537</v>
      </c>
      <c r="L11" t="s">
        <v>708</v>
      </c>
      <c r="U11" t="s">
        <v>583</v>
      </c>
      <c r="V11" t="s">
        <v>809</v>
      </c>
      <c r="AB11" t="s">
        <v>731</v>
      </c>
      <c r="AC11" t="s">
        <v>807</v>
      </c>
      <c r="AG11" t="s">
        <v>157</v>
      </c>
      <c r="AH11" t="s">
        <v>484</v>
      </c>
      <c r="AI11" t="s">
        <v>157</v>
      </c>
    </row>
    <row r="12" spans="1:54" x14ac:dyDescent="0.3">
      <c r="A12" t="s">
        <v>187</v>
      </c>
      <c r="B12" t="s">
        <v>571</v>
      </c>
      <c r="C12" s="6"/>
      <c r="H12" s="13" t="s">
        <v>571</v>
      </c>
      <c r="I12" t="s">
        <v>322</v>
      </c>
      <c r="K12" t="s">
        <v>537</v>
      </c>
      <c r="L12" t="s">
        <v>764</v>
      </c>
      <c r="T12" s="42"/>
      <c r="U12" t="s">
        <v>759</v>
      </c>
      <c r="V12" t="s">
        <v>809</v>
      </c>
      <c r="AB12" t="s">
        <v>732</v>
      </c>
      <c r="AC12" t="s">
        <v>808</v>
      </c>
      <c r="AG12" t="s">
        <v>157</v>
      </c>
      <c r="AH12" t="s">
        <v>485</v>
      </c>
      <c r="AI12" t="s">
        <v>157</v>
      </c>
    </row>
    <row r="13" spans="1:54" x14ac:dyDescent="0.3">
      <c r="A13" t="s">
        <v>188</v>
      </c>
      <c r="B13" t="s">
        <v>574</v>
      </c>
      <c r="C13" s="6"/>
      <c r="H13" s="13" t="s">
        <v>574</v>
      </c>
      <c r="I13" t="s">
        <v>322</v>
      </c>
      <c r="K13" t="s">
        <v>537</v>
      </c>
      <c r="L13" t="s">
        <v>710</v>
      </c>
      <c r="T13" s="42"/>
      <c r="U13" t="s">
        <v>602</v>
      </c>
      <c r="V13" t="s">
        <v>809</v>
      </c>
      <c r="AG13" t="s">
        <v>157</v>
      </c>
      <c r="AH13" t="s">
        <v>486</v>
      </c>
      <c r="AI13" t="s">
        <v>157</v>
      </c>
    </row>
    <row r="14" spans="1:54" x14ac:dyDescent="0.3">
      <c r="A14" t="s">
        <v>189</v>
      </c>
      <c r="B14" t="s">
        <v>577</v>
      </c>
      <c r="C14" s="6"/>
      <c r="H14" s="13" t="s">
        <v>577</v>
      </c>
      <c r="I14" t="s">
        <v>322</v>
      </c>
      <c r="K14" t="s">
        <v>771</v>
      </c>
      <c r="L14" t="s">
        <v>711</v>
      </c>
      <c r="T14" s="42"/>
      <c r="U14" t="s">
        <v>606</v>
      </c>
      <c r="V14" t="s">
        <v>809</v>
      </c>
      <c r="AG14" t="s">
        <v>157</v>
      </c>
      <c r="AH14" t="s">
        <v>487</v>
      </c>
      <c r="AI14" t="s">
        <v>157</v>
      </c>
    </row>
    <row r="15" spans="1:54" x14ac:dyDescent="0.3">
      <c r="A15" t="s">
        <v>190</v>
      </c>
      <c r="B15" t="s">
        <v>581</v>
      </c>
      <c r="C15" s="6"/>
      <c r="H15" s="13" t="s">
        <v>581</v>
      </c>
      <c r="I15" t="s">
        <v>322</v>
      </c>
      <c r="K15" t="s">
        <v>537</v>
      </c>
      <c r="L15" t="s">
        <v>765</v>
      </c>
      <c r="T15" s="42"/>
      <c r="U15" t="s">
        <v>760</v>
      </c>
      <c r="V15" t="s">
        <v>809</v>
      </c>
      <c r="AG15" t="s">
        <v>157</v>
      </c>
      <c r="AH15" t="s">
        <v>488</v>
      </c>
      <c r="AI15" t="s">
        <v>157</v>
      </c>
    </row>
    <row r="16" spans="1:54" x14ac:dyDescent="0.3">
      <c r="A16" t="s">
        <v>191</v>
      </c>
      <c r="B16" t="s">
        <v>585</v>
      </c>
      <c r="C16" s="6"/>
      <c r="H16" s="13" t="s">
        <v>585</v>
      </c>
      <c r="I16" t="s">
        <v>322</v>
      </c>
      <c r="K16" t="s">
        <v>537</v>
      </c>
      <c r="L16" t="s">
        <v>712</v>
      </c>
      <c r="U16" t="s">
        <v>634</v>
      </c>
      <c r="V16" t="s">
        <v>809</v>
      </c>
      <c r="AG16" t="s">
        <v>157</v>
      </c>
      <c r="AH16" t="s">
        <v>489</v>
      </c>
      <c r="AI16" t="s">
        <v>157</v>
      </c>
    </row>
    <row r="17" spans="1:35" x14ac:dyDescent="0.3">
      <c r="A17" t="s">
        <v>192</v>
      </c>
      <c r="B17" t="s">
        <v>588</v>
      </c>
      <c r="C17" s="6"/>
      <c r="H17" s="13" t="s">
        <v>588</v>
      </c>
      <c r="I17" t="s">
        <v>322</v>
      </c>
      <c r="K17" t="s">
        <v>747</v>
      </c>
      <c r="L17" t="s">
        <v>748</v>
      </c>
      <c r="U17" t="s">
        <v>761</v>
      </c>
      <c r="V17" t="s">
        <v>809</v>
      </c>
      <c r="AG17" t="s">
        <v>157</v>
      </c>
      <c r="AH17" t="s">
        <v>490</v>
      </c>
      <c r="AI17" t="s">
        <v>157</v>
      </c>
    </row>
    <row r="18" spans="1:35" x14ac:dyDescent="0.3">
      <c r="A18" t="s">
        <v>193</v>
      </c>
      <c r="B18" t="s">
        <v>591</v>
      </c>
      <c r="C18" s="6"/>
      <c r="H18" s="13" t="s">
        <v>591</v>
      </c>
      <c r="I18" t="s">
        <v>593</v>
      </c>
      <c r="K18" t="s">
        <v>157</v>
      </c>
      <c r="L18" t="s">
        <v>713</v>
      </c>
      <c r="U18" t="s">
        <v>573</v>
      </c>
      <c r="V18" t="s">
        <v>810</v>
      </c>
      <c r="AG18" t="s">
        <v>157</v>
      </c>
      <c r="AH18" t="s">
        <v>491</v>
      </c>
      <c r="AI18" t="s">
        <v>157</v>
      </c>
    </row>
    <row r="19" spans="1:35" x14ac:dyDescent="0.3">
      <c r="A19" t="s">
        <v>194</v>
      </c>
      <c r="B19" t="s">
        <v>595</v>
      </c>
      <c r="C19" s="6"/>
      <c r="H19" s="13" t="s">
        <v>595</v>
      </c>
      <c r="I19" t="s">
        <v>593</v>
      </c>
      <c r="K19" t="s">
        <v>537</v>
      </c>
      <c r="L19" t="s">
        <v>714</v>
      </c>
      <c r="U19" t="s">
        <v>576</v>
      </c>
      <c r="V19" t="s">
        <v>810</v>
      </c>
      <c r="AG19" t="s">
        <v>157</v>
      </c>
      <c r="AH19" t="s">
        <v>492</v>
      </c>
      <c r="AI19" t="s">
        <v>157</v>
      </c>
    </row>
    <row r="20" spans="1:35" x14ac:dyDescent="0.3">
      <c r="A20" s="55" t="s">
        <v>178</v>
      </c>
      <c r="B20" s="55" t="s">
        <v>772</v>
      </c>
      <c r="C20" s="6"/>
      <c r="H20" s="13" t="s">
        <v>772</v>
      </c>
      <c r="I20" t="s">
        <v>560</v>
      </c>
      <c r="K20" t="s">
        <v>537</v>
      </c>
      <c r="L20" t="s">
        <v>715</v>
      </c>
      <c r="U20" t="s">
        <v>580</v>
      </c>
      <c r="V20" t="s">
        <v>810</v>
      </c>
      <c r="AG20" t="s">
        <v>157</v>
      </c>
      <c r="AH20" t="s">
        <v>493</v>
      </c>
      <c r="AI20" t="s">
        <v>157</v>
      </c>
    </row>
    <row r="21" spans="1:35" x14ac:dyDescent="0.3">
      <c r="A21" s="55" t="s">
        <v>195</v>
      </c>
      <c r="B21" s="55" t="s">
        <v>756</v>
      </c>
      <c r="C21" s="6"/>
      <c r="H21" s="13" t="s">
        <v>756</v>
      </c>
      <c r="I21" t="s">
        <v>560</v>
      </c>
      <c r="K21" t="s">
        <v>538</v>
      </c>
      <c r="L21" t="s">
        <v>716</v>
      </c>
      <c r="U21" t="s">
        <v>584</v>
      </c>
      <c r="V21" t="s">
        <v>810</v>
      </c>
      <c r="AG21" t="s">
        <v>157</v>
      </c>
      <c r="AH21" t="s">
        <v>494</v>
      </c>
      <c r="AI21" t="s">
        <v>157</v>
      </c>
    </row>
    <row r="22" spans="1:35" x14ac:dyDescent="0.3">
      <c r="A22" s="55" t="s">
        <v>180</v>
      </c>
      <c r="B22" s="55" t="s">
        <v>757</v>
      </c>
      <c r="C22" s="6"/>
      <c r="H22" s="13" t="s">
        <v>757</v>
      </c>
      <c r="I22" t="s">
        <v>560</v>
      </c>
      <c r="K22" t="s">
        <v>538</v>
      </c>
      <c r="L22" t="s">
        <v>717</v>
      </c>
      <c r="U22" t="s">
        <v>587</v>
      </c>
      <c r="V22" t="s">
        <v>810</v>
      </c>
      <c r="AG22" t="s">
        <v>157</v>
      </c>
      <c r="AH22" t="s">
        <v>495</v>
      </c>
      <c r="AI22" t="s">
        <v>157</v>
      </c>
    </row>
    <row r="23" spans="1:35" x14ac:dyDescent="0.3">
      <c r="A23" t="s">
        <v>196</v>
      </c>
      <c r="B23" t="s">
        <v>598</v>
      </c>
      <c r="C23" s="6"/>
      <c r="H23" s="13" t="s">
        <v>598</v>
      </c>
      <c r="I23" t="s">
        <v>560</v>
      </c>
      <c r="K23" t="s">
        <v>538</v>
      </c>
      <c r="L23" t="s">
        <v>718</v>
      </c>
      <c r="U23" t="s">
        <v>590</v>
      </c>
      <c r="V23" t="s">
        <v>810</v>
      </c>
      <c r="AG23" t="s">
        <v>360</v>
      </c>
      <c r="AH23" t="s">
        <v>496</v>
      </c>
      <c r="AI23" t="s">
        <v>360</v>
      </c>
    </row>
    <row r="24" spans="1:35" x14ac:dyDescent="0.3">
      <c r="A24" t="s">
        <v>197</v>
      </c>
      <c r="B24" t="s">
        <v>600</v>
      </c>
      <c r="C24" s="6"/>
      <c r="H24" s="13" t="s">
        <v>600</v>
      </c>
      <c r="I24" t="s">
        <v>758</v>
      </c>
      <c r="K24" t="s">
        <v>538</v>
      </c>
      <c r="L24" t="s">
        <v>719</v>
      </c>
      <c r="U24" t="s">
        <v>594</v>
      </c>
      <c r="V24" t="s">
        <v>810</v>
      </c>
      <c r="AG24" t="s">
        <v>157</v>
      </c>
      <c r="AH24" t="s">
        <v>497</v>
      </c>
      <c r="AI24" t="s">
        <v>157</v>
      </c>
    </row>
    <row r="25" spans="1:35" x14ac:dyDescent="0.3">
      <c r="A25" t="s">
        <v>198</v>
      </c>
      <c r="B25" t="s">
        <v>604</v>
      </c>
      <c r="C25" s="6"/>
      <c r="H25" s="13" t="s">
        <v>604</v>
      </c>
      <c r="I25" t="s">
        <v>758</v>
      </c>
      <c r="K25" t="s">
        <v>538</v>
      </c>
      <c r="L25" t="s">
        <v>720</v>
      </c>
      <c r="U25" t="s">
        <v>597</v>
      </c>
      <c r="V25" t="s">
        <v>810</v>
      </c>
      <c r="AG25" t="s">
        <v>361</v>
      </c>
      <c r="AH25" t="s">
        <v>498</v>
      </c>
      <c r="AI25" t="s">
        <v>361</v>
      </c>
    </row>
    <row r="26" spans="1:35" x14ac:dyDescent="0.3">
      <c r="A26" t="s">
        <v>199</v>
      </c>
      <c r="B26" t="s">
        <v>608</v>
      </c>
      <c r="C26" s="6"/>
      <c r="H26" s="13" t="s">
        <v>608</v>
      </c>
      <c r="I26" t="s">
        <v>758</v>
      </c>
      <c r="K26" t="s">
        <v>538</v>
      </c>
      <c r="L26" t="s">
        <v>721</v>
      </c>
      <c r="U26" t="s">
        <v>603</v>
      </c>
      <c r="V26" t="s">
        <v>810</v>
      </c>
      <c r="AG26" t="s">
        <v>360</v>
      </c>
      <c r="AH26" t="s">
        <v>499</v>
      </c>
      <c r="AI26" t="s">
        <v>360</v>
      </c>
    </row>
    <row r="27" spans="1:35" x14ac:dyDescent="0.3">
      <c r="A27" t="s">
        <v>200</v>
      </c>
      <c r="B27" t="s">
        <v>611</v>
      </c>
      <c r="C27" s="6"/>
      <c r="H27" s="13" t="s">
        <v>611</v>
      </c>
      <c r="I27" t="s">
        <v>758</v>
      </c>
      <c r="K27" t="s">
        <v>538</v>
      </c>
      <c r="L27" t="s">
        <v>722</v>
      </c>
      <c r="U27" t="s">
        <v>607</v>
      </c>
      <c r="V27" t="s">
        <v>810</v>
      </c>
      <c r="AG27" t="s">
        <v>360</v>
      </c>
      <c r="AH27" t="s">
        <v>500</v>
      </c>
      <c r="AI27" t="s">
        <v>360</v>
      </c>
    </row>
    <row r="28" spans="1:35" x14ac:dyDescent="0.3">
      <c r="A28" t="s">
        <v>201</v>
      </c>
      <c r="B28" t="s">
        <v>613</v>
      </c>
      <c r="C28" s="6"/>
      <c r="H28" s="13" t="s">
        <v>613</v>
      </c>
      <c r="I28" t="s">
        <v>758</v>
      </c>
      <c r="K28" t="s">
        <v>538</v>
      </c>
      <c r="L28" t="s">
        <v>723</v>
      </c>
      <c r="U28" t="s">
        <v>610</v>
      </c>
      <c r="V28" t="s">
        <v>810</v>
      </c>
      <c r="AG28" t="s">
        <v>361</v>
      </c>
      <c r="AH28" t="s">
        <v>501</v>
      </c>
      <c r="AI28" t="s">
        <v>361</v>
      </c>
    </row>
    <row r="29" spans="1:35" x14ac:dyDescent="0.3">
      <c r="A29" t="s">
        <v>202</v>
      </c>
      <c r="B29" t="s">
        <v>615</v>
      </c>
      <c r="C29" s="6"/>
      <c r="H29" s="13" t="s">
        <v>615</v>
      </c>
      <c r="I29" t="s">
        <v>758</v>
      </c>
      <c r="K29" t="s">
        <v>538</v>
      </c>
      <c r="L29" t="s">
        <v>766</v>
      </c>
      <c r="U29" t="s">
        <v>762</v>
      </c>
      <c r="V29" t="s">
        <v>810</v>
      </c>
      <c r="AG29" t="s">
        <v>537</v>
      </c>
      <c r="AH29" t="s">
        <v>502</v>
      </c>
      <c r="AI29" t="s">
        <v>537</v>
      </c>
    </row>
    <row r="30" spans="1:35" x14ac:dyDescent="0.3">
      <c r="A30" t="s">
        <v>203</v>
      </c>
      <c r="B30" t="s">
        <v>617</v>
      </c>
      <c r="C30" s="6"/>
      <c r="H30" s="13" t="s">
        <v>617</v>
      </c>
      <c r="I30" t="s">
        <v>758</v>
      </c>
      <c r="K30" t="s">
        <v>538</v>
      </c>
      <c r="L30" t="s">
        <v>724</v>
      </c>
      <c r="U30" t="s">
        <v>619</v>
      </c>
      <c r="V30" t="s">
        <v>810</v>
      </c>
      <c r="AG30" t="s">
        <v>157</v>
      </c>
      <c r="AH30" t="s">
        <v>503</v>
      </c>
      <c r="AI30" t="s">
        <v>157</v>
      </c>
    </row>
    <row r="31" spans="1:35" x14ac:dyDescent="0.3">
      <c r="A31" t="s">
        <v>204</v>
      </c>
      <c r="B31" t="s">
        <v>620</v>
      </c>
      <c r="C31" s="6"/>
      <c r="H31" s="13" t="s">
        <v>620</v>
      </c>
      <c r="I31" t="s">
        <v>579</v>
      </c>
      <c r="K31" t="s">
        <v>538</v>
      </c>
      <c r="L31" t="s">
        <v>725</v>
      </c>
      <c r="U31" t="s">
        <v>622</v>
      </c>
      <c r="V31" t="s">
        <v>810</v>
      </c>
      <c r="AG31" t="s">
        <v>157</v>
      </c>
      <c r="AH31" t="s">
        <v>504</v>
      </c>
      <c r="AI31" t="s">
        <v>157</v>
      </c>
    </row>
    <row r="32" spans="1:35" x14ac:dyDescent="0.3">
      <c r="A32" t="s">
        <v>205</v>
      </c>
      <c r="B32" t="s">
        <v>623</v>
      </c>
      <c r="C32" s="6"/>
      <c r="H32" s="13" t="s">
        <v>623</v>
      </c>
      <c r="I32" t="s">
        <v>583</v>
      </c>
      <c r="K32" t="s">
        <v>771</v>
      </c>
      <c r="L32" t="s">
        <v>726</v>
      </c>
      <c r="U32" t="s">
        <v>625</v>
      </c>
      <c r="V32" t="s">
        <v>814</v>
      </c>
      <c r="AG32" t="s">
        <v>157</v>
      </c>
      <c r="AH32" t="s">
        <v>505</v>
      </c>
      <c r="AI32" t="s">
        <v>157</v>
      </c>
    </row>
    <row r="33" spans="1:35" x14ac:dyDescent="0.3">
      <c r="A33" t="s">
        <v>206</v>
      </c>
      <c r="B33" t="s">
        <v>626</v>
      </c>
      <c r="C33" s="6"/>
      <c r="H33" s="13" t="s">
        <v>626</v>
      </c>
      <c r="I33" t="s">
        <v>583</v>
      </c>
      <c r="U33" t="s">
        <v>323</v>
      </c>
      <c r="V33" t="s">
        <v>811</v>
      </c>
      <c r="AG33" t="s">
        <v>157</v>
      </c>
      <c r="AH33" t="s">
        <v>506</v>
      </c>
      <c r="AI33" t="s">
        <v>157</v>
      </c>
    </row>
    <row r="34" spans="1:35" x14ac:dyDescent="0.3">
      <c r="A34" t="s">
        <v>207</v>
      </c>
      <c r="B34" t="s">
        <v>628</v>
      </c>
      <c r="C34" s="6"/>
      <c r="H34" s="13" t="s">
        <v>628</v>
      </c>
      <c r="I34" t="s">
        <v>583</v>
      </c>
      <c r="U34" t="s">
        <v>702</v>
      </c>
      <c r="V34" t="s">
        <v>812</v>
      </c>
      <c r="AG34" t="s">
        <v>157</v>
      </c>
      <c r="AH34" t="s">
        <v>507</v>
      </c>
      <c r="AI34" t="s">
        <v>157</v>
      </c>
    </row>
    <row r="35" spans="1:35" x14ac:dyDescent="0.3">
      <c r="A35" t="s">
        <v>208</v>
      </c>
      <c r="B35" t="s">
        <v>630</v>
      </c>
      <c r="C35" s="6"/>
      <c r="H35" s="13" t="s">
        <v>630</v>
      </c>
      <c r="I35" t="s">
        <v>759</v>
      </c>
      <c r="U35" t="s">
        <v>706</v>
      </c>
      <c r="V35" t="s">
        <v>812</v>
      </c>
      <c r="AG35" t="s">
        <v>157</v>
      </c>
      <c r="AH35" t="s">
        <v>508</v>
      </c>
      <c r="AI35" t="s">
        <v>157</v>
      </c>
    </row>
    <row r="36" spans="1:35" x14ac:dyDescent="0.3">
      <c r="A36" t="s">
        <v>209</v>
      </c>
      <c r="B36" t="s">
        <v>632</v>
      </c>
      <c r="C36" s="6"/>
      <c r="H36" s="13" t="s">
        <v>632</v>
      </c>
      <c r="I36" t="s">
        <v>759</v>
      </c>
      <c r="U36" t="s">
        <v>763</v>
      </c>
      <c r="V36" t="s">
        <v>812</v>
      </c>
      <c r="AG36" t="s">
        <v>537</v>
      </c>
      <c r="AH36" t="s">
        <v>509</v>
      </c>
      <c r="AI36" t="s">
        <v>537</v>
      </c>
    </row>
    <row r="37" spans="1:35" x14ac:dyDescent="0.3">
      <c r="A37" t="s">
        <v>181</v>
      </c>
      <c r="B37" t="s">
        <v>635</v>
      </c>
      <c r="C37" s="6"/>
      <c r="H37" s="13" t="s">
        <v>635</v>
      </c>
      <c r="I37" t="s">
        <v>602</v>
      </c>
      <c r="U37" t="s">
        <v>707</v>
      </c>
      <c r="V37" t="s">
        <v>812</v>
      </c>
      <c r="AG37" t="s">
        <v>537</v>
      </c>
      <c r="AH37" t="s">
        <v>510</v>
      </c>
      <c r="AI37" t="s">
        <v>537</v>
      </c>
    </row>
    <row r="38" spans="1:35" x14ac:dyDescent="0.3">
      <c r="A38" t="s">
        <v>210</v>
      </c>
      <c r="B38" t="s">
        <v>637</v>
      </c>
      <c r="C38" s="6"/>
      <c r="H38" s="13" t="s">
        <v>637</v>
      </c>
      <c r="I38" t="s">
        <v>602</v>
      </c>
      <c r="U38" t="s">
        <v>708</v>
      </c>
      <c r="V38" t="s">
        <v>812</v>
      </c>
      <c r="AG38" t="s">
        <v>537</v>
      </c>
      <c r="AH38" t="s">
        <v>511</v>
      </c>
      <c r="AI38" t="s">
        <v>537</v>
      </c>
    </row>
    <row r="39" spans="1:35" x14ac:dyDescent="0.3">
      <c r="A39" t="s">
        <v>210</v>
      </c>
      <c r="B39" t="s">
        <v>639</v>
      </c>
      <c r="C39" s="6"/>
      <c r="H39" s="13" t="s">
        <v>639</v>
      </c>
      <c r="I39" t="s">
        <v>606</v>
      </c>
      <c r="U39" t="s">
        <v>764</v>
      </c>
      <c r="V39" t="s">
        <v>812</v>
      </c>
      <c r="AG39" t="s">
        <v>537</v>
      </c>
      <c r="AH39" t="s">
        <v>334</v>
      </c>
      <c r="AI39" t="s">
        <v>537</v>
      </c>
    </row>
    <row r="40" spans="1:35" x14ac:dyDescent="0.3">
      <c r="A40" t="s">
        <v>210</v>
      </c>
      <c r="B40" t="s">
        <v>641</v>
      </c>
      <c r="C40" s="6"/>
      <c r="H40" s="13" t="s">
        <v>641</v>
      </c>
      <c r="I40" t="s">
        <v>602</v>
      </c>
      <c r="U40" t="s">
        <v>710</v>
      </c>
      <c r="V40" t="s">
        <v>812</v>
      </c>
      <c r="AG40" t="s">
        <v>537</v>
      </c>
      <c r="AH40" t="s">
        <v>512</v>
      </c>
      <c r="AI40" t="s">
        <v>537</v>
      </c>
    </row>
    <row r="41" spans="1:35" x14ac:dyDescent="0.3">
      <c r="A41" t="s">
        <v>211</v>
      </c>
      <c r="B41" t="s">
        <v>643</v>
      </c>
      <c r="C41" s="6"/>
      <c r="H41" s="13" t="s">
        <v>643</v>
      </c>
      <c r="I41" t="s">
        <v>760</v>
      </c>
      <c r="U41" t="s">
        <v>711</v>
      </c>
      <c r="V41" t="s">
        <v>812</v>
      </c>
      <c r="AG41" t="s">
        <v>361</v>
      </c>
      <c r="AH41" t="s">
        <v>513</v>
      </c>
      <c r="AI41" t="s">
        <v>361</v>
      </c>
    </row>
    <row r="42" spans="1:35" x14ac:dyDescent="0.3">
      <c r="A42" t="s">
        <v>536</v>
      </c>
      <c r="B42" t="s">
        <v>645</v>
      </c>
      <c r="C42" s="6"/>
      <c r="H42" s="13" t="s">
        <v>645</v>
      </c>
      <c r="I42" t="s">
        <v>760</v>
      </c>
      <c r="U42" t="s">
        <v>765</v>
      </c>
      <c r="V42" t="s">
        <v>812</v>
      </c>
      <c r="AG42" t="s">
        <v>537</v>
      </c>
      <c r="AH42" t="s">
        <v>514</v>
      </c>
      <c r="AI42" t="s">
        <v>537</v>
      </c>
    </row>
    <row r="43" spans="1:35" x14ac:dyDescent="0.3">
      <c r="A43" t="s">
        <v>212</v>
      </c>
      <c r="B43" t="s">
        <v>647</v>
      </c>
      <c r="C43" s="6"/>
      <c r="H43" s="13" t="s">
        <v>647</v>
      </c>
      <c r="I43" t="s">
        <v>760</v>
      </c>
      <c r="U43" t="s">
        <v>712</v>
      </c>
      <c r="V43" t="s">
        <v>812</v>
      </c>
      <c r="AG43" t="s">
        <v>537</v>
      </c>
      <c r="AH43" t="s">
        <v>515</v>
      </c>
      <c r="AI43" t="s">
        <v>537</v>
      </c>
    </row>
    <row r="44" spans="1:35" x14ac:dyDescent="0.3">
      <c r="A44" t="s">
        <v>213</v>
      </c>
      <c r="B44" t="s">
        <v>649</v>
      </c>
      <c r="C44" s="6"/>
      <c r="H44" s="13" t="s">
        <v>649</v>
      </c>
      <c r="I44" t="s">
        <v>760</v>
      </c>
      <c r="U44" t="s">
        <v>748</v>
      </c>
      <c r="V44" t="s">
        <v>812</v>
      </c>
      <c r="AG44" t="s">
        <v>537</v>
      </c>
      <c r="AH44" t="s">
        <v>516</v>
      </c>
      <c r="AI44" t="s">
        <v>537</v>
      </c>
    </row>
    <row r="45" spans="1:35" x14ac:dyDescent="0.3">
      <c r="A45" t="s">
        <v>216</v>
      </c>
      <c r="B45" t="s">
        <v>651</v>
      </c>
      <c r="C45" s="6"/>
      <c r="H45" s="13" t="s">
        <v>651</v>
      </c>
      <c r="I45" t="s">
        <v>760</v>
      </c>
      <c r="U45" t="s">
        <v>713</v>
      </c>
      <c r="V45" t="s">
        <v>813</v>
      </c>
      <c r="AG45" t="s">
        <v>537</v>
      </c>
      <c r="AH45" t="s">
        <v>517</v>
      </c>
      <c r="AI45" t="s">
        <v>537</v>
      </c>
    </row>
    <row r="46" spans="1:35" x14ac:dyDescent="0.3">
      <c r="A46" t="s">
        <v>216</v>
      </c>
      <c r="B46" t="s">
        <v>653</v>
      </c>
      <c r="C46" s="6"/>
      <c r="H46" s="13" t="s">
        <v>653</v>
      </c>
      <c r="I46" t="s">
        <v>760</v>
      </c>
      <c r="U46" t="s">
        <v>714</v>
      </c>
      <c r="V46" t="s">
        <v>813</v>
      </c>
      <c r="AG46" t="s">
        <v>537</v>
      </c>
      <c r="AH46" t="s">
        <v>518</v>
      </c>
      <c r="AI46" t="s">
        <v>537</v>
      </c>
    </row>
    <row r="47" spans="1:35" x14ac:dyDescent="0.3">
      <c r="A47" t="s">
        <v>217</v>
      </c>
      <c r="B47" t="s">
        <v>655</v>
      </c>
      <c r="C47" s="6"/>
      <c r="H47" s="13" t="s">
        <v>655</v>
      </c>
      <c r="I47" t="s">
        <v>760</v>
      </c>
      <c r="U47" t="s">
        <v>715</v>
      </c>
      <c r="V47" t="s">
        <v>813</v>
      </c>
      <c r="AG47" t="s">
        <v>537</v>
      </c>
      <c r="AH47" t="s">
        <v>519</v>
      </c>
      <c r="AI47" t="s">
        <v>537</v>
      </c>
    </row>
    <row r="48" spans="1:35" x14ac:dyDescent="0.3">
      <c r="A48" t="s">
        <v>214</v>
      </c>
      <c r="B48" t="s">
        <v>657</v>
      </c>
      <c r="C48" s="6"/>
      <c r="H48" s="13" t="s">
        <v>657</v>
      </c>
      <c r="I48" t="s">
        <v>760</v>
      </c>
      <c r="U48" t="s">
        <v>716</v>
      </c>
      <c r="V48" t="s">
        <v>813</v>
      </c>
      <c r="AG48" t="s">
        <v>537</v>
      </c>
      <c r="AH48" t="s">
        <v>520</v>
      </c>
      <c r="AI48" t="s">
        <v>537</v>
      </c>
    </row>
    <row r="49" spans="1:35" x14ac:dyDescent="0.3">
      <c r="A49" t="s">
        <v>215</v>
      </c>
      <c r="B49" t="s">
        <v>659</v>
      </c>
      <c r="C49" s="6"/>
      <c r="H49" s="13" t="s">
        <v>659</v>
      </c>
      <c r="I49" t="s">
        <v>760</v>
      </c>
      <c r="U49" t="s">
        <v>717</v>
      </c>
      <c r="V49" t="s">
        <v>813</v>
      </c>
      <c r="AG49" t="s">
        <v>537</v>
      </c>
      <c r="AH49" t="s">
        <v>521</v>
      </c>
      <c r="AI49" t="s">
        <v>537</v>
      </c>
    </row>
    <row r="50" spans="1:35" x14ac:dyDescent="0.3">
      <c r="A50" t="s">
        <v>218</v>
      </c>
      <c r="B50" t="s">
        <v>661</v>
      </c>
      <c r="C50" s="6"/>
      <c r="H50" s="13" t="s">
        <v>661</v>
      </c>
      <c r="I50" t="s">
        <v>634</v>
      </c>
      <c r="U50" t="s">
        <v>718</v>
      </c>
      <c r="V50" t="s">
        <v>813</v>
      </c>
      <c r="AG50" t="s">
        <v>537</v>
      </c>
      <c r="AH50" t="s">
        <v>522</v>
      </c>
      <c r="AI50" t="s">
        <v>537</v>
      </c>
    </row>
    <row r="51" spans="1:35" x14ac:dyDescent="0.3">
      <c r="A51" t="s">
        <v>341</v>
      </c>
      <c r="B51" s="13" t="s">
        <v>868</v>
      </c>
      <c r="H51" s="13" t="s">
        <v>868</v>
      </c>
      <c r="I51" t="s">
        <v>761</v>
      </c>
      <c r="U51" t="s">
        <v>719</v>
      </c>
      <c r="V51" t="s">
        <v>813</v>
      </c>
      <c r="AG51" t="s">
        <v>538</v>
      </c>
      <c r="AH51" t="s">
        <v>523</v>
      </c>
      <c r="AI51" t="s">
        <v>538</v>
      </c>
    </row>
    <row r="52" spans="1:35" x14ac:dyDescent="0.3">
      <c r="A52" t="s">
        <v>534</v>
      </c>
      <c r="B52" s="13" t="s">
        <v>869</v>
      </c>
      <c r="H52" s="13" t="s">
        <v>869</v>
      </c>
      <c r="I52" t="s">
        <v>761</v>
      </c>
      <c r="U52" t="s">
        <v>720</v>
      </c>
      <c r="V52" t="s">
        <v>813</v>
      </c>
      <c r="AG52" t="s">
        <v>538</v>
      </c>
      <c r="AH52" t="s">
        <v>524</v>
      </c>
      <c r="AI52" t="s">
        <v>538</v>
      </c>
    </row>
    <row r="53" spans="1:35" x14ac:dyDescent="0.3">
      <c r="A53" t="s">
        <v>342</v>
      </c>
      <c r="B53" s="13" t="s">
        <v>869</v>
      </c>
      <c r="H53" s="13" t="s">
        <v>870</v>
      </c>
      <c r="I53" t="s">
        <v>761</v>
      </c>
      <c r="U53" t="s">
        <v>721</v>
      </c>
      <c r="V53" t="s">
        <v>813</v>
      </c>
      <c r="AG53" t="s">
        <v>539</v>
      </c>
      <c r="AH53" t="s">
        <v>525</v>
      </c>
      <c r="AI53" t="s">
        <v>539</v>
      </c>
    </row>
    <row r="54" spans="1:35" x14ac:dyDescent="0.3">
      <c r="A54" t="s">
        <v>343</v>
      </c>
      <c r="B54" s="13" t="s">
        <v>869</v>
      </c>
      <c r="C54" s="6"/>
      <c r="H54" s="13" t="s">
        <v>664</v>
      </c>
      <c r="I54" t="s">
        <v>573</v>
      </c>
      <c r="U54" t="s">
        <v>722</v>
      </c>
      <c r="V54" t="s">
        <v>813</v>
      </c>
      <c r="AG54" t="s">
        <v>539</v>
      </c>
      <c r="AH54" t="s">
        <v>526</v>
      </c>
      <c r="AI54" t="s">
        <v>539</v>
      </c>
    </row>
    <row r="55" spans="1:35" x14ac:dyDescent="0.3">
      <c r="A55" t="s">
        <v>344</v>
      </c>
      <c r="B55" s="13" t="s">
        <v>869</v>
      </c>
      <c r="C55" s="6"/>
      <c r="H55" s="13" t="s">
        <v>665</v>
      </c>
      <c r="I55" t="s">
        <v>576</v>
      </c>
      <c r="U55" t="s">
        <v>723</v>
      </c>
      <c r="V55" t="s">
        <v>813</v>
      </c>
      <c r="AG55" t="s">
        <v>539</v>
      </c>
      <c r="AH55" t="s">
        <v>527</v>
      </c>
      <c r="AI55" t="s">
        <v>539</v>
      </c>
    </row>
    <row r="56" spans="1:35" x14ac:dyDescent="0.3">
      <c r="A56" t="s">
        <v>345</v>
      </c>
      <c r="B56" s="13" t="s">
        <v>870</v>
      </c>
      <c r="C56" s="6"/>
      <c r="H56" s="13" t="s">
        <v>666</v>
      </c>
      <c r="I56" t="s">
        <v>580</v>
      </c>
      <c r="U56" t="s">
        <v>766</v>
      </c>
      <c r="V56" t="s">
        <v>813</v>
      </c>
      <c r="AG56" t="s">
        <v>538</v>
      </c>
      <c r="AH56" t="s">
        <v>528</v>
      </c>
      <c r="AI56" t="s">
        <v>538</v>
      </c>
    </row>
    <row r="57" spans="1:35" x14ac:dyDescent="0.3">
      <c r="A57" t="s">
        <v>182</v>
      </c>
      <c r="B57" t="s">
        <v>664</v>
      </c>
      <c r="C57" s="6"/>
      <c r="H57" s="13" t="s">
        <v>667</v>
      </c>
      <c r="I57" t="s">
        <v>584</v>
      </c>
      <c r="U57" t="s">
        <v>724</v>
      </c>
      <c r="V57" t="s">
        <v>813</v>
      </c>
      <c r="AG57" t="s">
        <v>538</v>
      </c>
      <c r="AH57" t="s">
        <v>529</v>
      </c>
      <c r="AI57" t="s">
        <v>538</v>
      </c>
    </row>
    <row r="58" spans="1:35" x14ac:dyDescent="0.3">
      <c r="A58" t="s">
        <v>219</v>
      </c>
      <c r="B58" t="s">
        <v>665</v>
      </c>
      <c r="C58" s="6"/>
      <c r="H58" s="13" t="s">
        <v>668</v>
      </c>
      <c r="I58" t="s">
        <v>587</v>
      </c>
      <c r="U58" t="s">
        <v>725</v>
      </c>
      <c r="V58" t="s">
        <v>813</v>
      </c>
      <c r="AG58" t="s">
        <v>538</v>
      </c>
      <c r="AH58" t="s">
        <v>530</v>
      </c>
      <c r="AI58" t="s">
        <v>538</v>
      </c>
    </row>
    <row r="59" spans="1:35" x14ac:dyDescent="0.3">
      <c r="A59" t="s">
        <v>220</v>
      </c>
      <c r="B59" t="s">
        <v>666</v>
      </c>
      <c r="C59" s="6"/>
      <c r="H59" s="13" t="s">
        <v>669</v>
      </c>
      <c r="I59" t="s">
        <v>590</v>
      </c>
      <c r="U59" t="s">
        <v>726</v>
      </c>
      <c r="V59" t="s">
        <v>813</v>
      </c>
      <c r="AG59" t="s">
        <v>538</v>
      </c>
      <c r="AH59" t="s">
        <v>531</v>
      </c>
      <c r="AI59" t="s">
        <v>538</v>
      </c>
    </row>
    <row r="60" spans="1:35" x14ac:dyDescent="0.3">
      <c r="A60" t="s">
        <v>221</v>
      </c>
      <c r="B60" t="s">
        <v>667</v>
      </c>
      <c r="C60" s="6"/>
      <c r="H60" s="13" t="s">
        <v>670</v>
      </c>
      <c r="I60" t="s">
        <v>594</v>
      </c>
      <c r="U60" t="s">
        <v>1217</v>
      </c>
      <c r="V60" t="s">
        <v>816</v>
      </c>
      <c r="AG60" t="s">
        <v>538</v>
      </c>
      <c r="AH60" t="s">
        <v>554</v>
      </c>
      <c r="AI60" t="s">
        <v>538</v>
      </c>
    </row>
    <row r="61" spans="1:35" x14ac:dyDescent="0.3">
      <c r="A61" t="s">
        <v>228</v>
      </c>
      <c r="B61" t="s">
        <v>668</v>
      </c>
      <c r="C61" s="6"/>
      <c r="H61" s="13" t="s">
        <v>671</v>
      </c>
      <c r="I61" t="s">
        <v>597</v>
      </c>
      <c r="AG61" t="s">
        <v>538</v>
      </c>
      <c r="AH61" t="s">
        <v>555</v>
      </c>
      <c r="AI61" t="s">
        <v>538</v>
      </c>
    </row>
    <row r="62" spans="1:35" x14ac:dyDescent="0.3">
      <c r="A62" t="s">
        <v>222</v>
      </c>
      <c r="B62" t="s">
        <v>669</v>
      </c>
      <c r="C62" s="6"/>
      <c r="H62" s="13" t="s">
        <v>673</v>
      </c>
      <c r="I62" t="s">
        <v>584</v>
      </c>
      <c r="AG62" t="s">
        <v>538</v>
      </c>
      <c r="AH62" t="s">
        <v>556</v>
      </c>
      <c r="AI62" t="s">
        <v>538</v>
      </c>
    </row>
    <row r="63" spans="1:35" x14ac:dyDescent="0.3">
      <c r="A63" t="s">
        <v>223</v>
      </c>
      <c r="B63" t="s">
        <v>670</v>
      </c>
      <c r="C63" s="6"/>
      <c r="H63" s="13" t="s">
        <v>675</v>
      </c>
      <c r="I63" t="s">
        <v>603</v>
      </c>
      <c r="AG63" t="s">
        <v>538</v>
      </c>
      <c r="AH63" t="s">
        <v>557</v>
      </c>
      <c r="AI63" t="s">
        <v>538</v>
      </c>
    </row>
    <row r="64" spans="1:35" x14ac:dyDescent="0.3">
      <c r="A64" t="s">
        <v>224</v>
      </c>
      <c r="B64" t="s">
        <v>671</v>
      </c>
      <c r="C64" s="6"/>
      <c r="H64" s="13" t="s">
        <v>677</v>
      </c>
      <c r="I64" t="s">
        <v>607</v>
      </c>
      <c r="AG64" t="s">
        <v>538</v>
      </c>
      <c r="AH64" t="s">
        <v>532</v>
      </c>
      <c r="AI64" t="s">
        <v>538</v>
      </c>
    </row>
    <row r="65" spans="1:9" x14ac:dyDescent="0.3">
      <c r="A65" t="s">
        <v>228</v>
      </c>
      <c r="B65" t="s">
        <v>673</v>
      </c>
      <c r="C65" s="6"/>
      <c r="H65" s="13" t="s">
        <v>679</v>
      </c>
      <c r="I65" t="s">
        <v>610</v>
      </c>
    </row>
    <row r="66" spans="1:9" x14ac:dyDescent="0.3">
      <c r="A66" t="s">
        <v>225</v>
      </c>
      <c r="B66" t="s">
        <v>675</v>
      </c>
      <c r="C66" s="6"/>
      <c r="H66" s="13" t="s">
        <v>681</v>
      </c>
      <c r="I66" t="s">
        <v>762</v>
      </c>
    </row>
    <row r="67" spans="1:9" x14ac:dyDescent="0.3">
      <c r="A67" t="s">
        <v>226</v>
      </c>
      <c r="B67" t="s">
        <v>677</v>
      </c>
      <c r="C67" s="6"/>
      <c r="H67" s="13" t="s">
        <v>683</v>
      </c>
      <c r="I67" t="s">
        <v>762</v>
      </c>
    </row>
    <row r="68" spans="1:9" x14ac:dyDescent="0.3">
      <c r="A68" t="s">
        <v>227</v>
      </c>
      <c r="B68" t="s">
        <v>679</v>
      </c>
      <c r="C68" s="6"/>
      <c r="H68" s="13" t="s">
        <v>685</v>
      </c>
      <c r="I68" t="s">
        <v>762</v>
      </c>
    </row>
    <row r="69" spans="1:9" x14ac:dyDescent="0.3">
      <c r="A69" t="s">
        <v>228</v>
      </c>
      <c r="B69" t="s">
        <v>681</v>
      </c>
      <c r="C69" s="6"/>
      <c r="H69" s="13" t="s">
        <v>687</v>
      </c>
      <c r="I69" t="s">
        <v>619</v>
      </c>
    </row>
    <row r="70" spans="1:9" x14ac:dyDescent="0.3">
      <c r="A70" t="s">
        <v>228</v>
      </c>
      <c r="B70" t="s">
        <v>683</v>
      </c>
      <c r="C70" s="6"/>
      <c r="H70" s="13" t="s">
        <v>689</v>
      </c>
      <c r="I70" t="s">
        <v>622</v>
      </c>
    </row>
    <row r="71" spans="1:9" x14ac:dyDescent="0.3">
      <c r="A71" t="s">
        <v>229</v>
      </c>
      <c r="B71" t="s">
        <v>685</v>
      </c>
      <c r="C71" s="6"/>
      <c r="H71" s="13" t="s">
        <v>691</v>
      </c>
      <c r="I71" t="s">
        <v>625</v>
      </c>
    </row>
    <row r="72" spans="1:9" x14ac:dyDescent="0.3">
      <c r="A72" t="s">
        <v>230</v>
      </c>
      <c r="B72" t="s">
        <v>687</v>
      </c>
      <c r="C72" s="6"/>
      <c r="H72" s="13" t="s">
        <v>693</v>
      </c>
      <c r="I72" t="s">
        <v>762</v>
      </c>
    </row>
    <row r="73" spans="1:9" x14ac:dyDescent="0.3">
      <c r="A73" t="s">
        <v>230</v>
      </c>
      <c r="B73" t="s">
        <v>689</v>
      </c>
      <c r="C73" s="6"/>
      <c r="H73" s="66" t="s">
        <v>559</v>
      </c>
      <c r="I73" t="s">
        <v>323</v>
      </c>
    </row>
    <row r="74" spans="1:9" x14ac:dyDescent="0.3">
      <c r="A74" t="s">
        <v>230</v>
      </c>
      <c r="B74" t="s">
        <v>691</v>
      </c>
      <c r="C74" s="6"/>
      <c r="H74" s="66" t="s">
        <v>562</v>
      </c>
      <c r="I74" t="s">
        <v>323</v>
      </c>
    </row>
    <row r="75" spans="1:9" x14ac:dyDescent="0.3">
      <c r="A75" t="s">
        <v>231</v>
      </c>
      <c r="B75" t="s">
        <v>693</v>
      </c>
      <c r="C75" s="6"/>
      <c r="H75" s="66" t="s">
        <v>564</v>
      </c>
      <c r="I75" t="s">
        <v>323</v>
      </c>
    </row>
    <row r="76" spans="1:9" x14ac:dyDescent="0.3">
      <c r="C76" s="6"/>
      <c r="H76" s="66" t="s">
        <v>566</v>
      </c>
      <c r="I76" t="s">
        <v>323</v>
      </c>
    </row>
    <row r="77" spans="1:9" x14ac:dyDescent="0.3">
      <c r="C77" s="6"/>
      <c r="H77" s="66" t="s">
        <v>568</v>
      </c>
      <c r="I77" t="s">
        <v>323</v>
      </c>
    </row>
    <row r="78" spans="1:9" x14ac:dyDescent="0.3">
      <c r="C78" s="6"/>
      <c r="H78" s="66" t="s">
        <v>570</v>
      </c>
      <c r="I78" t="s">
        <v>323</v>
      </c>
    </row>
    <row r="79" spans="1:9" x14ac:dyDescent="0.3">
      <c r="C79" s="6"/>
      <c r="H79" s="66" t="s">
        <v>572</v>
      </c>
      <c r="I79" t="s">
        <v>323</v>
      </c>
    </row>
    <row r="80" spans="1:9" x14ac:dyDescent="0.3">
      <c r="C80" s="6"/>
      <c r="H80" s="66" t="s">
        <v>575</v>
      </c>
      <c r="I80" t="s">
        <v>323</v>
      </c>
    </row>
    <row r="81" spans="3:9" x14ac:dyDescent="0.3">
      <c r="C81" s="6"/>
      <c r="H81" s="66" t="s">
        <v>578</v>
      </c>
      <c r="I81" t="s">
        <v>323</v>
      </c>
    </row>
    <row r="82" spans="3:9" x14ac:dyDescent="0.3">
      <c r="C82" s="6"/>
      <c r="H82" s="66" t="s">
        <v>582</v>
      </c>
      <c r="I82" t="s">
        <v>323</v>
      </c>
    </row>
    <row r="83" spans="3:9" x14ac:dyDescent="0.3">
      <c r="C83" s="6"/>
      <c r="H83" s="66" t="s">
        <v>586</v>
      </c>
      <c r="I83" t="s">
        <v>323</v>
      </c>
    </row>
    <row r="84" spans="3:9" x14ac:dyDescent="0.3">
      <c r="C84" s="6"/>
      <c r="H84" s="66" t="s">
        <v>589</v>
      </c>
      <c r="I84" t="s">
        <v>323</v>
      </c>
    </row>
    <row r="85" spans="3:9" x14ac:dyDescent="0.3">
      <c r="C85" s="6"/>
      <c r="H85" s="66" t="s">
        <v>592</v>
      </c>
      <c r="I85" t="s">
        <v>702</v>
      </c>
    </row>
    <row r="86" spans="3:9" x14ac:dyDescent="0.3">
      <c r="C86" s="6"/>
      <c r="H86" s="66" t="s">
        <v>596</v>
      </c>
      <c r="I86" t="s">
        <v>702</v>
      </c>
    </row>
    <row r="87" spans="3:9" x14ac:dyDescent="0.3">
      <c r="H87" s="66" t="s">
        <v>703</v>
      </c>
      <c r="I87" t="s">
        <v>706</v>
      </c>
    </row>
    <row r="88" spans="3:9" x14ac:dyDescent="0.3">
      <c r="H88" s="66" t="s">
        <v>705</v>
      </c>
      <c r="I88" t="s">
        <v>706</v>
      </c>
    </row>
    <row r="89" spans="3:9" x14ac:dyDescent="0.3">
      <c r="H89" s="66" t="s">
        <v>599</v>
      </c>
      <c r="I89" t="s">
        <v>706</v>
      </c>
    </row>
    <row r="90" spans="3:9" x14ac:dyDescent="0.3">
      <c r="H90" s="66" t="s">
        <v>601</v>
      </c>
      <c r="I90" t="s">
        <v>706</v>
      </c>
    </row>
    <row r="91" spans="3:9" x14ac:dyDescent="0.3">
      <c r="H91" s="66" t="s">
        <v>605</v>
      </c>
      <c r="I91" t="s">
        <v>763</v>
      </c>
    </row>
    <row r="92" spans="3:9" x14ac:dyDescent="0.3">
      <c r="H92" s="66" t="s">
        <v>609</v>
      </c>
      <c r="I92" t="s">
        <v>763</v>
      </c>
    </row>
    <row r="93" spans="3:9" x14ac:dyDescent="0.3">
      <c r="H93" s="66" t="s">
        <v>612</v>
      </c>
      <c r="I93" t="s">
        <v>763</v>
      </c>
    </row>
    <row r="94" spans="3:9" x14ac:dyDescent="0.3">
      <c r="H94" s="66" t="s">
        <v>614</v>
      </c>
      <c r="I94" t="s">
        <v>763</v>
      </c>
    </row>
    <row r="95" spans="3:9" x14ac:dyDescent="0.3">
      <c r="H95" s="66" t="s">
        <v>616</v>
      </c>
      <c r="I95" t="s">
        <v>763</v>
      </c>
    </row>
    <row r="96" spans="3:9" x14ac:dyDescent="0.3">
      <c r="H96" s="66" t="s">
        <v>618</v>
      </c>
      <c r="I96" t="s">
        <v>763</v>
      </c>
    </row>
    <row r="97" spans="8:9" x14ac:dyDescent="0.3">
      <c r="H97" s="66" t="s">
        <v>621</v>
      </c>
      <c r="I97" t="s">
        <v>763</v>
      </c>
    </row>
    <row r="98" spans="8:9" x14ac:dyDescent="0.3">
      <c r="H98" s="66" t="s">
        <v>624</v>
      </c>
      <c r="I98" t="s">
        <v>707</v>
      </c>
    </row>
    <row r="99" spans="8:9" x14ac:dyDescent="0.3">
      <c r="H99" s="66" t="s">
        <v>627</v>
      </c>
      <c r="I99" t="s">
        <v>708</v>
      </c>
    </row>
    <row r="100" spans="8:9" x14ac:dyDescent="0.3">
      <c r="H100" s="66" t="s">
        <v>629</v>
      </c>
      <c r="I100" t="s">
        <v>708</v>
      </c>
    </row>
    <row r="101" spans="8:9" x14ac:dyDescent="0.3">
      <c r="H101" s="66" t="s">
        <v>631</v>
      </c>
      <c r="I101" t="s">
        <v>708</v>
      </c>
    </row>
    <row r="102" spans="8:9" x14ac:dyDescent="0.3">
      <c r="H102" s="66" t="s">
        <v>633</v>
      </c>
      <c r="I102" t="s">
        <v>764</v>
      </c>
    </row>
    <row r="103" spans="8:9" x14ac:dyDescent="0.3">
      <c r="H103" s="66" t="s">
        <v>636</v>
      </c>
      <c r="I103" t="s">
        <v>764</v>
      </c>
    </row>
    <row r="104" spans="8:9" x14ac:dyDescent="0.3">
      <c r="H104" s="66" t="s">
        <v>638</v>
      </c>
      <c r="I104" t="s">
        <v>710</v>
      </c>
    </row>
    <row r="105" spans="8:9" x14ac:dyDescent="0.3">
      <c r="H105" s="66" t="s">
        <v>640</v>
      </c>
      <c r="I105" t="s">
        <v>710</v>
      </c>
    </row>
    <row r="106" spans="8:9" x14ac:dyDescent="0.3">
      <c r="H106" s="66" t="s">
        <v>642</v>
      </c>
      <c r="I106" t="s">
        <v>711</v>
      </c>
    </row>
    <row r="107" spans="8:9" x14ac:dyDescent="0.3">
      <c r="H107" s="66" t="s">
        <v>644</v>
      </c>
      <c r="I107" t="s">
        <v>710</v>
      </c>
    </row>
    <row r="108" spans="8:9" x14ac:dyDescent="0.3">
      <c r="H108" s="66" t="s">
        <v>646</v>
      </c>
      <c r="I108" t="s">
        <v>765</v>
      </c>
    </row>
    <row r="109" spans="8:9" x14ac:dyDescent="0.3">
      <c r="H109" s="66" t="s">
        <v>648</v>
      </c>
      <c r="I109" t="s">
        <v>765</v>
      </c>
    </row>
    <row r="110" spans="8:9" x14ac:dyDescent="0.3">
      <c r="H110" s="66" t="s">
        <v>650</v>
      </c>
      <c r="I110" t="s">
        <v>765</v>
      </c>
    </row>
    <row r="111" spans="8:9" x14ac:dyDescent="0.3">
      <c r="H111" s="66" t="s">
        <v>652</v>
      </c>
      <c r="I111" t="s">
        <v>765</v>
      </c>
    </row>
    <row r="112" spans="8:9" x14ac:dyDescent="0.3">
      <c r="H112" s="66" t="s">
        <v>654</v>
      </c>
      <c r="I112" t="s">
        <v>765</v>
      </c>
    </row>
    <row r="113" spans="8:9" x14ac:dyDescent="0.3">
      <c r="H113" s="66" t="s">
        <v>656</v>
      </c>
      <c r="I113" t="s">
        <v>765</v>
      </c>
    </row>
    <row r="114" spans="8:9" x14ac:dyDescent="0.3">
      <c r="H114" s="66" t="s">
        <v>658</v>
      </c>
      <c r="I114" t="s">
        <v>765</v>
      </c>
    </row>
    <row r="115" spans="8:9" x14ac:dyDescent="0.3">
      <c r="H115" s="66" t="s">
        <v>660</v>
      </c>
      <c r="I115" t="s">
        <v>765</v>
      </c>
    </row>
    <row r="116" spans="8:9" x14ac:dyDescent="0.3">
      <c r="H116" s="66" t="s">
        <v>662</v>
      </c>
      <c r="I116" t="s">
        <v>765</v>
      </c>
    </row>
    <row r="117" spans="8:9" x14ac:dyDescent="0.3">
      <c r="H117" s="66" t="s">
        <v>663</v>
      </c>
      <c r="I117" t="s">
        <v>712</v>
      </c>
    </row>
    <row r="118" spans="8:9" x14ac:dyDescent="0.3">
      <c r="H118" s="66" t="s">
        <v>871</v>
      </c>
      <c r="I118" t="s">
        <v>748</v>
      </c>
    </row>
    <row r="119" spans="8:9" x14ac:dyDescent="0.3">
      <c r="H119" s="66" t="s">
        <v>872</v>
      </c>
      <c r="I119" t="s">
        <v>748</v>
      </c>
    </row>
    <row r="120" spans="8:9" x14ac:dyDescent="0.3">
      <c r="H120" s="66" t="s">
        <v>873</v>
      </c>
      <c r="I120" t="s">
        <v>748</v>
      </c>
    </row>
    <row r="121" spans="8:9" x14ac:dyDescent="0.3">
      <c r="H121" s="66" t="s">
        <v>874</v>
      </c>
      <c r="I121" t="s">
        <v>748</v>
      </c>
    </row>
    <row r="122" spans="8:9" x14ac:dyDescent="0.3">
      <c r="H122" s="66" t="s">
        <v>875</v>
      </c>
      <c r="I122" t="s">
        <v>748</v>
      </c>
    </row>
    <row r="123" spans="8:9" x14ac:dyDescent="0.3">
      <c r="H123" s="66" t="s">
        <v>876</v>
      </c>
      <c r="I123" t="s">
        <v>748</v>
      </c>
    </row>
    <row r="124" spans="8:9" x14ac:dyDescent="0.3">
      <c r="H124" s="66" t="s">
        <v>877</v>
      </c>
      <c r="I124" t="s">
        <v>748</v>
      </c>
    </row>
    <row r="125" spans="8:9" x14ac:dyDescent="0.3">
      <c r="H125" s="66" t="s">
        <v>878</v>
      </c>
      <c r="I125" t="s">
        <v>748</v>
      </c>
    </row>
    <row r="126" spans="8:9" x14ac:dyDescent="0.3">
      <c r="H126" s="66" t="s">
        <v>879</v>
      </c>
      <c r="I126" t="s">
        <v>748</v>
      </c>
    </row>
    <row r="127" spans="8:9" x14ac:dyDescent="0.3">
      <c r="H127" s="66" t="s">
        <v>880</v>
      </c>
      <c r="I127" t="s">
        <v>748</v>
      </c>
    </row>
    <row r="128" spans="8:9" x14ac:dyDescent="0.3">
      <c r="H128" s="66" t="s">
        <v>881</v>
      </c>
      <c r="I128" t="s">
        <v>748</v>
      </c>
    </row>
    <row r="129" spans="8:9" x14ac:dyDescent="0.3">
      <c r="H129" s="66" t="s">
        <v>882</v>
      </c>
      <c r="I129" t="s">
        <v>748</v>
      </c>
    </row>
    <row r="130" spans="8:9" x14ac:dyDescent="0.3">
      <c r="H130" s="66" t="s">
        <v>672</v>
      </c>
      <c r="I130" t="s">
        <v>713</v>
      </c>
    </row>
    <row r="131" spans="8:9" x14ac:dyDescent="0.3">
      <c r="H131" s="66" t="s">
        <v>674</v>
      </c>
      <c r="I131" t="s">
        <v>714</v>
      </c>
    </row>
    <row r="132" spans="8:9" x14ac:dyDescent="0.3">
      <c r="H132" s="66" t="s">
        <v>676</v>
      </c>
      <c r="I132" t="s">
        <v>715</v>
      </c>
    </row>
    <row r="133" spans="8:9" x14ac:dyDescent="0.3">
      <c r="H133" s="66" t="s">
        <v>678</v>
      </c>
      <c r="I133" t="s">
        <v>716</v>
      </c>
    </row>
    <row r="134" spans="8:9" x14ac:dyDescent="0.3">
      <c r="H134" s="66" t="s">
        <v>680</v>
      </c>
      <c r="I134" t="s">
        <v>717</v>
      </c>
    </row>
    <row r="135" spans="8:9" x14ac:dyDescent="0.3">
      <c r="H135" s="66" t="s">
        <v>682</v>
      </c>
      <c r="I135" t="s">
        <v>718</v>
      </c>
    </row>
    <row r="136" spans="8:9" x14ac:dyDescent="0.3">
      <c r="H136" s="66" t="s">
        <v>684</v>
      </c>
      <c r="I136" t="s">
        <v>719</v>
      </c>
    </row>
    <row r="137" spans="8:9" x14ac:dyDescent="0.3">
      <c r="H137" s="66" t="s">
        <v>686</v>
      </c>
      <c r="I137" t="s">
        <v>720</v>
      </c>
    </row>
    <row r="138" spans="8:9" x14ac:dyDescent="0.3">
      <c r="H138" s="66" t="s">
        <v>688</v>
      </c>
      <c r="I138" t="s">
        <v>716</v>
      </c>
    </row>
    <row r="139" spans="8:9" x14ac:dyDescent="0.3">
      <c r="H139" s="66" t="s">
        <v>690</v>
      </c>
      <c r="I139" t="s">
        <v>721</v>
      </c>
    </row>
    <row r="140" spans="8:9" x14ac:dyDescent="0.3">
      <c r="H140" s="66" t="s">
        <v>692</v>
      </c>
      <c r="I140" t="s">
        <v>722</v>
      </c>
    </row>
    <row r="141" spans="8:9" x14ac:dyDescent="0.3">
      <c r="H141" s="66" t="s">
        <v>694</v>
      </c>
      <c r="I141" t="s">
        <v>723</v>
      </c>
    </row>
    <row r="142" spans="8:9" x14ac:dyDescent="0.3">
      <c r="H142" s="66" t="s">
        <v>695</v>
      </c>
      <c r="I142" t="s">
        <v>766</v>
      </c>
    </row>
    <row r="143" spans="8:9" x14ac:dyDescent="0.3">
      <c r="H143" s="66" t="s">
        <v>696</v>
      </c>
      <c r="I143" t="s">
        <v>766</v>
      </c>
    </row>
    <row r="144" spans="8:9" x14ac:dyDescent="0.3">
      <c r="H144" s="66" t="s">
        <v>697</v>
      </c>
      <c r="I144" t="s">
        <v>766</v>
      </c>
    </row>
    <row r="145" spans="7:9" x14ac:dyDescent="0.3">
      <c r="H145" s="66" t="s">
        <v>698</v>
      </c>
      <c r="I145" t="s">
        <v>724</v>
      </c>
    </row>
    <row r="146" spans="7:9" x14ac:dyDescent="0.3">
      <c r="H146" s="66" t="s">
        <v>699</v>
      </c>
      <c r="I146" t="s">
        <v>725</v>
      </c>
    </row>
    <row r="147" spans="7:9" x14ac:dyDescent="0.3">
      <c r="G147" s="11"/>
      <c r="H147" s="66" t="s">
        <v>700</v>
      </c>
      <c r="I147" t="s">
        <v>726</v>
      </c>
    </row>
    <row r="148" spans="7:9" x14ac:dyDescent="0.3">
      <c r="G148" s="11"/>
      <c r="H148" s="66" t="s">
        <v>701</v>
      </c>
      <c r="I148" t="s">
        <v>766</v>
      </c>
    </row>
    <row r="149" spans="7:9" x14ac:dyDescent="0.3">
      <c r="G149" s="11"/>
      <c r="H149" s="67" t="s">
        <v>729</v>
      </c>
      <c r="I149" s="72" t="s">
        <v>727</v>
      </c>
    </row>
    <row r="150" spans="7:9" x14ac:dyDescent="0.3">
      <c r="G150" s="11"/>
      <c r="H150" s="67" t="s">
        <v>883</v>
      </c>
      <c r="I150" s="14" t="s">
        <v>1213</v>
      </c>
    </row>
    <row r="151" spans="7:9" x14ac:dyDescent="0.3">
      <c r="G151" s="11"/>
      <c r="H151" s="67" t="s">
        <v>884</v>
      </c>
      <c r="I151" s="14" t="s">
        <v>1214</v>
      </c>
    </row>
    <row r="152" spans="7:9" x14ac:dyDescent="0.3">
      <c r="G152" s="11"/>
      <c r="H152" s="67" t="s">
        <v>885</v>
      </c>
      <c r="I152" s="14" t="s">
        <v>1215</v>
      </c>
    </row>
    <row r="153" spans="7:9" x14ac:dyDescent="0.3">
      <c r="G153" s="11"/>
      <c r="H153" s="67" t="s">
        <v>886</v>
      </c>
      <c r="I153" s="14" t="s">
        <v>1216</v>
      </c>
    </row>
    <row r="154" spans="7:9" x14ac:dyDescent="0.3">
      <c r="G154" s="11"/>
      <c r="H154" s="67" t="s">
        <v>733</v>
      </c>
      <c r="I154" s="72" t="s">
        <v>731</v>
      </c>
    </row>
    <row r="155" spans="7:9" x14ac:dyDescent="0.3">
      <c r="G155" s="11"/>
      <c r="H155" s="67" t="s">
        <v>734</v>
      </c>
      <c r="I155" s="72" t="s">
        <v>732</v>
      </c>
    </row>
    <row r="156" spans="7:9" x14ac:dyDescent="0.3">
      <c r="G156" s="11"/>
      <c r="H156" s="68" t="s">
        <v>887</v>
      </c>
      <c r="I156" s="14" t="s">
        <v>1217</v>
      </c>
    </row>
    <row r="157" spans="7:9" x14ac:dyDescent="0.3">
      <c r="G157" s="11"/>
      <c r="H157" s="68" t="s">
        <v>735</v>
      </c>
      <c r="I157" t="s">
        <v>728</v>
      </c>
    </row>
    <row r="158" spans="7:9" x14ac:dyDescent="0.3">
      <c r="G158" s="11"/>
      <c r="H158" s="68" t="s">
        <v>541</v>
      </c>
      <c r="I158" t="s">
        <v>533</v>
      </c>
    </row>
    <row r="159" spans="7:9" x14ac:dyDescent="0.3">
      <c r="G159" s="11"/>
      <c r="H159" s="69" t="s">
        <v>888</v>
      </c>
      <c r="I159" t="s">
        <v>802</v>
      </c>
    </row>
    <row r="160" spans="7:9" x14ac:dyDescent="0.3">
      <c r="G160" s="11"/>
      <c r="H160" s="69" t="s">
        <v>889</v>
      </c>
      <c r="I160" s="14" t="s">
        <v>1218</v>
      </c>
    </row>
    <row r="161" spans="7:22" x14ac:dyDescent="0.3">
      <c r="G161" s="11"/>
      <c r="H161" s="69" t="s">
        <v>890</v>
      </c>
      <c r="I161" s="14" t="s">
        <v>1219</v>
      </c>
    </row>
    <row r="162" spans="7:22" x14ac:dyDescent="0.3">
      <c r="G162" s="11"/>
      <c r="H162" s="69" t="s">
        <v>891</v>
      </c>
      <c r="I162" s="14" t="s">
        <v>1220</v>
      </c>
    </row>
    <row r="163" spans="7:22" x14ac:dyDescent="0.3">
      <c r="G163" s="11"/>
      <c r="H163" s="69" t="s">
        <v>892</v>
      </c>
      <c r="I163" s="14" t="s">
        <v>1221</v>
      </c>
    </row>
    <row r="164" spans="7:22" x14ac:dyDescent="0.3">
      <c r="G164" s="11"/>
      <c r="H164" s="69" t="s">
        <v>893</v>
      </c>
      <c r="I164" s="72" t="s">
        <v>807</v>
      </c>
    </row>
    <row r="165" spans="7:22" x14ac:dyDescent="0.3">
      <c r="G165" s="11"/>
      <c r="H165" s="69" t="s">
        <v>894</v>
      </c>
      <c r="I165" t="s">
        <v>808</v>
      </c>
    </row>
    <row r="166" spans="7:22" x14ac:dyDescent="0.3">
      <c r="G166" s="11"/>
      <c r="H166" s="69" t="s">
        <v>895</v>
      </c>
      <c r="I166" s="73" t="s">
        <v>1223</v>
      </c>
      <c r="R166" s="41"/>
      <c r="U166" s="41"/>
      <c r="V166" s="41"/>
    </row>
    <row r="167" spans="7:22" x14ac:dyDescent="0.3">
      <c r="G167" s="11"/>
      <c r="H167" s="69" t="s">
        <v>738</v>
      </c>
      <c r="I167" t="s">
        <v>736</v>
      </c>
      <c r="R167" s="41"/>
      <c r="U167" s="41"/>
      <c r="V167" s="41"/>
    </row>
    <row r="168" spans="7:22" x14ac:dyDescent="0.3">
      <c r="G168" s="11"/>
      <c r="H168" s="69" t="s">
        <v>896</v>
      </c>
      <c r="I168" s="14" t="s">
        <v>1222</v>
      </c>
      <c r="R168" s="41"/>
      <c r="U168" s="41"/>
      <c r="V168" s="41"/>
    </row>
    <row r="169" spans="7:22" x14ac:dyDescent="0.3">
      <c r="G169" s="11"/>
      <c r="H169" s="69" t="s">
        <v>740</v>
      </c>
      <c r="I169" t="s">
        <v>737</v>
      </c>
      <c r="R169" s="41"/>
      <c r="U169" s="41"/>
      <c r="V169" s="41"/>
    </row>
    <row r="170" spans="7:22" x14ac:dyDescent="0.3">
      <c r="G170" s="11"/>
      <c r="H170" s="69" t="s">
        <v>741</v>
      </c>
      <c r="I170" t="s">
        <v>739</v>
      </c>
      <c r="R170" s="41"/>
      <c r="U170" s="41"/>
      <c r="V170" s="41"/>
    </row>
    <row r="171" spans="7:22" x14ac:dyDescent="0.3">
      <c r="G171" s="11"/>
      <c r="H171" s="69" t="s">
        <v>742</v>
      </c>
      <c r="I171" t="s">
        <v>769</v>
      </c>
      <c r="R171" s="41"/>
      <c r="U171" s="41"/>
      <c r="V171" s="41"/>
    </row>
    <row r="172" spans="7:22" x14ac:dyDescent="0.3">
      <c r="G172" s="11"/>
      <c r="H172" s="70" t="s">
        <v>744</v>
      </c>
      <c r="I172" t="s">
        <v>730</v>
      </c>
      <c r="R172" s="41"/>
      <c r="U172" s="41"/>
      <c r="V172" s="41"/>
    </row>
    <row r="173" spans="7:22" x14ac:dyDescent="0.3">
      <c r="G173" s="11"/>
      <c r="H173" s="70" t="s">
        <v>780</v>
      </c>
      <c r="I173" t="s">
        <v>550</v>
      </c>
    </row>
    <row r="174" spans="7:22" x14ac:dyDescent="0.3">
      <c r="G174" s="11"/>
      <c r="H174" s="8" t="s">
        <v>544</v>
      </c>
      <c r="I174" t="s">
        <v>545</v>
      </c>
    </row>
    <row r="175" spans="7:22" x14ac:dyDescent="0.3">
      <c r="G175" s="11"/>
      <c r="H175" s="68" t="s">
        <v>745</v>
      </c>
      <c r="I175" t="s">
        <v>743</v>
      </c>
    </row>
    <row r="176" spans="7:22" x14ac:dyDescent="0.3">
      <c r="G176" s="11"/>
      <c r="H176" s="14" t="s">
        <v>897</v>
      </c>
      <c r="I176" s="14" t="s">
        <v>1225</v>
      </c>
    </row>
    <row r="177" spans="7:9" x14ac:dyDescent="0.3">
      <c r="G177" s="11"/>
    </row>
    <row r="178" spans="7:9" x14ac:dyDescent="0.3">
      <c r="G178" s="11"/>
      <c r="I178" s="73"/>
    </row>
    <row r="179" spans="7:9" x14ac:dyDescent="0.3">
      <c r="G179" s="11"/>
      <c r="I179" s="6"/>
    </row>
    <row r="180" spans="7:9" x14ac:dyDescent="0.3">
      <c r="G180" s="11"/>
      <c r="I180" s="6"/>
    </row>
    <row r="181" spans="7:9" x14ac:dyDescent="0.3">
      <c r="G181" s="11"/>
      <c r="I181" s="6"/>
    </row>
    <row r="182" spans="7:9" x14ac:dyDescent="0.3">
      <c r="G182" s="11"/>
    </row>
    <row r="183" spans="7:9" x14ac:dyDescent="0.3">
      <c r="G183" s="11"/>
    </row>
    <row r="184" spans="7:9" x14ac:dyDescent="0.3">
      <c r="G184" s="11"/>
    </row>
    <row r="185" spans="7:9" x14ac:dyDescent="0.3">
      <c r="G185" s="11"/>
    </row>
    <row r="186" spans="7:9" x14ac:dyDescent="0.3">
      <c r="G186" s="11"/>
    </row>
    <row r="187" spans="7:9" x14ac:dyDescent="0.3">
      <c r="G187" s="11"/>
    </row>
    <row r="188" spans="7:9" x14ac:dyDescent="0.3">
      <c r="G188" s="11"/>
    </row>
    <row r="189" spans="7:9" x14ac:dyDescent="0.3">
      <c r="G189" s="11"/>
    </row>
    <row r="190" spans="7:9" x14ac:dyDescent="0.3">
      <c r="G190" s="11"/>
    </row>
    <row r="191" spans="7:9" x14ac:dyDescent="0.3">
      <c r="G191" s="11"/>
    </row>
    <row r="192" spans="7:9" x14ac:dyDescent="0.3">
      <c r="G192" s="11"/>
    </row>
    <row r="193" spans="7:7" x14ac:dyDescent="0.3">
      <c r="G193" s="11"/>
    </row>
    <row r="194" spans="7:7" x14ac:dyDescent="0.3">
      <c r="G194" s="11"/>
    </row>
    <row r="195" spans="7:7" x14ac:dyDescent="0.3">
      <c r="G195" s="11"/>
    </row>
    <row r="196" spans="7:7" x14ac:dyDescent="0.3">
      <c r="G196" s="11"/>
    </row>
    <row r="197" spans="7:7" x14ac:dyDescent="0.3">
      <c r="G197" s="11"/>
    </row>
    <row r="198" spans="7:7" x14ac:dyDescent="0.3">
      <c r="G198" s="11"/>
    </row>
    <row r="199" spans="7:7" x14ac:dyDescent="0.3">
      <c r="G199" s="11"/>
    </row>
    <row r="200" spans="7:7" x14ac:dyDescent="0.3">
      <c r="G200" s="11"/>
    </row>
    <row r="201" spans="7:7" x14ac:dyDescent="0.3">
      <c r="G201" s="11"/>
    </row>
    <row r="202" spans="7:7" x14ac:dyDescent="0.3">
      <c r="G202" s="11"/>
    </row>
    <row r="203" spans="7:7" x14ac:dyDescent="0.3">
      <c r="G203" s="11"/>
    </row>
    <row r="204" spans="7:7" x14ac:dyDescent="0.3">
      <c r="G204" s="11"/>
    </row>
    <row r="205" spans="7:7" x14ac:dyDescent="0.3">
      <c r="G205" s="11"/>
    </row>
    <row r="206" spans="7:7" x14ac:dyDescent="0.3">
      <c r="G206" s="11"/>
    </row>
    <row r="207" spans="7:7" x14ac:dyDescent="0.3">
      <c r="G207" s="11"/>
    </row>
    <row r="208" spans="7:7" x14ac:dyDescent="0.3">
      <c r="G208" s="11"/>
    </row>
    <row r="209" spans="7:7" x14ac:dyDescent="0.3">
      <c r="G209" s="11"/>
    </row>
    <row r="210" spans="7:7" x14ac:dyDescent="0.3">
      <c r="G210" s="11"/>
    </row>
    <row r="211" spans="7:7" x14ac:dyDescent="0.3">
      <c r="G211" s="11"/>
    </row>
    <row r="212" spans="7:7" x14ac:dyDescent="0.3">
      <c r="G212" s="11"/>
    </row>
    <row r="213" spans="7:7" x14ac:dyDescent="0.3">
      <c r="G213" s="11"/>
    </row>
    <row r="214" spans="7:7" x14ac:dyDescent="0.3">
      <c r="G214" s="11"/>
    </row>
    <row r="215" spans="7:7" x14ac:dyDescent="0.3">
      <c r="G215" s="11"/>
    </row>
    <row r="216" spans="7:7" x14ac:dyDescent="0.3">
      <c r="G216" s="11"/>
    </row>
    <row r="217" spans="7:7" x14ac:dyDescent="0.3">
      <c r="G217" s="11"/>
    </row>
    <row r="218" spans="7:7" x14ac:dyDescent="0.3">
      <c r="G218" s="11"/>
    </row>
    <row r="219" spans="7:7" x14ac:dyDescent="0.3">
      <c r="G219" s="11"/>
    </row>
    <row r="220" spans="7:7" x14ac:dyDescent="0.3">
      <c r="G220" s="11"/>
    </row>
    <row r="221" spans="7:7" x14ac:dyDescent="0.3">
      <c r="G221" s="11"/>
    </row>
    <row r="222" spans="7:7" x14ac:dyDescent="0.3">
      <c r="G222" s="11"/>
    </row>
    <row r="223" spans="7:7" x14ac:dyDescent="0.3">
      <c r="G223" s="11"/>
    </row>
    <row r="224" spans="7:7" x14ac:dyDescent="0.3">
      <c r="G224" s="11"/>
    </row>
    <row r="225" spans="7:7" x14ac:dyDescent="0.3">
      <c r="G225" s="11"/>
    </row>
    <row r="226" spans="7:7" x14ac:dyDescent="0.3">
      <c r="G226" s="11"/>
    </row>
    <row r="227" spans="7:7" x14ac:dyDescent="0.3">
      <c r="G227" s="11"/>
    </row>
    <row r="228" spans="7:7" x14ac:dyDescent="0.3">
      <c r="G228" s="11"/>
    </row>
    <row r="229" spans="7:7" x14ac:dyDescent="0.3">
      <c r="G229" s="11"/>
    </row>
    <row r="230" spans="7:7" x14ac:dyDescent="0.3">
      <c r="G230" s="11"/>
    </row>
    <row r="231" spans="7:7" x14ac:dyDescent="0.3">
      <c r="G231" s="11"/>
    </row>
    <row r="232" spans="7:7" x14ac:dyDescent="0.3">
      <c r="G232" s="11"/>
    </row>
    <row r="233" spans="7:7" x14ac:dyDescent="0.3">
      <c r="G233" s="11"/>
    </row>
    <row r="234" spans="7:7" x14ac:dyDescent="0.3">
      <c r="G234" s="11"/>
    </row>
    <row r="235" spans="7:7" x14ac:dyDescent="0.3">
      <c r="G235" s="11"/>
    </row>
    <row r="236" spans="7:7" x14ac:dyDescent="0.3">
      <c r="G236" s="11"/>
    </row>
    <row r="237" spans="7:7" x14ac:dyDescent="0.3">
      <c r="G237" s="11"/>
    </row>
    <row r="238" spans="7:7" x14ac:dyDescent="0.3">
      <c r="G238" s="11"/>
    </row>
    <row r="239" spans="7:7" x14ac:dyDescent="0.3">
      <c r="G239" s="11"/>
    </row>
    <row r="240" spans="7:7" x14ac:dyDescent="0.3">
      <c r="G240" s="11"/>
    </row>
    <row r="241" spans="7:7" x14ac:dyDescent="0.3">
      <c r="G241" s="11"/>
    </row>
    <row r="242" spans="7:7" x14ac:dyDescent="0.3">
      <c r="G242" s="11"/>
    </row>
    <row r="243" spans="7:7" x14ac:dyDescent="0.3">
      <c r="G243" s="11"/>
    </row>
    <row r="244" spans="7:7" x14ac:dyDescent="0.3">
      <c r="G244" s="11"/>
    </row>
    <row r="245" spans="7:7" x14ac:dyDescent="0.3">
      <c r="G245" s="11"/>
    </row>
    <row r="246" spans="7:7" x14ac:dyDescent="0.3">
      <c r="G246" s="11"/>
    </row>
    <row r="247" spans="7:7" x14ac:dyDescent="0.3">
      <c r="G247" s="11"/>
    </row>
    <row r="248" spans="7:7" x14ac:dyDescent="0.3">
      <c r="G248" s="11"/>
    </row>
    <row r="249" spans="7:7" x14ac:dyDescent="0.3">
      <c r="G249" s="11"/>
    </row>
    <row r="250" spans="7:7" x14ac:dyDescent="0.3">
      <c r="G250" s="11"/>
    </row>
    <row r="251" spans="7:7" x14ac:dyDescent="0.3">
      <c r="G251" s="11"/>
    </row>
    <row r="252" spans="7:7" x14ac:dyDescent="0.3">
      <c r="G252" s="11"/>
    </row>
    <row r="253" spans="7:7" x14ac:dyDescent="0.3">
      <c r="G253" s="11"/>
    </row>
    <row r="254" spans="7:7" x14ac:dyDescent="0.3">
      <c r="G254" s="11"/>
    </row>
    <row r="255" spans="7:7" x14ac:dyDescent="0.3">
      <c r="G255" s="11"/>
    </row>
    <row r="256" spans="7:7" x14ac:dyDescent="0.3">
      <c r="G256" s="11"/>
    </row>
    <row r="257" spans="7:7" x14ac:dyDescent="0.3">
      <c r="G257" s="11"/>
    </row>
    <row r="258" spans="7:7" x14ac:dyDescent="0.3">
      <c r="G258" s="11"/>
    </row>
    <row r="259" spans="7:7" x14ac:dyDescent="0.3">
      <c r="G259" s="11"/>
    </row>
    <row r="260" spans="7:7" x14ac:dyDescent="0.3">
      <c r="G260" s="11"/>
    </row>
    <row r="261" spans="7:7" x14ac:dyDescent="0.3">
      <c r="G261" s="11"/>
    </row>
    <row r="262" spans="7:7" x14ac:dyDescent="0.3">
      <c r="G262" s="11"/>
    </row>
    <row r="263" spans="7:7" x14ac:dyDescent="0.3">
      <c r="G263" s="11"/>
    </row>
    <row r="264" spans="7:7" x14ac:dyDescent="0.3">
      <c r="G264" s="11"/>
    </row>
    <row r="265" spans="7:7" x14ac:dyDescent="0.3">
      <c r="G265" s="11"/>
    </row>
    <row r="266" spans="7:7" x14ac:dyDescent="0.3">
      <c r="G266" s="11"/>
    </row>
    <row r="267" spans="7:7" x14ac:dyDescent="0.3">
      <c r="G267" s="11"/>
    </row>
    <row r="268" spans="7:7" x14ac:dyDescent="0.3">
      <c r="G268" s="11"/>
    </row>
    <row r="269" spans="7:7" x14ac:dyDescent="0.3">
      <c r="G269" s="11"/>
    </row>
    <row r="270" spans="7:7" x14ac:dyDescent="0.3">
      <c r="G270" s="11"/>
    </row>
    <row r="271" spans="7:7" x14ac:dyDescent="0.3">
      <c r="G271" s="11"/>
    </row>
    <row r="272" spans="7:7" x14ac:dyDescent="0.3">
      <c r="G272" s="11"/>
    </row>
    <row r="273" spans="7:7" x14ac:dyDescent="0.3">
      <c r="G273" s="11"/>
    </row>
    <row r="274" spans="7:7" x14ac:dyDescent="0.3">
      <c r="G274" s="11"/>
    </row>
    <row r="275" spans="7:7" x14ac:dyDescent="0.3">
      <c r="G275" s="11"/>
    </row>
    <row r="276" spans="7:7" x14ac:dyDescent="0.3">
      <c r="G276" s="11"/>
    </row>
    <row r="277" spans="7:7" x14ac:dyDescent="0.3">
      <c r="G277" s="11"/>
    </row>
    <row r="278" spans="7:7" x14ac:dyDescent="0.3">
      <c r="G278" s="11"/>
    </row>
    <row r="279" spans="7:7" x14ac:dyDescent="0.3">
      <c r="G279" s="11"/>
    </row>
    <row r="280" spans="7:7" x14ac:dyDescent="0.3">
      <c r="G280" s="11"/>
    </row>
    <row r="281" spans="7:7" x14ac:dyDescent="0.3">
      <c r="G281" s="11"/>
    </row>
    <row r="282" spans="7:7" x14ac:dyDescent="0.3">
      <c r="G282" s="11"/>
    </row>
    <row r="283" spans="7:7" x14ac:dyDescent="0.3">
      <c r="G283" s="11"/>
    </row>
    <row r="284" spans="7:7" x14ac:dyDescent="0.3">
      <c r="G284" s="11"/>
    </row>
    <row r="285" spans="7:7" x14ac:dyDescent="0.3">
      <c r="G285" s="11"/>
    </row>
    <row r="286" spans="7:7" x14ac:dyDescent="0.3">
      <c r="G286" s="11"/>
    </row>
    <row r="287" spans="7:7" x14ac:dyDescent="0.3">
      <c r="G287" s="11"/>
    </row>
    <row r="288" spans="7:7" x14ac:dyDescent="0.3">
      <c r="G288" s="11"/>
    </row>
    <row r="289" spans="7:7" x14ac:dyDescent="0.3">
      <c r="G289" s="11"/>
    </row>
    <row r="290" spans="7:7" x14ac:dyDescent="0.3">
      <c r="G290" s="11"/>
    </row>
    <row r="291" spans="7:7" x14ac:dyDescent="0.3">
      <c r="G291" s="11"/>
    </row>
    <row r="292" spans="7:7" x14ac:dyDescent="0.3">
      <c r="G292" s="11"/>
    </row>
    <row r="293" spans="7:7" x14ac:dyDescent="0.3">
      <c r="G293" s="11"/>
    </row>
    <row r="294" spans="7:7" x14ac:dyDescent="0.3">
      <c r="G294" s="11"/>
    </row>
    <row r="295" spans="7:7" x14ac:dyDescent="0.3">
      <c r="G295" s="11"/>
    </row>
    <row r="296" spans="7:7" x14ac:dyDescent="0.3">
      <c r="G296" s="11"/>
    </row>
    <row r="297" spans="7:7" x14ac:dyDescent="0.3">
      <c r="G297" s="11"/>
    </row>
    <row r="298" spans="7:7" x14ac:dyDescent="0.3">
      <c r="G298" s="11"/>
    </row>
    <row r="299" spans="7:7" x14ac:dyDescent="0.3">
      <c r="G299" s="11"/>
    </row>
    <row r="300" spans="7:7" x14ac:dyDescent="0.3">
      <c r="G300" s="11"/>
    </row>
    <row r="301" spans="7:7" x14ac:dyDescent="0.3">
      <c r="G301" s="11"/>
    </row>
    <row r="302" spans="7:7" x14ac:dyDescent="0.3">
      <c r="G302" s="11"/>
    </row>
    <row r="303" spans="7:7" x14ac:dyDescent="0.3">
      <c r="G303" s="11"/>
    </row>
    <row r="304" spans="7:7" x14ac:dyDescent="0.3">
      <c r="G304" s="11"/>
    </row>
    <row r="305" spans="7:13" x14ac:dyDescent="0.3">
      <c r="G305" s="11"/>
    </row>
    <row r="306" spans="7:13" x14ac:dyDescent="0.3">
      <c r="G306" s="11"/>
    </row>
    <row r="307" spans="7:13" x14ac:dyDescent="0.3">
      <c r="G307" s="11"/>
    </row>
    <row r="308" spans="7:13" x14ac:dyDescent="0.3">
      <c r="G308" s="11"/>
    </row>
    <row r="309" spans="7:13" x14ac:dyDescent="0.3">
      <c r="G309" s="11"/>
    </row>
    <row r="310" spans="7:13" x14ac:dyDescent="0.3">
      <c r="G310" s="11"/>
    </row>
    <row r="311" spans="7:13" x14ac:dyDescent="0.3">
      <c r="G311" s="11"/>
    </row>
    <row r="312" spans="7:13" x14ac:dyDescent="0.3">
      <c r="G312" s="11"/>
    </row>
    <row r="313" spans="7:13" x14ac:dyDescent="0.3">
      <c r="G313" s="11"/>
    </row>
    <row r="314" spans="7:13" x14ac:dyDescent="0.3">
      <c r="G314" s="11"/>
    </row>
    <row r="315" spans="7:13" x14ac:dyDescent="0.3">
      <c r="G315" s="11"/>
    </row>
    <row r="316" spans="7:13" x14ac:dyDescent="0.3">
      <c r="G316" s="11"/>
    </row>
    <row r="317" spans="7:13" x14ac:dyDescent="0.3">
      <c r="G317" s="11"/>
    </row>
    <row r="318" spans="7:13" x14ac:dyDescent="0.3">
      <c r="G318" s="11"/>
    </row>
    <row r="319" spans="7:13" x14ac:dyDescent="0.3">
      <c r="G319" s="11"/>
      <c r="M319">
        <f>47/122</f>
        <v>0.38524590163934425</v>
      </c>
    </row>
    <row r="320" spans="7:13" x14ac:dyDescent="0.3">
      <c r="G320" s="11"/>
    </row>
    <row r="321" spans="7:7" x14ac:dyDescent="0.3">
      <c r="G321" s="11"/>
    </row>
    <row r="322" spans="7:7" x14ac:dyDescent="0.3">
      <c r="G322" s="11"/>
    </row>
    <row r="323" spans="7:7" x14ac:dyDescent="0.3">
      <c r="G323" s="11"/>
    </row>
    <row r="324" spans="7:7" x14ac:dyDescent="0.3">
      <c r="G324" s="11"/>
    </row>
    <row r="325" spans="7:7" x14ac:dyDescent="0.3">
      <c r="G325" s="11"/>
    </row>
    <row r="326" spans="7:7" x14ac:dyDescent="0.3">
      <c r="G326" s="11"/>
    </row>
    <row r="327" spans="7:7" x14ac:dyDescent="0.3">
      <c r="G327" s="11"/>
    </row>
    <row r="328" spans="7:7" x14ac:dyDescent="0.3">
      <c r="G328" s="11"/>
    </row>
    <row r="329" spans="7:7" x14ac:dyDescent="0.3">
      <c r="G329" s="11"/>
    </row>
    <row r="330" spans="7:7" x14ac:dyDescent="0.3">
      <c r="G330" s="11"/>
    </row>
    <row r="331" spans="7:7" x14ac:dyDescent="0.3">
      <c r="G331" s="11"/>
    </row>
    <row r="332" spans="7:7" x14ac:dyDescent="0.3">
      <c r="G332" s="11"/>
    </row>
    <row r="333" spans="7:7" x14ac:dyDescent="0.3">
      <c r="G333" s="11"/>
    </row>
    <row r="334" spans="7:7" x14ac:dyDescent="0.3">
      <c r="G334" s="11"/>
    </row>
    <row r="335" spans="7:7" x14ac:dyDescent="0.3">
      <c r="G335" s="11"/>
    </row>
    <row r="336" spans="7:7" x14ac:dyDescent="0.3">
      <c r="G336" s="11"/>
    </row>
    <row r="337" spans="7:7" x14ac:dyDescent="0.3">
      <c r="G337" s="11"/>
    </row>
    <row r="338" spans="7:7" x14ac:dyDescent="0.3">
      <c r="G338" s="11"/>
    </row>
    <row r="339" spans="7:7" x14ac:dyDescent="0.3">
      <c r="G339" s="11"/>
    </row>
    <row r="340" spans="7:7" x14ac:dyDescent="0.3">
      <c r="G340" s="11"/>
    </row>
    <row r="341" spans="7:7" x14ac:dyDescent="0.3">
      <c r="G341" s="11"/>
    </row>
    <row r="342" spans="7:7" x14ac:dyDescent="0.3">
      <c r="G342" s="11"/>
    </row>
    <row r="343" spans="7:7" x14ac:dyDescent="0.3">
      <c r="G343" s="11"/>
    </row>
    <row r="344" spans="7:7" x14ac:dyDescent="0.3">
      <c r="G344" s="11"/>
    </row>
    <row r="345" spans="7:7" x14ac:dyDescent="0.3">
      <c r="G345" s="11"/>
    </row>
    <row r="346" spans="7:7" x14ac:dyDescent="0.3">
      <c r="G346" s="11"/>
    </row>
    <row r="347" spans="7:7" x14ac:dyDescent="0.3">
      <c r="G347" s="11"/>
    </row>
    <row r="348" spans="7:7" x14ac:dyDescent="0.3">
      <c r="G348" s="11"/>
    </row>
    <row r="349" spans="7:7" x14ac:dyDescent="0.3">
      <c r="G349" s="11"/>
    </row>
    <row r="350" spans="7:7" x14ac:dyDescent="0.3">
      <c r="G350" s="11"/>
    </row>
    <row r="351" spans="7:7" x14ac:dyDescent="0.3">
      <c r="G351" s="11"/>
    </row>
    <row r="352" spans="7:7" x14ac:dyDescent="0.3">
      <c r="G352" s="11"/>
    </row>
    <row r="353" spans="7:7" x14ac:dyDescent="0.3">
      <c r="G353" s="11"/>
    </row>
    <row r="354" spans="7:7" x14ac:dyDescent="0.3">
      <c r="G354" s="11"/>
    </row>
    <row r="355" spans="7:7" x14ac:dyDescent="0.3">
      <c r="G355" s="11"/>
    </row>
    <row r="356" spans="7:7" x14ac:dyDescent="0.3">
      <c r="G356" s="11"/>
    </row>
    <row r="357" spans="7:7" x14ac:dyDescent="0.3">
      <c r="G357" s="11"/>
    </row>
    <row r="358" spans="7:7" x14ac:dyDescent="0.3">
      <c r="G358" s="11"/>
    </row>
    <row r="359" spans="7:7" x14ac:dyDescent="0.3">
      <c r="G359" s="11"/>
    </row>
    <row r="360" spans="7:7" x14ac:dyDescent="0.3">
      <c r="G360" s="11"/>
    </row>
    <row r="361" spans="7:7" x14ac:dyDescent="0.3">
      <c r="G361" s="11"/>
    </row>
    <row r="362" spans="7:7" x14ac:dyDescent="0.3">
      <c r="G362" s="11"/>
    </row>
    <row r="363" spans="7:7" x14ac:dyDescent="0.3">
      <c r="G363" s="11"/>
    </row>
    <row r="364" spans="7:7" x14ac:dyDescent="0.3">
      <c r="G364" s="11"/>
    </row>
    <row r="365" spans="7:7" x14ac:dyDescent="0.3">
      <c r="G365" s="11"/>
    </row>
    <row r="366" spans="7:7" x14ac:dyDescent="0.3">
      <c r="G366" s="11"/>
    </row>
    <row r="367" spans="7:7" x14ac:dyDescent="0.3">
      <c r="G367" s="11"/>
    </row>
    <row r="368" spans="7:7" x14ac:dyDescent="0.3">
      <c r="G368" s="11"/>
    </row>
    <row r="369" spans="7:7" x14ac:dyDescent="0.3">
      <c r="G369" s="11"/>
    </row>
    <row r="370" spans="7:7" x14ac:dyDescent="0.3">
      <c r="G370" s="11"/>
    </row>
    <row r="371" spans="7:7" x14ac:dyDescent="0.3">
      <c r="G371" s="11"/>
    </row>
    <row r="372" spans="7:7" x14ac:dyDescent="0.3">
      <c r="G372" s="11"/>
    </row>
    <row r="373" spans="7:7" x14ac:dyDescent="0.3">
      <c r="G373" s="11"/>
    </row>
    <row r="374" spans="7:7" x14ac:dyDescent="0.3">
      <c r="G374" s="11"/>
    </row>
    <row r="375" spans="7:7" x14ac:dyDescent="0.3">
      <c r="G375" s="11"/>
    </row>
    <row r="376" spans="7:7" x14ac:dyDescent="0.3">
      <c r="G376" s="11"/>
    </row>
    <row r="377" spans="7:7" x14ac:dyDescent="0.3">
      <c r="G377" s="11"/>
    </row>
    <row r="378" spans="7:7" x14ac:dyDescent="0.3">
      <c r="G378" s="11"/>
    </row>
    <row r="379" spans="7:7" x14ac:dyDescent="0.3">
      <c r="G379" s="11"/>
    </row>
    <row r="380" spans="7:7" x14ac:dyDescent="0.3">
      <c r="G380" s="11"/>
    </row>
    <row r="381" spans="7:7" x14ac:dyDescent="0.3">
      <c r="G381" s="11"/>
    </row>
    <row r="382" spans="7:7" x14ac:dyDescent="0.3">
      <c r="G382" s="11"/>
    </row>
    <row r="383" spans="7:7" x14ac:dyDescent="0.3">
      <c r="G383" s="11"/>
    </row>
    <row r="384" spans="7:7" x14ac:dyDescent="0.3">
      <c r="G384" s="11"/>
    </row>
    <row r="385" spans="7:7" x14ac:dyDescent="0.3">
      <c r="G385" s="11"/>
    </row>
    <row r="386" spans="7:7" x14ac:dyDescent="0.3">
      <c r="G386" s="11"/>
    </row>
    <row r="387" spans="7:7" x14ac:dyDescent="0.3">
      <c r="G387" s="11"/>
    </row>
    <row r="388" spans="7:7" x14ac:dyDescent="0.3">
      <c r="G388" s="11"/>
    </row>
    <row r="389" spans="7:7" x14ac:dyDescent="0.3">
      <c r="G389" s="11"/>
    </row>
    <row r="390" spans="7:7" x14ac:dyDescent="0.3">
      <c r="G390" s="11"/>
    </row>
    <row r="391" spans="7:7" x14ac:dyDescent="0.3">
      <c r="G391" s="11"/>
    </row>
    <row r="392" spans="7:7" x14ac:dyDescent="0.3">
      <c r="G392" s="11"/>
    </row>
    <row r="393" spans="7:7" x14ac:dyDescent="0.3">
      <c r="G393" s="11"/>
    </row>
    <row r="394" spans="7:7" x14ac:dyDescent="0.3">
      <c r="G394" s="11"/>
    </row>
    <row r="395" spans="7:7" x14ac:dyDescent="0.3">
      <c r="G395" s="11"/>
    </row>
    <row r="396" spans="7:7" x14ac:dyDescent="0.3">
      <c r="G396" s="11"/>
    </row>
    <row r="397" spans="7:7" x14ac:dyDescent="0.3">
      <c r="G397" s="11"/>
    </row>
  </sheetData>
  <phoneticPr fontId="12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1"/>
  <sheetViews>
    <sheetView workbookViewId="0">
      <selection activeCell="B10" sqref="B10"/>
    </sheetView>
  </sheetViews>
  <sheetFormatPr defaultRowHeight="14.4" x14ac:dyDescent="0.3"/>
  <cols>
    <col min="1" max="1" width="39.5546875" customWidth="1"/>
    <col min="2" max="2" width="16.6640625" bestFit="1" customWidth="1"/>
    <col min="3" max="3" width="37.44140625" bestFit="1" customWidth="1"/>
    <col min="4" max="4" width="30.44140625" bestFit="1" customWidth="1"/>
    <col min="5" max="5" width="29.6640625" customWidth="1"/>
    <col min="6" max="6" width="13.88671875" bestFit="1" customWidth="1"/>
    <col min="8" max="8" width="18" bestFit="1" customWidth="1"/>
    <col min="11" max="11" width="15.33203125" bestFit="1" customWidth="1"/>
  </cols>
  <sheetData>
    <row r="1" spans="1:8" x14ac:dyDescent="0.3">
      <c r="B1" s="1" t="s">
        <v>316</v>
      </c>
    </row>
    <row r="2" spans="1:8" x14ac:dyDescent="0.3">
      <c r="A2" t="s">
        <v>4</v>
      </c>
      <c r="B2" s="10">
        <f>SUM(popAge!B2:P2)</f>
        <v>4875.1340000000009</v>
      </c>
      <c r="D2" t="s">
        <v>13</v>
      </c>
      <c r="E2" t="s">
        <v>13</v>
      </c>
      <c r="F2" s="20"/>
    </row>
    <row r="3" spans="1:8" x14ac:dyDescent="0.3">
      <c r="A3" t="s">
        <v>5</v>
      </c>
      <c r="B3" s="10">
        <f>SUM(popAge!Q2:DQ2)</f>
        <v>18095.195268656717</v>
      </c>
      <c r="D3" t="s">
        <v>14</v>
      </c>
      <c r="E3" t="s">
        <v>14</v>
      </c>
      <c r="F3" s="20"/>
    </row>
    <row r="4" spans="1:8" x14ac:dyDescent="0.3">
      <c r="A4" t="s">
        <v>6</v>
      </c>
      <c r="B4" s="10">
        <f>SUM(popAge!DR2:GX2)</f>
        <v>2.7357313432835828</v>
      </c>
      <c r="D4" t="s">
        <v>15</v>
      </c>
      <c r="E4" t="s">
        <v>15</v>
      </c>
      <c r="F4" s="20"/>
    </row>
    <row r="5" spans="1:8" x14ac:dyDescent="0.3">
      <c r="A5" t="s">
        <v>7</v>
      </c>
      <c r="B5" s="10">
        <f>SUM(B2:B4)</f>
        <v>22973.065000000002</v>
      </c>
      <c r="D5" t="s">
        <v>16</v>
      </c>
      <c r="E5" t="s">
        <v>16</v>
      </c>
      <c r="F5" s="20"/>
    </row>
    <row r="6" spans="1:8" x14ac:dyDescent="0.3">
      <c r="A6" t="s">
        <v>8</v>
      </c>
      <c r="B6">
        <v>555</v>
      </c>
      <c r="D6" t="s">
        <v>87</v>
      </c>
      <c r="E6" t="s">
        <v>87</v>
      </c>
    </row>
    <row r="7" spans="1:8" x14ac:dyDescent="0.3">
      <c r="A7" t="s">
        <v>9</v>
      </c>
      <c r="B7">
        <v>655</v>
      </c>
      <c r="D7" t="s">
        <v>88</v>
      </c>
      <c r="E7" t="s">
        <v>88</v>
      </c>
    </row>
    <row r="8" spans="1:8" x14ac:dyDescent="0.3">
      <c r="A8" t="s">
        <v>10</v>
      </c>
      <c r="B8">
        <v>212.8</v>
      </c>
      <c r="D8" t="s">
        <v>89</v>
      </c>
      <c r="E8" t="s">
        <v>89</v>
      </c>
    </row>
    <row r="9" spans="1:8" x14ac:dyDescent="0.3">
      <c r="A9" t="s">
        <v>84</v>
      </c>
      <c r="B9" s="10" t="s">
        <v>264</v>
      </c>
      <c r="D9" t="s">
        <v>77</v>
      </c>
      <c r="E9" t="str">
        <f>D9</f>
        <v>SAMA net foreign assets</v>
      </c>
    </row>
    <row r="10" spans="1:8" x14ac:dyDescent="0.3">
      <c r="A10" t="s">
        <v>547</v>
      </c>
      <c r="B10" s="10">
        <f>55.3/1000*B6</f>
        <v>30.691499999999998</v>
      </c>
      <c r="D10" t="s">
        <v>78</v>
      </c>
      <c r="E10" t="str">
        <f t="shared" ref="E10:E15" si="0">D10</f>
        <v>Government foreign debt</v>
      </c>
    </row>
    <row r="11" spans="1:8" x14ac:dyDescent="0.3">
      <c r="A11" t="s">
        <v>546</v>
      </c>
      <c r="B11" s="10">
        <f>SAM!EX153-B10</f>
        <v>59.304838374608103</v>
      </c>
      <c r="D11" t="s">
        <v>79</v>
      </c>
      <c r="E11" t="str">
        <f t="shared" si="0"/>
        <v>Government domestic debt</v>
      </c>
    </row>
    <row r="12" spans="1:8" x14ac:dyDescent="0.3">
      <c r="A12" t="s">
        <v>85</v>
      </c>
      <c r="B12">
        <v>0</v>
      </c>
      <c r="D12" t="s">
        <v>80</v>
      </c>
      <c r="E12" t="str">
        <f t="shared" si="0"/>
        <v>Private foreign debt</v>
      </c>
    </row>
    <row r="13" spans="1:8" x14ac:dyDescent="0.3">
      <c r="A13" t="s">
        <v>783</v>
      </c>
      <c r="B13" s="19">
        <f>(231.4/1000)/$B$10</f>
        <v>7.5395467800531092E-3</v>
      </c>
      <c r="C13" s="19"/>
      <c r="D13" t="s">
        <v>81</v>
      </c>
      <c r="E13" t="str">
        <f t="shared" si="0"/>
        <v>Government foreign debt interest rate</v>
      </c>
      <c r="H13" s="53"/>
    </row>
    <row r="14" spans="1:8" x14ac:dyDescent="0.3">
      <c r="A14" t="s">
        <v>782</v>
      </c>
      <c r="B14" s="19">
        <v>12.3</v>
      </c>
      <c r="C14" s="19"/>
      <c r="D14" t="s">
        <v>82</v>
      </c>
      <c r="E14" t="str">
        <f t="shared" si="0"/>
        <v>Government domestic debt interest rate</v>
      </c>
      <c r="H14" s="53"/>
    </row>
    <row r="15" spans="1:8" x14ac:dyDescent="0.3">
      <c r="A15" t="s">
        <v>86</v>
      </c>
      <c r="B15" s="10">
        <v>0</v>
      </c>
      <c r="D15" t="s">
        <v>83</v>
      </c>
      <c r="E15" t="str">
        <f t="shared" si="0"/>
        <v>Private foreign debt interest rate</v>
      </c>
      <c r="G15" s="19"/>
      <c r="H15" s="53"/>
    </row>
    <row r="16" spans="1:8" x14ac:dyDescent="0.3">
      <c r="A16" t="s">
        <v>11</v>
      </c>
      <c r="B16" s="19">
        <v>0.05</v>
      </c>
      <c r="D16" t="s">
        <v>12</v>
      </c>
      <c r="E16" t="s">
        <v>12</v>
      </c>
      <c r="G16" s="23"/>
      <c r="H16" s="24"/>
    </row>
    <row r="17" spans="1:8" x14ac:dyDescent="0.3">
      <c r="A17" t="s">
        <v>354</v>
      </c>
      <c r="B17" s="23">
        <v>1E-3</v>
      </c>
      <c r="G17" s="23"/>
      <c r="H17" s="24"/>
    </row>
    <row r="18" spans="1:8" x14ac:dyDescent="0.3">
      <c r="A18" t="s">
        <v>355</v>
      </c>
      <c r="B18" s="23">
        <v>1</v>
      </c>
      <c r="H18" s="24"/>
    </row>
    <row r="19" spans="1:8" x14ac:dyDescent="0.3">
      <c r="A19" t="s">
        <v>356</v>
      </c>
      <c r="B19">
        <v>1E-3</v>
      </c>
      <c r="H19" s="24"/>
    </row>
    <row r="20" spans="1:8" x14ac:dyDescent="0.3">
      <c r="H20" s="24"/>
    </row>
    <row r="21" spans="1:8" x14ac:dyDescent="0.3">
      <c r="H21" s="24"/>
    </row>
    <row r="22" spans="1:8" x14ac:dyDescent="0.3">
      <c r="C22" s="56"/>
      <c r="H22" s="24"/>
    </row>
    <row r="23" spans="1:8" x14ac:dyDescent="0.3">
      <c r="H23" s="24"/>
    </row>
    <row r="24" spans="1:8" x14ac:dyDescent="0.3">
      <c r="H24" s="24"/>
    </row>
    <row r="25" spans="1:8" x14ac:dyDescent="0.3">
      <c r="B25" t="s">
        <v>749</v>
      </c>
      <c r="C25" t="s">
        <v>750</v>
      </c>
      <c r="D25" t="s">
        <v>359</v>
      </c>
      <c r="H25" s="24"/>
    </row>
    <row r="26" spans="1:8" x14ac:dyDescent="0.3">
      <c r="A26" t="s">
        <v>751</v>
      </c>
      <c r="B26" s="59">
        <v>2678100</v>
      </c>
      <c r="C26" s="59">
        <v>670000</v>
      </c>
      <c r="D26" s="19"/>
      <c r="H26" s="24"/>
    </row>
    <row r="27" spans="1:8" x14ac:dyDescent="0.3">
      <c r="A27" t="s">
        <v>752</v>
      </c>
      <c r="B27" s="59">
        <v>35200</v>
      </c>
      <c r="C27" s="59">
        <v>42200</v>
      </c>
      <c r="D27" s="60">
        <f>+C27+B27</f>
        <v>77400</v>
      </c>
    </row>
    <row r="28" spans="1:8" x14ac:dyDescent="0.3">
      <c r="A28" t="s">
        <v>754</v>
      </c>
      <c r="B28" s="10">
        <f>+D28*0.6*B26/(B26*0.6+$C$26)</f>
        <v>-98097.177692084719</v>
      </c>
      <c r="C28" s="10">
        <f>+D28-B28</f>
        <v>-40902.822307915281</v>
      </c>
      <c r="D28" s="59">
        <v>-139000</v>
      </c>
      <c r="H28" s="10"/>
    </row>
    <row r="29" spans="1:8" x14ac:dyDescent="0.3">
      <c r="A29" t="s">
        <v>753</v>
      </c>
      <c r="B29" s="10" t="e">
        <f>-0.4*#REF!/100</f>
        <v>#REF!</v>
      </c>
      <c r="C29" s="10" t="e">
        <f>-SUM(D27:D29)+B30</f>
        <v>#REF!</v>
      </c>
      <c r="D29" s="60" t="e">
        <f>+B29</f>
        <v>#REF!</v>
      </c>
      <c r="E29" s="60" t="e">
        <f>+SUM(D27:D29)</f>
        <v>#REF!</v>
      </c>
    </row>
    <row r="30" spans="1:8" x14ac:dyDescent="0.3">
      <c r="A30" t="s">
        <v>755</v>
      </c>
      <c r="B30" s="10">
        <v>-101811.90610033899</v>
      </c>
      <c r="C30" s="10"/>
    </row>
    <row r="31" spans="1:8" x14ac:dyDescent="0.3">
      <c r="D31" s="60" t="e">
        <f>+C29+B29</f>
        <v>#REF!</v>
      </c>
      <c r="E31" s="60"/>
    </row>
    <row r="32" spans="1:8" x14ac:dyDescent="0.3">
      <c r="B32" s="60"/>
      <c r="C32" s="20"/>
      <c r="D32" s="20"/>
      <c r="E32" s="20"/>
      <c r="F32" s="20"/>
    </row>
    <row r="33" spans="2:6" x14ac:dyDescent="0.3">
      <c r="B33" s="19" t="e">
        <f>-1.3/100*#REF!</f>
        <v>#REF!</v>
      </c>
      <c r="C33" s="20"/>
      <c r="D33" s="20"/>
      <c r="E33" s="20"/>
      <c r="F33" s="20"/>
    </row>
    <row r="34" spans="2:6" x14ac:dyDescent="0.3">
      <c r="C34" s="20"/>
      <c r="D34" s="20"/>
      <c r="E34" s="20"/>
      <c r="F34" s="20"/>
    </row>
    <row r="35" spans="2:6" x14ac:dyDescent="0.3">
      <c r="C35" s="20"/>
      <c r="D35" s="20"/>
      <c r="E35" s="20"/>
      <c r="F35" s="20"/>
    </row>
    <row r="36" spans="2:6" x14ac:dyDescent="0.3">
      <c r="C36" s="20"/>
      <c r="D36" s="20"/>
      <c r="E36" s="20"/>
      <c r="F36" s="20"/>
    </row>
    <row r="37" spans="2:6" x14ac:dyDescent="0.3">
      <c r="C37" s="20"/>
      <c r="D37" s="20"/>
      <c r="E37" s="20"/>
      <c r="F37" s="20"/>
    </row>
    <row r="38" spans="2:6" x14ac:dyDescent="0.3">
      <c r="C38" s="20"/>
      <c r="D38" s="20"/>
      <c r="E38" s="20"/>
      <c r="F38" s="20"/>
    </row>
    <row r="40" spans="2:6" x14ac:dyDescent="0.3">
      <c r="B40" s="10"/>
      <c r="D40" s="20"/>
    </row>
    <row r="41" spans="2:6" x14ac:dyDescent="0.3">
      <c r="B41" s="10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C37-2CB3-4F88-974C-7943175C70D9}">
  <dimension ref="A1:Z99"/>
  <sheetViews>
    <sheetView zoomScale="85" zoomScaleNormal="85" workbookViewId="0">
      <selection activeCell="A29" sqref="A29"/>
    </sheetView>
  </sheetViews>
  <sheetFormatPr defaultRowHeight="14.4" x14ac:dyDescent="0.3"/>
  <cols>
    <col min="1" max="1" width="15.33203125" customWidth="1"/>
    <col min="9" max="9" width="12.88671875" bestFit="1" customWidth="1"/>
  </cols>
  <sheetData>
    <row r="1" spans="1:26" x14ac:dyDescent="0.3">
      <c r="A1" t="s">
        <v>294</v>
      </c>
      <c r="H1" t="s">
        <v>291</v>
      </c>
      <c r="J1" t="s">
        <v>26</v>
      </c>
      <c r="K1" t="str">
        <f>J1</f>
        <v>sigmap0</v>
      </c>
      <c r="L1" t="s">
        <v>29</v>
      </c>
      <c r="M1" t="str">
        <f>L1</f>
        <v>sigmav0</v>
      </c>
      <c r="N1" t="s">
        <v>69</v>
      </c>
      <c r="O1" t="str">
        <f>N1</f>
        <v>sigmaul0</v>
      </c>
      <c r="P1" t="s">
        <v>70</v>
      </c>
      <c r="Q1" t="str">
        <f>P1</f>
        <v>sigmasl0</v>
      </c>
      <c r="R1" t="s">
        <v>30</v>
      </c>
      <c r="S1" t="str">
        <f>R1</f>
        <v>sigmak0</v>
      </c>
      <c r="T1" t="s">
        <v>71</v>
      </c>
      <c r="U1" t="str">
        <f>T1</f>
        <v>sigmaks0</v>
      </c>
      <c r="V1" t="s">
        <v>31</v>
      </c>
      <c r="W1" t="str">
        <f>V1</f>
        <v>sigmae0</v>
      </c>
    </row>
    <row r="2" spans="1:26" x14ac:dyDescent="0.3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</row>
    <row r="3" spans="1:26" x14ac:dyDescent="0.3">
      <c r="A3" s="8" t="str">
        <f>sets!O6</f>
        <v>a-agr</v>
      </c>
      <c r="B3" s="4">
        <v>0.9</v>
      </c>
      <c r="C3" s="4">
        <v>2</v>
      </c>
      <c r="D3" s="52">
        <v>0.2</v>
      </c>
      <c r="E3" s="4">
        <v>0.7</v>
      </c>
      <c r="F3" s="4"/>
      <c r="G3" s="4"/>
      <c r="H3" s="4"/>
      <c r="I3" s="8" t="str">
        <f>sets!O6</f>
        <v>a-agr</v>
      </c>
      <c r="J3" s="4">
        <v>0.9</v>
      </c>
      <c r="K3" s="4">
        <v>0.9</v>
      </c>
      <c r="L3" s="4">
        <v>0.7</v>
      </c>
      <c r="M3" s="4">
        <v>0.7</v>
      </c>
      <c r="N3" s="4">
        <v>0.5</v>
      </c>
      <c r="O3" s="4">
        <v>0.5</v>
      </c>
      <c r="P3" s="4">
        <v>0.5</v>
      </c>
      <c r="Q3" s="4">
        <v>0.5</v>
      </c>
      <c r="R3" s="4">
        <v>0.25</v>
      </c>
      <c r="S3" s="4">
        <v>0.8</v>
      </c>
      <c r="T3" s="4">
        <v>0.2</v>
      </c>
      <c r="U3" s="4">
        <v>0.2</v>
      </c>
      <c r="V3" s="4">
        <v>0.25</v>
      </c>
      <c r="W3" s="4">
        <v>0.25</v>
      </c>
      <c r="Z3" s="7" t="s">
        <v>323</v>
      </c>
    </row>
    <row r="4" spans="1:26" x14ac:dyDescent="0.3">
      <c r="A4" s="8" t="str">
        <f>sets!O7</f>
        <v>a-frs</v>
      </c>
      <c r="B4" s="4">
        <v>0.9</v>
      </c>
      <c r="C4" s="4">
        <v>2</v>
      </c>
      <c r="D4" s="52">
        <v>0.2</v>
      </c>
      <c r="E4" s="4">
        <v>0.7</v>
      </c>
      <c r="F4" s="4"/>
      <c r="G4" s="4"/>
      <c r="H4" s="4"/>
      <c r="I4" s="8" t="str">
        <f>sets!O7</f>
        <v>a-frs</v>
      </c>
      <c r="J4" s="4">
        <v>0.9</v>
      </c>
      <c r="K4" s="4">
        <v>0.9</v>
      </c>
      <c r="L4" s="4">
        <v>0.7</v>
      </c>
      <c r="M4" s="4">
        <v>0.7</v>
      </c>
      <c r="N4" s="4">
        <v>0.5</v>
      </c>
      <c r="O4" s="4">
        <v>0.5</v>
      </c>
      <c r="P4" s="4">
        <v>0.5</v>
      </c>
      <c r="Q4" s="4">
        <v>0.5</v>
      </c>
      <c r="R4" s="4">
        <v>0.25</v>
      </c>
      <c r="S4" s="4">
        <v>0.8</v>
      </c>
      <c r="T4" s="4">
        <v>0.2</v>
      </c>
      <c r="U4" s="4">
        <v>0.2</v>
      </c>
      <c r="V4" s="4">
        <v>0.25</v>
      </c>
      <c r="W4" s="4">
        <v>0.25</v>
      </c>
      <c r="Z4" s="7"/>
    </row>
    <row r="5" spans="1:26" x14ac:dyDescent="0.3">
      <c r="A5" s="8" t="str">
        <f>sets!O8</f>
        <v>a-oxt</v>
      </c>
      <c r="B5" s="4">
        <v>0.9</v>
      </c>
      <c r="C5" s="4">
        <v>2</v>
      </c>
      <c r="D5" s="52">
        <v>0.2</v>
      </c>
      <c r="E5" s="4">
        <v>0.7</v>
      </c>
      <c r="F5" s="4"/>
      <c r="G5" s="4"/>
      <c r="H5" s="4"/>
      <c r="I5" s="8" t="str">
        <f>sets!O8</f>
        <v>a-oxt</v>
      </c>
      <c r="J5" s="4">
        <v>0.9</v>
      </c>
      <c r="K5" s="4">
        <v>0.9</v>
      </c>
      <c r="L5" s="4">
        <v>0.7</v>
      </c>
      <c r="M5" s="4">
        <v>0.7</v>
      </c>
      <c r="N5" s="4">
        <v>0.5</v>
      </c>
      <c r="O5" s="4">
        <v>0.5</v>
      </c>
      <c r="P5" s="4">
        <v>0.5</v>
      </c>
      <c r="Q5" s="4">
        <v>0.5</v>
      </c>
      <c r="R5" s="4">
        <v>0.25</v>
      </c>
      <c r="S5" s="4">
        <v>0.8</v>
      </c>
      <c r="T5" s="4">
        <v>0.2</v>
      </c>
      <c r="U5" s="4">
        <v>0.2</v>
      </c>
      <c r="V5" s="4">
        <v>0.25</v>
      </c>
      <c r="W5" s="4">
        <v>0.25</v>
      </c>
      <c r="Z5" s="7"/>
    </row>
    <row r="6" spans="1:26" x14ac:dyDescent="0.3">
      <c r="A6" s="8" t="str">
        <f>sets!O9</f>
        <v>a-fod</v>
      </c>
      <c r="B6" s="4">
        <v>0.9</v>
      </c>
      <c r="C6" s="4">
        <v>2</v>
      </c>
      <c r="D6" s="52">
        <v>0.2</v>
      </c>
      <c r="E6" s="4">
        <v>0.7</v>
      </c>
      <c r="F6" s="4"/>
      <c r="G6" s="4"/>
      <c r="H6" s="4"/>
      <c r="I6" s="8" t="str">
        <f>sets!O9</f>
        <v>a-fod</v>
      </c>
      <c r="J6" s="4">
        <v>0.9</v>
      </c>
      <c r="K6" s="4">
        <v>0.9</v>
      </c>
      <c r="L6" s="4">
        <v>0.7</v>
      </c>
      <c r="M6" s="4">
        <v>0.7</v>
      </c>
      <c r="N6" s="4">
        <v>0.5</v>
      </c>
      <c r="O6" s="4">
        <v>0.5</v>
      </c>
      <c r="P6" s="4">
        <v>0.5</v>
      </c>
      <c r="Q6" s="4">
        <v>0.5</v>
      </c>
      <c r="R6" s="4">
        <v>0.25</v>
      </c>
      <c r="S6" s="4">
        <v>0.8</v>
      </c>
      <c r="T6" s="4">
        <v>0.2</v>
      </c>
      <c r="U6" s="4">
        <v>0.2</v>
      </c>
      <c r="V6" s="4">
        <v>0.25</v>
      </c>
      <c r="W6" s="4">
        <v>0.25</v>
      </c>
      <c r="Z6" s="7" t="s">
        <v>331</v>
      </c>
    </row>
    <row r="7" spans="1:26" x14ac:dyDescent="0.3">
      <c r="A7" s="8" t="str">
        <f>sets!O10</f>
        <v>a-b_t</v>
      </c>
      <c r="B7" s="4">
        <v>0.9</v>
      </c>
      <c r="C7" s="4">
        <v>2</v>
      </c>
      <c r="D7" s="52">
        <v>0.2</v>
      </c>
      <c r="E7" s="4">
        <v>0.7</v>
      </c>
      <c r="F7" s="4"/>
      <c r="G7" s="4"/>
      <c r="H7" s="4"/>
      <c r="I7" s="8" t="str">
        <f>sets!O10</f>
        <v>a-b_t</v>
      </c>
      <c r="J7" s="4">
        <v>0.9</v>
      </c>
      <c r="K7" s="4">
        <v>0.9</v>
      </c>
      <c r="L7" s="4">
        <v>0.7</v>
      </c>
      <c r="M7" s="4">
        <v>0.7</v>
      </c>
      <c r="N7" s="4">
        <v>0.5</v>
      </c>
      <c r="O7" s="4">
        <v>0.5</v>
      </c>
      <c r="P7" s="4">
        <v>0.5</v>
      </c>
      <c r="Q7" s="4">
        <v>0.5</v>
      </c>
      <c r="R7" s="4">
        <v>0.25</v>
      </c>
      <c r="S7" s="4">
        <v>0.8</v>
      </c>
      <c r="T7" s="4">
        <v>0.2</v>
      </c>
      <c r="U7" s="4">
        <v>0.2</v>
      </c>
      <c r="V7" s="4">
        <v>0.25</v>
      </c>
      <c r="W7" s="4">
        <v>0.25</v>
      </c>
      <c r="Z7" s="7" t="s">
        <v>332</v>
      </c>
    </row>
    <row r="8" spans="1:26" x14ac:dyDescent="0.3">
      <c r="A8" s="8" t="str">
        <f>sets!O11</f>
        <v>a-tex</v>
      </c>
      <c r="B8" s="4">
        <v>0.9</v>
      </c>
      <c r="C8" s="4">
        <v>2</v>
      </c>
      <c r="D8" s="52">
        <v>0.2</v>
      </c>
      <c r="E8" s="4">
        <v>0.7</v>
      </c>
      <c r="F8" s="4"/>
      <c r="G8" s="4"/>
      <c r="H8" s="4"/>
      <c r="I8" s="8" t="str">
        <f>sets!O11</f>
        <v>a-tex</v>
      </c>
      <c r="J8" s="4">
        <v>0.9</v>
      </c>
      <c r="K8" s="4">
        <v>0.9</v>
      </c>
      <c r="L8" s="4">
        <v>0.7</v>
      </c>
      <c r="M8" s="4">
        <v>0.7</v>
      </c>
      <c r="N8" s="4">
        <v>0.5</v>
      </c>
      <c r="O8" s="4">
        <v>0.5</v>
      </c>
      <c r="P8" s="4">
        <v>0.5</v>
      </c>
      <c r="Q8" s="4">
        <v>0.5</v>
      </c>
      <c r="R8" s="4">
        <v>0.25</v>
      </c>
      <c r="S8" s="4">
        <v>0.8</v>
      </c>
      <c r="T8" s="4">
        <v>0.2</v>
      </c>
      <c r="U8" s="4">
        <v>0.2</v>
      </c>
      <c r="V8" s="4">
        <v>0.25</v>
      </c>
      <c r="W8" s="4">
        <v>0.25</v>
      </c>
      <c r="Z8" s="7" t="s">
        <v>333</v>
      </c>
    </row>
    <row r="9" spans="1:26" x14ac:dyDescent="0.3">
      <c r="A9" s="8" t="str">
        <f>sets!O12</f>
        <v>a-wod</v>
      </c>
      <c r="B9" s="4">
        <v>0.9</v>
      </c>
      <c r="C9" s="4">
        <v>2</v>
      </c>
      <c r="D9" s="52">
        <v>0.2</v>
      </c>
      <c r="E9" s="4">
        <v>0.7</v>
      </c>
      <c r="F9" s="4"/>
      <c r="G9" s="4"/>
      <c r="H9" s="4"/>
      <c r="I9" s="8" t="str">
        <f>sets!O12</f>
        <v>a-wod</v>
      </c>
      <c r="J9" s="4">
        <v>0.9</v>
      </c>
      <c r="K9" s="4">
        <v>0.9</v>
      </c>
      <c r="L9" s="4">
        <v>0.7</v>
      </c>
      <c r="M9" s="4">
        <v>0.7</v>
      </c>
      <c r="N9" s="4">
        <v>0.5</v>
      </c>
      <c r="O9" s="4">
        <v>0.5</v>
      </c>
      <c r="P9" s="4">
        <v>0.5</v>
      </c>
      <c r="Q9" s="4">
        <v>0.5</v>
      </c>
      <c r="R9" s="4">
        <v>0.25</v>
      </c>
      <c r="S9" s="4">
        <v>0.8</v>
      </c>
      <c r="T9" s="4">
        <v>0.2</v>
      </c>
      <c r="U9" s="4">
        <v>0.2</v>
      </c>
      <c r="V9" s="4">
        <v>0.25</v>
      </c>
      <c r="W9" s="4">
        <v>0.25</v>
      </c>
      <c r="Z9" s="7" t="s">
        <v>334</v>
      </c>
    </row>
    <row r="10" spans="1:26" x14ac:dyDescent="0.3">
      <c r="A10" s="8" t="str">
        <f>sets!O13</f>
        <v>a-chm</v>
      </c>
      <c r="B10" s="4">
        <v>0.9</v>
      </c>
      <c r="C10" s="4">
        <v>2</v>
      </c>
      <c r="D10" s="52">
        <v>0.2</v>
      </c>
      <c r="E10" s="4">
        <v>0.7</v>
      </c>
      <c r="F10" s="4"/>
      <c r="G10" s="4"/>
      <c r="H10" s="4"/>
      <c r="I10" s="8" t="str">
        <f>sets!O13</f>
        <v>a-chm</v>
      </c>
      <c r="J10" s="4">
        <v>0.9</v>
      </c>
      <c r="K10" s="4">
        <v>0.9</v>
      </c>
      <c r="L10" s="4">
        <v>0.7</v>
      </c>
      <c r="M10" s="4">
        <v>0.7</v>
      </c>
      <c r="N10" s="4">
        <v>0.5</v>
      </c>
      <c r="O10" s="4">
        <v>0.5</v>
      </c>
      <c r="P10" s="4">
        <v>0.5</v>
      </c>
      <c r="Q10" s="4">
        <v>0.5</v>
      </c>
      <c r="R10" s="4">
        <v>0.25</v>
      </c>
      <c r="S10" s="4">
        <v>0.8</v>
      </c>
      <c r="T10" s="4">
        <v>0.2</v>
      </c>
      <c r="U10" s="4">
        <v>0.2</v>
      </c>
      <c r="V10" s="4">
        <v>0.25</v>
      </c>
      <c r="W10" s="4">
        <v>0.25</v>
      </c>
      <c r="Z10" s="7" t="s">
        <v>335</v>
      </c>
    </row>
    <row r="11" spans="1:26" x14ac:dyDescent="0.3">
      <c r="A11" s="8" t="str">
        <f>sets!O14</f>
        <v>a-bph</v>
      </c>
      <c r="B11" s="4">
        <v>0.9</v>
      </c>
      <c r="C11" s="4">
        <v>2</v>
      </c>
      <c r="D11" s="52">
        <v>0.2</v>
      </c>
      <c r="E11" s="4">
        <v>0.7</v>
      </c>
      <c r="F11" s="4"/>
      <c r="G11" s="4"/>
      <c r="H11" s="4"/>
      <c r="I11" s="8" t="str">
        <f>sets!O14</f>
        <v>a-bph</v>
      </c>
      <c r="J11" s="52">
        <v>0.5</v>
      </c>
      <c r="K11" s="52">
        <v>0.5</v>
      </c>
      <c r="L11" s="4">
        <v>0.7</v>
      </c>
      <c r="M11" s="4">
        <v>0.7</v>
      </c>
      <c r="N11" s="4">
        <v>0.5</v>
      </c>
      <c r="O11" s="4">
        <v>0.5</v>
      </c>
      <c r="P11" s="4">
        <v>0.5</v>
      </c>
      <c r="Q11" s="4">
        <v>0.5</v>
      </c>
      <c r="R11" s="4">
        <v>0.25</v>
      </c>
      <c r="S11" s="4">
        <v>0.8</v>
      </c>
      <c r="T11" s="4">
        <v>0.2</v>
      </c>
      <c r="U11" s="4">
        <v>0.2</v>
      </c>
      <c r="V11" s="4">
        <v>0.25</v>
      </c>
      <c r="W11" s="4">
        <v>0.25</v>
      </c>
      <c r="Z11" s="7" t="s">
        <v>336</v>
      </c>
    </row>
    <row r="12" spans="1:26" x14ac:dyDescent="0.3">
      <c r="A12" s="8" t="str">
        <f>sets!O15</f>
        <v>a-met</v>
      </c>
      <c r="B12" s="4">
        <v>0.9</v>
      </c>
      <c r="C12" s="4">
        <v>2</v>
      </c>
      <c r="D12" s="52">
        <v>0.2</v>
      </c>
      <c r="E12" s="4">
        <v>0.7</v>
      </c>
      <c r="F12" s="4"/>
      <c r="G12" s="4"/>
      <c r="H12" s="4"/>
      <c r="I12" s="8" t="str">
        <f>sets!O15</f>
        <v>a-met</v>
      </c>
      <c r="J12" s="4">
        <v>0.9</v>
      </c>
      <c r="K12" s="4">
        <v>0.9</v>
      </c>
      <c r="L12" s="4">
        <v>0.7</v>
      </c>
      <c r="M12" s="4">
        <v>0.7</v>
      </c>
      <c r="N12" s="4">
        <v>0.5</v>
      </c>
      <c r="O12" s="4">
        <v>0.5</v>
      </c>
      <c r="P12" s="4">
        <v>0.5</v>
      </c>
      <c r="Q12" s="4">
        <v>0.5</v>
      </c>
      <c r="R12" s="4">
        <v>0.25</v>
      </c>
      <c r="S12" s="4">
        <v>0.8</v>
      </c>
      <c r="T12" s="4">
        <v>0.2</v>
      </c>
      <c r="U12" s="4">
        <v>0.2</v>
      </c>
      <c r="V12" s="4">
        <v>0.25</v>
      </c>
      <c r="W12" s="4">
        <v>0.25</v>
      </c>
      <c r="Z12" s="7" t="s">
        <v>337</v>
      </c>
    </row>
    <row r="13" spans="1:26" x14ac:dyDescent="0.3">
      <c r="A13" s="8" t="str">
        <f>sets!O16</f>
        <v>a-omf</v>
      </c>
      <c r="B13" s="4">
        <v>0.9</v>
      </c>
      <c r="C13" s="4">
        <v>2</v>
      </c>
      <c r="D13" s="52">
        <v>0.2</v>
      </c>
      <c r="E13" s="4">
        <v>0.7</v>
      </c>
      <c r="F13" s="4"/>
      <c r="G13" s="4"/>
      <c r="H13" s="4"/>
      <c r="I13" s="8" t="str">
        <f>sets!O16</f>
        <v>a-omf</v>
      </c>
      <c r="J13" s="4">
        <v>0.9</v>
      </c>
      <c r="K13" s="4">
        <v>0.9</v>
      </c>
      <c r="L13" s="4">
        <v>0.7</v>
      </c>
      <c r="M13" s="4">
        <v>0.7</v>
      </c>
      <c r="N13" s="4">
        <v>0.5</v>
      </c>
      <c r="O13" s="4">
        <v>0.5</v>
      </c>
      <c r="P13" s="4">
        <v>0.5</v>
      </c>
      <c r="Q13" s="4">
        <v>0.5</v>
      </c>
      <c r="R13" s="4">
        <v>0.25</v>
      </c>
      <c r="S13" s="4">
        <v>0.8</v>
      </c>
      <c r="T13" s="4">
        <v>0.2</v>
      </c>
      <c r="U13" s="4">
        <v>0.2</v>
      </c>
      <c r="V13" s="4">
        <v>0.25</v>
      </c>
      <c r="W13" s="4">
        <v>0.25</v>
      </c>
      <c r="Z13" s="7" t="s">
        <v>338</v>
      </c>
    </row>
    <row r="14" spans="1:26" x14ac:dyDescent="0.3">
      <c r="A14" s="8" t="str">
        <f>sets!O17</f>
        <v>a-ely</v>
      </c>
      <c r="B14" s="4">
        <v>0.9</v>
      </c>
      <c r="C14" s="4">
        <v>2</v>
      </c>
      <c r="D14" s="52">
        <v>0.2</v>
      </c>
      <c r="E14" s="4">
        <v>0.7</v>
      </c>
      <c r="F14" s="4"/>
      <c r="G14" s="4"/>
      <c r="H14" s="4"/>
      <c r="I14" s="8" t="str">
        <f>sets!O17</f>
        <v>a-ely</v>
      </c>
      <c r="J14" s="4">
        <v>0.9</v>
      </c>
      <c r="K14" s="4">
        <v>0.9</v>
      </c>
      <c r="L14" s="4">
        <v>0.7</v>
      </c>
      <c r="M14" s="4">
        <v>0.7</v>
      </c>
      <c r="N14" s="4">
        <v>0.5</v>
      </c>
      <c r="O14" s="4">
        <v>0.5</v>
      </c>
      <c r="P14" s="4">
        <v>0.5</v>
      </c>
      <c r="Q14" s="4">
        <v>0.5</v>
      </c>
      <c r="R14" s="4">
        <v>0.25</v>
      </c>
      <c r="S14" s="4">
        <v>0.8</v>
      </c>
      <c r="T14" s="4">
        <v>0.2</v>
      </c>
      <c r="U14" s="4">
        <v>0.2</v>
      </c>
      <c r="V14" s="4">
        <v>0.25</v>
      </c>
      <c r="W14" s="4">
        <v>0.25</v>
      </c>
      <c r="Z14" s="7" t="s">
        <v>339</v>
      </c>
    </row>
    <row r="15" spans="1:26" x14ac:dyDescent="0.3">
      <c r="A15" s="8" t="str">
        <f>sets!O18</f>
        <v>a-gdt</v>
      </c>
      <c r="B15" s="4">
        <v>0.9</v>
      </c>
      <c r="C15" s="4">
        <v>2</v>
      </c>
      <c r="D15" s="52">
        <v>0.2</v>
      </c>
      <c r="E15" s="4">
        <v>0.7</v>
      </c>
      <c r="F15" s="4"/>
      <c r="G15" s="4"/>
      <c r="H15" s="4"/>
      <c r="I15" s="8" t="str">
        <f>sets!O18</f>
        <v>a-gdt</v>
      </c>
      <c r="J15" s="4">
        <v>0.9</v>
      </c>
      <c r="K15" s="4">
        <v>0.9</v>
      </c>
      <c r="L15" s="4">
        <v>0.7</v>
      </c>
      <c r="M15" s="4">
        <v>0.7</v>
      </c>
      <c r="N15" s="4">
        <v>0.5</v>
      </c>
      <c r="O15" s="4">
        <v>0.5</v>
      </c>
      <c r="P15" s="4">
        <v>0.5</v>
      </c>
      <c r="Q15" s="4">
        <v>0.5</v>
      </c>
      <c r="R15" s="4">
        <v>0.25</v>
      </c>
      <c r="S15" s="4">
        <v>0.8</v>
      </c>
      <c r="T15" s="4">
        <v>0.2</v>
      </c>
      <c r="U15" s="4">
        <v>0.2</v>
      </c>
      <c r="V15" s="4">
        <v>0.25</v>
      </c>
      <c r="W15" s="4">
        <v>0.25</v>
      </c>
      <c r="Z15" s="7" t="s">
        <v>340</v>
      </c>
    </row>
    <row r="16" spans="1:26" x14ac:dyDescent="0.3">
      <c r="A16" s="8" t="str">
        <f>sets!O19</f>
        <v>a-wtr</v>
      </c>
      <c r="B16" s="4">
        <v>0.9</v>
      </c>
      <c r="C16" s="4">
        <v>2</v>
      </c>
      <c r="D16" s="52">
        <v>0.2</v>
      </c>
      <c r="E16" s="4">
        <v>0.7</v>
      </c>
      <c r="I16" s="8" t="str">
        <f>sets!O19</f>
        <v>a-wtr</v>
      </c>
      <c r="J16" s="4">
        <v>0.9</v>
      </c>
      <c r="K16" s="4">
        <v>0.9</v>
      </c>
      <c r="L16" s="4">
        <v>0.7</v>
      </c>
      <c r="M16" s="4">
        <v>0.7</v>
      </c>
      <c r="N16" s="4">
        <v>0.5</v>
      </c>
      <c r="O16" s="4">
        <v>0.5</v>
      </c>
      <c r="P16" s="4">
        <v>0.5</v>
      </c>
      <c r="Q16" s="4">
        <v>0.5</v>
      </c>
      <c r="R16" s="4">
        <v>0.25</v>
      </c>
      <c r="S16" s="4">
        <v>0.8</v>
      </c>
      <c r="T16" s="4">
        <v>0.2</v>
      </c>
      <c r="U16" s="4">
        <v>0.2</v>
      </c>
      <c r="V16" s="4">
        <v>0.25</v>
      </c>
      <c r="W16" s="4">
        <v>0.25</v>
      </c>
    </row>
    <row r="17" spans="1:23" x14ac:dyDescent="0.3">
      <c r="A17" s="8" t="str">
        <f>sets!O20</f>
        <v>a-cns</v>
      </c>
      <c r="B17" s="4">
        <v>0.9</v>
      </c>
      <c r="C17" s="4">
        <v>2</v>
      </c>
      <c r="D17" s="52">
        <v>0.2</v>
      </c>
      <c r="E17" s="4">
        <v>0.7</v>
      </c>
      <c r="I17" s="8" t="str">
        <f>sets!O20</f>
        <v>a-cns</v>
      </c>
      <c r="J17" s="4">
        <v>0.9</v>
      </c>
      <c r="K17" s="4">
        <v>0.9</v>
      </c>
      <c r="L17" s="4">
        <v>0.7</v>
      </c>
      <c r="M17" s="4">
        <v>0.7</v>
      </c>
      <c r="N17" s="4">
        <v>0.5</v>
      </c>
      <c r="O17" s="4">
        <v>0.5</v>
      </c>
      <c r="P17" s="4">
        <v>0.5</v>
      </c>
      <c r="Q17" s="4">
        <v>0.5</v>
      </c>
      <c r="R17" s="4">
        <v>0.25</v>
      </c>
      <c r="S17" s="4">
        <v>0.8</v>
      </c>
      <c r="T17" s="4">
        <v>0.2</v>
      </c>
      <c r="U17" s="4">
        <v>0.2</v>
      </c>
      <c r="V17" s="4">
        <v>0.25</v>
      </c>
      <c r="W17" s="4">
        <v>0.25</v>
      </c>
    </row>
    <row r="18" spans="1:23" x14ac:dyDescent="0.3">
      <c r="A18" s="8" t="str">
        <f>sets!O21</f>
        <v>a-trd</v>
      </c>
      <c r="B18" s="4">
        <v>0.9</v>
      </c>
      <c r="C18" s="4">
        <v>2</v>
      </c>
      <c r="D18" s="52">
        <v>0.2</v>
      </c>
      <c r="E18" s="4">
        <v>0.7</v>
      </c>
      <c r="I18" s="8" t="str">
        <f>sets!O21</f>
        <v>a-trd</v>
      </c>
      <c r="J18" s="4">
        <v>0.9</v>
      </c>
      <c r="K18" s="4">
        <v>0.9</v>
      </c>
      <c r="L18" s="4">
        <v>0.7</v>
      </c>
      <c r="M18" s="4">
        <v>0.7</v>
      </c>
      <c r="N18" s="4">
        <v>0.5</v>
      </c>
      <c r="O18" s="4">
        <v>0.5</v>
      </c>
      <c r="P18" s="4">
        <v>0.5</v>
      </c>
      <c r="Q18" s="4">
        <v>0.5</v>
      </c>
      <c r="R18" s="4">
        <v>0.25</v>
      </c>
      <c r="S18" s="4">
        <v>0.8</v>
      </c>
      <c r="T18" s="4">
        <v>0.2</v>
      </c>
      <c r="U18" s="4">
        <v>0.2</v>
      </c>
      <c r="V18" s="4">
        <v>0.25</v>
      </c>
      <c r="W18" s="4">
        <v>0.25</v>
      </c>
    </row>
    <row r="19" spans="1:23" x14ac:dyDescent="0.3">
      <c r="A19" s="8" t="str">
        <f>sets!O22</f>
        <v>a-afs</v>
      </c>
      <c r="B19" s="4">
        <v>0.9</v>
      </c>
      <c r="C19" s="4">
        <v>2</v>
      </c>
      <c r="D19" s="52">
        <v>0.2</v>
      </c>
      <c r="E19" s="4">
        <v>0.7</v>
      </c>
      <c r="I19" s="8" t="str">
        <f>sets!O22</f>
        <v>a-afs</v>
      </c>
      <c r="J19" s="4">
        <v>0.9</v>
      </c>
      <c r="K19" s="4">
        <v>0.9</v>
      </c>
      <c r="L19" s="4">
        <v>0.7</v>
      </c>
      <c r="M19" s="4">
        <v>0.7</v>
      </c>
      <c r="N19" s="4">
        <v>0.5</v>
      </c>
      <c r="O19" s="4">
        <v>0.5</v>
      </c>
      <c r="P19" s="4">
        <v>0.5</v>
      </c>
      <c r="Q19" s="4">
        <v>0.5</v>
      </c>
      <c r="R19" s="4">
        <v>0.25</v>
      </c>
      <c r="S19" s="4">
        <v>0.8</v>
      </c>
      <c r="T19" s="4">
        <v>0.2</v>
      </c>
      <c r="U19" s="4">
        <v>0.2</v>
      </c>
      <c r="V19" s="4">
        <v>0.25</v>
      </c>
      <c r="W19" s="4">
        <v>0.25</v>
      </c>
    </row>
    <row r="20" spans="1:23" x14ac:dyDescent="0.3">
      <c r="A20" s="8" t="str">
        <f>sets!O23</f>
        <v>a-otp</v>
      </c>
      <c r="B20" s="4">
        <v>0.9</v>
      </c>
      <c r="C20" s="4">
        <v>2</v>
      </c>
      <c r="D20" s="52">
        <v>0.2</v>
      </c>
      <c r="E20" s="52">
        <v>0.7</v>
      </c>
      <c r="I20" s="8" t="str">
        <f>sets!O23</f>
        <v>a-otp</v>
      </c>
      <c r="J20" s="4">
        <v>0.9</v>
      </c>
      <c r="K20" s="4">
        <v>0.9</v>
      </c>
      <c r="L20" s="4">
        <v>0.7</v>
      </c>
      <c r="M20" s="4">
        <v>0.7</v>
      </c>
      <c r="N20" s="4">
        <v>0.5</v>
      </c>
      <c r="O20" s="4">
        <v>0.5</v>
      </c>
      <c r="P20" s="4">
        <v>0.5</v>
      </c>
      <c r="Q20" s="4">
        <v>0.5</v>
      </c>
      <c r="R20" s="4">
        <v>0.25</v>
      </c>
      <c r="S20" s="4">
        <v>0.8</v>
      </c>
      <c r="T20" s="4">
        <v>0.2</v>
      </c>
      <c r="U20" s="4">
        <v>0.2</v>
      </c>
      <c r="V20" s="4">
        <v>0.25</v>
      </c>
      <c r="W20" s="4">
        <v>0.25</v>
      </c>
    </row>
    <row r="21" spans="1:23" x14ac:dyDescent="0.3">
      <c r="A21" s="8" t="str">
        <f>sets!O24</f>
        <v>a-wtp</v>
      </c>
      <c r="B21" s="4">
        <v>0.9</v>
      </c>
      <c r="C21" s="4">
        <v>2</v>
      </c>
      <c r="D21" s="52">
        <v>0.2</v>
      </c>
      <c r="E21" s="4">
        <v>0.7</v>
      </c>
      <c r="I21" s="8" t="str">
        <f>sets!O24</f>
        <v>a-wtp</v>
      </c>
      <c r="J21" s="4">
        <v>0.9</v>
      </c>
      <c r="K21" s="4">
        <v>0.9</v>
      </c>
      <c r="L21" s="4">
        <v>0.7</v>
      </c>
      <c r="M21" s="4">
        <v>0.7</v>
      </c>
      <c r="N21" s="4">
        <v>0.5</v>
      </c>
      <c r="O21" s="4">
        <v>0.5</v>
      </c>
      <c r="P21" s="4">
        <v>0.5</v>
      </c>
      <c r="Q21" s="4">
        <v>0.5</v>
      </c>
      <c r="R21" s="4">
        <v>0.25</v>
      </c>
      <c r="S21" s="4">
        <v>0.8</v>
      </c>
      <c r="T21" s="4">
        <v>0.2</v>
      </c>
      <c r="U21" s="4">
        <v>0.2</v>
      </c>
      <c r="V21" s="4">
        <v>0.25</v>
      </c>
      <c r="W21" s="4">
        <v>0.25</v>
      </c>
    </row>
    <row r="22" spans="1:23" x14ac:dyDescent="0.3">
      <c r="A22" s="8" t="str">
        <f>sets!O25</f>
        <v>a-atp</v>
      </c>
      <c r="B22" s="4">
        <v>0.9</v>
      </c>
      <c r="C22" s="4">
        <v>2</v>
      </c>
      <c r="D22" s="52">
        <v>0.2</v>
      </c>
      <c r="E22" s="4">
        <v>0.7</v>
      </c>
      <c r="I22" s="8" t="str">
        <f>sets!O25</f>
        <v>a-atp</v>
      </c>
      <c r="J22" s="4">
        <v>0.9</v>
      </c>
      <c r="K22" s="4">
        <v>0.9</v>
      </c>
      <c r="L22" s="4">
        <v>0.7</v>
      </c>
      <c r="M22" s="4">
        <v>0.7</v>
      </c>
      <c r="N22" s="4">
        <v>0.5</v>
      </c>
      <c r="O22" s="4">
        <v>0.5</v>
      </c>
      <c r="P22" s="4">
        <v>0.5</v>
      </c>
      <c r="Q22" s="4">
        <v>0.5</v>
      </c>
      <c r="R22" s="4">
        <v>0.25</v>
      </c>
      <c r="S22" s="4">
        <v>0.8</v>
      </c>
      <c r="T22" s="4">
        <v>0.2</v>
      </c>
      <c r="U22" s="4">
        <v>0.2</v>
      </c>
      <c r="V22" s="4">
        <v>0.25</v>
      </c>
      <c r="W22" s="4">
        <v>0.25</v>
      </c>
    </row>
    <row r="23" spans="1:23" x14ac:dyDescent="0.3">
      <c r="A23" s="8" t="str">
        <f>sets!O26</f>
        <v>a-cmn</v>
      </c>
      <c r="B23" s="4">
        <v>0.9</v>
      </c>
      <c r="C23" s="4">
        <v>2</v>
      </c>
      <c r="D23" s="52">
        <v>0.2</v>
      </c>
      <c r="E23" s="4">
        <v>0.7</v>
      </c>
      <c r="I23" s="8" t="str">
        <f>sets!O26</f>
        <v>a-cmn</v>
      </c>
      <c r="J23" s="4">
        <v>0.9</v>
      </c>
      <c r="K23" s="4">
        <v>0.9</v>
      </c>
      <c r="L23" s="4">
        <v>0.7</v>
      </c>
      <c r="M23" s="4">
        <v>0.7</v>
      </c>
      <c r="N23" s="4">
        <v>0.5</v>
      </c>
      <c r="O23" s="4">
        <v>0.5</v>
      </c>
      <c r="P23" s="4">
        <v>0.5</v>
      </c>
      <c r="Q23" s="4">
        <v>0.5</v>
      </c>
      <c r="R23" s="4">
        <v>0.25</v>
      </c>
      <c r="S23" s="4">
        <v>0.8</v>
      </c>
      <c r="T23" s="4">
        <v>0.2</v>
      </c>
      <c r="U23" s="4">
        <v>0.2</v>
      </c>
      <c r="V23" s="4">
        <v>0.25</v>
      </c>
      <c r="W23" s="4">
        <v>0.25</v>
      </c>
    </row>
    <row r="24" spans="1:23" x14ac:dyDescent="0.3">
      <c r="A24" s="8" t="str">
        <f>sets!O27</f>
        <v>a-ofi</v>
      </c>
      <c r="B24" s="4">
        <v>0.9</v>
      </c>
      <c r="C24" s="4">
        <v>2</v>
      </c>
      <c r="D24" s="52">
        <v>0.2</v>
      </c>
      <c r="E24" s="4">
        <v>0.7</v>
      </c>
      <c r="I24" s="8" t="str">
        <f>sets!O27</f>
        <v>a-ofi</v>
      </c>
      <c r="J24" s="4">
        <v>0.9</v>
      </c>
      <c r="K24" s="4">
        <v>0.9</v>
      </c>
      <c r="L24" s="4">
        <v>0.7</v>
      </c>
      <c r="M24" s="4">
        <v>0.7</v>
      </c>
      <c r="N24" s="4">
        <v>0.5</v>
      </c>
      <c r="O24" s="4">
        <v>0.5</v>
      </c>
      <c r="P24" s="4">
        <v>0.5</v>
      </c>
      <c r="Q24" s="4">
        <v>0.5</v>
      </c>
      <c r="R24" s="4">
        <v>0.25</v>
      </c>
      <c r="S24" s="4">
        <v>0.8</v>
      </c>
      <c r="T24" s="4">
        <v>0.2</v>
      </c>
      <c r="U24" s="4">
        <v>0.2</v>
      </c>
      <c r="V24" s="4">
        <v>0.25</v>
      </c>
      <c r="W24" s="4">
        <v>0.25</v>
      </c>
    </row>
    <row r="25" spans="1:23" x14ac:dyDescent="0.3">
      <c r="A25" s="8" t="str">
        <f>sets!O28</f>
        <v>a-ins</v>
      </c>
      <c r="B25" s="4">
        <v>0.9</v>
      </c>
      <c r="C25" s="4">
        <v>2</v>
      </c>
      <c r="D25" s="52">
        <v>0.2</v>
      </c>
      <c r="E25" s="4">
        <v>0.7</v>
      </c>
      <c r="I25" s="8" t="str">
        <f>sets!O28</f>
        <v>a-ins</v>
      </c>
      <c r="J25" s="4">
        <v>0.9</v>
      </c>
      <c r="K25" s="4">
        <v>0.9</v>
      </c>
      <c r="L25" s="4">
        <v>0.7</v>
      </c>
      <c r="M25" s="4">
        <v>0.7</v>
      </c>
      <c r="N25" s="4">
        <v>0.5</v>
      </c>
      <c r="O25" s="4">
        <v>0.5</v>
      </c>
      <c r="P25" s="4">
        <v>0.5</v>
      </c>
      <c r="Q25" s="4">
        <v>0.5</v>
      </c>
      <c r="R25" s="4">
        <v>0.25</v>
      </c>
      <c r="S25" s="4">
        <v>0.8</v>
      </c>
      <c r="T25" s="4">
        <v>0.2</v>
      </c>
      <c r="U25" s="4">
        <v>0.2</v>
      </c>
      <c r="V25" s="4">
        <v>0.25</v>
      </c>
      <c r="W25" s="4">
        <v>0.25</v>
      </c>
    </row>
    <row r="26" spans="1:23" x14ac:dyDescent="0.3">
      <c r="A26" s="8" t="str">
        <f>sets!O29</f>
        <v>a-osr</v>
      </c>
      <c r="B26" s="4">
        <v>0.9</v>
      </c>
      <c r="C26" s="4">
        <v>2</v>
      </c>
      <c r="D26" s="52">
        <v>0.2</v>
      </c>
      <c r="E26" s="4">
        <v>0.7</v>
      </c>
      <c r="I26" s="8" t="str">
        <f>sets!O29</f>
        <v>a-osr</v>
      </c>
      <c r="J26" s="4">
        <v>0.9</v>
      </c>
      <c r="K26" s="4">
        <v>0.9</v>
      </c>
      <c r="L26" s="4">
        <v>0.7</v>
      </c>
      <c r="M26" s="4">
        <v>0.7</v>
      </c>
      <c r="N26" s="4">
        <v>0.5</v>
      </c>
      <c r="O26" s="4">
        <v>0.5</v>
      </c>
      <c r="P26" s="4">
        <v>0.5</v>
      </c>
      <c r="Q26" s="4">
        <v>0.5</v>
      </c>
      <c r="R26" s="4">
        <v>0.25</v>
      </c>
      <c r="S26" s="4">
        <v>0.8</v>
      </c>
      <c r="T26" s="4">
        <v>0.2</v>
      </c>
      <c r="U26" s="4">
        <v>0.2</v>
      </c>
      <c r="V26" s="4">
        <v>0.25</v>
      </c>
      <c r="W26" s="4">
        <v>0.25</v>
      </c>
    </row>
    <row r="27" spans="1:23" x14ac:dyDescent="0.3">
      <c r="A27" s="8" t="str">
        <f>sets!O30</f>
        <v>a-osg</v>
      </c>
      <c r="B27" s="4">
        <v>0.9</v>
      </c>
      <c r="C27" s="4">
        <v>2</v>
      </c>
      <c r="D27" s="52">
        <v>0.2</v>
      </c>
      <c r="E27" s="4">
        <v>0.7</v>
      </c>
      <c r="I27" s="8" t="str">
        <f>sets!O30</f>
        <v>a-osg</v>
      </c>
      <c r="J27" s="4">
        <v>0.9</v>
      </c>
      <c r="K27" s="4">
        <v>0.9</v>
      </c>
      <c r="L27" s="4">
        <v>0.7</v>
      </c>
      <c r="M27" s="4">
        <v>0.7</v>
      </c>
      <c r="N27" s="4">
        <v>0.5</v>
      </c>
      <c r="O27" s="4">
        <v>0.5</v>
      </c>
      <c r="P27" s="4">
        <v>0.5</v>
      </c>
      <c r="Q27" s="4">
        <v>0.5</v>
      </c>
      <c r="R27" s="4">
        <v>0.25</v>
      </c>
      <c r="S27" s="4">
        <v>0.8</v>
      </c>
      <c r="T27" s="4">
        <v>0.2</v>
      </c>
      <c r="U27" s="4">
        <v>0.2</v>
      </c>
      <c r="V27" s="4">
        <v>0.25</v>
      </c>
      <c r="W27" s="4">
        <v>0.25</v>
      </c>
    </row>
    <row r="28" spans="1:23" x14ac:dyDescent="0.3">
      <c r="A28" s="8" t="str">
        <f>sets!O31</f>
        <v>a-edu</v>
      </c>
      <c r="B28" s="4">
        <v>0.9</v>
      </c>
      <c r="C28" s="4">
        <v>2</v>
      </c>
      <c r="D28" s="52">
        <v>0.2</v>
      </c>
      <c r="E28" s="4">
        <v>0.7</v>
      </c>
      <c r="I28" s="8" t="str">
        <f>sets!O31</f>
        <v>a-edu</v>
      </c>
      <c r="J28" s="4">
        <v>0.9</v>
      </c>
      <c r="K28" s="4">
        <v>0.9</v>
      </c>
      <c r="L28" s="4">
        <v>0.7</v>
      </c>
      <c r="M28" s="4">
        <v>0.7</v>
      </c>
      <c r="N28" s="4">
        <v>0.5</v>
      </c>
      <c r="O28" s="4">
        <v>0.5</v>
      </c>
      <c r="P28" s="4">
        <v>0.5</v>
      </c>
      <c r="Q28" s="4">
        <v>0.5</v>
      </c>
      <c r="R28" s="4">
        <v>0.25</v>
      </c>
      <c r="S28" s="4">
        <v>0.8</v>
      </c>
      <c r="T28" s="4">
        <v>0.2</v>
      </c>
      <c r="U28" s="4">
        <v>0.2</v>
      </c>
      <c r="V28" s="4">
        <v>0.25</v>
      </c>
      <c r="W28" s="4">
        <v>0.25</v>
      </c>
    </row>
    <row r="29" spans="1:23" x14ac:dyDescent="0.3">
      <c r="A29" s="8" t="str">
        <f>sets!O32</f>
        <v>a-hht</v>
      </c>
      <c r="B29" s="4">
        <v>0.9</v>
      </c>
      <c r="C29" s="4">
        <v>2</v>
      </c>
      <c r="D29" s="52">
        <v>0.2</v>
      </c>
      <c r="E29" s="4">
        <v>0.7</v>
      </c>
      <c r="I29" s="8" t="str">
        <f>sets!O32</f>
        <v>a-hht</v>
      </c>
      <c r="J29" s="4">
        <v>0.9</v>
      </c>
      <c r="K29" s="4">
        <v>0.9</v>
      </c>
      <c r="L29" s="4">
        <v>0.7</v>
      </c>
      <c r="M29" s="4">
        <v>0.7</v>
      </c>
      <c r="N29" s="4">
        <v>0.5</v>
      </c>
      <c r="O29" s="4">
        <v>0.5</v>
      </c>
      <c r="P29" s="4">
        <v>0.5</v>
      </c>
      <c r="Q29" s="4">
        <v>0.5</v>
      </c>
      <c r="R29" s="4">
        <v>0.25</v>
      </c>
      <c r="S29" s="4">
        <v>0.8</v>
      </c>
      <c r="T29" s="4">
        <v>0.2</v>
      </c>
      <c r="U29" s="4">
        <v>0.2</v>
      </c>
      <c r="V29" s="4">
        <v>0.25</v>
      </c>
      <c r="W29" s="4">
        <v>0.25</v>
      </c>
    </row>
    <row r="30" spans="1:23" x14ac:dyDescent="0.3">
      <c r="A30" s="8"/>
      <c r="B30" s="4"/>
      <c r="C30" s="4"/>
      <c r="D30" s="52"/>
      <c r="E30" s="4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8"/>
      <c r="B31" s="4"/>
      <c r="C31" s="4"/>
      <c r="D31" s="52"/>
      <c r="E31" s="4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8"/>
      <c r="B32" s="4"/>
      <c r="C32" s="4"/>
      <c r="D32" s="52"/>
      <c r="E32" s="4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8"/>
      <c r="B33" s="4"/>
      <c r="C33" s="4"/>
      <c r="D33" s="52"/>
      <c r="E33" s="4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8"/>
      <c r="B34" s="4"/>
      <c r="C34" s="4"/>
      <c r="D34" s="52"/>
      <c r="E34" s="4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4"/>
    </row>
    <row r="36" spans="1:23" x14ac:dyDescent="0.3">
      <c r="A36" s="4"/>
    </row>
    <row r="37" spans="1:23" x14ac:dyDescent="0.3">
      <c r="A37" s="4"/>
    </row>
    <row r="38" spans="1:23" x14ac:dyDescent="0.3">
      <c r="A38" s="4"/>
    </row>
    <row r="39" spans="1:23" x14ac:dyDescent="0.3">
      <c r="A39" s="4"/>
    </row>
    <row r="40" spans="1:23" x14ac:dyDescent="0.3">
      <c r="A40" s="4"/>
    </row>
    <row r="41" spans="1:23" x14ac:dyDescent="0.3">
      <c r="A41" s="4"/>
    </row>
    <row r="42" spans="1:23" x14ac:dyDescent="0.3">
      <c r="A42" s="4"/>
    </row>
    <row r="43" spans="1:23" x14ac:dyDescent="0.3">
      <c r="A43" s="4"/>
    </row>
    <row r="44" spans="1:23" x14ac:dyDescent="0.3">
      <c r="A44" s="4"/>
    </row>
    <row r="45" spans="1:23" x14ac:dyDescent="0.3">
      <c r="A45" s="4"/>
    </row>
    <row r="46" spans="1:23" x14ac:dyDescent="0.3">
      <c r="A46" s="4"/>
    </row>
    <row r="47" spans="1:23" x14ac:dyDescent="0.3">
      <c r="A47" s="4"/>
    </row>
    <row r="48" spans="1:23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D20-68E6-4503-A19C-D6FDED969BAF}">
  <dimension ref="A1:R118"/>
  <sheetViews>
    <sheetView zoomScaleNormal="100" workbookViewId="0">
      <selection activeCell="C19" sqref="C19"/>
    </sheetView>
  </sheetViews>
  <sheetFormatPr defaultRowHeight="14.4" x14ac:dyDescent="0.3"/>
  <cols>
    <col min="1" max="1" width="14.44140625" customWidth="1"/>
    <col min="15" max="15" width="10" bestFit="1" customWidth="1"/>
  </cols>
  <sheetData>
    <row r="1" spans="1:18" s="1" customFormat="1" x14ac:dyDescent="0.3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N1" s="1" t="s">
        <v>36</v>
      </c>
      <c r="O1"/>
    </row>
    <row r="2" spans="1:18" x14ac:dyDescent="0.3">
      <c r="A2" t="str">
        <f>sets!AK6</f>
        <v>c-agr</v>
      </c>
      <c r="B2" s="1" t="s">
        <v>38</v>
      </c>
      <c r="C2">
        <v>4</v>
      </c>
      <c r="D2" s="1">
        <v>3</v>
      </c>
      <c r="E2" t="s">
        <v>264</v>
      </c>
      <c r="F2" s="1" t="s">
        <v>38</v>
      </c>
      <c r="G2" s="1" t="s">
        <v>38</v>
      </c>
      <c r="J2" s="1"/>
      <c r="K2" s="1">
        <v>12</v>
      </c>
      <c r="M2" t="s">
        <v>38</v>
      </c>
      <c r="N2">
        <v>0.5</v>
      </c>
    </row>
    <row r="3" spans="1:18" x14ac:dyDescent="0.3">
      <c r="A3" t="str">
        <f>sets!AK7</f>
        <v>c-frs</v>
      </c>
      <c r="B3" s="1" t="s">
        <v>38</v>
      </c>
      <c r="C3">
        <v>4</v>
      </c>
      <c r="D3" s="1">
        <v>3</v>
      </c>
      <c r="E3" t="s">
        <v>264</v>
      </c>
      <c r="F3" s="1" t="s">
        <v>38</v>
      </c>
      <c r="G3" s="1" t="s">
        <v>38</v>
      </c>
      <c r="J3" s="1"/>
      <c r="K3" s="1">
        <v>12</v>
      </c>
      <c r="M3" t="s">
        <v>38</v>
      </c>
      <c r="N3">
        <v>0.5</v>
      </c>
    </row>
    <row r="4" spans="1:18" x14ac:dyDescent="0.3">
      <c r="A4" t="str">
        <f>sets!AK8</f>
        <v>c-oxt</v>
      </c>
      <c r="B4" s="1" t="s">
        <v>38</v>
      </c>
      <c r="C4">
        <v>4</v>
      </c>
      <c r="D4" s="1">
        <v>3</v>
      </c>
      <c r="E4" t="s">
        <v>264</v>
      </c>
      <c r="F4" s="1" t="s">
        <v>38</v>
      </c>
      <c r="G4" s="1" t="s">
        <v>38</v>
      </c>
      <c r="J4" s="1"/>
      <c r="K4" s="1">
        <v>12</v>
      </c>
      <c r="M4" t="s">
        <v>38</v>
      </c>
      <c r="N4">
        <v>0.5</v>
      </c>
    </row>
    <row r="5" spans="1:18" x14ac:dyDescent="0.3">
      <c r="A5" t="str">
        <f>sets!AK9</f>
        <v>c-fod</v>
      </c>
      <c r="B5" s="1" t="s">
        <v>38</v>
      </c>
      <c r="C5">
        <v>4</v>
      </c>
      <c r="D5" s="1">
        <v>3</v>
      </c>
      <c r="E5" t="s">
        <v>264</v>
      </c>
      <c r="F5" s="1" t="s">
        <v>38</v>
      </c>
      <c r="G5" s="1" t="s">
        <v>38</v>
      </c>
      <c r="J5" s="1"/>
      <c r="K5" s="1">
        <v>12</v>
      </c>
      <c r="M5" s="48" t="s">
        <v>38</v>
      </c>
      <c r="N5">
        <v>0.5</v>
      </c>
      <c r="O5" s="49"/>
      <c r="R5" s="49"/>
    </row>
    <row r="6" spans="1:18" x14ac:dyDescent="0.3">
      <c r="A6" t="str">
        <f>sets!AK10</f>
        <v>c-b_t</v>
      </c>
      <c r="B6" s="1" t="s">
        <v>38</v>
      </c>
      <c r="C6">
        <v>4</v>
      </c>
      <c r="D6" s="1">
        <v>3</v>
      </c>
      <c r="E6" t="s">
        <v>264</v>
      </c>
      <c r="F6" s="1" t="s">
        <v>38</v>
      </c>
      <c r="G6" s="1" t="s">
        <v>38</v>
      </c>
      <c r="J6" s="1"/>
      <c r="K6" s="1">
        <v>12</v>
      </c>
      <c r="M6" s="48" t="s">
        <v>38</v>
      </c>
      <c r="N6">
        <v>0.5</v>
      </c>
      <c r="O6" s="49"/>
      <c r="R6" s="49"/>
    </row>
    <row r="7" spans="1:18" x14ac:dyDescent="0.3">
      <c r="A7" t="str">
        <f>sets!AK11</f>
        <v>c-tex</v>
      </c>
      <c r="B7" s="1" t="s">
        <v>38</v>
      </c>
      <c r="C7">
        <v>4</v>
      </c>
      <c r="D7" s="1">
        <v>3</v>
      </c>
      <c r="E7" t="s">
        <v>264</v>
      </c>
      <c r="F7" s="1" t="s">
        <v>38</v>
      </c>
      <c r="G7" s="1" t="s">
        <v>38</v>
      </c>
      <c r="J7" s="1"/>
      <c r="K7" s="1">
        <v>12</v>
      </c>
      <c r="M7" s="48" t="s">
        <v>38</v>
      </c>
      <c r="N7" s="20">
        <v>0.5</v>
      </c>
      <c r="O7" s="49"/>
    </row>
    <row r="8" spans="1:18" x14ac:dyDescent="0.3">
      <c r="A8" t="str">
        <f>sets!AK12</f>
        <v>c-wod</v>
      </c>
      <c r="B8" s="1" t="s">
        <v>38</v>
      </c>
      <c r="C8">
        <v>4</v>
      </c>
      <c r="D8" s="1">
        <v>3</v>
      </c>
      <c r="E8" t="s">
        <v>264</v>
      </c>
      <c r="F8" s="1" t="s">
        <v>38</v>
      </c>
      <c r="G8" s="1" t="s">
        <v>38</v>
      </c>
      <c r="J8" s="1"/>
      <c r="K8" s="1">
        <v>12</v>
      </c>
      <c r="M8" s="48" t="s">
        <v>38</v>
      </c>
      <c r="N8">
        <v>0.5</v>
      </c>
      <c r="O8" s="49"/>
    </row>
    <row r="9" spans="1:18" x14ac:dyDescent="0.3">
      <c r="A9" t="str">
        <f>sets!AK13</f>
        <v>c-chm</v>
      </c>
      <c r="B9" s="1" t="s">
        <v>38</v>
      </c>
      <c r="C9">
        <v>4</v>
      </c>
      <c r="D9" s="1">
        <v>3</v>
      </c>
      <c r="E9" t="s">
        <v>264</v>
      </c>
      <c r="F9" s="1" t="s">
        <v>38</v>
      </c>
      <c r="G9" s="1" t="s">
        <v>38</v>
      </c>
      <c r="J9" s="1"/>
      <c r="K9" s="1">
        <v>12</v>
      </c>
      <c r="M9" s="48" t="s">
        <v>38</v>
      </c>
      <c r="N9">
        <v>0.5</v>
      </c>
      <c r="O9" s="49"/>
    </row>
    <row r="10" spans="1:18" x14ac:dyDescent="0.3">
      <c r="A10" t="str">
        <f>sets!AK14</f>
        <v>c-bph</v>
      </c>
      <c r="B10" s="1" t="s">
        <v>38</v>
      </c>
      <c r="C10">
        <v>4</v>
      </c>
      <c r="D10" s="1">
        <v>3</v>
      </c>
      <c r="E10" t="s">
        <v>264</v>
      </c>
      <c r="F10" s="1" t="s">
        <v>38</v>
      </c>
      <c r="G10" s="1" t="s">
        <v>38</v>
      </c>
      <c r="J10" s="1"/>
      <c r="K10" s="1">
        <v>12</v>
      </c>
      <c r="M10" s="48" t="s">
        <v>38</v>
      </c>
      <c r="N10">
        <v>0.5</v>
      </c>
      <c r="O10" s="49"/>
    </row>
    <row r="11" spans="1:18" x14ac:dyDescent="0.3">
      <c r="A11" t="str">
        <f>sets!AK15</f>
        <v>c-met</v>
      </c>
      <c r="B11" s="1" t="s">
        <v>38</v>
      </c>
      <c r="C11">
        <v>4</v>
      </c>
      <c r="D11" s="1">
        <v>3</v>
      </c>
      <c r="E11" t="s">
        <v>264</v>
      </c>
      <c r="F11" s="1" t="s">
        <v>38</v>
      </c>
      <c r="G11" s="1" t="s">
        <v>38</v>
      </c>
      <c r="J11" s="1"/>
      <c r="K11" s="1">
        <v>12</v>
      </c>
      <c r="M11" s="48" t="s">
        <v>38</v>
      </c>
      <c r="N11">
        <v>0.5</v>
      </c>
      <c r="O11" s="49"/>
    </row>
    <row r="12" spans="1:18" x14ac:dyDescent="0.3">
      <c r="A12" t="str">
        <f>sets!AK16</f>
        <v>c-omf</v>
      </c>
      <c r="B12" s="1" t="s">
        <v>38</v>
      </c>
      <c r="C12">
        <v>4</v>
      </c>
      <c r="D12" s="1">
        <v>3</v>
      </c>
      <c r="E12" t="s">
        <v>264</v>
      </c>
      <c r="F12" s="1" t="s">
        <v>38</v>
      </c>
      <c r="G12" s="1" t="s">
        <v>38</v>
      </c>
      <c r="J12" s="1"/>
      <c r="K12" s="1">
        <v>12</v>
      </c>
      <c r="M12" s="48" t="s">
        <v>38</v>
      </c>
      <c r="N12">
        <v>0.5</v>
      </c>
      <c r="O12" s="49"/>
    </row>
    <row r="13" spans="1:18" x14ac:dyDescent="0.3">
      <c r="A13" t="str">
        <f>sets!AK17</f>
        <v>c-ely</v>
      </c>
      <c r="B13" s="1" t="s">
        <v>38</v>
      </c>
      <c r="C13">
        <v>4</v>
      </c>
      <c r="D13" s="1">
        <v>3</v>
      </c>
      <c r="E13" t="s">
        <v>264</v>
      </c>
      <c r="F13" s="1" t="s">
        <v>38</v>
      </c>
      <c r="G13" s="1" t="s">
        <v>38</v>
      </c>
      <c r="J13" s="1"/>
      <c r="K13" s="1">
        <v>12</v>
      </c>
      <c r="M13" s="48" t="s">
        <v>38</v>
      </c>
      <c r="N13">
        <v>0.5</v>
      </c>
      <c r="O13" s="49"/>
    </row>
    <row r="14" spans="1:18" x14ac:dyDescent="0.3">
      <c r="A14" t="str">
        <f>sets!AK18</f>
        <v>c-gdt</v>
      </c>
      <c r="B14" s="1" t="s">
        <v>38</v>
      </c>
      <c r="C14">
        <v>4</v>
      </c>
      <c r="D14" s="1">
        <v>3</v>
      </c>
      <c r="E14" t="s">
        <v>264</v>
      </c>
      <c r="F14" s="1" t="s">
        <v>38</v>
      </c>
      <c r="G14" s="1" t="s">
        <v>38</v>
      </c>
      <c r="J14" s="1"/>
      <c r="K14" s="1">
        <v>12</v>
      </c>
      <c r="M14" s="48" t="s">
        <v>38</v>
      </c>
      <c r="N14">
        <v>0.5</v>
      </c>
      <c r="O14" s="49"/>
    </row>
    <row r="15" spans="1:18" x14ac:dyDescent="0.3">
      <c r="A15" t="str">
        <f>sets!AK19</f>
        <v>c-wtr</v>
      </c>
      <c r="B15" s="1" t="s">
        <v>38</v>
      </c>
      <c r="C15">
        <v>4</v>
      </c>
      <c r="D15" s="1">
        <v>3</v>
      </c>
      <c r="E15" t="s">
        <v>264</v>
      </c>
      <c r="F15" s="1" t="s">
        <v>38</v>
      </c>
      <c r="G15" s="1" t="s">
        <v>38</v>
      </c>
      <c r="J15" s="1"/>
      <c r="K15" s="1">
        <v>12</v>
      </c>
      <c r="M15" s="48" t="s">
        <v>38</v>
      </c>
      <c r="N15" s="20">
        <v>0.5</v>
      </c>
      <c r="O15" s="49"/>
    </row>
    <row r="16" spans="1:18" x14ac:dyDescent="0.3">
      <c r="A16" t="str">
        <f>sets!AK20</f>
        <v>c-cns</v>
      </c>
      <c r="B16" s="1" t="s">
        <v>38</v>
      </c>
      <c r="C16">
        <v>4</v>
      </c>
      <c r="D16" s="1">
        <v>3</v>
      </c>
      <c r="E16" t="s">
        <v>264</v>
      </c>
      <c r="F16" s="1" t="s">
        <v>38</v>
      </c>
      <c r="G16" s="1" t="s">
        <v>38</v>
      </c>
      <c r="J16" s="1"/>
      <c r="K16" s="1">
        <v>12</v>
      </c>
      <c r="M16" s="48" t="s">
        <v>38</v>
      </c>
      <c r="N16">
        <v>0.5</v>
      </c>
      <c r="O16" s="49"/>
    </row>
    <row r="17" spans="1:15" x14ac:dyDescent="0.3">
      <c r="A17" t="str">
        <f>sets!AK21</f>
        <v>c-trd</v>
      </c>
      <c r="B17" s="1" t="s">
        <v>38</v>
      </c>
      <c r="C17">
        <v>4</v>
      </c>
      <c r="D17" s="1">
        <v>3</v>
      </c>
      <c r="E17" t="s">
        <v>264</v>
      </c>
      <c r="F17" s="1" t="s">
        <v>38</v>
      </c>
      <c r="G17" s="1" t="s">
        <v>38</v>
      </c>
      <c r="K17" s="1">
        <v>12</v>
      </c>
      <c r="M17" s="48" t="s">
        <v>38</v>
      </c>
      <c r="N17" s="20">
        <v>0.5</v>
      </c>
      <c r="O17" s="49"/>
    </row>
    <row r="18" spans="1:15" x14ac:dyDescent="0.3">
      <c r="A18" t="str">
        <f>sets!AK22</f>
        <v>c-afs</v>
      </c>
      <c r="B18" s="1" t="s">
        <v>38</v>
      </c>
      <c r="C18">
        <v>4</v>
      </c>
      <c r="D18" s="1">
        <v>3</v>
      </c>
      <c r="E18" t="s">
        <v>264</v>
      </c>
      <c r="F18" s="1" t="s">
        <v>38</v>
      </c>
      <c r="G18" s="1" t="s">
        <v>38</v>
      </c>
      <c r="K18" s="1">
        <v>12</v>
      </c>
      <c r="M18">
        <v>3</v>
      </c>
      <c r="N18">
        <v>0.5</v>
      </c>
    </row>
    <row r="19" spans="1:15" x14ac:dyDescent="0.3">
      <c r="A19" t="str">
        <f>sets!AK23</f>
        <v>c-otp</v>
      </c>
      <c r="B19" s="1" t="s">
        <v>38</v>
      </c>
      <c r="C19" s="13">
        <v>1.5</v>
      </c>
      <c r="D19" s="1">
        <v>3</v>
      </c>
      <c r="E19" t="s">
        <v>264</v>
      </c>
      <c r="F19" s="1" t="s">
        <v>38</v>
      </c>
      <c r="G19" s="1" t="s">
        <v>38</v>
      </c>
      <c r="K19" s="1">
        <v>12</v>
      </c>
      <c r="M19" t="s">
        <v>38</v>
      </c>
      <c r="N19">
        <v>0.5</v>
      </c>
    </row>
    <row r="20" spans="1:15" x14ac:dyDescent="0.3">
      <c r="A20" t="str">
        <f>sets!AK24</f>
        <v>c-wtp</v>
      </c>
      <c r="B20" s="1" t="s">
        <v>38</v>
      </c>
      <c r="C20">
        <v>4</v>
      </c>
      <c r="D20" s="1">
        <v>3</v>
      </c>
      <c r="E20" t="s">
        <v>264</v>
      </c>
      <c r="F20" s="1" t="s">
        <v>38</v>
      </c>
      <c r="G20" s="1" t="s">
        <v>38</v>
      </c>
      <c r="K20" s="1">
        <v>12</v>
      </c>
      <c r="M20" t="s">
        <v>38</v>
      </c>
      <c r="N20">
        <v>0.5</v>
      </c>
    </row>
    <row r="21" spans="1:15" x14ac:dyDescent="0.3">
      <c r="A21" t="str">
        <f>sets!AK25</f>
        <v>c-atp</v>
      </c>
      <c r="B21" s="1" t="s">
        <v>38</v>
      </c>
      <c r="C21">
        <v>4</v>
      </c>
      <c r="D21" s="1">
        <v>3</v>
      </c>
      <c r="E21" t="s">
        <v>264</v>
      </c>
      <c r="F21" s="1" t="s">
        <v>38</v>
      </c>
      <c r="G21" s="1" t="s">
        <v>38</v>
      </c>
      <c r="K21" s="1">
        <v>12</v>
      </c>
      <c r="M21" t="s">
        <v>38</v>
      </c>
      <c r="N21">
        <v>0.5</v>
      </c>
    </row>
    <row r="22" spans="1:15" x14ac:dyDescent="0.3">
      <c r="A22" t="str">
        <f>sets!AK26</f>
        <v>c-cmn</v>
      </c>
      <c r="B22" s="1" t="s">
        <v>38</v>
      </c>
      <c r="C22">
        <v>4</v>
      </c>
      <c r="D22" s="1">
        <v>3</v>
      </c>
      <c r="E22" t="s">
        <v>264</v>
      </c>
      <c r="F22" s="1" t="s">
        <v>38</v>
      </c>
      <c r="G22" s="1" t="s">
        <v>38</v>
      </c>
      <c r="K22" s="1">
        <v>12</v>
      </c>
      <c r="M22" t="s">
        <v>38</v>
      </c>
      <c r="N22">
        <v>0.5</v>
      </c>
    </row>
    <row r="23" spans="1:15" x14ac:dyDescent="0.3">
      <c r="A23" t="str">
        <f>sets!AK27</f>
        <v>c-ofi</v>
      </c>
      <c r="B23" s="1" t="s">
        <v>38</v>
      </c>
      <c r="C23">
        <v>4</v>
      </c>
      <c r="D23" s="1">
        <v>3</v>
      </c>
      <c r="E23" t="s">
        <v>264</v>
      </c>
      <c r="F23" s="1" t="s">
        <v>38</v>
      </c>
      <c r="G23" s="1" t="s">
        <v>38</v>
      </c>
      <c r="K23" s="1">
        <v>12</v>
      </c>
      <c r="M23">
        <v>6</v>
      </c>
      <c r="N23">
        <v>0.5</v>
      </c>
    </row>
    <row r="24" spans="1:15" x14ac:dyDescent="0.3">
      <c r="A24" t="str">
        <f>sets!AK28</f>
        <v>c-ins</v>
      </c>
      <c r="B24" s="1" t="s">
        <v>38</v>
      </c>
      <c r="C24">
        <v>4</v>
      </c>
      <c r="D24" s="1">
        <v>3</v>
      </c>
      <c r="E24" t="s">
        <v>264</v>
      </c>
      <c r="F24" s="1" t="s">
        <v>38</v>
      </c>
      <c r="G24" s="1" t="s">
        <v>38</v>
      </c>
      <c r="K24" s="1">
        <v>6</v>
      </c>
      <c r="M24">
        <v>3</v>
      </c>
      <c r="N24">
        <v>0.5</v>
      </c>
    </row>
    <row r="25" spans="1:15" x14ac:dyDescent="0.3">
      <c r="A25" t="str">
        <f>sets!AK29</f>
        <v>c-osr</v>
      </c>
      <c r="B25" s="1" t="s">
        <v>38</v>
      </c>
      <c r="C25">
        <v>4</v>
      </c>
      <c r="D25" s="1">
        <v>3</v>
      </c>
      <c r="E25" t="s">
        <v>264</v>
      </c>
      <c r="F25" s="1" t="s">
        <v>38</v>
      </c>
      <c r="G25" s="1" t="s">
        <v>38</v>
      </c>
      <c r="K25" s="1">
        <v>12</v>
      </c>
      <c r="M25" t="s">
        <v>38</v>
      </c>
      <c r="N25">
        <v>0.5</v>
      </c>
    </row>
    <row r="26" spans="1:15" x14ac:dyDescent="0.3">
      <c r="A26" t="str">
        <f>sets!AK30</f>
        <v>c-osg</v>
      </c>
      <c r="B26" s="1" t="s">
        <v>38</v>
      </c>
      <c r="C26">
        <v>4</v>
      </c>
      <c r="D26" s="1">
        <v>3</v>
      </c>
      <c r="E26" t="s">
        <v>264</v>
      </c>
      <c r="F26" s="1" t="s">
        <v>38</v>
      </c>
      <c r="G26" s="1" t="s">
        <v>38</v>
      </c>
      <c r="K26" s="1">
        <v>12</v>
      </c>
      <c r="M26" t="s">
        <v>38</v>
      </c>
      <c r="N26">
        <v>0.5</v>
      </c>
    </row>
    <row r="27" spans="1:15" x14ac:dyDescent="0.3">
      <c r="A27" t="str">
        <f>sets!AK31</f>
        <v>c-edu</v>
      </c>
      <c r="B27" s="1" t="s">
        <v>38</v>
      </c>
      <c r="C27">
        <v>4</v>
      </c>
      <c r="D27" s="1">
        <v>3</v>
      </c>
      <c r="E27" t="s">
        <v>264</v>
      </c>
      <c r="F27" s="1" t="s">
        <v>38</v>
      </c>
      <c r="G27" s="1" t="s">
        <v>38</v>
      </c>
      <c r="K27" s="1">
        <v>12</v>
      </c>
      <c r="M27" t="s">
        <v>38</v>
      </c>
      <c r="N27">
        <v>0.5</v>
      </c>
    </row>
    <row r="28" spans="1:15" x14ac:dyDescent="0.3">
      <c r="A28" t="str">
        <f>sets!AK32</f>
        <v>c-hht</v>
      </c>
      <c r="B28" s="1" t="s">
        <v>38</v>
      </c>
      <c r="C28">
        <v>4</v>
      </c>
      <c r="D28" s="1">
        <v>3</v>
      </c>
      <c r="E28" t="s">
        <v>264</v>
      </c>
      <c r="F28" s="1" t="s">
        <v>38</v>
      </c>
      <c r="G28" s="1" t="s">
        <v>38</v>
      </c>
      <c r="K28" s="1">
        <v>12</v>
      </c>
      <c r="M28" t="s">
        <v>38</v>
      </c>
      <c r="N28">
        <v>0.5</v>
      </c>
    </row>
    <row r="29" spans="1:15" x14ac:dyDescent="0.3">
      <c r="B29" s="1"/>
      <c r="D29" s="1"/>
      <c r="F29" s="1"/>
      <c r="G29" s="1"/>
      <c r="K29" s="1">
        <v>12</v>
      </c>
      <c r="M29" t="s">
        <v>38</v>
      </c>
      <c r="N29">
        <v>0.5</v>
      </c>
    </row>
    <row r="30" spans="1:15" x14ac:dyDescent="0.3">
      <c r="B30" s="1"/>
      <c r="D30" s="1"/>
      <c r="F30" s="1"/>
      <c r="G30" s="1"/>
      <c r="K30" s="1">
        <v>12</v>
      </c>
      <c r="M30" t="s">
        <v>38</v>
      </c>
      <c r="N30">
        <v>0.5</v>
      </c>
    </row>
    <row r="31" spans="1:15" x14ac:dyDescent="0.3">
      <c r="B31" s="1"/>
      <c r="D31" s="1"/>
      <c r="F31" s="1"/>
      <c r="G31" s="1"/>
      <c r="K31" s="1">
        <v>12</v>
      </c>
      <c r="M31" t="s">
        <v>38</v>
      </c>
      <c r="N31">
        <v>0.5</v>
      </c>
    </row>
    <row r="32" spans="1:15" x14ac:dyDescent="0.3">
      <c r="B32" s="1"/>
      <c r="D32" s="1"/>
      <c r="F32" s="1"/>
      <c r="G32" s="1"/>
      <c r="K32" s="1">
        <v>12</v>
      </c>
      <c r="M32" t="s">
        <v>38</v>
      </c>
      <c r="N32">
        <v>0.5</v>
      </c>
    </row>
    <row r="33" spans="2:14" x14ac:dyDescent="0.3">
      <c r="B33" s="1"/>
      <c r="D33" s="1"/>
      <c r="F33" s="1"/>
      <c r="G33" s="1"/>
      <c r="K33" s="1">
        <v>12</v>
      </c>
      <c r="M33" t="s">
        <v>38</v>
      </c>
      <c r="N33">
        <v>0.5</v>
      </c>
    </row>
    <row r="34" spans="2:14" x14ac:dyDescent="0.3">
      <c r="B34" s="1"/>
      <c r="F34" s="1"/>
      <c r="G34" s="1"/>
      <c r="K34" s="1"/>
    </row>
    <row r="35" spans="2:14" x14ac:dyDescent="0.3">
      <c r="B35" s="1"/>
      <c r="F35" s="1"/>
      <c r="G35" s="1"/>
      <c r="K35" s="1"/>
    </row>
    <row r="36" spans="2:14" x14ac:dyDescent="0.3">
      <c r="B36" s="1"/>
      <c r="F36" s="1"/>
      <c r="G36" s="1"/>
      <c r="K36" s="1"/>
    </row>
    <row r="37" spans="2:14" x14ac:dyDescent="0.3">
      <c r="B37" s="1"/>
      <c r="F37" s="1"/>
      <c r="G37" s="1"/>
      <c r="K37" s="1"/>
    </row>
    <row r="38" spans="2:14" x14ac:dyDescent="0.3">
      <c r="B38" s="1"/>
      <c r="F38" s="1"/>
      <c r="G38" s="1"/>
      <c r="K38" s="1"/>
    </row>
    <row r="39" spans="2:14" x14ac:dyDescent="0.3">
      <c r="B39" s="1"/>
      <c r="F39" s="1"/>
      <c r="G39" s="1"/>
      <c r="K39" s="1"/>
    </row>
    <row r="40" spans="2:14" x14ac:dyDescent="0.3">
      <c r="B40" s="1"/>
      <c r="F40" s="1"/>
      <c r="G40" s="1"/>
      <c r="K40" s="1"/>
    </row>
    <row r="41" spans="2:14" x14ac:dyDescent="0.3">
      <c r="B41" s="1"/>
      <c r="F41" s="1"/>
      <c r="G41" s="1"/>
      <c r="K41" s="1"/>
    </row>
    <row r="42" spans="2:14" x14ac:dyDescent="0.3">
      <c r="B42" s="1"/>
      <c r="F42" s="1"/>
      <c r="G42" s="1"/>
      <c r="K42" s="1"/>
    </row>
    <row r="43" spans="2:14" x14ac:dyDescent="0.3">
      <c r="B43" s="1"/>
      <c r="F43" s="1"/>
      <c r="G43" s="1"/>
      <c r="K43" s="1"/>
    </row>
    <row r="44" spans="2:14" x14ac:dyDescent="0.3">
      <c r="B44" s="1"/>
      <c r="F44" s="1"/>
      <c r="G44" s="1"/>
      <c r="K44" s="1"/>
    </row>
    <row r="45" spans="2:14" x14ac:dyDescent="0.3">
      <c r="B45" s="1"/>
      <c r="F45" s="1"/>
      <c r="G45" s="1"/>
      <c r="K45" s="1"/>
    </row>
    <row r="46" spans="2:14" x14ac:dyDescent="0.3">
      <c r="B46" s="1"/>
      <c r="F46" s="1"/>
      <c r="G46" s="1"/>
      <c r="K46" s="1"/>
    </row>
    <row r="47" spans="2:14" x14ac:dyDescent="0.3">
      <c r="B47" s="1"/>
      <c r="F47" s="1"/>
      <c r="G47" s="1"/>
      <c r="K47" s="1"/>
    </row>
    <row r="48" spans="2:14" x14ac:dyDescent="0.3">
      <c r="B48" s="1"/>
      <c r="F48" s="1"/>
      <c r="G48" s="1"/>
      <c r="K48" s="1"/>
    </row>
    <row r="49" spans="2:11" x14ac:dyDescent="0.3">
      <c r="B49" s="1"/>
      <c r="F49" s="1"/>
      <c r="G49" s="1"/>
      <c r="K49" s="1"/>
    </row>
    <row r="50" spans="2:11" x14ac:dyDescent="0.3">
      <c r="B50" s="1"/>
      <c r="F50" s="1"/>
      <c r="G50" s="1"/>
      <c r="K50" s="1"/>
    </row>
    <row r="51" spans="2:11" x14ac:dyDescent="0.3">
      <c r="B51" s="1"/>
      <c r="F51" s="1"/>
      <c r="G51" s="1"/>
      <c r="K51" s="1"/>
    </row>
    <row r="52" spans="2:11" x14ac:dyDescent="0.3">
      <c r="B52" s="1"/>
      <c r="F52" s="1"/>
      <c r="G52" s="1"/>
      <c r="K52" s="1"/>
    </row>
    <row r="53" spans="2:11" x14ac:dyDescent="0.3">
      <c r="B53" s="1"/>
      <c r="F53" s="1"/>
      <c r="G53" s="1"/>
      <c r="K53" s="1"/>
    </row>
    <row r="54" spans="2:11" x14ac:dyDescent="0.3">
      <c r="B54" s="1"/>
      <c r="F54" s="1"/>
      <c r="G54" s="1"/>
      <c r="K54" s="1"/>
    </row>
    <row r="55" spans="2:11" x14ac:dyDescent="0.3">
      <c r="B55" s="1"/>
      <c r="F55" s="1"/>
      <c r="G55" s="1"/>
      <c r="K55" s="1"/>
    </row>
    <row r="56" spans="2:11" x14ac:dyDescent="0.3">
      <c r="B56" s="1"/>
      <c r="F56" s="1"/>
      <c r="G56" s="1"/>
      <c r="K56" s="1"/>
    </row>
    <row r="57" spans="2:11" x14ac:dyDescent="0.3">
      <c r="B57" s="1"/>
      <c r="F57" s="1"/>
      <c r="G57" s="1"/>
      <c r="K57" s="1"/>
    </row>
    <row r="58" spans="2:11" x14ac:dyDescent="0.3">
      <c r="B58" s="1"/>
      <c r="F58" s="1"/>
      <c r="G58" s="1"/>
      <c r="K58" s="1"/>
    </row>
    <row r="59" spans="2:11" x14ac:dyDescent="0.3">
      <c r="B59" s="1"/>
      <c r="F59" s="1"/>
      <c r="G59" s="1"/>
      <c r="K59" s="1"/>
    </row>
    <row r="60" spans="2:11" x14ac:dyDescent="0.3">
      <c r="B60" s="1"/>
      <c r="F60" s="1"/>
      <c r="G60" s="1"/>
      <c r="K60" s="1"/>
    </row>
    <row r="61" spans="2:11" x14ac:dyDescent="0.3">
      <c r="B61" s="1"/>
      <c r="F61" s="1"/>
      <c r="G61" s="1"/>
      <c r="K61" s="1"/>
    </row>
    <row r="62" spans="2:11" x14ac:dyDescent="0.3">
      <c r="B62" s="1"/>
      <c r="F62" s="1"/>
      <c r="G62" s="1"/>
    </row>
    <row r="63" spans="2:11" x14ac:dyDescent="0.3">
      <c r="B63" s="1"/>
      <c r="F63" s="1"/>
      <c r="G63" s="1"/>
    </row>
    <row r="64" spans="2:11" x14ac:dyDescent="0.3">
      <c r="B64" s="1"/>
      <c r="F64" s="1"/>
      <c r="G64" s="1"/>
    </row>
    <row r="65" spans="2:7" x14ac:dyDescent="0.3">
      <c r="B65" s="1"/>
      <c r="F65" s="1"/>
      <c r="G65" s="1"/>
    </row>
    <row r="66" spans="2:7" x14ac:dyDescent="0.3">
      <c r="B66" s="1"/>
      <c r="F66" s="1"/>
      <c r="G66" s="1"/>
    </row>
    <row r="67" spans="2:7" x14ac:dyDescent="0.3">
      <c r="B67" s="1"/>
      <c r="F67" s="1"/>
      <c r="G67" s="1"/>
    </row>
    <row r="68" spans="2:7" x14ac:dyDescent="0.3">
      <c r="B68" s="1"/>
      <c r="F68" s="1"/>
      <c r="G68" s="1"/>
    </row>
    <row r="69" spans="2:7" x14ac:dyDescent="0.3">
      <c r="B69" s="1"/>
      <c r="F69" s="1"/>
      <c r="G69" s="1"/>
    </row>
    <row r="70" spans="2:7" x14ac:dyDescent="0.3">
      <c r="B70" s="1"/>
      <c r="F70" s="1"/>
      <c r="G70" s="1"/>
    </row>
    <row r="71" spans="2:7" x14ac:dyDescent="0.3">
      <c r="B71" s="1"/>
      <c r="F71" s="1"/>
      <c r="G71" s="1"/>
    </row>
    <row r="72" spans="2:7" x14ac:dyDescent="0.3">
      <c r="B72" s="1"/>
      <c r="F72" s="1"/>
      <c r="G72" s="1"/>
    </row>
    <row r="73" spans="2:7" x14ac:dyDescent="0.3">
      <c r="B73" s="1"/>
      <c r="F73" s="1"/>
      <c r="G73" s="1"/>
    </row>
    <row r="74" spans="2:7" x14ac:dyDescent="0.3">
      <c r="B74" s="1"/>
      <c r="F74" s="1"/>
      <c r="G74" s="1"/>
    </row>
    <row r="75" spans="2:7" x14ac:dyDescent="0.3">
      <c r="B75" s="1"/>
      <c r="F75" s="1"/>
      <c r="G75" s="1"/>
    </row>
    <row r="76" spans="2:7" x14ac:dyDescent="0.3">
      <c r="F76" s="1"/>
      <c r="G76" s="1"/>
    </row>
    <row r="77" spans="2:7" x14ac:dyDescent="0.3">
      <c r="F77" s="1"/>
      <c r="G77" s="1"/>
    </row>
    <row r="78" spans="2:7" x14ac:dyDescent="0.3">
      <c r="F78" s="1"/>
      <c r="G78" s="1"/>
    </row>
    <row r="79" spans="2:7" x14ac:dyDescent="0.3">
      <c r="F79" s="1"/>
      <c r="G79" s="1"/>
    </row>
    <row r="80" spans="2:7" x14ac:dyDescent="0.3">
      <c r="F80" s="1"/>
      <c r="G80" s="1"/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  <row r="98" spans="6:7" x14ac:dyDescent="0.3">
      <c r="F98" s="1"/>
      <c r="G98" s="1"/>
    </row>
    <row r="99" spans="6:7" x14ac:dyDescent="0.3">
      <c r="F99" s="1"/>
      <c r="G99" s="1"/>
    </row>
    <row r="100" spans="6:7" x14ac:dyDescent="0.3">
      <c r="F100" s="1"/>
      <c r="G100" s="1"/>
    </row>
    <row r="101" spans="6:7" x14ac:dyDescent="0.3">
      <c r="F101" s="1"/>
      <c r="G101" s="1"/>
    </row>
    <row r="102" spans="6:7" x14ac:dyDescent="0.3">
      <c r="F102" s="1"/>
      <c r="G102" s="1"/>
    </row>
    <row r="103" spans="6:7" x14ac:dyDescent="0.3">
      <c r="F103" s="1"/>
      <c r="G103" s="1"/>
    </row>
    <row r="104" spans="6:7" x14ac:dyDescent="0.3">
      <c r="F104" s="1"/>
      <c r="G104" s="1"/>
    </row>
    <row r="105" spans="6:7" x14ac:dyDescent="0.3">
      <c r="F105" s="1"/>
      <c r="G105" s="1"/>
    </row>
    <row r="106" spans="6:7" x14ac:dyDescent="0.3">
      <c r="F106" s="1"/>
      <c r="G106" s="1"/>
    </row>
    <row r="107" spans="6:7" x14ac:dyDescent="0.3">
      <c r="F107" s="1"/>
      <c r="G107" s="1"/>
    </row>
    <row r="108" spans="6:7" x14ac:dyDescent="0.3">
      <c r="F108" s="1"/>
      <c r="G108" s="1"/>
    </row>
    <row r="109" spans="6:7" x14ac:dyDescent="0.3">
      <c r="F109" s="1"/>
      <c r="G109" s="1"/>
    </row>
    <row r="110" spans="6:7" x14ac:dyDescent="0.3">
      <c r="F110" s="1"/>
      <c r="G110" s="1"/>
    </row>
    <row r="111" spans="6:7" x14ac:dyDescent="0.3">
      <c r="F111" s="1"/>
      <c r="G111" s="1"/>
    </row>
    <row r="112" spans="6:7" x14ac:dyDescent="0.3">
      <c r="F112" s="1"/>
      <c r="G112" s="1"/>
    </row>
    <row r="113" spans="6:7" x14ac:dyDescent="0.3">
      <c r="F113" s="1"/>
      <c r="G113" s="1"/>
    </row>
    <row r="114" spans="6:7" x14ac:dyDescent="0.3">
      <c r="F114" s="1"/>
      <c r="G114" s="1"/>
    </row>
    <row r="115" spans="6:7" x14ac:dyDescent="0.3">
      <c r="F115" s="1"/>
      <c r="G115" s="1"/>
    </row>
    <row r="116" spans="6:7" x14ac:dyDescent="0.3">
      <c r="F116" s="1"/>
      <c r="G116" s="1"/>
    </row>
    <row r="117" spans="6:7" x14ac:dyDescent="0.3">
      <c r="F117" s="1"/>
      <c r="G117" s="1"/>
    </row>
    <row r="118" spans="6:7" x14ac:dyDescent="0.3">
      <c r="F118" s="1"/>
      <c r="G118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A35"/>
  <sheetViews>
    <sheetView topLeftCell="A2" workbookViewId="0">
      <selection activeCell="A2" sqref="A2:B13"/>
    </sheetView>
  </sheetViews>
  <sheetFormatPr defaultRowHeight="14.4" x14ac:dyDescent="0.3"/>
  <cols>
    <col min="1" max="1" width="14.44140625" bestFit="1" customWidth="1"/>
    <col min="2" max="2" width="12" bestFit="1" customWidth="1"/>
    <col min="3" max="11" width="11.44140625" bestFit="1" customWidth="1"/>
  </cols>
  <sheetData>
    <row r="1" spans="1:21" x14ac:dyDescent="0.3">
      <c r="D1" t="s">
        <v>90</v>
      </c>
      <c r="F1" t="s">
        <v>353</v>
      </c>
      <c r="H1" t="s">
        <v>357</v>
      </c>
      <c r="J1" t="s">
        <v>358</v>
      </c>
    </row>
    <row r="2" spans="1:21" x14ac:dyDescent="0.3">
      <c r="A2" t="s">
        <v>299</v>
      </c>
      <c r="B2" s="1" t="s">
        <v>264</v>
      </c>
      <c r="D2" s="17">
        <v>0</v>
      </c>
      <c r="F2">
        <v>0</v>
      </c>
      <c r="H2" t="s">
        <v>264</v>
      </c>
      <c r="J2">
        <v>0.25</v>
      </c>
    </row>
    <row r="3" spans="1:21" x14ac:dyDescent="0.3">
      <c r="A3" t="s">
        <v>300</v>
      </c>
      <c r="B3" s="1">
        <v>0.25</v>
      </c>
      <c r="D3" s="17">
        <v>0</v>
      </c>
      <c r="F3">
        <v>0</v>
      </c>
      <c r="G3" s="1"/>
      <c r="H3" t="s">
        <v>264</v>
      </c>
      <c r="I3" s="1"/>
      <c r="J3">
        <v>0.25</v>
      </c>
    </row>
    <row r="4" spans="1:21" x14ac:dyDescent="0.3">
      <c r="A4" t="s">
        <v>301</v>
      </c>
      <c r="B4" s="1">
        <v>0.9</v>
      </c>
      <c r="D4" s="17">
        <v>0.9</v>
      </c>
      <c r="F4">
        <v>0.9</v>
      </c>
      <c r="G4" s="1"/>
      <c r="H4" s="1">
        <v>0.9</v>
      </c>
      <c r="I4" s="1"/>
      <c r="J4">
        <v>0.25</v>
      </c>
    </row>
    <row r="5" spans="1:21" x14ac:dyDescent="0.3">
      <c r="A5" t="s">
        <v>302</v>
      </c>
      <c r="B5" s="1">
        <v>1.01</v>
      </c>
      <c r="D5" s="17">
        <v>1.01</v>
      </c>
      <c r="F5">
        <v>1.01</v>
      </c>
      <c r="G5" s="1"/>
      <c r="H5" s="1">
        <v>1.01</v>
      </c>
      <c r="I5" s="1"/>
      <c r="J5">
        <v>1.01</v>
      </c>
    </row>
    <row r="6" spans="1:21" x14ac:dyDescent="0.3">
      <c r="A6" t="s">
        <v>303</v>
      </c>
      <c r="B6" s="1">
        <v>1.01</v>
      </c>
      <c r="D6" s="17">
        <v>1.01</v>
      </c>
      <c r="F6">
        <v>1.01</v>
      </c>
      <c r="H6" s="1">
        <v>1.01</v>
      </c>
      <c r="J6">
        <v>1.01</v>
      </c>
    </row>
    <row r="7" spans="1:21" x14ac:dyDescent="0.3">
      <c r="A7" t="s">
        <v>304</v>
      </c>
      <c r="B7" s="1">
        <v>0.9</v>
      </c>
      <c r="D7" s="17">
        <v>0.9</v>
      </c>
      <c r="F7">
        <v>0.9</v>
      </c>
      <c r="H7" s="1">
        <v>0.9</v>
      </c>
      <c r="J7">
        <v>0.25</v>
      </c>
    </row>
    <row r="8" spans="1:21" x14ac:dyDescent="0.3">
      <c r="A8" t="s">
        <v>305</v>
      </c>
      <c r="B8" s="1">
        <v>0.1</v>
      </c>
      <c r="D8" s="17">
        <v>0</v>
      </c>
      <c r="F8">
        <v>0.1</v>
      </c>
      <c r="H8" t="s">
        <v>264</v>
      </c>
      <c r="J8">
        <v>1E-3</v>
      </c>
    </row>
    <row r="9" spans="1:21" x14ac:dyDescent="0.3">
      <c r="A9" t="s">
        <v>306</v>
      </c>
      <c r="B9" s="1" t="s">
        <v>38</v>
      </c>
      <c r="D9" s="17" t="s">
        <v>38</v>
      </c>
      <c r="F9" t="s">
        <v>38</v>
      </c>
      <c r="H9" s="1" t="s">
        <v>38</v>
      </c>
      <c r="J9" t="s">
        <v>38</v>
      </c>
    </row>
    <row r="10" spans="1:21" x14ac:dyDescent="0.3">
      <c r="A10" t="s">
        <v>307</v>
      </c>
      <c r="B10" s="1" t="s">
        <v>264</v>
      </c>
      <c r="D10" s="17">
        <v>0</v>
      </c>
      <c r="F10">
        <v>0</v>
      </c>
      <c r="H10" t="s">
        <v>264</v>
      </c>
      <c r="J10">
        <v>0</v>
      </c>
    </row>
    <row r="11" spans="1:21" x14ac:dyDescent="0.3">
      <c r="A11" t="s">
        <v>308</v>
      </c>
      <c r="B11" s="1" t="s">
        <v>38</v>
      </c>
      <c r="D11" s="17" t="s">
        <v>38</v>
      </c>
      <c r="F11" t="s">
        <v>38</v>
      </c>
      <c r="H11" s="1" t="s">
        <v>38</v>
      </c>
      <c r="J11" t="s">
        <v>38</v>
      </c>
    </row>
    <row r="12" spans="1:21" x14ac:dyDescent="0.3">
      <c r="A12" t="s">
        <v>65</v>
      </c>
      <c r="B12" s="1">
        <v>0.5</v>
      </c>
      <c r="D12" s="17">
        <v>0</v>
      </c>
      <c r="F12">
        <v>0</v>
      </c>
      <c r="H12" t="s">
        <v>264</v>
      </c>
      <c r="J12">
        <v>0</v>
      </c>
    </row>
    <row r="13" spans="1:21" x14ac:dyDescent="0.3">
      <c r="A13" t="s">
        <v>66</v>
      </c>
      <c r="B13" s="1" t="s">
        <v>38</v>
      </c>
      <c r="D13" s="17" t="s">
        <v>38</v>
      </c>
      <c r="F13">
        <v>5</v>
      </c>
      <c r="H13" s="1" t="s">
        <v>38</v>
      </c>
      <c r="J13" t="s">
        <v>38</v>
      </c>
    </row>
    <row r="14" spans="1:21" x14ac:dyDescent="0.3">
      <c r="B14" s="1"/>
    </row>
    <row r="16" spans="1:21" x14ac:dyDescent="0.3">
      <c r="B16" t="s">
        <v>39</v>
      </c>
      <c r="C16" t="s">
        <v>40</v>
      </c>
      <c r="R16" t="s">
        <v>40</v>
      </c>
      <c r="S16" t="s">
        <v>40</v>
      </c>
      <c r="T16" t="s">
        <v>40</v>
      </c>
      <c r="U16" t="s">
        <v>40</v>
      </c>
    </row>
    <row r="17" spans="1:27" x14ac:dyDescent="0.3">
      <c r="B17" s="14" t="s">
        <v>1217</v>
      </c>
      <c r="C17" s="14" t="s">
        <v>1217</v>
      </c>
      <c r="R17" t="s">
        <v>798</v>
      </c>
      <c r="S17" t="s">
        <v>799</v>
      </c>
      <c r="T17" t="s">
        <v>800</v>
      </c>
      <c r="U17" t="s">
        <v>801</v>
      </c>
    </row>
    <row r="18" spans="1:27" x14ac:dyDescent="0.3">
      <c r="A18" t="s">
        <v>157</v>
      </c>
      <c r="B18">
        <v>0.76</v>
      </c>
      <c r="C18">
        <v>-0.16</v>
      </c>
      <c r="R18">
        <f>+C18-0.01</f>
        <v>-0.17</v>
      </c>
      <c r="S18">
        <f t="shared" ref="S18:T18" si="0">+R18-0.01</f>
        <v>-0.18000000000000002</v>
      </c>
      <c r="T18">
        <f t="shared" si="0"/>
        <v>-0.19000000000000003</v>
      </c>
      <c r="U18">
        <f>+T18-0.01</f>
        <v>-0.20000000000000004</v>
      </c>
      <c r="Y18" t="s">
        <v>157</v>
      </c>
      <c r="Z18">
        <v>0.76</v>
      </c>
      <c r="AA18">
        <v>-0.16</v>
      </c>
    </row>
    <row r="19" spans="1:27" x14ac:dyDescent="0.3">
      <c r="A19" t="s">
        <v>360</v>
      </c>
      <c r="B19">
        <v>1.03</v>
      </c>
      <c r="C19">
        <v>-0.2</v>
      </c>
      <c r="R19">
        <f>+C19+0.01</f>
        <v>-0.19</v>
      </c>
      <c r="S19">
        <f t="shared" ref="S19:T19" si="1">+R19+0.01</f>
        <v>-0.18</v>
      </c>
      <c r="T19">
        <f t="shared" si="1"/>
        <v>-0.16999999999999998</v>
      </c>
      <c r="U19">
        <f>+T19+0.01</f>
        <v>-0.15999999999999998</v>
      </c>
      <c r="Y19" t="s">
        <v>360</v>
      </c>
      <c r="Z19">
        <v>1.03</v>
      </c>
      <c r="AA19">
        <v>-0.2</v>
      </c>
    </row>
    <row r="20" spans="1:27" x14ac:dyDescent="0.3">
      <c r="A20" t="s">
        <v>361</v>
      </c>
      <c r="B20">
        <v>0.92</v>
      </c>
      <c r="C20">
        <v>-0.21</v>
      </c>
      <c r="R20">
        <f>+C20+0.01</f>
        <v>-0.19999999999999998</v>
      </c>
      <c r="S20">
        <f t="shared" ref="S20:T20" si="2">+R20+0.01</f>
        <v>-0.18999999999999997</v>
      </c>
      <c r="T20">
        <f t="shared" si="2"/>
        <v>-0.17999999999999997</v>
      </c>
      <c r="U20">
        <f>+T20+0.01</f>
        <v>-0.16999999999999996</v>
      </c>
      <c r="Y20" t="s">
        <v>361</v>
      </c>
      <c r="Z20">
        <v>0.92</v>
      </c>
      <c r="AA20">
        <v>-0.21</v>
      </c>
    </row>
    <row r="21" spans="1:27" x14ac:dyDescent="0.3">
      <c r="A21" t="s">
        <v>362</v>
      </c>
      <c r="B21">
        <v>1.2</v>
      </c>
      <c r="C21">
        <v>-0.18</v>
      </c>
      <c r="R21">
        <f>+C21+0.01</f>
        <v>-0.16999999999999998</v>
      </c>
      <c r="S21">
        <f t="shared" ref="S21:T21" si="3">+R21+0.01</f>
        <v>-0.15999999999999998</v>
      </c>
      <c r="T21">
        <f t="shared" si="3"/>
        <v>-0.14999999999999997</v>
      </c>
      <c r="U21">
        <f>+T21+0.01</f>
        <v>-0.13999999999999996</v>
      </c>
      <c r="Y21" t="s">
        <v>362</v>
      </c>
      <c r="Z21">
        <v>1.2</v>
      </c>
      <c r="AA21">
        <v>-0.18</v>
      </c>
    </row>
    <row r="22" spans="1:27" x14ac:dyDescent="0.3">
      <c r="A22" t="s">
        <v>363</v>
      </c>
      <c r="B22">
        <v>0.94</v>
      </c>
      <c r="C22">
        <v>-0.19</v>
      </c>
      <c r="R22">
        <f>+C22+0.01</f>
        <v>-0.18</v>
      </c>
      <c r="S22">
        <f t="shared" ref="S22:T22" si="4">+R22+0.01</f>
        <v>-0.16999999999999998</v>
      </c>
      <c r="T22">
        <f t="shared" si="4"/>
        <v>-0.15999999999999998</v>
      </c>
      <c r="U22">
        <f>+T22+0.01</f>
        <v>-0.14999999999999997</v>
      </c>
      <c r="Y22" t="s">
        <v>363</v>
      </c>
      <c r="Z22">
        <v>0.94</v>
      </c>
      <c r="AA22">
        <v>-0.19</v>
      </c>
    </row>
    <row r="23" spans="1:27" x14ac:dyDescent="0.3">
      <c r="A23" t="s">
        <v>770</v>
      </c>
      <c r="B23">
        <f>+F23-0.02</f>
        <v>-0.02</v>
      </c>
      <c r="C23">
        <f>+P23+0.005</f>
        <v>5.0000000000000001E-3</v>
      </c>
      <c r="R23">
        <f>+C23+0.005</f>
        <v>0.01</v>
      </c>
      <c r="S23">
        <f t="shared" ref="S23:T23" si="5">+R23+0.005</f>
        <v>1.4999999999999999E-2</v>
      </c>
      <c r="T23">
        <f t="shared" si="5"/>
        <v>0.02</v>
      </c>
      <c r="U23">
        <f>+T23+0.005</f>
        <v>2.5000000000000001E-2</v>
      </c>
    </row>
    <row r="28" spans="1:27" x14ac:dyDescent="0.3">
      <c r="B28">
        <f>+C28+0.02</f>
        <v>1.5</v>
      </c>
      <c r="C28">
        <f>+D28+0.02</f>
        <v>1.48</v>
      </c>
      <c r="D28">
        <f>+E28+0.02</f>
        <v>1.46</v>
      </c>
      <c r="E28">
        <f>+F28+0.02</f>
        <v>1.44</v>
      </c>
      <c r="F28">
        <f>+G28+0.02</f>
        <v>1.42</v>
      </c>
      <c r="G28">
        <v>1.4</v>
      </c>
      <c r="H28">
        <f t="shared" ref="H28:J28" si="6">+G28-0.02</f>
        <v>1.38</v>
      </c>
      <c r="I28">
        <f t="shared" si="6"/>
        <v>1.3599999999999999</v>
      </c>
      <c r="J28">
        <f t="shared" si="6"/>
        <v>1.3399999999999999</v>
      </c>
      <c r="K28">
        <f t="shared" ref="K28:P28" si="7">+L28-0.01</f>
        <v>-0.24000000000000005</v>
      </c>
      <c r="L28">
        <f t="shared" si="7"/>
        <v>-0.23000000000000004</v>
      </c>
      <c r="M28">
        <f t="shared" si="7"/>
        <v>-0.22000000000000003</v>
      </c>
      <c r="N28">
        <f t="shared" si="7"/>
        <v>-0.21000000000000002</v>
      </c>
      <c r="O28">
        <f t="shared" si="7"/>
        <v>-0.2</v>
      </c>
      <c r="P28">
        <f t="shared" si="7"/>
        <v>-0.19</v>
      </c>
      <c r="Q28">
        <v>-0.18</v>
      </c>
      <c r="R28">
        <f t="shared" ref="R28:U28" si="8">+Q28+0.01</f>
        <v>-0.16999999999999998</v>
      </c>
      <c r="S28">
        <f t="shared" si="8"/>
        <v>-0.15999999999999998</v>
      </c>
      <c r="T28">
        <f t="shared" si="8"/>
        <v>-0.14999999999999997</v>
      </c>
      <c r="U28">
        <f t="shared" si="8"/>
        <v>-0.13999999999999996</v>
      </c>
    </row>
    <row r="30" spans="1:27" x14ac:dyDescent="0.3">
      <c r="B30">
        <v>0.65999999999999992</v>
      </c>
      <c r="C30">
        <v>0.67999999999999994</v>
      </c>
      <c r="D30">
        <v>0.7</v>
      </c>
      <c r="E30">
        <v>0.72</v>
      </c>
      <c r="F30">
        <v>0.74</v>
      </c>
      <c r="G30">
        <v>0.76</v>
      </c>
      <c r="H30">
        <v>0.78</v>
      </c>
      <c r="I30">
        <v>0.8</v>
      </c>
      <c r="J30">
        <v>0.82000000000000006</v>
      </c>
      <c r="K30">
        <v>0.84000000000000008</v>
      </c>
      <c r="L30">
        <v>-0.10999999999999999</v>
      </c>
      <c r="M30">
        <v>-0.11999999999999998</v>
      </c>
      <c r="N30">
        <v>-0.12999999999999998</v>
      </c>
      <c r="O30">
        <v>-0.13999999999999999</v>
      </c>
      <c r="P30">
        <v>-0.15</v>
      </c>
      <c r="Q30">
        <v>-0.16</v>
      </c>
      <c r="R30">
        <v>-0.17</v>
      </c>
      <c r="S30">
        <v>-0.18000000000000002</v>
      </c>
      <c r="T30">
        <v>-0.19000000000000003</v>
      </c>
      <c r="U30">
        <v>-0.20000000000000004</v>
      </c>
    </row>
    <row r="31" spans="1:27" x14ac:dyDescent="0.3">
      <c r="B31">
        <v>1.1300000000000001</v>
      </c>
      <c r="C31">
        <v>1.1100000000000001</v>
      </c>
      <c r="D31">
        <v>1.0900000000000001</v>
      </c>
      <c r="E31">
        <v>1.07</v>
      </c>
      <c r="F31">
        <v>1.05</v>
      </c>
      <c r="G31">
        <v>1.03</v>
      </c>
      <c r="H31">
        <v>1.01</v>
      </c>
      <c r="I31">
        <v>0.99</v>
      </c>
      <c r="J31">
        <v>0.97</v>
      </c>
      <c r="K31">
        <v>-0.26000000000000006</v>
      </c>
      <c r="L31">
        <v>-0.25000000000000006</v>
      </c>
      <c r="M31">
        <v>-0.24000000000000005</v>
      </c>
      <c r="N31">
        <v>-0.23000000000000004</v>
      </c>
      <c r="O31">
        <v>-0.22000000000000003</v>
      </c>
      <c r="P31">
        <v>-0.21000000000000002</v>
      </c>
      <c r="Q31">
        <v>-0.2</v>
      </c>
      <c r="R31">
        <v>-0.19</v>
      </c>
      <c r="S31">
        <v>-0.18</v>
      </c>
      <c r="T31">
        <v>-0.16999999999999998</v>
      </c>
      <c r="U31">
        <v>-0.15999999999999998</v>
      </c>
    </row>
    <row r="32" spans="1:27" x14ac:dyDescent="0.3">
      <c r="B32">
        <v>1.02</v>
      </c>
      <c r="C32">
        <v>1</v>
      </c>
      <c r="D32">
        <v>0.98000000000000009</v>
      </c>
      <c r="E32">
        <v>0.96000000000000008</v>
      </c>
      <c r="F32">
        <v>0.94000000000000006</v>
      </c>
      <c r="G32">
        <v>0.92</v>
      </c>
      <c r="H32">
        <v>0.9</v>
      </c>
      <c r="I32">
        <v>0.88</v>
      </c>
      <c r="J32">
        <v>0.86</v>
      </c>
      <c r="K32">
        <v>-0.27</v>
      </c>
      <c r="L32">
        <v>-0.26</v>
      </c>
      <c r="M32">
        <v>-0.25</v>
      </c>
      <c r="N32">
        <v>-0.24000000000000002</v>
      </c>
      <c r="O32">
        <v>-0.23</v>
      </c>
      <c r="P32">
        <v>-0.22</v>
      </c>
      <c r="Q32">
        <v>-0.21</v>
      </c>
      <c r="R32">
        <v>-0.19999999999999998</v>
      </c>
      <c r="S32">
        <v>-0.18999999999999997</v>
      </c>
      <c r="T32">
        <v>-0.17999999999999997</v>
      </c>
      <c r="U32">
        <v>-0.16999999999999996</v>
      </c>
    </row>
    <row r="33" spans="2:21" x14ac:dyDescent="0.3">
      <c r="B33">
        <v>1.3</v>
      </c>
      <c r="C33">
        <v>1.28</v>
      </c>
      <c r="D33">
        <v>1.26</v>
      </c>
      <c r="E33">
        <v>1.24</v>
      </c>
      <c r="F33">
        <v>1.22</v>
      </c>
      <c r="G33">
        <v>1.2</v>
      </c>
      <c r="H33">
        <v>1.18</v>
      </c>
      <c r="I33">
        <v>1.1599999999999999</v>
      </c>
      <c r="J33">
        <v>1.1399999999999999</v>
      </c>
      <c r="K33">
        <v>-0.24000000000000005</v>
      </c>
      <c r="L33">
        <v>-0.23000000000000004</v>
      </c>
      <c r="M33">
        <v>-0.22000000000000003</v>
      </c>
      <c r="N33">
        <v>-0.21000000000000002</v>
      </c>
      <c r="O33">
        <v>-0.2</v>
      </c>
      <c r="P33">
        <v>-0.19</v>
      </c>
      <c r="Q33">
        <v>-0.18</v>
      </c>
      <c r="R33">
        <v>-0.16999999999999998</v>
      </c>
      <c r="S33">
        <v>-0.15999999999999998</v>
      </c>
      <c r="T33">
        <v>-0.14999999999999997</v>
      </c>
      <c r="U33">
        <v>-0.13999999999999996</v>
      </c>
    </row>
    <row r="34" spans="2:21" x14ac:dyDescent="0.3">
      <c r="B34">
        <v>1.04</v>
      </c>
      <c r="C34">
        <v>1.02</v>
      </c>
      <c r="D34">
        <v>1</v>
      </c>
      <c r="E34">
        <v>0.98</v>
      </c>
      <c r="F34">
        <v>0.96</v>
      </c>
      <c r="G34">
        <v>0.94</v>
      </c>
      <c r="H34">
        <v>0.91999999999999993</v>
      </c>
      <c r="I34">
        <v>0.89999999999999991</v>
      </c>
      <c r="J34">
        <v>0.87999999999999989</v>
      </c>
      <c r="K34">
        <v>-0.25000000000000006</v>
      </c>
      <c r="L34">
        <v>-0.24000000000000005</v>
      </c>
      <c r="M34">
        <v>-0.23000000000000004</v>
      </c>
      <c r="N34">
        <v>-0.22000000000000003</v>
      </c>
      <c r="O34">
        <v>-0.21000000000000002</v>
      </c>
      <c r="P34">
        <v>-0.2</v>
      </c>
      <c r="Q34">
        <v>-0.19</v>
      </c>
      <c r="R34">
        <v>-0.18</v>
      </c>
      <c r="S34">
        <v>-0.16999999999999998</v>
      </c>
      <c r="T34">
        <v>-0.15999999999999998</v>
      </c>
      <c r="U34">
        <v>-0.14999999999999997</v>
      </c>
    </row>
    <row r="35" spans="2:21" x14ac:dyDescent="0.3">
      <c r="B35">
        <v>1.4500000000000002</v>
      </c>
      <c r="C35">
        <v>1.4300000000000002</v>
      </c>
      <c r="D35">
        <v>1.4100000000000001</v>
      </c>
      <c r="E35">
        <v>1.3900000000000001</v>
      </c>
      <c r="F35">
        <v>1.37</v>
      </c>
      <c r="G35">
        <v>1.35</v>
      </c>
      <c r="H35">
        <v>1.33</v>
      </c>
      <c r="I35">
        <v>1.31</v>
      </c>
      <c r="J35">
        <v>1.29</v>
      </c>
      <c r="K35">
        <v>-0.19500000000000003</v>
      </c>
      <c r="L35">
        <v>-0.19000000000000003</v>
      </c>
      <c r="M35">
        <v>-0.18500000000000003</v>
      </c>
      <c r="N35">
        <v>-0.18000000000000002</v>
      </c>
      <c r="O35">
        <v>-0.17500000000000002</v>
      </c>
      <c r="P35">
        <v>-0.17</v>
      </c>
      <c r="Q35">
        <v>-0.16500000000000001</v>
      </c>
      <c r="R35">
        <v>-0.16</v>
      </c>
      <c r="S35">
        <v>-0.155</v>
      </c>
      <c r="T35">
        <v>-0.15</v>
      </c>
      <c r="U35">
        <v>-0.14499999999999999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Dictionary_BEN</vt:lpstr>
      <vt:lpstr>Dictionary</vt:lpstr>
      <vt:lpstr>Layout</vt:lpstr>
      <vt:lpstr>sets</vt:lpstr>
      <vt:lpstr>maps</vt:lpstr>
      <vt:lpstr>MacroData</vt:lpstr>
      <vt:lpstr>ProdElas</vt:lpstr>
      <vt:lpstr>CommElas</vt:lpstr>
      <vt:lpstr>FDElas</vt:lpstr>
      <vt:lpstr>ActProd</vt:lpstr>
      <vt:lpstr>Dynamics</vt:lpstr>
      <vt:lpstr>SAM</vt:lpstr>
      <vt:lpstr>NRG</vt:lpstr>
      <vt:lpstr>popAge</vt:lpstr>
      <vt:lpstr>Population_BEN</vt:lpstr>
      <vt:lpstr>Labor_BEN</vt:lpstr>
      <vt:lpstr>Labor</vt:lpstr>
      <vt:lpstr>GDP_BEN</vt:lpstr>
      <vt:lpstr>actProd</vt:lpstr>
      <vt:lpstr>AEEI</vt:lpstr>
      <vt:lpstr>CommElas!CommElas</vt:lpstr>
      <vt:lpstr>depr</vt:lpstr>
      <vt:lpstr>Dynamics!Dyntab</vt:lpstr>
      <vt:lpstr>EXR</vt:lpstr>
      <vt:lpstr>GDDebt0</vt:lpstr>
      <vt:lpstr>GFDebt0</vt:lpstr>
      <vt:lpstr>hhElas</vt:lpstr>
      <vt:lpstr>KSAMA0</vt:lpstr>
      <vt:lpstr>miscElas</vt:lpstr>
      <vt:lpstr>NRGPrice</vt:lpstr>
      <vt:lpstr>PFDebt0</vt:lpstr>
      <vt:lpstr>Pop</vt:lpstr>
      <vt:lpstr>ProdElas!prodElas</vt:lpstr>
      <vt:lpstr>RGDDebt0</vt:lpstr>
      <vt:lpstr>RGFDebt0</vt:lpstr>
      <vt:lpstr>RPFDebt0</vt:lpstr>
      <vt:lpstr>SAM0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Lulit Mitik Beyene</cp:lastModifiedBy>
  <cp:lastPrinted>2012-09-24T12:18:17Z</cp:lastPrinted>
  <dcterms:created xsi:type="dcterms:W3CDTF">2012-09-21T14:15:22Z</dcterms:created>
  <dcterms:modified xsi:type="dcterms:W3CDTF">2021-03-22T14:52:07Z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3fdf0-05a2-4411-bba7-a0945bfb4a0a_Enabled">
    <vt:lpwstr>true</vt:lpwstr>
  </property>
  <property fmtid="{D5CDD505-2E9C-101B-9397-08002B2CF9AE}" pid="3" name="MSIP_Label_48e3fdf0-05a2-4411-bba7-a0945bfb4a0a_SetDate">
    <vt:lpwstr>2021-03-22T14:52:07Z</vt:lpwstr>
  </property>
  <property fmtid="{D5CDD505-2E9C-101B-9397-08002B2CF9AE}" pid="4" name="MSIP_Label_48e3fdf0-05a2-4411-bba7-a0945bfb4a0a_Method">
    <vt:lpwstr>Privileged</vt:lpwstr>
  </property>
  <property fmtid="{D5CDD505-2E9C-101B-9397-08002B2CF9AE}" pid="5" name="MSIP_Label_48e3fdf0-05a2-4411-bba7-a0945bfb4a0a_Name">
    <vt:lpwstr>Label Only - Official Use</vt:lpwstr>
  </property>
  <property fmtid="{D5CDD505-2E9C-101B-9397-08002B2CF9AE}" pid="6" name="MSIP_Label_48e3fdf0-05a2-4411-bba7-a0945bfb4a0a_SiteId">
    <vt:lpwstr>31a2fec0-266b-4c67-b56e-2796d8f59c36</vt:lpwstr>
  </property>
  <property fmtid="{D5CDD505-2E9C-101B-9397-08002B2CF9AE}" pid="7" name="MSIP_Label_48e3fdf0-05a2-4411-bba7-a0945bfb4a0a_ActionId">
    <vt:lpwstr>42a57de4-6bfc-4fe9-a2a5-9c57c351c902</vt:lpwstr>
  </property>
  <property fmtid="{D5CDD505-2E9C-101B-9397-08002B2CF9AE}" pid="8" name="MSIP_Label_48e3fdf0-05a2-4411-bba7-a0945bfb4a0a_ContentBits">
    <vt:lpwstr>2</vt:lpwstr>
  </property>
</Properties>
</file>